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8B2989F7-19B6-4444-BA40-FA61ABB8B4F9}" xr6:coauthVersionLast="44" xr6:coauthVersionMax="44" xr10:uidLastSave="{00000000-0000-0000-0000-000000000000}"/>
  <workbookProtection workbookPassword="B6C9" lockStructure="1"/>
  <bookViews>
    <workbookView xWindow="-120" yWindow="-120" windowWidth="29040" windowHeight="15840" xr2:uid="{00000000-000D-0000-FFFF-FFFF00000000}"/>
  </bookViews>
  <sheets>
    <sheet name="【記入例】契約内容申告書" sheetId="1" r:id="rId1"/>
    <sheet name="【記入例】計算書" sheetId="17" r:id="rId2"/>
    <sheet name="【契約①】契約内容申告書" sheetId="3" r:id="rId3"/>
    <sheet name="【契約①】計算書" sheetId="4" r:id="rId4"/>
    <sheet name="【契約②】契約内容申告書" sheetId="9" r:id="rId5"/>
    <sheet name="【契約②】計算書" sheetId="10" r:id="rId6"/>
    <sheet name="【契約③】契約内容申告書" sheetId="11" r:id="rId7"/>
    <sheet name="【契約③】計算書" sheetId="12" r:id="rId8"/>
    <sheet name="【契約④】契約内容申告書" sheetId="14" r:id="rId9"/>
    <sheet name="【契約④】計算書" sheetId="13" r:id="rId10"/>
    <sheet name="【契約⑤】契約内容申告書" sheetId="15" r:id="rId11"/>
    <sheet name="【契約⑤】計算書" sheetId="16" r:id="rId12"/>
    <sheet name="プルダウン項目" sheetId="7" state="hidden" r:id="rId13"/>
  </sheets>
  <definedNames>
    <definedName name="_xlnm._FilterDatabase" localSheetId="1" hidden="1">【記入例】計算書!$B$60:$BS$85</definedName>
    <definedName name="_xlnm._FilterDatabase" localSheetId="3" hidden="1">【契約①】計算書!$A$45:$BR$70</definedName>
    <definedName name="_xlnm._FilterDatabase" localSheetId="5" hidden="1">【契約②】計算書!$A$45:$BR$70</definedName>
    <definedName name="_xlnm._FilterDatabase" localSheetId="7" hidden="1">【契約③】計算書!$A$45:$BR$70</definedName>
    <definedName name="_xlnm._FilterDatabase" localSheetId="9" hidden="1">【契約④】計算書!$A$45:$BR$70</definedName>
    <definedName name="_xlnm._FilterDatabase" localSheetId="11" hidden="1">【契約⑤】計算書!$A$45:$BR$70</definedName>
    <definedName name="_xlnm.Print_Area" localSheetId="0">【記入例】契約内容申告書!$A$1:$BT$120</definedName>
    <definedName name="_xlnm.Print_Area" localSheetId="1">【記入例】計算書!$A$1:$BT$351</definedName>
    <definedName name="_xlnm.Print_Area" localSheetId="2">【契約①】契約内容申告書!$A$1:$BR$108</definedName>
    <definedName name="_xlnm.Print_Area" localSheetId="3">【契約①】計算書!$A$1:$BR$114</definedName>
    <definedName name="_xlnm.Print_Area" localSheetId="4">【契約②】契約内容申告書!$A$1:$BR$108</definedName>
    <definedName name="_xlnm.Print_Area" localSheetId="5">【契約②】計算書!$A$1:$BR$114</definedName>
    <definedName name="_xlnm.Print_Area" localSheetId="6">【契約③】契約内容申告書!$A$1:$BR$108</definedName>
    <definedName name="_xlnm.Print_Area" localSheetId="7">【契約③】計算書!$A$1:$BR$114</definedName>
    <definedName name="_xlnm.Print_Area" localSheetId="8">【契約④】契約内容申告書!$A$1:$BR$108</definedName>
    <definedName name="_xlnm.Print_Area" localSheetId="9">【契約④】計算書!$A$1:$BR$114</definedName>
    <definedName name="_xlnm.Print_Area" localSheetId="10">【契約⑤】契約内容申告書!$A$1:$BR$108</definedName>
    <definedName name="_xlnm.Print_Area" localSheetId="11">【契約⑤】計算書!$A$1:$BR$114</definedName>
    <definedName name="入力" localSheetId="1">#REF!,#REF!,#REF!,#REF!,#REF!,#REF!,#REF!,#REF!,#REF!,#REF!,#REF!,#REF!,#REF!,#REF!,#REF!,#REF!,#REF!,#REF!,#REF!,#REF!,#REF!,#REF!</definedName>
    <definedName name="入力" localSheetId="4">#REF!,#REF!,#REF!,#REF!,#REF!,#REF!,#REF!,#REF!,#REF!,#REF!,#REF!,#REF!,#REF!,#REF!,#REF!,#REF!,#REF!,#REF!,#REF!,#REF!,#REF!,#REF!</definedName>
    <definedName name="入力" localSheetId="5">#REF!,#REF!,#REF!,#REF!,#REF!,#REF!,#REF!,#REF!,#REF!,#REF!,#REF!,#REF!,#REF!,#REF!,#REF!,#REF!,#REF!,#REF!,#REF!,#REF!,#REF!,#REF!</definedName>
    <definedName name="入力" localSheetId="6">#REF!,#REF!,#REF!,#REF!,#REF!,#REF!,#REF!,#REF!,#REF!,#REF!,#REF!,#REF!,#REF!,#REF!,#REF!,#REF!,#REF!,#REF!,#REF!,#REF!,#REF!,#REF!</definedName>
    <definedName name="入力" localSheetId="7">#REF!,#REF!,#REF!,#REF!,#REF!,#REF!,#REF!,#REF!,#REF!,#REF!,#REF!,#REF!,#REF!,#REF!,#REF!,#REF!,#REF!,#REF!,#REF!,#REF!,#REF!,#REF!</definedName>
    <definedName name="入力" localSheetId="8">#REF!,#REF!,#REF!,#REF!,#REF!,#REF!,#REF!,#REF!,#REF!,#REF!,#REF!,#REF!,#REF!,#REF!,#REF!,#REF!,#REF!,#REF!,#REF!,#REF!,#REF!,#REF!</definedName>
    <definedName name="入力" localSheetId="9">#REF!,#REF!,#REF!,#REF!,#REF!,#REF!,#REF!,#REF!,#REF!,#REF!,#REF!,#REF!,#REF!,#REF!,#REF!,#REF!,#REF!,#REF!,#REF!,#REF!,#REF!,#REF!</definedName>
    <definedName name="入力" localSheetId="10">#REF!,#REF!,#REF!,#REF!,#REF!,#REF!,#REF!,#REF!,#REF!,#REF!,#REF!,#REF!,#REF!,#REF!,#REF!,#REF!,#REF!,#REF!,#REF!,#REF!,#REF!,#REF!</definedName>
    <definedName name="入力" localSheetId="11">#REF!,#REF!,#REF!,#REF!,#REF!,#REF!,#REF!,#REF!,#REF!,#REF!,#REF!,#REF!,#REF!,#REF!,#REF!,#REF!,#REF!,#REF!,#REF!,#REF!,#REF!,#REF!</definedName>
    <definedName name="入力" localSheetId="12">#REF!,#REF!,#REF!,#REF!,#REF!,#REF!,#REF!,#REF!,#REF!,#REF!,#REF!,#REF!,#REF!,#REF!,#REF!,#REF!,#REF!,#REF!,#REF!,#REF!,#REF!,#REF!</definedName>
    <definedName name="入力">#REF!,#REF!,#REF!,#REF!,#REF!,#REF!,#REF!,#REF!,#REF!,#REF!,#REF!,#REF!,#REF!,#REF!,#REF!,#REF!,#REF!,#REF!,#REF!,#REF!,#REF!,#REF!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12" i="16" l="1"/>
  <c r="AX112" i="13"/>
  <c r="AX112" i="12"/>
  <c r="AX112" i="10"/>
  <c r="AX112" i="4"/>
  <c r="U49" i="17" l="1"/>
  <c r="O117" i="1" l="1"/>
  <c r="BS22" i="9" l="1"/>
  <c r="BR30" i="9" s="1"/>
  <c r="BS230" i="17" l="1"/>
  <c r="BT230" i="17" s="1"/>
  <c r="BS224" i="17"/>
  <c r="BT224" i="17" s="1"/>
  <c r="BS114" i="17"/>
  <c r="BT114" i="17" s="1"/>
  <c r="BS108" i="17"/>
  <c r="BT108" i="17" s="1"/>
  <c r="BR99" i="16" l="1"/>
  <c r="BS99" i="16" s="1"/>
  <c r="BR93" i="16"/>
  <c r="BS93" i="16" s="1"/>
  <c r="BR67" i="16"/>
  <c r="BS67" i="16" s="1"/>
  <c r="BR99" i="13"/>
  <c r="BS99" i="13" s="1"/>
  <c r="BR93" i="13"/>
  <c r="BS93" i="13" s="1"/>
  <c r="BR67" i="13"/>
  <c r="BS67" i="13" s="1"/>
  <c r="BR99" i="12"/>
  <c r="BS99" i="12" s="1"/>
  <c r="BR93" i="12"/>
  <c r="BS93" i="12" s="1"/>
  <c r="BR67" i="12"/>
  <c r="BS67" i="12" s="1"/>
  <c r="BR99" i="10"/>
  <c r="BS99" i="10" s="1"/>
  <c r="BR93" i="10"/>
  <c r="BS93" i="10" s="1"/>
  <c r="BR67" i="10"/>
  <c r="BS67" i="10" s="1"/>
  <c r="BR99" i="4"/>
  <c r="BS99" i="4" s="1"/>
  <c r="BR93" i="4"/>
  <c r="BS93" i="4" s="1"/>
  <c r="AT103" i="16" l="1"/>
  <c r="T103" i="16"/>
  <c r="AT103" i="13"/>
  <c r="T103" i="13"/>
  <c r="AT103" i="12"/>
  <c r="T103" i="12"/>
  <c r="AT103" i="10"/>
  <c r="T103" i="10"/>
  <c r="T103" i="4"/>
  <c r="BA146" i="17"/>
  <c r="AY243" i="17"/>
  <c r="AU183" i="17"/>
  <c r="AU186" i="17" s="1"/>
  <c r="AU192" i="17" s="1"/>
  <c r="AU198" i="17" s="1"/>
  <c r="AU175" i="17"/>
  <c r="U165" i="17"/>
  <c r="U186" i="17" s="1"/>
  <c r="U192" i="17" s="1"/>
  <c r="U198" i="17" s="1"/>
  <c r="U156" i="17"/>
  <c r="BP135" i="17"/>
  <c r="AY127" i="17"/>
  <c r="AU118" i="17"/>
  <c r="U118" i="17"/>
  <c r="AU114" i="17"/>
  <c r="U114" i="17"/>
  <c r="AU98" i="17"/>
  <c r="U98" i="17"/>
  <c r="AU95" i="17"/>
  <c r="AU67" i="17"/>
  <c r="AU70" i="17" s="1"/>
  <c r="AU76" i="17" s="1"/>
  <c r="AU59" i="17"/>
  <c r="U70" i="17"/>
  <c r="U76" i="17" s="1"/>
  <c r="U82" i="17" s="1"/>
  <c r="U40" i="17"/>
  <c r="BP19" i="17"/>
  <c r="AU82" i="17" l="1"/>
  <c r="BA30" i="17" s="1"/>
  <c r="BS76" i="17"/>
  <c r="BT76" i="17" s="1"/>
  <c r="BS192" i="17"/>
  <c r="BT192" i="17" s="1"/>
  <c r="BF3" i="4"/>
  <c r="BS198" i="17" l="1"/>
  <c r="BT198" i="17" s="1"/>
  <c r="BS82" i="17"/>
  <c r="BT82" i="17" s="1"/>
  <c r="BS22" i="3"/>
  <c r="BR30" i="3" s="1"/>
  <c r="BF3" i="15"/>
  <c r="BF3" i="14"/>
  <c r="BF3" i="11"/>
  <c r="BF3" i="9"/>
  <c r="BF3" i="16"/>
  <c r="BF3" i="13"/>
  <c r="BF3" i="12"/>
  <c r="BF3" i="10"/>
  <c r="BN2" i="15"/>
  <c r="BJ2" i="15"/>
  <c r="BN2" i="14"/>
  <c r="BJ2" i="14"/>
  <c r="BN2" i="11"/>
  <c r="BJ2" i="11"/>
  <c r="BN2" i="9"/>
  <c r="BJ2" i="9"/>
  <c r="J15" i="15"/>
  <c r="J15" i="14"/>
  <c r="J15" i="11"/>
  <c r="J15" i="9"/>
  <c r="J13" i="15"/>
  <c r="J11" i="15"/>
  <c r="J9" i="15"/>
  <c r="J13" i="14"/>
  <c r="J11" i="14"/>
  <c r="J9" i="14"/>
  <c r="J13" i="11"/>
  <c r="J11" i="11"/>
  <c r="J9" i="11"/>
  <c r="J13" i="9"/>
  <c r="J11" i="9"/>
  <c r="J9" i="9"/>
  <c r="BO4" i="15" l="1"/>
  <c r="BO4" i="14"/>
  <c r="BO4" i="11"/>
  <c r="BO4" i="9"/>
  <c r="BO4" i="3"/>
  <c r="BL4" i="16"/>
  <c r="BL4" i="13"/>
  <c r="BL4" i="12"/>
  <c r="BL4" i="10"/>
  <c r="BL4" i="4"/>
  <c r="T31" i="16"/>
  <c r="T28" i="16"/>
  <c r="J17" i="16"/>
  <c r="J15" i="16"/>
  <c r="BO4" i="16" s="1"/>
  <c r="J13" i="16"/>
  <c r="J11" i="16"/>
  <c r="J9" i="16"/>
  <c r="BN2" i="16"/>
  <c r="BJ2" i="16"/>
  <c r="AT99" i="16"/>
  <c r="T99" i="16"/>
  <c r="AT83" i="16"/>
  <c r="T83" i="16"/>
  <c r="AT80" i="16"/>
  <c r="AT55" i="16"/>
  <c r="AT61" i="16" s="1"/>
  <c r="AT67" i="16" s="1"/>
  <c r="T55" i="16"/>
  <c r="T61" i="16" s="1"/>
  <c r="T67" i="16" s="1"/>
  <c r="AT52" i="16"/>
  <c r="AT44" i="16"/>
  <c r="T34" i="16"/>
  <c r="BY35" i="15"/>
  <c r="BS32" i="15"/>
  <c r="I31" i="15"/>
  <c r="B31" i="15"/>
  <c r="BS30" i="15"/>
  <c r="BS28" i="15"/>
  <c r="P28" i="15"/>
  <c r="P31" i="15" s="1"/>
  <c r="BS18" i="15" s="1"/>
  <c r="BR28" i="15" s="1"/>
  <c r="BS26" i="15"/>
  <c r="BS22" i="15"/>
  <c r="BR30" i="15" s="1"/>
  <c r="T31" i="13"/>
  <c r="T28" i="13"/>
  <c r="J17" i="13"/>
  <c r="J15" i="13"/>
  <c r="BO4" i="13" s="1"/>
  <c r="J13" i="13"/>
  <c r="J11" i="13"/>
  <c r="J9" i="13"/>
  <c r="BN2" i="13"/>
  <c r="BJ2" i="13"/>
  <c r="BY35" i="14"/>
  <c r="BS32" i="14"/>
  <c r="I31" i="14"/>
  <c r="B31" i="14"/>
  <c r="BS30" i="14"/>
  <c r="BS28" i="14"/>
  <c r="P28" i="14"/>
  <c r="P31" i="14" s="1"/>
  <c r="BS18" i="14" s="1"/>
  <c r="BR28" i="14" s="1"/>
  <c r="BS26" i="14"/>
  <c r="BS22" i="14"/>
  <c r="BR30" i="14" s="1"/>
  <c r="AT99" i="13"/>
  <c r="T99" i="13"/>
  <c r="AT83" i="13"/>
  <c r="T83" i="13"/>
  <c r="AT80" i="13"/>
  <c r="AT67" i="13"/>
  <c r="T67" i="13"/>
  <c r="AT61" i="13"/>
  <c r="T61" i="13"/>
  <c r="AT55" i="13"/>
  <c r="T55" i="13"/>
  <c r="AT52" i="13"/>
  <c r="AT44" i="13"/>
  <c r="T34" i="13"/>
  <c r="T31" i="12"/>
  <c r="T28" i="12"/>
  <c r="J17" i="12"/>
  <c r="J15" i="12"/>
  <c r="BO4" i="12" s="1"/>
  <c r="J13" i="12"/>
  <c r="J11" i="12"/>
  <c r="J9" i="12"/>
  <c r="BN2" i="12"/>
  <c r="BJ2" i="12"/>
  <c r="AT99" i="12"/>
  <c r="T99" i="12"/>
  <c r="AT83" i="12"/>
  <c r="T83" i="12"/>
  <c r="AT80" i="12"/>
  <c r="AT67" i="12"/>
  <c r="T67" i="12"/>
  <c r="AT61" i="12"/>
  <c r="T61" i="12"/>
  <c r="AT55" i="12"/>
  <c r="T55" i="12"/>
  <c r="AT52" i="12"/>
  <c r="AT44" i="12"/>
  <c r="T34" i="12"/>
  <c r="BY35" i="11"/>
  <c r="BS32" i="11"/>
  <c r="I31" i="11"/>
  <c r="B31" i="11"/>
  <c r="BS30" i="11"/>
  <c r="BS28" i="11"/>
  <c r="P28" i="11"/>
  <c r="P31" i="11" s="1"/>
  <c r="BS18" i="11" s="1"/>
  <c r="BR28" i="11" s="1"/>
  <c r="BS26" i="11"/>
  <c r="BS22" i="11"/>
  <c r="BR30" i="11" s="1"/>
  <c r="T31" i="10"/>
  <c r="T28" i="10"/>
  <c r="J17" i="10"/>
  <c r="J15" i="10"/>
  <c r="BO4" i="10" s="1"/>
  <c r="J13" i="10"/>
  <c r="J11" i="10"/>
  <c r="J9" i="10"/>
  <c r="BN2" i="10"/>
  <c r="BJ2" i="10"/>
  <c r="AT99" i="10"/>
  <c r="T99" i="10"/>
  <c r="AT83" i="10"/>
  <c r="T83" i="10"/>
  <c r="AT80" i="10"/>
  <c r="AT67" i="10"/>
  <c r="T67" i="10"/>
  <c r="AT61" i="10"/>
  <c r="T61" i="10"/>
  <c r="AT55" i="10"/>
  <c r="T55" i="10"/>
  <c r="AT52" i="10"/>
  <c r="AT44" i="10"/>
  <c r="T34" i="10"/>
  <c r="BY35" i="9"/>
  <c r="BS32" i="9"/>
  <c r="I31" i="9"/>
  <c r="B31" i="9"/>
  <c r="BS30" i="9"/>
  <c r="BS28" i="9"/>
  <c r="P28" i="9"/>
  <c r="P31" i="9" s="1"/>
  <c r="BS18" i="9" s="1"/>
  <c r="BR28" i="9" s="1"/>
  <c r="BS26" i="9"/>
  <c r="BR61" i="13" l="1"/>
  <c r="BS61" i="13" s="1"/>
  <c r="BR61" i="12"/>
  <c r="BS61" i="12" s="1"/>
  <c r="BR61" i="10"/>
  <c r="BS61" i="10" s="1"/>
  <c r="BR61" i="16"/>
  <c r="BS61" i="16" s="1"/>
  <c r="T25" i="16"/>
  <c r="T25" i="12"/>
  <c r="T25" i="10"/>
  <c r="T25" i="13"/>
  <c r="BS32" i="3"/>
  <c r="BS30" i="3"/>
  <c r="BS28" i="3"/>
  <c r="BS26" i="3"/>
  <c r="P28" i="3" l="1"/>
  <c r="P31" i="3" s="1"/>
  <c r="BS18" i="3" s="1"/>
  <c r="BR28" i="3" s="1"/>
  <c r="AT99" i="4"/>
  <c r="T99" i="4"/>
  <c r="T28" i="4"/>
  <c r="T31" i="4"/>
  <c r="BN2" i="4"/>
  <c r="BJ2" i="4"/>
  <c r="J17" i="4"/>
  <c r="J15" i="4"/>
  <c r="BO4" i="4" s="1"/>
  <c r="J13" i="4"/>
  <c r="J11" i="4"/>
  <c r="J9" i="4"/>
  <c r="AT103" i="4"/>
  <c r="AT80" i="4"/>
  <c r="AT52" i="4"/>
  <c r="AT44" i="4"/>
  <c r="T34" i="4"/>
  <c r="T55" i="4" s="1"/>
  <c r="T61" i="4" s="1"/>
  <c r="T67" i="4" s="1"/>
  <c r="BY35" i="3"/>
  <c r="I31" i="3"/>
  <c r="B31" i="3"/>
  <c r="J43" i="1"/>
  <c r="C43" i="1"/>
  <c r="Q40" i="1"/>
  <c r="Q43" i="1" s="1"/>
  <c r="T83" i="4" l="1"/>
  <c r="AT83" i="4"/>
  <c r="AT55" i="4"/>
  <c r="AT61" i="4" s="1"/>
  <c r="BR61" i="4" s="1"/>
  <c r="BS61" i="4" s="1"/>
  <c r="T25" i="4"/>
  <c r="AT67" i="4" l="1"/>
  <c r="AZ15" i="4" l="1"/>
  <c r="BR67" i="4"/>
  <c r="BS67" i="4" s="1"/>
</calcChain>
</file>

<file path=xl/sharedStrings.xml><?xml version="1.0" encoding="utf-8"?>
<sst xmlns="http://schemas.openxmlformats.org/spreadsheetml/2006/main" count="1091" uniqueCount="166">
  <si>
    <t>リース契約内容申告書</t>
    <rPh sb="3" eb="5">
      <t>ケイヤク</t>
    </rPh>
    <rPh sb="5" eb="7">
      <t>ナイヨウ</t>
    </rPh>
    <rPh sb="7" eb="9">
      <t>シンコク</t>
    </rPh>
    <rPh sb="9" eb="10">
      <t>ショ</t>
    </rPh>
    <phoneticPr fontId="1"/>
  </si>
  <si>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</si>
  <si>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</si>
  <si>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○</t>
    <phoneticPr fontId="1"/>
  </si>
  <si>
    <t>月</t>
    <rPh sb="0" eb="1">
      <t>ガツ</t>
    </rPh>
    <phoneticPr fontId="1"/>
  </si>
  <si>
    <t>○</t>
    <phoneticPr fontId="1"/>
  </si>
  <si>
    <t>日</t>
    <rPh sb="0" eb="1">
      <t>ニチ</t>
    </rPh>
    <phoneticPr fontId="1"/>
  </si>
  <si>
    <t>申請書番号：</t>
    <rPh sb="0" eb="2">
      <t>シンセイ</t>
    </rPh>
    <rPh sb="2" eb="3">
      <t>ショ</t>
    </rPh>
    <rPh sb="3" eb="5">
      <t>バンゴウ</t>
    </rPh>
    <phoneticPr fontId="1"/>
  </si>
  <si>
    <t>ＸＸＸＸＸＸＸＸＸＸＸ</t>
    <phoneticPr fontId="1"/>
  </si>
  <si>
    <t>（</t>
    <phoneticPr fontId="1"/>
  </si>
  <si>
    <t>/</t>
    <phoneticPr fontId="1"/>
  </si>
  <si>
    <t>)</t>
    <phoneticPr fontId="1"/>
  </si>
  <si>
    <t>設備使用者</t>
    <rPh sb="0" eb="2">
      <t>セツビ</t>
    </rPh>
    <rPh sb="2" eb="5">
      <t>シヨウシャ</t>
    </rPh>
    <phoneticPr fontId="1"/>
  </si>
  <si>
    <t>○○工業株式会社</t>
    <phoneticPr fontId="1"/>
  </si>
  <si>
    <t>リース事業者</t>
    <rPh sb="3" eb="5">
      <t>ジギョウ</t>
    </rPh>
    <rPh sb="5" eb="6">
      <t>シャ</t>
    </rPh>
    <phoneticPr fontId="1"/>
  </si>
  <si>
    <t>株式会社○○リース</t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</si>
  <si>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</si>
  <si>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○○工場</t>
    <rPh sb="2" eb="4">
      <t>コウジョウ</t>
    </rPh>
    <phoneticPr fontId="1"/>
  </si>
  <si>
    <t>契約件数合計</t>
    <rPh sb="0" eb="2">
      <t>ケイヤク</t>
    </rPh>
    <rPh sb="2" eb="4">
      <t>ケンスウ</t>
    </rPh>
    <rPh sb="4" eb="6">
      <t>ゴウケイ</t>
    </rPh>
    <phoneticPr fontId="1"/>
  </si>
  <si>
    <t>契約№</t>
    <rPh sb="0" eb="2">
      <t>ケイヤク</t>
    </rPh>
    <phoneticPr fontId="1"/>
  </si>
  <si>
    <t>リース契約に関する情報</t>
    <rPh sb="3" eb="5">
      <t>ケイヤク</t>
    </rPh>
    <rPh sb="6" eb="7">
      <t>カン</t>
    </rPh>
    <rPh sb="9" eb="11">
      <t>ジョウホウ</t>
    </rPh>
    <phoneticPr fontId="1"/>
  </si>
  <si>
    <t>初回リース
契約期間の年数</t>
    <rPh sb="0" eb="2">
      <t>ショカイ</t>
    </rPh>
    <rPh sb="6" eb="8">
      <t>ケイヤク</t>
    </rPh>
    <rPh sb="8" eb="10">
      <t>キカン</t>
    </rPh>
    <rPh sb="11" eb="13">
      <t>ネンスウ</t>
    </rPh>
    <phoneticPr fontId="1"/>
  </si>
  <si>
    <t>再リース
契約期間の年数</t>
    <rPh sb="0" eb="1">
      <t>サイ</t>
    </rPh>
    <rPh sb="10" eb="12">
      <t>ネンスウ</t>
    </rPh>
    <phoneticPr fontId="1"/>
  </si>
  <si>
    <t>リース契約期間の
合計</t>
    <rPh sb="3" eb="5">
      <t>ケイヤク</t>
    </rPh>
    <rPh sb="5" eb="7">
      <t>キカン</t>
    </rPh>
    <rPh sb="9" eb="11">
      <t>ゴウケイ</t>
    </rPh>
    <phoneticPr fontId="1"/>
  </si>
  <si>
    <t>再リース契約を行う旨の記載がある場合は、その内容が確認できる証憑書類名と記載箇所を申告してください
※再リース契約に関する記載がない場合は「該当なし」と記入すること</t>
    <rPh sb="0" eb="1">
      <t>サイ</t>
    </rPh>
    <rPh sb="4" eb="6">
      <t>ケイヤク</t>
    </rPh>
    <rPh sb="7" eb="8">
      <t>オコナ</t>
    </rPh>
    <rPh sb="9" eb="10">
      <t>ムネ</t>
    </rPh>
    <rPh sb="11" eb="13">
      <t>キサイ</t>
    </rPh>
    <rPh sb="16" eb="18">
      <t>バアイ</t>
    </rPh>
    <rPh sb="22" eb="24">
      <t>ナイヨウ</t>
    </rPh>
    <rPh sb="25" eb="27">
      <t>カクニン</t>
    </rPh>
    <rPh sb="30" eb="32">
      <t>ショウヒョウ</t>
    </rPh>
    <rPh sb="32" eb="34">
      <t>ショルイ</t>
    </rPh>
    <rPh sb="34" eb="35">
      <t>メイ</t>
    </rPh>
    <rPh sb="36" eb="38">
      <t>キサイ</t>
    </rPh>
    <rPh sb="38" eb="40">
      <t>カショ</t>
    </rPh>
    <rPh sb="41" eb="43">
      <t>シンコク</t>
    </rPh>
    <rPh sb="51" eb="52">
      <t>サイ</t>
    </rPh>
    <rPh sb="55" eb="57">
      <t>ケイヤク</t>
    </rPh>
    <rPh sb="58" eb="59">
      <t>カン</t>
    </rPh>
    <rPh sb="61" eb="63">
      <t>キサイ</t>
    </rPh>
    <rPh sb="66" eb="68">
      <t>バアイ</t>
    </rPh>
    <rPh sb="70" eb="72">
      <t>ガイトウ</t>
    </rPh>
    <rPh sb="76" eb="78">
      <t>キニュウ</t>
    </rPh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</si>
  <si>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</si>
  <si>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</si>
  <si>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</si>
  <si>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</si>
  <si>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</si>
  <si>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証憑</t>
    <rPh sb="0" eb="2">
      <t>ショウヒョウ</t>
    </rPh>
    <phoneticPr fontId="1"/>
  </si>
  <si>
    <t>特約事項</t>
    <rPh sb="0" eb="2">
      <t>トクヤク</t>
    </rPh>
    <rPh sb="2" eb="4">
      <t>ジコウ</t>
    </rPh>
    <phoneticPr fontId="1"/>
  </si>
  <si>
    <t>無</t>
    <rPh sb="0" eb="1">
      <t>ナシ</t>
    </rPh>
    <phoneticPr fontId="1"/>
  </si>
  <si>
    <t>該当しない</t>
    <rPh sb="0" eb="2">
      <t>ガイトウ</t>
    </rPh>
    <phoneticPr fontId="1"/>
  </si>
  <si>
    <t>記載箇所</t>
    <rPh sb="0" eb="2">
      <t>キサイ</t>
    </rPh>
    <rPh sb="2" eb="4">
      <t>カショ</t>
    </rPh>
    <phoneticPr fontId="1"/>
  </si>
  <si>
    <t>第３条 第２項</t>
    <rPh sb="0" eb="1">
      <t>ダイ</t>
    </rPh>
    <rPh sb="2" eb="3">
      <t>ジョウ</t>
    </rPh>
    <rPh sb="4" eb="5">
      <t>ダイ</t>
    </rPh>
    <rPh sb="6" eb="7">
      <t>コウ</t>
    </rPh>
    <phoneticPr fontId="1"/>
  </si>
  <si>
    <t>契約に含まれる設備の情報</t>
    <rPh sb="0" eb="2">
      <t>ケイヤク</t>
    </rPh>
    <rPh sb="3" eb="4">
      <t>フク</t>
    </rPh>
    <rPh sb="7" eb="9">
      <t>セツビ</t>
    </rPh>
    <rPh sb="10" eb="12">
      <t>ジョウホウ</t>
    </rPh>
    <phoneticPr fontId="1"/>
  </si>
  <si>
    <t>No.</t>
    <phoneticPr fontId="1"/>
  </si>
  <si>
    <t>メーカー</t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</si>
  <si>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</si>
  <si>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</si>
  <si>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○○○社</t>
    <rPh sb="3" eb="4">
      <t>シャ</t>
    </rPh>
    <phoneticPr fontId="1"/>
  </si>
  <si>
    <t>AAA-170</t>
    <phoneticPr fontId="1"/>
  </si>
  <si>
    <t>印</t>
    <rPh sb="0" eb="1">
      <t>イン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</si>
  <si>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</si>
  <si>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</si>
  <si>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手引き（「リース契約における交付申請書類の作成方法」）をよく読んで作成してください。</t>
    <rPh sb="0" eb="2">
      <t>テビ</t>
    </rPh>
    <rPh sb="8" eb="10">
      <t>ケイヤク</t>
    </rPh>
    <rPh sb="14" eb="16">
      <t>コウフ</t>
    </rPh>
    <rPh sb="16" eb="18">
      <t>シンセイ</t>
    </rPh>
    <rPh sb="18" eb="20">
      <t>ショルイ</t>
    </rPh>
    <rPh sb="21" eb="23">
      <t>サクセイ</t>
    </rPh>
    <rPh sb="23" eb="25">
      <t>ホウホウ</t>
    </rPh>
    <rPh sb="30" eb="31">
      <t>ヨ</t>
    </rPh>
    <rPh sb="33" eb="35">
      <t>サクセイ</t>
    </rPh>
    <phoneticPr fontId="1"/>
  </si>
  <si>
    <t>※ご不明な点はSIIにお問い合わせください。</t>
    <rPh sb="2" eb="4">
      <t>フメイ</t>
    </rPh>
    <rPh sb="5" eb="6">
      <t>テン</t>
    </rPh>
    <rPh sb="12" eb="13">
      <t>ト</t>
    </rPh>
    <rPh sb="14" eb="15">
      <t>ア</t>
    </rPh>
    <phoneticPr fontId="1"/>
  </si>
  <si>
    <t>【積算の場合】</t>
    <rPh sb="1" eb="3">
      <t>セキサン</t>
    </rPh>
    <rPh sb="4" eb="6">
      <t>バアイ</t>
    </rPh>
    <phoneticPr fontId="1"/>
  </si>
  <si>
    <t>【料率の場合】</t>
    <rPh sb="1" eb="3">
      <t>リョウリツ</t>
    </rPh>
    <rPh sb="4" eb="6">
      <t>バアイ</t>
    </rPh>
    <phoneticPr fontId="1"/>
  </si>
  <si>
    <t>（</t>
    <phoneticPr fontId="1"/>
  </si>
  <si>
    <t>/</t>
    <phoneticPr fontId="1"/>
  </si>
  <si>
    <t>)</t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</si>
  <si>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</si>
  <si>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</si>
  <si>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</si>
  <si>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</si>
  <si>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</si>
  <si>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ヶ月</t>
    <phoneticPr fontId="1"/>
  </si>
  <si>
    <t>リース料金計算書</t>
    <rPh sb="3" eb="5">
      <t>リョウキン</t>
    </rPh>
    <rPh sb="5" eb="8">
      <t>ケイサンショ</t>
    </rPh>
    <phoneticPr fontId="1"/>
  </si>
  <si>
    <t>（</t>
    <phoneticPr fontId="1"/>
  </si>
  <si>
    <t>/</t>
    <phoneticPr fontId="1"/>
  </si>
  <si>
    <t>)</t>
    <phoneticPr fontId="1"/>
  </si>
  <si>
    <t>※前提条件に加え、①か②のいずれかの計算方法でリース料金を計算してください。</t>
    <rPh sb="1" eb="3">
      <t>ゼンテイ</t>
    </rPh>
    <rPh sb="3" eb="5">
      <t>ジョウケン</t>
    </rPh>
    <rPh sb="6" eb="7">
      <t>クワ</t>
    </rPh>
    <rPh sb="18" eb="20">
      <t>ケイサン</t>
    </rPh>
    <rPh sb="20" eb="22">
      <t>ホウホウ</t>
    </rPh>
    <rPh sb="26" eb="28">
      <t>リョウキン</t>
    </rPh>
    <rPh sb="29" eb="31">
      <t>ケイサン</t>
    </rPh>
    <phoneticPr fontId="1"/>
  </si>
  <si>
    <t>リース契約の
総額</t>
    <phoneticPr fontId="1"/>
  </si>
  <si>
    <t>円</t>
    <rPh sb="0" eb="1">
      <t>エン</t>
    </rPh>
    <phoneticPr fontId="1"/>
  </si>
  <si>
    <t>前提条件</t>
    <rPh sb="0" eb="2">
      <t>ゼンテイ</t>
    </rPh>
    <rPh sb="2" eb="4">
      <t>ジョウケン</t>
    </rPh>
    <phoneticPr fontId="1"/>
  </si>
  <si>
    <t>Ａ</t>
    <phoneticPr fontId="1"/>
  </si>
  <si>
    <t>リース契約期間の月数</t>
    <rPh sb="3" eb="5">
      <t>ケイヤク</t>
    </rPh>
    <rPh sb="5" eb="7">
      <t>キカン</t>
    </rPh>
    <rPh sb="8" eb="10">
      <t>ゲッスウ</t>
    </rPh>
    <phoneticPr fontId="1"/>
  </si>
  <si>
    <t>ヶ月</t>
    <rPh sb="1" eb="2">
      <t>ゲツ</t>
    </rPh>
    <phoneticPr fontId="1"/>
  </si>
  <si>
    <t>A1</t>
    <phoneticPr fontId="1"/>
  </si>
  <si>
    <t>Aのうち
初回リース契約期間</t>
    <rPh sb="5" eb="7">
      <t>ショカイ</t>
    </rPh>
    <rPh sb="10" eb="12">
      <t>ケイヤク</t>
    </rPh>
    <rPh sb="12" eb="14">
      <t>キカン</t>
    </rPh>
    <phoneticPr fontId="1"/>
  </si>
  <si>
    <t>A2</t>
    <phoneticPr fontId="1"/>
  </si>
  <si>
    <t>Aのうち
再リース契約期間</t>
    <rPh sb="5" eb="6">
      <t>サイ</t>
    </rPh>
    <rPh sb="9" eb="11">
      <t>ケイヤク</t>
    </rPh>
    <rPh sb="11" eb="13">
      <t>キカン</t>
    </rPh>
    <phoneticPr fontId="1"/>
  </si>
  <si>
    <t>Ｂ</t>
    <phoneticPr fontId="1"/>
  </si>
  <si>
    <t>リース対象費用（元本）</t>
    <phoneticPr fontId="1"/>
  </si>
  <si>
    <t>B1</t>
    <phoneticPr fontId="1"/>
  </si>
  <si>
    <t>Ｂのうち
補助対象経費（税抜）</t>
    <rPh sb="5" eb="7">
      <t>ホジョ</t>
    </rPh>
    <rPh sb="7" eb="9">
      <t>タイショウ</t>
    </rPh>
    <rPh sb="12" eb="14">
      <t>ゼイヌキ</t>
    </rPh>
    <phoneticPr fontId="1"/>
  </si>
  <si>
    <t>B2</t>
    <phoneticPr fontId="1"/>
  </si>
  <si>
    <t>Ｂのうち
補助対象外経費（税抜）</t>
    <rPh sb="5" eb="7">
      <t>ホジョ</t>
    </rPh>
    <rPh sb="7" eb="9">
      <t>タイショウ</t>
    </rPh>
    <rPh sb="9" eb="10">
      <t>ガイ</t>
    </rPh>
    <phoneticPr fontId="1"/>
  </si>
  <si>
    <t>■リース料金計算方法を選択してください</t>
    <phoneticPr fontId="1"/>
  </si>
  <si>
    <t>①リース対象費用（元本）、諸税、保険料、金利の積算でリース料金を計算する</t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0">
      <t>リョウ</t>
    </rPh>
    <rPh sb="30" eb="31">
      <t>キン</t>
    </rPh>
    <rPh sb="32" eb="34">
      <t>ケイサン</t>
    </rPh>
    <phoneticPr fontId="1"/>
  </si>
  <si>
    <t>補助金が無い場合</t>
    <rPh sb="0" eb="3">
      <t>ホジョキン</t>
    </rPh>
    <rPh sb="4" eb="5">
      <t>ナ</t>
    </rPh>
    <rPh sb="6" eb="8">
      <t>バアイ</t>
    </rPh>
    <phoneticPr fontId="1"/>
  </si>
  <si>
    <t>補助金が有る場合</t>
    <rPh sb="0" eb="3">
      <t>ホジョキン</t>
    </rPh>
    <rPh sb="4" eb="5">
      <t>ア</t>
    </rPh>
    <rPh sb="6" eb="8">
      <t>バアイ</t>
    </rPh>
    <phoneticPr fontId="1"/>
  </si>
  <si>
    <t>Ｃ</t>
    <phoneticPr fontId="1"/>
  </si>
  <si>
    <t>補助金の額</t>
    <rPh sb="0" eb="3">
      <t>ホジョキン</t>
    </rPh>
    <rPh sb="4" eb="5">
      <t>ガク</t>
    </rPh>
    <phoneticPr fontId="1"/>
  </si>
  <si>
    <t>Ｄ</t>
    <phoneticPr fontId="1"/>
  </si>
  <si>
    <t>補助金差引後の
リース対象費用（元本）（税抜）（Ｂ－Ｃ）</t>
    <rPh sb="0" eb="3">
      <t>ホジョキン</t>
    </rPh>
    <rPh sb="3" eb="5">
      <t>サシヒキ</t>
    </rPh>
    <rPh sb="5" eb="6">
      <t>ゴ</t>
    </rPh>
    <rPh sb="16" eb="18">
      <t>ガンポン</t>
    </rPh>
    <phoneticPr fontId="1"/>
  </si>
  <si>
    <t>Ｅ</t>
    <phoneticPr fontId="1"/>
  </si>
  <si>
    <t>初回リース契約期間の
金利・手数料・税・保険料等（税抜）</t>
    <rPh sb="11" eb="13">
      <t>キンリ</t>
    </rPh>
    <rPh sb="14" eb="17">
      <t>テスウリョウ</t>
    </rPh>
    <rPh sb="18" eb="19">
      <t>ゼイ</t>
    </rPh>
    <rPh sb="20" eb="23">
      <t>ホケンリョウ</t>
    </rPh>
    <rPh sb="23" eb="24">
      <t>トウ</t>
    </rPh>
    <phoneticPr fontId="1"/>
  </si>
  <si>
    <t>Ｆ</t>
    <phoneticPr fontId="1"/>
  </si>
  <si>
    <t>初回リース契約期間の
リース料金支払額合計（税抜）（Ｄ＋Ｅ）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phoneticPr fontId="1"/>
  </si>
  <si>
    <t>Ｇ</t>
    <phoneticPr fontId="1"/>
  </si>
  <si>
    <t>再リース契約期間の
リース料金支払額合計（税抜）</t>
    <rPh sb="0" eb="1">
      <t>サイ</t>
    </rPh>
    <rPh sb="4" eb="6">
      <t>ケイヤク</t>
    </rPh>
    <rPh sb="6" eb="8">
      <t>キカン</t>
    </rPh>
    <rPh sb="13" eb="14">
      <t>リョウ</t>
    </rPh>
    <rPh sb="14" eb="15">
      <t>キン</t>
    </rPh>
    <rPh sb="15" eb="17">
      <t>シハライ</t>
    </rPh>
    <rPh sb="17" eb="18">
      <t>ガク</t>
    </rPh>
    <rPh sb="18" eb="20">
      <t>ゴウケイ</t>
    </rPh>
    <phoneticPr fontId="1"/>
  </si>
  <si>
    <t>Ｈ</t>
    <phoneticPr fontId="1"/>
  </si>
  <si>
    <t>リース料金支払額総合計（税抜）（Ｆ＋Ｇ）</t>
    <rPh sb="3" eb="4">
      <t>リョウ</t>
    </rPh>
    <rPh sb="4" eb="5">
      <t>キン</t>
    </rPh>
    <rPh sb="5" eb="7">
      <t>シハライ</t>
    </rPh>
    <rPh sb="7" eb="8">
      <t>ガク</t>
    </rPh>
    <rPh sb="8" eb="11">
      <t>ソウゴウケイ</t>
    </rPh>
    <rPh sb="9" eb="11">
      <t>ゴウケイ</t>
    </rPh>
    <phoneticPr fontId="1"/>
  </si>
  <si>
    <t>②リース対象費用（元本）×リース料率によってリース料金を計算する</t>
    <rPh sb="26" eb="27">
      <t>キン</t>
    </rPh>
    <phoneticPr fontId="1"/>
  </si>
  <si>
    <t>Ｃ</t>
    <phoneticPr fontId="1"/>
  </si>
  <si>
    <t>▼支払額がE2の金額と異なる回がある場合は明細を添付してください</t>
    <rPh sb="1" eb="3">
      <t>シハライ</t>
    </rPh>
    <rPh sb="3" eb="4">
      <t>ガク</t>
    </rPh>
    <rPh sb="8" eb="10">
      <t>キンガク</t>
    </rPh>
    <rPh sb="11" eb="12">
      <t>コト</t>
    </rPh>
    <rPh sb="14" eb="15">
      <t>カイ</t>
    </rPh>
    <rPh sb="18" eb="20">
      <t>バアイ</t>
    </rPh>
    <rPh sb="21" eb="23">
      <t>メイサイ</t>
    </rPh>
    <rPh sb="24" eb="26">
      <t>テンプ</t>
    </rPh>
    <phoneticPr fontId="1"/>
  </si>
  <si>
    <t>E1</t>
    <phoneticPr fontId="1"/>
  </si>
  <si>
    <t>初回リース契約期間の
リース料率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リツ</t>
    </rPh>
    <phoneticPr fontId="1"/>
  </si>
  <si>
    <t>％</t>
    <phoneticPr fontId="1"/>
  </si>
  <si>
    <t>E2</t>
    <phoneticPr fontId="1"/>
  </si>
  <si>
    <t>初回リース契約期間の
月額リース料金（税抜）</t>
    <rPh sb="0" eb="2">
      <t>ショカイ</t>
    </rPh>
    <rPh sb="5" eb="7">
      <t>ケイヤク</t>
    </rPh>
    <rPh sb="7" eb="9">
      <t>キカン</t>
    </rPh>
    <rPh sb="11" eb="13">
      <t>ゲツガク</t>
    </rPh>
    <rPh sb="16" eb="17">
      <t>リョウ</t>
    </rPh>
    <rPh sb="17" eb="18">
      <t>キン</t>
    </rPh>
    <phoneticPr fontId="1"/>
  </si>
  <si>
    <t>Ｆ</t>
    <phoneticPr fontId="1"/>
  </si>
  <si>
    <t>初回リース契約期間の
リース料金支払額合計
（金利・手数料・税・保険料等を含む）（税抜）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rPh sb="37" eb="38">
      <t>フク</t>
    </rPh>
    <phoneticPr fontId="1"/>
  </si>
  <si>
    <t>リース料金支払額総合計（税抜）（Ｆ＋Ｇ）</t>
    <rPh sb="3" eb="5">
      <t>リョウキン</t>
    </rPh>
    <rPh sb="5" eb="7">
      <t>シハライ</t>
    </rPh>
    <rPh sb="7" eb="8">
      <t>ガク</t>
    </rPh>
    <rPh sb="8" eb="11">
      <t>ソウゴウケイ</t>
    </rPh>
    <phoneticPr fontId="1"/>
  </si>
  <si>
    <t>印</t>
    <phoneticPr fontId="1"/>
  </si>
  <si>
    <t>内容確認者</t>
    <rPh sb="0" eb="2">
      <t>ナイヨウ</t>
    </rPh>
    <rPh sb="2" eb="4">
      <t>カクニン</t>
    </rPh>
    <rPh sb="4" eb="5">
      <t>シャ</t>
    </rPh>
    <phoneticPr fontId="1"/>
  </si>
  <si>
    <t>以下エラーメッセージについてご確認願います。</t>
    <phoneticPr fontId="1"/>
  </si>
  <si>
    <t>初回リース終了時の残価</t>
  </si>
  <si>
    <t>割賦契約</t>
  </si>
  <si>
    <t>所有権移転付リース</t>
    <phoneticPr fontId="1"/>
  </si>
  <si>
    <t>共同申請者（リース事業者）と設備の調達先との関係（注</t>
  </si>
  <si>
    <t>※初回リース終了時に残価が【有る】契約は申請できません。</t>
    <rPh sb="1" eb="3">
      <t>ショカイ</t>
    </rPh>
    <rPh sb="6" eb="9">
      <t>シュウリョウジ</t>
    </rPh>
    <rPh sb="10" eb="12">
      <t>ザンカ</t>
    </rPh>
    <rPh sb="14" eb="15">
      <t>ア</t>
    </rPh>
    <rPh sb="17" eb="19">
      <t>ケイヤク</t>
    </rPh>
    <rPh sb="20" eb="22">
      <t>シンセイ</t>
    </rPh>
    <phoneticPr fontId="1"/>
  </si>
  <si>
    <t>※割賦契約に【該当する】契約は申請できません。</t>
    <rPh sb="1" eb="3">
      <t>カップ</t>
    </rPh>
    <rPh sb="3" eb="5">
      <t>ケイヤク</t>
    </rPh>
    <rPh sb="7" eb="9">
      <t>ガイトウ</t>
    </rPh>
    <rPh sb="12" eb="14">
      <t>ケイヤク</t>
    </rPh>
    <rPh sb="15" eb="17">
      <t>シンセイ</t>
    </rPh>
    <phoneticPr fontId="1"/>
  </si>
  <si>
    <t>有</t>
    <rPh sb="0" eb="1">
      <t>ア</t>
    </rPh>
    <phoneticPr fontId="1"/>
  </si>
  <si>
    <t>該当する</t>
    <rPh sb="0" eb="2">
      <t>ガイトウ</t>
    </rPh>
    <phoneticPr fontId="1"/>
  </si>
  <si>
    <t>※所有権移転付リースに【該当する】契約は申請できません。</t>
    <rPh sb="1" eb="4">
      <t>ショユウケン</t>
    </rPh>
    <rPh sb="4" eb="6">
      <t>イテン</t>
    </rPh>
    <rPh sb="6" eb="7">
      <t>ツキ</t>
    </rPh>
    <rPh sb="12" eb="14">
      <t>ガイトウ</t>
    </rPh>
    <rPh sb="17" eb="19">
      <t>ケイヤク</t>
    </rPh>
    <rPh sb="20" eb="22">
      <t>シンセイ</t>
    </rPh>
    <phoneticPr fontId="1"/>
  </si>
  <si>
    <t>１）</t>
    <phoneticPr fontId="1"/>
  </si>
  <si>
    <t>２）</t>
    <phoneticPr fontId="1"/>
  </si>
  <si>
    <t>３）</t>
    <phoneticPr fontId="1"/>
  </si>
  <si>
    <t>※公募要領の利益等排除に関する事項を参照し、
   選択内容に誤りがないか確認願います。</t>
    <rPh sb="1" eb="3">
      <t>コウボ</t>
    </rPh>
    <rPh sb="3" eb="5">
      <t>ヨウリョウ</t>
    </rPh>
    <rPh sb="6" eb="8">
      <t>リエキ</t>
    </rPh>
    <rPh sb="8" eb="9">
      <t>トウ</t>
    </rPh>
    <rPh sb="9" eb="11">
      <t>ハイジョ</t>
    </rPh>
    <rPh sb="12" eb="13">
      <t>カン</t>
    </rPh>
    <rPh sb="15" eb="17">
      <t>ジコウ</t>
    </rPh>
    <rPh sb="18" eb="20">
      <t>サンショウ</t>
    </rPh>
    <rPh sb="26" eb="28">
      <t>センタク</t>
    </rPh>
    <rPh sb="28" eb="30">
      <t>ナイヨウ</t>
    </rPh>
    <rPh sb="31" eb="32">
      <t>アヤマ</t>
    </rPh>
    <rPh sb="37" eb="40">
      <t>カクニンネガ</t>
    </rPh>
    <phoneticPr fontId="1"/>
  </si>
  <si>
    <t>初回リース
契約期間</t>
    <rPh sb="0" eb="2">
      <t>ショカイ</t>
    </rPh>
    <rPh sb="6" eb="8">
      <t>ケイヤク</t>
    </rPh>
    <rPh sb="8" eb="10">
      <t>キカン</t>
    </rPh>
    <phoneticPr fontId="1"/>
  </si>
  <si>
    <t>再リース
契約期間</t>
    <rPh sb="0" eb="1">
      <t>サイ</t>
    </rPh>
    <phoneticPr fontId="1"/>
  </si>
  <si>
    <t>※再リース契約を行う旨の記載がある場合は、その内容が
　確認できる証憑書類名と記載箇所を申告してください。</t>
    <rPh sb="1" eb="2">
      <t>サイ</t>
    </rPh>
    <rPh sb="5" eb="7">
      <t>ケイヤク</t>
    </rPh>
    <rPh sb="8" eb="9">
      <t>オコナ</t>
    </rPh>
    <rPh sb="10" eb="11">
      <t>ムネ</t>
    </rPh>
    <rPh sb="12" eb="14">
      <t>キサイ</t>
    </rPh>
    <rPh sb="17" eb="19">
      <t>バアイ</t>
    </rPh>
    <rPh sb="23" eb="25">
      <t>ナイヨウ</t>
    </rPh>
    <rPh sb="28" eb="30">
      <t>カクニン</t>
    </rPh>
    <rPh sb="33" eb="35">
      <t>ショウヒョウ</t>
    </rPh>
    <rPh sb="35" eb="37">
      <t>ショルイ</t>
    </rPh>
    <rPh sb="37" eb="38">
      <t>メイ</t>
    </rPh>
    <rPh sb="39" eb="41">
      <t>キサイ</t>
    </rPh>
    <rPh sb="41" eb="43">
      <t>カショ</t>
    </rPh>
    <rPh sb="44" eb="46">
      <t>シンコク</t>
    </rPh>
    <phoneticPr fontId="1"/>
  </si>
  <si>
    <t>対象機器等の最長
処分制限期間</t>
    <rPh sb="0" eb="2">
      <t>タイショウ</t>
    </rPh>
    <rPh sb="2" eb="4">
      <t>キキ</t>
    </rPh>
    <rPh sb="4" eb="5">
      <t>トウ</t>
    </rPh>
    <rPh sb="6" eb="8">
      <t>サイチョウ</t>
    </rPh>
    <phoneticPr fontId="1"/>
  </si>
  <si>
    <t>処分制限期間</t>
    <phoneticPr fontId="1"/>
  </si>
  <si>
    <t>※リース契約期間が最長処分制限期間より短い年数となっています。
　入力内容に誤りがないか確認願います。</t>
    <rPh sb="4" eb="6">
      <t>ケイヤク</t>
    </rPh>
    <rPh sb="6" eb="8">
      <t>キカン</t>
    </rPh>
    <rPh sb="9" eb="11">
      <t>サイチョウ</t>
    </rPh>
    <rPh sb="19" eb="20">
      <t>ミジカ</t>
    </rPh>
    <rPh sb="21" eb="23">
      <t>ネンスウ</t>
    </rPh>
    <rPh sb="33" eb="35">
      <t>ニュウリョク</t>
    </rPh>
    <rPh sb="35" eb="37">
      <t>ナイヨウ</t>
    </rPh>
    <rPh sb="38" eb="39">
      <t>アヤマ</t>
    </rPh>
    <rPh sb="44" eb="47">
      <t>カクニンネガ</t>
    </rPh>
    <phoneticPr fontId="1"/>
  </si>
  <si>
    <t>○○○○部</t>
    <rPh sb="4" eb="5">
      <t>ブ</t>
    </rPh>
    <phoneticPr fontId="1"/>
  </si>
  <si>
    <t>○○　○○</t>
    <phoneticPr fontId="1"/>
  </si>
  <si>
    <t>※複数のリース契約により設備を調達する場合、契約毎に提出してください。</t>
    <rPh sb="1" eb="3">
      <t>フクスウ</t>
    </rPh>
    <rPh sb="7" eb="9">
      <t>ケイヤク</t>
    </rPh>
    <rPh sb="12" eb="14">
      <t>セツビ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</si>
  <si>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※複数のリース契約により設備を調達する場合、契約毎に提出してください。</t>
    <phoneticPr fontId="1"/>
  </si>
  <si>
    <t>上記の申告内容に誤りがないことを確認しました。</t>
    <rPh sb="0" eb="2">
      <t>ジョウキ</t>
    </rPh>
    <rPh sb="3" eb="5">
      <t>シンコク</t>
    </rPh>
    <rPh sb="5" eb="7">
      <t>ナイヨウ</t>
    </rPh>
    <rPh sb="8" eb="9">
      <t>アヤマ</t>
    </rPh>
    <rPh sb="16" eb="18">
      <t>カクニン</t>
    </rPh>
    <phoneticPr fontId="1"/>
  </si>
  <si>
    <t>上記の内容に誤りがないことを確認しました。</t>
    <rPh sb="0" eb="2">
      <t>ジョウキ</t>
    </rPh>
    <rPh sb="3" eb="5">
      <t>ナイヨウ</t>
    </rPh>
    <rPh sb="6" eb="7">
      <t>アヤマ</t>
    </rPh>
    <rPh sb="14" eb="16">
      <t>カクニン</t>
    </rPh>
    <phoneticPr fontId="1"/>
  </si>
  <si>
    <t>リース契約が一つのみ場合は、シート「【契約①】計算書」を使用してください。</t>
    <rPh sb="3" eb="5">
      <t>ケイヤク</t>
    </rPh>
    <rPh sb="6" eb="7">
      <t>ヒト</t>
    </rPh>
    <rPh sb="10" eb="12">
      <t>バアイ</t>
    </rPh>
    <rPh sb="19" eb="21">
      <t>ケイヤク</t>
    </rPh>
    <rPh sb="23" eb="26">
      <t>ケイサンショ</t>
    </rPh>
    <rPh sb="28" eb="30">
      <t>シヨウ</t>
    </rPh>
    <phoneticPr fontId="1"/>
  </si>
  <si>
    <t>リース利用の申請の必要要件が確認できない場合、入力セルの右側にメッセージが表示されることがあります。</t>
    <rPh sb="3" eb="5">
      <t>リヨウ</t>
    </rPh>
    <rPh sb="6" eb="8">
      <t>シンセイ</t>
    </rPh>
    <rPh sb="9" eb="11">
      <t>ヒツヨウ</t>
    </rPh>
    <rPh sb="11" eb="13">
      <t>ヨウケン</t>
    </rPh>
    <rPh sb="14" eb="16">
      <t>カクニン</t>
    </rPh>
    <rPh sb="20" eb="22">
      <t>バアイ</t>
    </rPh>
    <rPh sb="23" eb="25">
      <t>ニュウリョク</t>
    </rPh>
    <rPh sb="28" eb="29">
      <t>ミギ</t>
    </rPh>
    <rPh sb="29" eb="30">
      <t>ガワ</t>
    </rPh>
    <rPh sb="37" eb="39">
      <t>ヒョウジ</t>
    </rPh>
    <phoneticPr fontId="1"/>
  </si>
  <si>
    <t>４）</t>
    <phoneticPr fontId="1"/>
  </si>
  <si>
    <t>５）</t>
    <phoneticPr fontId="1"/>
  </si>
  <si>
    <t>リース契約が複数ある場合は、その契約数に応じてシート「【契約②～⑤】計算書」を使用してください。</t>
    <rPh sb="3" eb="5">
      <t>ケイヤク</t>
    </rPh>
    <rPh sb="6" eb="8">
      <t>フクスウ</t>
    </rPh>
    <rPh sb="10" eb="12">
      <t>バアイ</t>
    </rPh>
    <rPh sb="16" eb="19">
      <t>ケイヤクスウ</t>
    </rPh>
    <rPh sb="20" eb="21">
      <t>オウ</t>
    </rPh>
    <rPh sb="28" eb="30">
      <t>ケイヤク</t>
    </rPh>
    <rPh sb="34" eb="37">
      <t>ケイサンショ</t>
    </rPh>
    <rPh sb="39" eb="41">
      <t>シヨウ</t>
    </rPh>
    <phoneticPr fontId="1"/>
  </si>
  <si>
    <t>（６契約以上ある場合はSIIにご連絡ください。）</t>
    <phoneticPr fontId="1"/>
  </si>
  <si>
    <t xml:space="preserve">          のセルは自動入力です。表示されている内容を必ず確認してください。</t>
    <phoneticPr fontId="1"/>
  </si>
  <si>
    <t>行や列を追加したり、フォームを変更しないでください。</t>
    <rPh sb="0" eb="1">
      <t>ギョウ</t>
    </rPh>
    <rPh sb="2" eb="3">
      <t>レツ</t>
    </rPh>
    <rPh sb="4" eb="6">
      <t>ツイカ</t>
    </rPh>
    <rPh sb="15" eb="17">
      <t>ヘンコウ</t>
    </rPh>
    <phoneticPr fontId="1"/>
  </si>
  <si>
    <t>以下、記入例を参照のうえ、入力域          に必要な内容を入力してください。入力域以外のセルは入力や編集ができません。</t>
    <rPh sb="0" eb="2">
      <t>イカ</t>
    </rPh>
    <rPh sb="3" eb="5">
      <t>キニュウ</t>
    </rPh>
    <rPh sb="5" eb="6">
      <t>レイ</t>
    </rPh>
    <rPh sb="7" eb="9">
      <t>サンショウ</t>
    </rPh>
    <phoneticPr fontId="1"/>
  </si>
  <si>
    <t>○○工業株式会社</t>
  </si>
  <si>
    <t>株式会社○○リース</t>
  </si>
  <si>
    <t>XXXXXXXXXXXX</t>
    <phoneticPr fontId="37"/>
  </si>
  <si>
    <t>○</t>
    <phoneticPr fontId="37"/>
  </si>
  <si>
    <t>○</t>
    <phoneticPr fontId="37"/>
  </si>
  <si>
    <t>積算</t>
  </si>
  <si>
    <t>６）</t>
    <phoneticPr fontId="37"/>
  </si>
  <si>
    <t>７）</t>
    <phoneticPr fontId="37"/>
  </si>
  <si>
    <t>＜リース契約内容申告書を作成時の注意点＞</t>
    <rPh sb="4" eb="6">
      <t>ケイヤク</t>
    </rPh>
    <rPh sb="6" eb="8">
      <t>ナイヨウ</t>
    </rPh>
    <rPh sb="8" eb="11">
      <t>シンコクショ</t>
    </rPh>
    <rPh sb="12" eb="14">
      <t>サクセイ</t>
    </rPh>
    <rPh sb="14" eb="15">
      <t>ジ</t>
    </rPh>
    <rPh sb="16" eb="18">
      <t>チュウイ</t>
    </rPh>
    <rPh sb="18" eb="19">
      <t>テン</t>
    </rPh>
    <phoneticPr fontId="1"/>
  </si>
  <si>
    <t>＜リース料金計算書を作成時の注意点＞</t>
    <rPh sb="4" eb="6">
      <t>リョウキン</t>
    </rPh>
    <rPh sb="6" eb="9">
      <t>ケイサンショ</t>
    </rPh>
    <rPh sb="10" eb="12">
      <t>サクセイ</t>
    </rPh>
    <rPh sb="12" eb="13">
      <t>ジ</t>
    </rPh>
    <rPh sb="14" eb="16">
      <t>チュウイ</t>
    </rPh>
    <rPh sb="16" eb="17">
      <t>テン</t>
    </rPh>
    <phoneticPr fontId="1"/>
  </si>
  <si>
    <r>
      <t>リース料金の計算方法は「積算」か「料率」のどちらかを選択してください。</t>
    </r>
    <r>
      <rPr>
        <sz val="18"/>
        <color indexed="10"/>
        <rFont val="ＭＳ Ｐゴシック"/>
        <family val="3"/>
        <charset val="128"/>
      </rPr>
      <t>※特別な理由がない場合は「積算」を選択してください。</t>
    </r>
    <rPh sb="3" eb="5">
      <t>リョウキン</t>
    </rPh>
    <rPh sb="6" eb="8">
      <t>ケイサン</t>
    </rPh>
    <rPh sb="8" eb="10">
      <t>ホウホウ</t>
    </rPh>
    <rPh sb="12" eb="14">
      <t>セキサン</t>
    </rPh>
    <rPh sb="17" eb="19">
      <t>リョウリツ</t>
    </rPh>
    <rPh sb="26" eb="28">
      <t>センタク</t>
    </rPh>
    <phoneticPr fontId="1"/>
  </si>
  <si>
    <t>料率</t>
  </si>
  <si>
    <t>以下、「記入例③　表示されるメッセージ」を参照し、修正してください。</t>
    <rPh sb="0" eb="2">
      <t>イカ</t>
    </rPh>
    <rPh sb="4" eb="6">
      <t>キニュウ</t>
    </rPh>
    <rPh sb="6" eb="7">
      <t>レイ</t>
    </rPh>
    <rPh sb="9" eb="11">
      <t>ヒョウジ</t>
    </rPh>
    <rPh sb="21" eb="23">
      <t>サンショウ</t>
    </rPh>
    <rPh sb="25" eb="27">
      <t>シュウセイ</t>
    </rPh>
    <phoneticPr fontId="1"/>
  </si>
  <si>
    <t>リース利用の申請の必要要件が確認できない場合、入力セルの右側にメッセージ（以下※1,※2）が表示されることがあります。</t>
    <rPh sb="3" eb="5">
      <t>リヨウ</t>
    </rPh>
    <rPh sb="6" eb="8">
      <t>シンセイ</t>
    </rPh>
    <rPh sb="37" eb="39">
      <t>イカ</t>
    </rPh>
    <phoneticPr fontId="1"/>
  </si>
  <si>
    <t>必ず記入した内容を確認し、修正してください。</t>
    <phoneticPr fontId="37"/>
  </si>
  <si>
    <t>入力内容に誤りが無い場合、手引き（「リース契約における交付申請書類の作成方法」）や公募要領を確認の上、リース料計算を</t>
    <rPh sb="0" eb="2">
      <t>ニュウリョク</t>
    </rPh>
    <rPh sb="2" eb="4">
      <t>ナイヨウ</t>
    </rPh>
    <rPh sb="5" eb="6">
      <t>アヤマ</t>
    </rPh>
    <rPh sb="8" eb="9">
      <t>ナ</t>
    </rPh>
    <rPh sb="10" eb="12">
      <t>バアイ</t>
    </rPh>
    <rPh sb="41" eb="43">
      <t>コウボ</t>
    </rPh>
    <rPh sb="43" eb="45">
      <t>ヨウリョウ</t>
    </rPh>
    <rPh sb="46" eb="48">
      <t>カクニン</t>
    </rPh>
    <rPh sb="49" eb="50">
      <t>ウエ</t>
    </rPh>
    <rPh sb="54" eb="55">
      <t>リョウ</t>
    </rPh>
    <rPh sb="55" eb="57">
      <t>ケイサン</t>
    </rPh>
    <phoneticPr fontId="1"/>
  </si>
  <si>
    <t>見直してください。</t>
    <phoneticPr fontId="37"/>
  </si>
  <si>
    <t>８）</t>
    <phoneticPr fontId="1"/>
  </si>
  <si>
    <r>
      <rPr>
        <sz val="11"/>
        <color indexed="10"/>
        <rFont val="ＭＳ Ｐゴシック"/>
        <family val="3"/>
        <charset val="128"/>
      </rPr>
      <t>（注）</t>
    </r>
    <r>
      <rPr>
        <sz val="11"/>
        <color theme="1"/>
        <rFont val="ＭＳ Ｐゴシック"/>
        <family val="3"/>
        <charset val="128"/>
        <scheme val="minor"/>
      </rPr>
      <t>公募要領</t>
    </r>
    <r>
      <rPr>
        <sz val="11"/>
        <rFont val="ＭＳ Ｐゴシック"/>
        <family val="3"/>
        <charset val="128"/>
      </rPr>
      <t>P.16「自社調達を行う場</t>
    </r>
    <r>
      <rPr>
        <sz val="11"/>
        <color theme="1"/>
        <rFont val="ＭＳ Ｐゴシック"/>
        <family val="3"/>
        <charset val="128"/>
        <scheme val="minor"/>
      </rPr>
      <t>合の扱い（利益等排除の考え方）」の「申請者」には「リース事業者」も含まれます。
　　　リース事業者が申請者という前提で利</t>
    </r>
    <r>
      <rPr>
        <sz val="11"/>
        <rFont val="ＭＳ Ｐゴシック"/>
        <family val="3"/>
        <charset val="128"/>
      </rPr>
      <t>益等排除が必要な場合には「該当する」を選択してください。
　　　リース事業者と調達先の関係が「該当しない」（利益等排除が不要）場合でも、設備使用者と調達先の関係が
　　　公募要領P.16「自社調達を行う場合の扱い（利益等排除の考え方）」に該当する場合は利益等排除が必要です。</t>
    </r>
    <rPh sb="1" eb="2">
      <t>チュウ</t>
    </rPh>
    <rPh sb="12" eb="14">
      <t>ジシャ</t>
    </rPh>
    <rPh sb="14" eb="16">
      <t>チョウタツ</t>
    </rPh>
    <rPh sb="17" eb="18">
      <t>オコナ</t>
    </rPh>
    <rPh sb="19" eb="21">
      <t>バアイ</t>
    </rPh>
    <rPh sb="22" eb="23">
      <t>アツカ</t>
    </rPh>
    <rPh sb="31" eb="32">
      <t>カンガ</t>
    </rPh>
    <rPh sb="33" eb="34">
      <t>カタ</t>
    </rPh>
    <rPh sb="38" eb="41">
      <t>シンセイシャ</t>
    </rPh>
    <rPh sb="70" eb="73">
      <t>シンセイシャ</t>
    </rPh>
    <rPh sb="143" eb="145">
      <t>バアイ</t>
    </rPh>
    <rPh sb="148" eb="150">
      <t>セツビ</t>
    </rPh>
    <rPh sb="184" eb="185">
      <t>アツカ</t>
    </rPh>
    <phoneticPr fontId="1"/>
  </si>
  <si>
    <t>ＳＳ-</t>
    <phoneticPr fontId="1"/>
  </si>
  <si>
    <t>補助対象経費が6千万円を超える場合は、SIIにご連絡ください。</t>
    <rPh sb="0" eb="2">
      <t>ホジョ</t>
    </rPh>
    <rPh sb="2" eb="4">
      <t>タイショウ</t>
    </rPh>
    <rPh sb="4" eb="6">
      <t>ケイヒ</t>
    </rPh>
    <rPh sb="8" eb="10">
      <t>センマン</t>
    </rPh>
    <rPh sb="10" eb="11">
      <t>エン</t>
    </rPh>
    <rPh sb="12" eb="13">
      <t>コ</t>
    </rPh>
    <rPh sb="15" eb="17">
      <t>バアイ</t>
    </rPh>
    <rPh sb="24" eb="26">
      <t>レンラク</t>
    </rPh>
    <phoneticPr fontId="1"/>
  </si>
  <si>
    <r>
      <rPr>
        <sz val="11"/>
        <color indexed="10"/>
        <rFont val="ＭＳ Ｐゴシック"/>
        <family val="3"/>
        <charset val="128"/>
      </rPr>
      <t>（注）</t>
    </r>
    <r>
      <rPr>
        <sz val="11"/>
        <color theme="1"/>
        <rFont val="ＭＳ Ｐゴシック"/>
        <family val="3"/>
        <charset val="128"/>
        <scheme val="minor"/>
      </rPr>
      <t>公募要領</t>
    </r>
    <r>
      <rPr>
        <sz val="11"/>
        <rFont val="ＭＳ Ｐゴシック"/>
        <family val="3"/>
        <charset val="128"/>
      </rPr>
      <t>P.10「自社調達を行う場</t>
    </r>
    <r>
      <rPr>
        <sz val="11"/>
        <color theme="1"/>
        <rFont val="ＭＳ Ｐゴシック"/>
        <family val="3"/>
        <charset val="128"/>
        <scheme val="minor"/>
      </rPr>
      <t>合の扱い（利益等排除の考え方）」の「申請者」には「リース事業者」も含まれます。
　　　リース事業者が申請者という前提で利</t>
    </r>
    <r>
      <rPr>
        <sz val="11"/>
        <rFont val="ＭＳ Ｐゴシック"/>
        <family val="3"/>
        <charset val="128"/>
      </rPr>
      <t>益等排除が必要な場合には「該当する」を選択してください。
　　　リース事業者と調達先の関係が「該当しない」（利益等排除が不要）場合でも、設備使用者と調達先の関係が
　　　公募要領P.16「自社調達を行う場合の扱い（利益等排除の考え方）」に該当する場合は利益等排除が必要です。</t>
    </r>
    <rPh sb="1" eb="2">
      <t>チュウ</t>
    </rPh>
    <rPh sb="12" eb="14">
      <t>ジシャ</t>
    </rPh>
    <rPh sb="14" eb="16">
      <t>チョウタツ</t>
    </rPh>
    <rPh sb="17" eb="18">
      <t>オコナ</t>
    </rPh>
    <rPh sb="19" eb="21">
      <t>バアイ</t>
    </rPh>
    <rPh sb="22" eb="23">
      <t>アツカ</t>
    </rPh>
    <rPh sb="31" eb="32">
      <t>カンガ</t>
    </rPh>
    <rPh sb="33" eb="34">
      <t>カタ</t>
    </rPh>
    <rPh sb="38" eb="41">
      <t>シンセイシャ</t>
    </rPh>
    <rPh sb="70" eb="73">
      <t>シンセイシャ</t>
    </rPh>
    <rPh sb="143" eb="145">
      <t>バアイ</t>
    </rPh>
    <rPh sb="148" eb="150">
      <t>セツビ</t>
    </rPh>
    <rPh sb="184" eb="185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</si>
</sst>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#,##0.000_ 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91">
    <xf numFmtId="0" fontId="0" fillId="0" borderId="0" xfId="0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vertical="top"/>
    </xf>
    <xf numFmtId="0" fontId="0" fillId="0" borderId="0" xfId="0" applyFill="1" applyProtection="1">
      <alignment vertical="center"/>
    </xf>
    <xf numFmtId="0" fontId="12" fillId="0" borderId="6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3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3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0" fillId="0" borderId="66" xfId="0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4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0" fillId="0" borderId="63" xfId="0" applyBorder="1" applyProtection="1">
      <alignment vertical="center"/>
    </xf>
    <xf numFmtId="0" fontId="14" fillId="0" borderId="63" xfId="0" applyFont="1" applyFill="1" applyBorder="1" applyAlignment="1" applyProtection="1">
      <alignment vertical="center" shrinkToFit="1"/>
    </xf>
    <xf numFmtId="0" fontId="12" fillId="0" borderId="63" xfId="0" applyFont="1" applyBorder="1" applyAlignment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Border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6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6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65" xfId="0" applyFont="1" applyBorder="1" applyProtection="1">
      <alignment vertical="center"/>
    </xf>
    <xf numFmtId="0" fontId="12" fillId="0" borderId="65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7" fillId="0" borderId="65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17" fillId="0" borderId="66" xfId="0" applyFont="1" applyBorder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66" xfId="0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6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Protection="1">
      <alignment vertical="center"/>
    </xf>
    <xf numFmtId="0" fontId="35" fillId="2" borderId="0" xfId="0" applyFont="1" applyFill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0" fillId="0" borderId="36" xfId="0" applyBorder="1" applyAlignment="1" applyProtection="1">
      <alignment vertical="center" shrinkToFit="1"/>
    </xf>
    <xf numFmtId="0" fontId="6" fillId="0" borderId="66" xfId="0" applyFont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69" xfId="0" applyBorder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5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0" borderId="63" xfId="0" quotePrefix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66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0" fillId="0" borderId="0" xfId="0" quotePrefix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Fill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 shrinkToFit="1"/>
    </xf>
    <xf numFmtId="0" fontId="13" fillId="0" borderId="0" xfId="0" applyFont="1" applyFill="1" applyAlignment="1" applyProtection="1">
      <alignment horizontal="left" vertical="center" wrapText="1" shrinkToFi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6" fillId="0" borderId="0" xfId="0" applyFont="1" applyFill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10" fillId="0" borderId="0" xfId="0" applyFont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12" fillId="3" borderId="0" xfId="0" applyFont="1" applyFill="1" applyBorder="1" applyProtection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indent="1"/>
    </xf>
    <xf numFmtId="0" fontId="19" fillId="0" borderId="36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 wrapText="1" shrinkToFit="1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3" xfId="0" applyFont="1" applyBorder="1" applyAlignment="1" applyProtection="1">
      <alignment horizontal="left" vertical="center" wrapText="1" indent="1"/>
    </xf>
    <xf numFmtId="0" fontId="19" fillId="0" borderId="4" xfId="0" applyFont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left" vertical="center"/>
    </xf>
    <xf numFmtId="3" fontId="0" fillId="2" borderId="0" xfId="0" applyNumberForma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5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7" xfId="0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3" fontId="39" fillId="3" borderId="11" xfId="0" applyNumberFormat="1" applyFont="1" applyFill="1" applyBorder="1" applyAlignment="1" applyProtection="1">
      <alignment horizontal="right" vertical="center" indent="1"/>
    </xf>
    <xf numFmtId="3" fontId="39" fillId="3" borderId="36" xfId="0" applyNumberFormat="1" applyFont="1" applyFill="1" applyBorder="1" applyAlignment="1" applyProtection="1">
      <alignment horizontal="right" vertical="center" indent="1"/>
    </xf>
    <xf numFmtId="3" fontId="39" fillId="3" borderId="61" xfId="0" applyNumberFormat="1" applyFont="1" applyFill="1" applyBorder="1" applyAlignment="1" applyProtection="1">
      <alignment horizontal="right" vertical="center" indent="1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5" fillId="0" borderId="61" xfId="0" applyFont="1" applyFill="1" applyBorder="1" applyAlignment="1" applyProtection="1">
      <alignment horizontal="center" vertical="center"/>
    </xf>
    <xf numFmtId="3" fontId="39" fillId="3" borderId="11" xfId="0" applyNumberFormat="1" applyFont="1" applyFill="1" applyBorder="1" applyAlignment="1" applyProtection="1">
      <alignment horizontal="left" vertical="center" indent="16"/>
    </xf>
    <xf numFmtId="3" fontId="39" fillId="3" borderId="36" xfId="0" applyNumberFormat="1" applyFont="1" applyFill="1" applyBorder="1" applyAlignment="1" applyProtection="1">
      <alignment horizontal="left" vertical="center" indent="16"/>
    </xf>
    <xf numFmtId="3" fontId="39" fillId="3" borderId="61" xfId="0" applyNumberFormat="1" applyFont="1" applyFill="1" applyBorder="1" applyAlignment="1" applyProtection="1">
      <alignment horizontal="left" vertical="center" indent="16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shrinkToFit="1"/>
    </xf>
    <xf numFmtId="3" fontId="5" fillId="3" borderId="2" xfId="0" applyNumberFormat="1" applyFont="1" applyFill="1" applyBorder="1" applyAlignment="1" applyProtection="1">
      <alignment horizontal="right" vertical="center" indent="1"/>
    </xf>
    <xf numFmtId="3" fontId="5" fillId="3" borderId="3" xfId="0" applyNumberFormat="1" applyFont="1" applyFill="1" applyBorder="1" applyAlignment="1" applyProtection="1">
      <alignment horizontal="right" vertical="center" indent="1"/>
    </xf>
    <xf numFmtId="3" fontId="5" fillId="3" borderId="4" xfId="0" applyNumberFormat="1" applyFont="1" applyFill="1" applyBorder="1" applyAlignment="1" applyProtection="1">
      <alignment horizontal="right" vertical="center" indent="1"/>
    </xf>
    <xf numFmtId="3" fontId="5" fillId="3" borderId="8" xfId="0" applyNumberFormat="1" applyFont="1" applyFill="1" applyBorder="1" applyAlignment="1" applyProtection="1">
      <alignment horizontal="right" vertical="center" indent="1"/>
    </xf>
    <xf numFmtId="3" fontId="5" fillId="3" borderId="0" xfId="0" applyNumberFormat="1" applyFont="1" applyFill="1" applyBorder="1" applyAlignment="1" applyProtection="1">
      <alignment horizontal="right" vertical="center" indent="1"/>
    </xf>
    <xf numFmtId="3" fontId="5" fillId="3" borderId="9" xfId="0" applyNumberFormat="1" applyFont="1" applyFill="1" applyBorder="1" applyAlignment="1" applyProtection="1">
      <alignment horizontal="right" vertical="center" indent="1"/>
    </xf>
    <xf numFmtId="3" fontId="5" fillId="3" borderId="5" xfId="0" applyNumberFormat="1" applyFont="1" applyFill="1" applyBorder="1" applyAlignment="1" applyProtection="1">
      <alignment horizontal="right" vertical="center" indent="1"/>
    </xf>
    <xf numFmtId="3" fontId="5" fillId="3" borderId="6" xfId="0" applyNumberFormat="1" applyFont="1" applyFill="1" applyBorder="1" applyAlignment="1" applyProtection="1">
      <alignment horizontal="right" vertical="center" indent="1"/>
    </xf>
    <xf numFmtId="3" fontId="5" fillId="3" borderId="7" xfId="0" applyNumberFormat="1" applyFont="1" applyFill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1" fillId="0" borderId="44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9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57" xfId="0" applyFill="1" applyBorder="1" applyAlignment="1" applyProtection="1">
      <alignment horizontal="center" vertical="center" shrinkToFit="1"/>
    </xf>
    <xf numFmtId="3" fontId="5" fillId="0" borderId="18" xfId="0" applyNumberFormat="1" applyFont="1" applyBorder="1" applyAlignment="1" applyProtection="1">
      <alignment horizontal="right" vertical="center" indent="1"/>
    </xf>
    <xf numFmtId="3" fontId="5" fillId="0" borderId="19" xfId="0" applyNumberFormat="1" applyFont="1" applyBorder="1" applyAlignment="1" applyProtection="1">
      <alignment horizontal="right" vertical="center" indent="1"/>
    </xf>
    <xf numFmtId="3" fontId="5" fillId="0" borderId="20" xfId="0" applyNumberFormat="1" applyFont="1" applyBorder="1" applyAlignment="1" applyProtection="1">
      <alignment horizontal="right" vertical="center" indent="1"/>
    </xf>
    <xf numFmtId="3" fontId="5" fillId="0" borderId="8" xfId="0" applyNumberFormat="1" applyFont="1" applyBorder="1" applyAlignment="1" applyProtection="1">
      <alignment horizontal="right" vertical="center" indent="1"/>
    </xf>
    <xf numFmtId="3" fontId="5" fillId="0" borderId="0" xfId="0" applyNumberFormat="1" applyFont="1" applyBorder="1" applyAlignment="1" applyProtection="1">
      <alignment horizontal="right" vertical="center" indent="1"/>
    </xf>
    <xf numFmtId="3" fontId="5" fillId="0" borderId="9" xfId="0" applyNumberFormat="1" applyFont="1" applyBorder="1" applyAlignment="1" applyProtection="1">
      <alignment horizontal="right" vertical="center" indent="1"/>
    </xf>
    <xf numFmtId="3" fontId="5" fillId="0" borderId="5" xfId="0" applyNumberFormat="1" applyFont="1" applyBorder="1" applyAlignment="1" applyProtection="1">
      <alignment horizontal="right" vertical="center" indent="1"/>
    </xf>
    <xf numFmtId="3" fontId="5" fillId="0" borderId="6" xfId="0" applyNumberFormat="1" applyFont="1" applyBorder="1" applyAlignment="1" applyProtection="1">
      <alignment horizontal="right" vertical="center" indent="1"/>
    </xf>
    <xf numFmtId="3" fontId="5" fillId="0" borderId="7" xfId="0" applyNumberFormat="1" applyFont="1" applyBorder="1" applyAlignment="1" applyProtection="1">
      <alignment horizontal="right" vertical="center" indent="1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</xf>
    <xf numFmtId="3" fontId="5" fillId="0" borderId="41" xfId="0" applyNumberFormat="1" applyFont="1" applyBorder="1" applyAlignment="1" applyProtection="1">
      <alignment horizontal="right" vertical="center" indent="1"/>
    </xf>
    <xf numFmtId="3" fontId="5" fillId="0" borderId="42" xfId="0" applyNumberFormat="1" applyFont="1" applyBorder="1" applyAlignment="1" applyProtection="1">
      <alignment horizontal="right" vertical="center" indent="1"/>
    </xf>
    <xf numFmtId="3" fontId="5" fillId="0" borderId="2" xfId="0" applyNumberFormat="1" applyFont="1" applyBorder="1" applyAlignment="1" applyProtection="1">
      <alignment horizontal="right" vertical="center" indent="1"/>
    </xf>
    <xf numFmtId="3" fontId="5" fillId="0" borderId="3" xfId="0" applyNumberFormat="1" applyFont="1" applyBorder="1" applyAlignment="1" applyProtection="1">
      <alignment horizontal="right" vertical="center" indent="1"/>
    </xf>
    <xf numFmtId="3" fontId="5" fillId="0" borderId="4" xfId="0" applyNumberFormat="1" applyFont="1" applyBorder="1" applyAlignment="1" applyProtection="1">
      <alignment horizontal="right" vertical="center" indent="1"/>
    </xf>
    <xf numFmtId="3" fontId="5" fillId="0" borderId="37" xfId="0" applyNumberFormat="1" applyFont="1" applyBorder="1" applyAlignment="1" applyProtection="1">
      <alignment horizontal="right" vertical="center" indent="1"/>
    </xf>
    <xf numFmtId="3" fontId="5" fillId="0" borderId="38" xfId="0" applyNumberFormat="1" applyFont="1" applyBorder="1" applyAlignment="1" applyProtection="1">
      <alignment horizontal="right" vertical="center" indent="1"/>
    </xf>
    <xf numFmtId="3" fontId="5" fillId="0" borderId="39" xfId="0" applyNumberFormat="1" applyFont="1" applyBorder="1" applyAlignment="1" applyProtection="1">
      <alignment horizontal="right" vertical="center" inden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</xf>
    <xf numFmtId="3" fontId="5" fillId="0" borderId="49" xfId="0" applyNumberFormat="1" applyFont="1" applyFill="1" applyBorder="1" applyAlignment="1" applyProtection="1">
      <alignment horizontal="right" vertical="center" indent="1"/>
    </xf>
    <xf numFmtId="3" fontId="5" fillId="0" borderId="50" xfId="0" applyNumberFormat="1" applyFont="1" applyFill="1" applyBorder="1" applyAlignment="1" applyProtection="1">
      <alignment horizontal="right" vertical="center" indent="1"/>
    </xf>
    <xf numFmtId="0" fontId="0" fillId="0" borderId="36" xfId="0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</xf>
    <xf numFmtId="178" fontId="5" fillId="0" borderId="45" xfId="0" applyNumberFormat="1" applyFont="1" applyBorder="1" applyAlignment="1" applyProtection="1">
      <alignment horizontal="right" vertical="center" indent="1"/>
    </xf>
    <xf numFmtId="178" fontId="5" fillId="0" borderId="46" xfId="0" applyNumberFormat="1" applyFont="1" applyBorder="1" applyAlignment="1" applyProtection="1">
      <alignment horizontal="right" vertical="center" indent="1"/>
    </xf>
    <xf numFmtId="178" fontId="5" fillId="0" borderId="48" xfId="0" applyNumberFormat="1" applyFont="1" applyBorder="1" applyAlignment="1" applyProtection="1">
      <alignment horizontal="right" vertical="center" indent="1"/>
    </xf>
    <xf numFmtId="178" fontId="5" fillId="0" borderId="49" xfId="0" applyNumberFormat="1" applyFont="1" applyBorder="1" applyAlignment="1" applyProtection="1">
      <alignment horizontal="right" vertical="center" indent="1"/>
    </xf>
    <xf numFmtId="178" fontId="5" fillId="0" borderId="50" xfId="0" applyNumberFormat="1" applyFont="1" applyBorder="1" applyAlignment="1" applyProtection="1">
      <alignment horizontal="right" vertical="center" indent="1"/>
    </xf>
    <xf numFmtId="3" fontId="5" fillId="5" borderId="2" xfId="0" applyNumberFormat="1" applyFont="1" applyFill="1" applyBorder="1" applyAlignment="1" applyProtection="1">
      <alignment horizontal="right" vertical="center" indent="1"/>
    </xf>
    <xf numFmtId="3" fontId="5" fillId="5" borderId="3" xfId="0" applyNumberFormat="1" applyFont="1" applyFill="1" applyBorder="1" applyAlignment="1" applyProtection="1">
      <alignment horizontal="right" vertical="center" indent="1"/>
    </xf>
    <xf numFmtId="3" fontId="5" fillId="5" borderId="4" xfId="0" applyNumberFormat="1" applyFont="1" applyFill="1" applyBorder="1" applyAlignment="1" applyProtection="1">
      <alignment horizontal="right" vertical="center" indent="1"/>
    </xf>
    <xf numFmtId="3" fontId="5" fillId="5" borderId="8" xfId="0" applyNumberFormat="1" applyFont="1" applyFill="1" applyBorder="1" applyAlignment="1" applyProtection="1">
      <alignment horizontal="right" vertical="center" indent="1"/>
    </xf>
    <xf numFmtId="3" fontId="5" fillId="5" borderId="0" xfId="0" applyNumberFormat="1" applyFont="1" applyFill="1" applyBorder="1" applyAlignment="1" applyProtection="1">
      <alignment horizontal="right" vertical="center" indent="1"/>
    </xf>
    <xf numFmtId="3" fontId="5" fillId="5" borderId="9" xfId="0" applyNumberFormat="1" applyFont="1" applyFill="1" applyBorder="1" applyAlignment="1" applyProtection="1">
      <alignment horizontal="right" vertical="center" indent="1"/>
    </xf>
    <xf numFmtId="3" fontId="5" fillId="5" borderId="5" xfId="0" applyNumberFormat="1" applyFont="1" applyFill="1" applyBorder="1" applyAlignment="1" applyProtection="1">
      <alignment horizontal="right" vertical="center" indent="1"/>
    </xf>
    <xf numFmtId="3" fontId="5" fillId="5" borderId="6" xfId="0" applyNumberFormat="1" applyFont="1" applyFill="1" applyBorder="1" applyAlignment="1" applyProtection="1">
      <alignment horizontal="right" vertical="center" indent="1"/>
    </xf>
    <xf numFmtId="3" fontId="5" fillId="5" borderId="7" xfId="0" applyNumberFormat="1" applyFont="1" applyFill="1" applyBorder="1" applyAlignment="1" applyProtection="1">
      <alignment horizontal="right" vertical="center" inden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 indent="1"/>
    </xf>
    <xf numFmtId="3" fontId="5" fillId="2" borderId="3" xfId="0" applyNumberFormat="1" applyFont="1" applyFill="1" applyBorder="1" applyAlignment="1" applyProtection="1">
      <alignment horizontal="right" vertical="center" indent="1"/>
    </xf>
    <xf numFmtId="3" fontId="5" fillId="2" borderId="4" xfId="0" applyNumberFormat="1" applyFont="1" applyFill="1" applyBorder="1" applyAlignment="1" applyProtection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right" vertical="center" indent="1"/>
    </xf>
    <xf numFmtId="3" fontId="5" fillId="2" borderId="0" xfId="0" applyNumberFormat="1" applyFont="1" applyFill="1" applyBorder="1" applyAlignment="1" applyProtection="1">
      <alignment horizontal="right" vertical="center" indent="1"/>
    </xf>
    <xf numFmtId="3" fontId="5" fillId="2" borderId="9" xfId="0" applyNumberFormat="1" applyFont="1" applyFill="1" applyBorder="1" applyAlignment="1" applyProtection="1">
      <alignment horizontal="right" vertical="center" indent="1"/>
    </xf>
    <xf numFmtId="3" fontId="5" fillId="2" borderId="5" xfId="0" applyNumberFormat="1" applyFont="1" applyFill="1" applyBorder="1" applyAlignment="1" applyProtection="1">
      <alignment horizontal="right" vertical="center" indent="1"/>
    </xf>
    <xf numFmtId="3" fontId="5" fillId="2" borderId="6" xfId="0" applyNumberFormat="1" applyFont="1" applyFill="1" applyBorder="1" applyAlignment="1" applyProtection="1">
      <alignment horizontal="right" vertical="center" indent="1"/>
    </xf>
    <xf numFmtId="3" fontId="5" fillId="2" borderId="7" xfId="0" applyNumberFormat="1" applyFont="1" applyFill="1" applyBorder="1" applyAlignment="1" applyProtection="1">
      <alignment horizontal="right" vertical="center" indent="1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8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</xf>
    <xf numFmtId="0" fontId="31" fillId="2" borderId="44" xfId="0" applyFont="1" applyFill="1" applyBorder="1" applyAlignment="1" applyProtection="1">
      <alignment horizontal="center" vertical="center"/>
    </xf>
    <xf numFmtId="0" fontId="31" fillId="2" borderId="45" xfId="0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horizontal="center" vertical="center"/>
    </xf>
    <xf numFmtId="0" fontId="31" fillId="2" borderId="48" xfId="0" applyFont="1" applyFill="1" applyBorder="1" applyAlignment="1" applyProtection="1">
      <alignment horizontal="center" vertical="center"/>
    </xf>
    <xf numFmtId="0" fontId="31" fillId="2" borderId="49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horizontal="center" vertical="center"/>
    </xf>
    <xf numFmtId="0" fontId="31" fillId="2" borderId="51" xfId="0" applyFont="1" applyFill="1" applyBorder="1" applyAlignment="1" applyProtection="1">
      <alignment horizontal="center" vertical="center"/>
    </xf>
    <xf numFmtId="0" fontId="31" fillId="2" borderId="52" xfId="0" applyFont="1" applyFill="1" applyBorder="1" applyAlignment="1" applyProtection="1">
      <alignment horizontal="center" vertical="center"/>
    </xf>
    <xf numFmtId="0" fontId="31" fillId="2" borderId="53" xfId="0" applyFont="1" applyFill="1" applyBorder="1" applyAlignment="1" applyProtection="1">
      <alignment horizontal="center" vertical="center"/>
    </xf>
    <xf numFmtId="3" fontId="5" fillId="2" borderId="40" xfId="0" applyNumberFormat="1" applyFont="1" applyFill="1" applyBorder="1" applyAlignment="1" applyProtection="1">
      <alignment horizontal="right" vertical="center" indent="1"/>
    </xf>
    <xf numFmtId="3" fontId="5" fillId="2" borderId="41" xfId="0" applyNumberFormat="1" applyFont="1" applyFill="1" applyBorder="1" applyAlignment="1" applyProtection="1">
      <alignment horizontal="right" vertical="center" indent="1"/>
    </xf>
    <xf numFmtId="3" fontId="5" fillId="2" borderId="42" xfId="0" applyNumberFormat="1" applyFont="1" applyFill="1" applyBorder="1" applyAlignment="1" applyProtection="1">
      <alignment horizontal="right" vertical="center" indent="1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3" fontId="5" fillId="2" borderId="37" xfId="0" applyNumberFormat="1" applyFont="1" applyFill="1" applyBorder="1" applyAlignment="1" applyProtection="1">
      <alignment horizontal="right" vertical="center" indent="1"/>
    </xf>
    <xf numFmtId="3" fontId="5" fillId="2" borderId="38" xfId="0" applyNumberFormat="1" applyFont="1" applyFill="1" applyBorder="1" applyAlignment="1" applyProtection="1">
      <alignment horizontal="right" vertical="center" indent="1"/>
    </xf>
    <xf numFmtId="3" fontId="5" fillId="2" borderId="39" xfId="0" applyNumberFormat="1" applyFont="1" applyFill="1" applyBorder="1" applyAlignment="1" applyProtection="1">
      <alignment horizontal="right" vertical="center" indent="1"/>
    </xf>
    <xf numFmtId="0" fontId="35" fillId="2" borderId="44" xfId="0" applyFont="1" applyFill="1" applyBorder="1" applyAlignment="1" applyProtection="1">
      <alignment horizontal="center" vertical="center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</xf>
    <xf numFmtId="0" fontId="35" fillId="2" borderId="48" xfId="0" applyFont="1" applyFill="1" applyBorder="1" applyAlignment="1" applyProtection="1">
      <alignment horizontal="center" vertical="center"/>
    </xf>
    <xf numFmtId="0" fontId="35" fillId="2" borderId="49" xfId="0" applyFont="1" applyFill="1" applyBorder="1" applyAlignment="1" applyProtection="1">
      <alignment horizontal="center" vertical="center"/>
    </xf>
    <xf numFmtId="0" fontId="35" fillId="2" borderId="50" xfId="0" applyFont="1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3" fillId="4" borderId="54" xfId="0" applyFont="1" applyFill="1" applyBorder="1" applyAlignment="1" applyProtection="1">
      <alignment horizontal="center" vertical="center"/>
    </xf>
    <xf numFmtId="0" fontId="33" fillId="4" borderId="55" xfId="0" applyFont="1" applyFill="1" applyBorder="1" applyAlignment="1" applyProtection="1">
      <alignment horizontal="center" vertical="center"/>
    </xf>
    <xf numFmtId="0" fontId="33" fillId="4" borderId="56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8" xfId="0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 applyProtection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 shrinkToFit="1"/>
    </xf>
    <xf numFmtId="3" fontId="5" fillId="0" borderId="40" xfId="0" applyNumberFormat="1" applyFont="1" applyFill="1" applyBorder="1" applyAlignment="1" applyProtection="1">
      <alignment horizontal="right" vertical="center" indent="1"/>
    </xf>
    <xf numFmtId="3" fontId="5" fillId="0" borderId="41" xfId="0" applyNumberFormat="1" applyFont="1" applyFill="1" applyBorder="1" applyAlignment="1" applyProtection="1">
      <alignment horizontal="right" vertical="center" indent="1"/>
    </xf>
    <xf numFmtId="3" fontId="5" fillId="0" borderId="42" xfId="0" applyNumberFormat="1" applyFont="1" applyFill="1" applyBorder="1" applyAlignment="1" applyProtection="1">
      <alignment horizontal="righ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3" fontId="5" fillId="0" borderId="37" xfId="0" applyNumberFormat="1" applyFont="1" applyFill="1" applyBorder="1" applyAlignment="1" applyProtection="1">
      <alignment horizontal="right" vertical="center" indent="1"/>
    </xf>
    <xf numFmtId="3" fontId="5" fillId="0" borderId="38" xfId="0" applyNumberFormat="1" applyFont="1" applyFill="1" applyBorder="1" applyAlignment="1" applyProtection="1">
      <alignment horizontal="right" vertical="center" indent="1"/>
    </xf>
    <xf numFmtId="3" fontId="5" fillId="0" borderId="39" xfId="0" applyNumberFormat="1" applyFont="1" applyFill="1" applyBorder="1" applyAlignment="1" applyProtection="1">
      <alignment horizontal="right" vertical="center" indent="1"/>
    </xf>
    <xf numFmtId="3" fontId="5" fillId="0" borderId="5" xfId="0" applyNumberFormat="1" applyFont="1" applyFill="1" applyBorder="1" applyAlignment="1" applyProtection="1">
      <alignment horizontal="right" vertical="center" indent="1"/>
    </xf>
    <xf numFmtId="3" fontId="5" fillId="0" borderId="6" xfId="0" applyNumberFormat="1" applyFont="1" applyFill="1" applyBorder="1" applyAlignment="1" applyProtection="1">
      <alignment horizontal="right" vertical="center" indent="1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3" fontId="5" fillId="3" borderId="40" xfId="0" applyNumberFormat="1" applyFont="1" applyFill="1" applyBorder="1" applyAlignment="1" applyProtection="1">
      <alignment horizontal="right" vertical="center" indent="1"/>
    </xf>
    <xf numFmtId="3" fontId="5" fillId="3" borderId="41" xfId="0" applyNumberFormat="1" applyFont="1" applyFill="1" applyBorder="1" applyAlignment="1" applyProtection="1">
      <alignment horizontal="right" vertical="center" indent="1"/>
    </xf>
    <xf numFmtId="3" fontId="5" fillId="3" borderId="42" xfId="0" applyNumberFormat="1" applyFont="1" applyFill="1" applyBorder="1" applyAlignment="1" applyProtection="1">
      <alignment horizontal="right" vertical="center" indent="1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3" fontId="5" fillId="3" borderId="37" xfId="0" applyNumberFormat="1" applyFont="1" applyFill="1" applyBorder="1" applyAlignment="1" applyProtection="1">
      <alignment horizontal="right" vertical="center" indent="1"/>
    </xf>
    <xf numFmtId="3" fontId="5" fillId="3" borderId="38" xfId="0" applyNumberFormat="1" applyFont="1" applyFill="1" applyBorder="1" applyAlignment="1" applyProtection="1">
      <alignment horizontal="right" vertical="center" indent="1"/>
    </xf>
    <xf numFmtId="3" fontId="5" fillId="3" borderId="39" xfId="0" applyNumberFormat="1" applyFont="1" applyFill="1" applyBorder="1" applyAlignment="1" applyProtection="1">
      <alignment horizontal="right" vertical="center" inden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0" fontId="27" fillId="3" borderId="1" xfId="0" applyNumberFormat="1" applyFont="1" applyFill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3" borderId="9" xfId="0" applyNumberFormat="1" applyFont="1" applyFill="1" applyBorder="1" applyAlignment="1" applyProtection="1">
      <alignment horizontal="right" vertical="center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</xf>
    <xf numFmtId="3" fontId="4" fillId="3" borderId="7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indent="1"/>
    </xf>
    <xf numFmtId="0" fontId="27" fillId="3" borderId="3" xfId="0" applyNumberFormat="1" applyFont="1" applyFill="1" applyBorder="1" applyAlignment="1" applyProtection="1">
      <alignment horizontal="left" vertical="center" indent="1"/>
    </xf>
    <xf numFmtId="0" fontId="27" fillId="3" borderId="4" xfId="0" applyNumberFormat="1" applyFont="1" applyFill="1" applyBorder="1" applyAlignment="1" applyProtection="1">
      <alignment horizontal="left" vertical="center" indent="1"/>
    </xf>
    <xf numFmtId="0" fontId="27" fillId="3" borderId="5" xfId="0" applyNumberFormat="1" applyFont="1" applyFill="1" applyBorder="1" applyAlignment="1" applyProtection="1">
      <alignment horizontal="left" vertical="center" indent="1"/>
    </xf>
    <xf numFmtId="0" fontId="27" fillId="3" borderId="6" xfId="0" applyNumberFormat="1" applyFont="1" applyFill="1" applyBorder="1" applyAlignment="1" applyProtection="1">
      <alignment horizontal="left" vertical="center" indent="1"/>
    </xf>
    <xf numFmtId="0" fontId="27" fillId="3" borderId="7" xfId="0" applyNumberFormat="1" applyFont="1" applyFill="1" applyBorder="1" applyAlignment="1" applyProtection="1">
      <alignment horizontal="left" vertical="center" indent="1"/>
    </xf>
    <xf numFmtId="177" fontId="14" fillId="3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3" fontId="36" fillId="3" borderId="11" xfId="0" applyNumberFormat="1" applyFont="1" applyFill="1" applyBorder="1" applyAlignment="1" applyProtection="1">
      <alignment horizontal="right" vertical="center"/>
    </xf>
    <xf numFmtId="3" fontId="36" fillId="3" borderId="36" xfId="0" applyNumberFormat="1" applyFont="1" applyFill="1" applyBorder="1" applyAlignment="1" applyProtection="1">
      <alignment horizontal="right" vertical="center"/>
    </xf>
    <xf numFmtId="3" fontId="36" fillId="3" borderId="61" xfId="0" applyNumberFormat="1" applyFont="1" applyFill="1" applyBorder="1" applyAlignment="1" applyProtection="1">
      <alignment horizontal="right" vertical="center"/>
    </xf>
    <xf numFmtId="3" fontId="36" fillId="3" borderId="11" xfId="0" applyNumberFormat="1" applyFont="1" applyFill="1" applyBorder="1" applyAlignment="1" applyProtection="1">
      <alignment vertical="center"/>
    </xf>
    <xf numFmtId="3" fontId="36" fillId="3" borderId="36" xfId="0" applyNumberFormat="1" applyFont="1" applyFill="1" applyBorder="1" applyAlignment="1" applyProtection="1">
      <alignment vertical="center"/>
    </xf>
    <xf numFmtId="3" fontId="36" fillId="3" borderId="61" xfId="0" applyNumberFormat="1" applyFont="1" applyFill="1" applyBorder="1" applyAlignment="1" applyProtection="1">
      <alignment vertical="center"/>
    </xf>
    <xf numFmtId="0" fontId="35" fillId="0" borderId="2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35" fillId="0" borderId="44" xfId="0" applyFont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5" fillId="0" borderId="46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35" fillId="0" borderId="49" xfId="0" applyFont="1" applyBorder="1" applyAlignment="1" applyProtection="1">
      <alignment horizontal="center" vertical="center"/>
    </xf>
    <xf numFmtId="0" fontId="35" fillId="0" borderId="50" xfId="0" applyFont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 indent="1"/>
    </xf>
    <xf numFmtId="3" fontId="5" fillId="0" borderId="3" xfId="0" applyNumberFormat="1" applyFont="1" applyFill="1" applyBorder="1" applyAlignment="1" applyProtection="1">
      <alignment horizontal="right" vertical="center" indent="1"/>
    </xf>
    <xf numFmtId="3" fontId="5" fillId="0" borderId="4" xfId="0" applyNumberFormat="1" applyFont="1" applyFill="1" applyBorder="1" applyAlignment="1" applyProtection="1">
      <alignment horizontal="right" vertical="center" indent="1"/>
    </xf>
    <xf numFmtId="49" fontId="36" fillId="0" borderId="11" xfId="0" applyNumberFormat="1" applyFont="1" applyBorder="1" applyAlignment="1" applyProtection="1">
      <alignment horizontal="left" vertical="center" indent="1"/>
      <protection locked="0"/>
    </xf>
    <xf numFmtId="49" fontId="36" fillId="0" borderId="36" xfId="0" applyNumberFormat="1" applyFont="1" applyBorder="1" applyAlignment="1" applyProtection="1">
      <alignment horizontal="left" vertical="center" indent="1"/>
      <protection locked="0"/>
    </xf>
    <xf numFmtId="49" fontId="41" fillId="0" borderId="2" xfId="0" applyNumberFormat="1" applyFont="1" applyBorder="1" applyAlignment="1" applyProtection="1">
      <alignment horizontal="left" vertical="center" wrapText="1"/>
      <protection locked="0"/>
    </xf>
    <xf numFmtId="49" fontId="41" fillId="0" borderId="3" xfId="0" applyNumberFormat="1" applyFont="1" applyBorder="1" applyAlignment="1" applyProtection="1">
      <alignment horizontal="left" vertical="center" wrapText="1"/>
      <protection locked="0"/>
    </xf>
    <xf numFmtId="49" fontId="41" fillId="0" borderId="4" xfId="0" applyNumberFormat="1" applyFont="1" applyBorder="1" applyAlignment="1" applyProtection="1">
      <alignment horizontal="left" vertical="center" wrapText="1"/>
      <protection locked="0"/>
    </xf>
    <xf numFmtId="49" fontId="41" fillId="0" borderId="8" xfId="0" applyNumberFormat="1" applyFont="1" applyBorder="1" applyAlignment="1" applyProtection="1">
      <alignment horizontal="left" vertical="center" wrapText="1"/>
      <protection locked="0"/>
    </xf>
    <xf numFmtId="49" fontId="41" fillId="0" borderId="0" xfId="0" applyNumberFormat="1" applyFont="1" applyAlignment="1" applyProtection="1">
      <alignment horizontal="left" vertical="center" wrapText="1"/>
      <protection locked="0"/>
    </xf>
    <xf numFmtId="49" fontId="41" fillId="0" borderId="9" xfId="0" applyNumberFormat="1" applyFont="1" applyBorder="1" applyAlignment="1" applyProtection="1">
      <alignment horizontal="left" vertical="center" wrapText="1"/>
      <protection locked="0"/>
    </xf>
    <xf numFmtId="49" fontId="41" fillId="0" borderId="5" xfId="0" applyNumberFormat="1" applyFont="1" applyBorder="1" applyAlignment="1" applyProtection="1">
      <alignment horizontal="left" vertical="center" wrapText="1"/>
      <protection locked="0"/>
    </xf>
    <xf numFmtId="49" fontId="41" fillId="0" borderId="6" xfId="0" applyNumberFormat="1" applyFont="1" applyBorder="1" applyAlignment="1" applyProtection="1">
      <alignment horizontal="left" vertical="center" wrapText="1"/>
      <protection locked="0"/>
    </xf>
    <xf numFmtId="49" fontId="41" fillId="0" borderId="7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 applyProtection="1">
      <alignment horizontal="center" vertical="center" wrapText="1"/>
      <protection locked="0"/>
    </xf>
    <xf numFmtId="49" fontId="41" fillId="0" borderId="30" xfId="0" applyNumberFormat="1" applyFont="1" applyBorder="1" applyAlignment="1" applyProtection="1">
      <alignment horizontal="left" vertical="center" wrapText="1"/>
      <protection locked="0"/>
    </xf>
    <xf numFmtId="49" fontId="41" fillId="0" borderId="31" xfId="0" applyNumberFormat="1" applyFont="1" applyBorder="1" applyAlignment="1" applyProtection="1">
      <alignment horizontal="left" vertical="center" wrapText="1"/>
      <protection locked="0"/>
    </xf>
    <xf numFmtId="49" fontId="41" fillId="0" borderId="32" xfId="0" applyNumberFormat="1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0" borderId="8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49" fontId="27" fillId="0" borderId="2" xfId="0" applyNumberFormat="1" applyFont="1" applyBorder="1" applyAlignment="1" applyProtection="1">
      <alignment horizontal="left"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27" fillId="0" borderId="4" xfId="0" applyNumberFormat="1" applyFont="1" applyBorder="1" applyAlignment="1" applyProtection="1">
      <alignment horizontal="left" vertical="center" wrapText="1"/>
      <protection locked="0"/>
    </xf>
    <xf numFmtId="49" fontId="27" fillId="0" borderId="8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49" fontId="27" fillId="0" borderId="9" xfId="0" applyNumberFormat="1" applyFont="1" applyBorder="1" applyAlignment="1" applyProtection="1">
      <alignment horizontal="left" vertical="center" wrapText="1"/>
      <protection locked="0"/>
    </xf>
    <xf numFmtId="49" fontId="27" fillId="0" borderId="12" xfId="0" applyNumberFormat="1" applyFont="1" applyBorder="1" applyAlignment="1" applyProtection="1">
      <alignment horizontal="left" vertical="center" wrapText="1"/>
      <protection locked="0"/>
    </xf>
    <xf numFmtId="49" fontId="27" fillId="0" borderId="13" xfId="0" applyNumberFormat="1" applyFont="1" applyBorder="1" applyAlignment="1" applyProtection="1">
      <alignment horizontal="left" vertical="center" wrapText="1"/>
      <protection locked="0"/>
    </xf>
    <xf numFmtId="49" fontId="27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27" fillId="0" borderId="18" xfId="0" applyNumberFormat="1" applyFont="1" applyBorder="1" applyAlignment="1" applyProtection="1">
      <alignment horizontal="left" vertical="center" wrapText="1"/>
      <protection locked="0"/>
    </xf>
    <xf numFmtId="49" fontId="27" fillId="0" borderId="19" xfId="0" applyNumberFormat="1" applyFont="1" applyBorder="1" applyAlignment="1" applyProtection="1">
      <alignment horizontal="left" vertical="center" wrapText="1"/>
      <protection locked="0"/>
    </xf>
    <xf numFmtId="49" fontId="27" fillId="0" borderId="20" xfId="0" applyNumberFormat="1" applyFont="1" applyBorder="1" applyAlignment="1" applyProtection="1">
      <alignment horizontal="left" vertical="center" wrapText="1"/>
      <protection locked="0"/>
    </xf>
    <xf numFmtId="49" fontId="27" fillId="0" borderId="5" xfId="0" applyNumberFormat="1" applyFont="1" applyBorder="1" applyAlignment="1" applyProtection="1">
      <alignment horizontal="left" vertical="center" wrapText="1"/>
      <protection locked="0"/>
    </xf>
    <xf numFmtId="49" fontId="27" fillId="0" borderId="6" xfId="0" applyNumberFormat="1" applyFont="1" applyBorder="1" applyAlignment="1" applyProtection="1">
      <alignment horizontal="left" vertical="center" wrapText="1"/>
      <protection locked="0"/>
    </xf>
    <xf numFmtId="49" fontId="27" fillId="0" borderId="7" xfId="0" applyNumberFormat="1" applyFont="1" applyBorder="1" applyAlignment="1" applyProtection="1">
      <alignment horizontal="left" vertical="center" wrapText="1"/>
      <protection locked="0"/>
    </xf>
    <xf numFmtId="49" fontId="27" fillId="0" borderId="2" xfId="0" applyNumberFormat="1" applyFont="1" applyBorder="1" applyAlignment="1" applyProtection="1">
      <alignment horizontal="left" vertical="center" wrapText="1" indent="1"/>
      <protection locked="0"/>
    </xf>
    <xf numFmtId="49" fontId="27" fillId="0" borderId="3" xfId="0" applyNumberFormat="1" applyFont="1" applyBorder="1" applyAlignment="1" applyProtection="1">
      <alignment horizontal="left" vertical="center" wrapText="1" indent="1"/>
      <protection locked="0"/>
    </xf>
    <xf numFmtId="49" fontId="27" fillId="0" borderId="4" xfId="0" applyNumberFormat="1" applyFont="1" applyBorder="1" applyAlignment="1" applyProtection="1">
      <alignment horizontal="left" vertical="center" wrapText="1" indent="1"/>
      <protection locked="0"/>
    </xf>
    <xf numFmtId="49" fontId="27" fillId="0" borderId="5" xfId="0" applyNumberFormat="1" applyFont="1" applyBorder="1" applyAlignment="1" applyProtection="1">
      <alignment horizontal="left" vertical="center" wrapText="1" indent="1"/>
      <protection locked="0"/>
    </xf>
    <xf numFmtId="49" fontId="27" fillId="0" borderId="6" xfId="0" applyNumberFormat="1" applyFont="1" applyBorder="1" applyAlignment="1" applyProtection="1">
      <alignment horizontal="left" vertical="center" wrapText="1" indent="1"/>
      <protection locked="0"/>
    </xf>
    <xf numFmtId="49" fontId="27" fillId="0" borderId="7" xfId="0" applyNumberFormat="1" applyFont="1" applyBorder="1" applyAlignment="1" applyProtection="1">
      <alignment horizontal="left" vertical="center" wrapText="1" indent="1"/>
      <protection locked="0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25" fillId="0" borderId="3" xfId="0" applyNumberFormat="1" applyFont="1" applyBorder="1" applyAlignment="1" applyProtection="1">
      <alignment horizontal="center" vertical="center"/>
      <protection locked="0"/>
    </xf>
    <xf numFmtId="0" fontId="25" fillId="0" borderId="8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5" xfId="0" applyNumberFormat="1" applyFont="1" applyBorder="1" applyAlignment="1" applyProtection="1">
      <alignment horizontal="center" vertical="center"/>
      <protection locked="0"/>
    </xf>
    <xf numFmtId="0" fontId="25" fillId="0" borderId="6" xfId="0" applyNumberFormat="1" applyFont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left" vertical="center" wrapText="1" indent="1"/>
    </xf>
    <xf numFmtId="0" fontId="27" fillId="3" borderId="3" xfId="0" applyFont="1" applyFill="1" applyBorder="1" applyAlignment="1" applyProtection="1">
      <alignment horizontal="left" vertical="center" wrapText="1" indent="1"/>
    </xf>
    <xf numFmtId="0" fontId="27" fillId="3" borderId="4" xfId="0" applyFont="1" applyFill="1" applyBorder="1" applyAlignment="1" applyProtection="1">
      <alignment horizontal="left" vertical="center" wrapText="1" indent="1"/>
    </xf>
    <xf numFmtId="0" fontId="27" fillId="3" borderId="5" xfId="0" applyFont="1" applyFill="1" applyBorder="1" applyAlignment="1" applyProtection="1">
      <alignment horizontal="left" vertical="center" wrapText="1" indent="1"/>
    </xf>
    <xf numFmtId="0" fontId="27" fillId="3" borderId="6" xfId="0" applyFont="1" applyFill="1" applyBorder="1" applyAlignment="1" applyProtection="1">
      <alignment horizontal="left" vertical="center" wrapText="1" indent="1"/>
    </xf>
    <xf numFmtId="0" fontId="27" fillId="3" borderId="7" xfId="0" applyFont="1" applyFill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76" fontId="0" fillId="0" borderId="0" xfId="0" applyNumberForma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center" vertical="center"/>
    </xf>
    <xf numFmtId="3" fontId="5" fillId="0" borderId="40" xfId="0" applyNumberFormat="1" applyFont="1" applyFill="1" applyBorder="1" applyAlignment="1" applyProtection="1">
      <alignment horizontal="right" vertical="center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indent="1"/>
      <protection locked="0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" xfId="0" applyNumberFormat="1" applyFont="1" applyFill="1" applyBorder="1" applyAlignment="1" applyProtection="1">
      <alignment horizontal="right" vertical="center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3" fontId="5" fillId="0" borderId="48" xfId="0" applyNumberFormat="1" applyFont="1" applyFill="1" applyBorder="1" applyAlignment="1" applyProtection="1">
      <alignment horizontal="right" vertical="center" indent="1"/>
      <protection locked="0"/>
    </xf>
    <xf numFmtId="3" fontId="5" fillId="0" borderId="4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0" xfId="0" applyNumberFormat="1" applyFont="1" applyFill="1" applyBorder="1" applyAlignment="1" applyProtection="1">
      <alignment horizontal="right" vertical="center" indent="1"/>
      <protection locked="0"/>
    </xf>
    <xf numFmtId="3" fontId="5" fillId="0" borderId="18" xfId="0" applyNumberFormat="1" applyFont="1" applyBorder="1" applyAlignment="1" applyProtection="1">
      <alignment horizontal="right" vertical="center" indent="1"/>
      <protection locked="0"/>
    </xf>
    <xf numFmtId="3" fontId="5" fillId="0" borderId="19" xfId="0" applyNumberFormat="1" applyFont="1" applyBorder="1" applyAlignment="1" applyProtection="1">
      <alignment horizontal="right" vertical="center" indent="1"/>
      <protection locked="0"/>
    </xf>
    <xf numFmtId="3" fontId="5" fillId="0" borderId="20" xfId="0" applyNumberFormat="1" applyFont="1" applyBorder="1" applyAlignment="1" applyProtection="1">
      <alignment horizontal="right" vertical="center" indent="1"/>
      <protection locked="0"/>
    </xf>
    <xf numFmtId="3" fontId="5" fillId="0" borderId="8" xfId="0" applyNumberFormat="1" applyFont="1" applyBorder="1" applyAlignment="1" applyProtection="1">
      <alignment horizontal="right" vertical="center" indent="1"/>
      <protection locked="0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3" fontId="5" fillId="0" borderId="5" xfId="0" applyNumberFormat="1" applyFont="1" applyBorder="1" applyAlignment="1" applyProtection="1">
      <alignment horizontal="righ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40" xfId="0" applyNumberFormat="1" applyFont="1" applyBorder="1" applyAlignment="1" applyProtection="1">
      <alignment horizontal="right" vertical="center" indent="1"/>
      <protection locked="0"/>
    </xf>
    <xf numFmtId="3" fontId="5" fillId="0" borderId="41" xfId="0" applyNumberFormat="1" applyFont="1" applyBorder="1" applyAlignment="1" applyProtection="1">
      <alignment horizontal="right" vertical="center" indent="1"/>
      <protection locked="0"/>
    </xf>
    <xf numFmtId="3" fontId="5" fillId="0" borderId="42" xfId="0" applyNumberFormat="1" applyFont="1" applyBorder="1" applyAlignment="1" applyProtection="1">
      <alignment horizontal="right" vertical="center" indent="1"/>
      <protection locked="0"/>
    </xf>
    <xf numFmtId="3" fontId="5" fillId="0" borderId="2" xfId="0" applyNumberFormat="1" applyFont="1" applyBorder="1" applyAlignment="1" applyProtection="1">
      <alignment horizontal="right" vertical="center" indent="1"/>
      <protection locked="0"/>
    </xf>
    <xf numFmtId="3" fontId="5" fillId="0" borderId="3" xfId="0" applyNumberFormat="1" applyFont="1" applyBorder="1" applyAlignment="1" applyProtection="1">
      <alignment horizontal="right" vertical="center" indent="1"/>
      <protection locked="0"/>
    </xf>
    <xf numFmtId="3" fontId="5" fillId="0" borderId="4" xfId="0" applyNumberFormat="1" applyFont="1" applyBorder="1" applyAlignment="1" applyProtection="1">
      <alignment horizontal="right" vertical="center" indent="1"/>
      <protection locked="0"/>
    </xf>
    <xf numFmtId="3" fontId="5" fillId="0" borderId="37" xfId="0" applyNumberFormat="1" applyFont="1" applyBorder="1" applyAlignment="1" applyProtection="1">
      <alignment horizontal="right" vertical="center" indent="1"/>
      <protection locked="0"/>
    </xf>
    <xf numFmtId="3" fontId="5" fillId="0" borderId="38" xfId="0" applyNumberFormat="1" applyFont="1" applyBorder="1" applyAlignment="1" applyProtection="1">
      <alignment horizontal="right" vertical="center" indent="1"/>
      <protection locked="0"/>
    </xf>
    <xf numFmtId="3" fontId="5" fillId="0" borderId="39" xfId="0" applyNumberFormat="1" applyFont="1" applyBorder="1" applyAlignment="1" applyProtection="1">
      <alignment horizontal="right" vertical="center" indent="1"/>
      <protection locked="0"/>
    </xf>
    <xf numFmtId="178" fontId="5" fillId="0" borderId="44" xfId="0" applyNumberFormat="1" applyFont="1" applyBorder="1" applyAlignment="1" applyProtection="1">
      <alignment horizontal="right" vertical="center" indent="1"/>
      <protection locked="0"/>
    </xf>
    <xf numFmtId="178" fontId="5" fillId="0" borderId="45" xfId="0" applyNumberFormat="1" applyFont="1" applyBorder="1" applyAlignment="1" applyProtection="1">
      <alignment horizontal="right" vertical="center" indent="1"/>
      <protection locked="0"/>
    </xf>
    <xf numFmtId="178" fontId="5" fillId="0" borderId="46" xfId="0" applyNumberFormat="1" applyFont="1" applyBorder="1" applyAlignment="1" applyProtection="1">
      <alignment horizontal="right" vertical="center" indent="1"/>
      <protection locked="0"/>
    </xf>
    <xf numFmtId="178" fontId="5" fillId="0" borderId="48" xfId="0" applyNumberFormat="1" applyFont="1" applyBorder="1" applyAlignment="1" applyProtection="1">
      <alignment horizontal="right" vertical="center" indent="1"/>
      <protection locked="0"/>
    </xf>
    <xf numFmtId="178" fontId="5" fillId="0" borderId="49" xfId="0" applyNumberFormat="1" applyFont="1" applyBorder="1" applyAlignment="1" applyProtection="1">
      <alignment horizontal="right" vertical="center" indent="1"/>
      <protection locked="0"/>
    </xf>
    <xf numFmtId="178" fontId="5" fillId="0" borderId="50" xfId="0" applyNumberFormat="1" applyFont="1" applyBorder="1" applyAlignment="1" applyProtection="1">
      <alignment horizontal="right" vertical="center" indent="1"/>
      <protection locked="0"/>
    </xf>
    <xf numFmtId="3" fontId="5" fillId="0" borderId="2" xfId="0" applyNumberFormat="1" applyFont="1" applyFill="1" applyBorder="1" applyAlignment="1" applyProtection="1">
      <alignment horizontal="righ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horizontal="right" vertical="center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3" fontId="5" fillId="0" borderId="38" xfId="0" applyNumberFormat="1" applyFont="1" applyFill="1" applyBorder="1" applyAlignment="1" applyProtection="1">
      <alignment horizontal="right" vertical="center" indent="1"/>
      <protection locked="0"/>
    </xf>
    <xf numFmtId="3" fontId="5" fillId="0" borderId="39" xfId="0" applyNumberFormat="1" applyFont="1" applyFill="1" applyBorder="1" applyAlignment="1" applyProtection="1">
      <alignment horizontal="right" vertical="center" indent="1"/>
      <protection locked="0"/>
    </xf>
    <xf numFmtId="0" fontId="33" fillId="4" borderId="54" xfId="0" applyFont="1" applyFill="1" applyBorder="1" applyAlignment="1" applyProtection="1">
      <alignment horizontal="center" vertical="center"/>
      <protection locked="0"/>
    </xf>
    <xf numFmtId="0" fontId="33" fillId="4" borderId="55" xfId="0" applyFont="1" applyFill="1" applyBorder="1" applyAlignment="1" applyProtection="1">
      <alignment horizontal="center" vertical="center"/>
      <protection locked="0"/>
    </xf>
    <xf numFmtId="0" fontId="33" fillId="4" borderId="5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177" fontId="14" fillId="3" borderId="0" xfId="0" applyNumberFormat="1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top" shrinkToFit="1"/>
    </xf>
    <xf numFmtId="0" fontId="27" fillId="3" borderId="2" xfId="0" applyNumberFormat="1" applyFont="1" applyFill="1" applyBorder="1" applyAlignment="1" applyProtection="1">
      <alignment horizontal="left" vertical="center" wrapText="1" indent="1"/>
    </xf>
    <xf numFmtId="0" fontId="27" fillId="3" borderId="3" xfId="0" applyNumberFormat="1" applyFont="1" applyFill="1" applyBorder="1" applyAlignment="1" applyProtection="1">
      <alignment horizontal="left" vertical="center" wrapText="1" indent="1"/>
    </xf>
    <xf numFmtId="0" fontId="27" fillId="3" borderId="4" xfId="0" applyNumberFormat="1" applyFont="1" applyFill="1" applyBorder="1" applyAlignment="1" applyProtection="1">
      <alignment horizontal="left" vertical="center" wrapText="1" indent="1"/>
    </xf>
    <xf numFmtId="0" fontId="27" fillId="3" borderId="5" xfId="0" applyNumberFormat="1" applyFont="1" applyFill="1" applyBorder="1" applyAlignment="1" applyProtection="1">
      <alignment horizontal="left" vertical="center" wrapText="1" indent="1"/>
    </xf>
    <xf numFmtId="0" fontId="27" fillId="3" borderId="6" xfId="0" applyNumberFormat="1" applyFont="1" applyFill="1" applyBorder="1" applyAlignment="1" applyProtection="1">
      <alignment horizontal="left" vertical="center" wrapText="1" indent="1"/>
    </xf>
    <xf numFmtId="0" fontId="27" fillId="3" borderId="7" xfId="0" applyNumberFormat="1" applyFont="1" applyFill="1" applyBorder="1" applyAlignment="1" applyProtection="1">
      <alignment horizontal="left" vertical="center" wrapText="1" indent="1"/>
    </xf>
    <xf numFmtId="49" fontId="29" fillId="0" borderId="2" xfId="0" applyNumberFormat="1" applyFont="1" applyBorder="1" applyAlignment="1" applyProtection="1">
      <alignment horizontal="center" vertical="center"/>
    </xf>
    <xf numFmtId="49" fontId="29" fillId="0" borderId="3" xfId="0" applyNumberFormat="1" applyFont="1" applyBorder="1" applyAlignment="1" applyProtection="1">
      <alignment horizontal="center" vertical="center"/>
    </xf>
    <xf numFmtId="49" fontId="29" fillId="0" borderId="4" xfId="0" applyNumberFormat="1" applyFont="1" applyBorder="1" applyAlignment="1" applyProtection="1">
      <alignment horizontal="center" vertical="center"/>
    </xf>
    <xf numFmtId="49" fontId="29" fillId="0" borderId="8" xfId="0" applyNumberFormat="1" applyFont="1" applyBorder="1" applyAlignment="1" applyProtection="1">
      <alignment horizontal="center" vertical="center"/>
    </xf>
    <xf numFmtId="49" fontId="29" fillId="0" borderId="0" xfId="0" applyNumberFormat="1" applyFont="1" applyBorder="1" applyAlignment="1" applyProtection="1">
      <alignment horizontal="center" vertical="center"/>
    </xf>
    <xf numFmtId="49" fontId="29" fillId="0" borderId="9" xfId="0" applyNumberFormat="1" applyFont="1" applyBorder="1" applyAlignment="1" applyProtection="1">
      <alignment horizontal="center" vertical="center"/>
    </xf>
    <xf numFmtId="49" fontId="29" fillId="0" borderId="5" xfId="0" applyNumberFormat="1" applyFont="1" applyBorder="1" applyAlignment="1" applyProtection="1">
      <alignment horizontal="center" vertical="center"/>
    </xf>
    <xf numFmtId="49" fontId="29" fillId="0" borderId="6" xfId="0" applyNumberFormat="1" applyFont="1" applyBorder="1" applyAlignment="1" applyProtection="1">
      <alignment horizontal="center" vertical="center"/>
    </xf>
    <xf numFmtId="49" fontId="29" fillId="0" borderId="7" xfId="0" applyNumberFormat="1" applyFont="1" applyBorder="1" applyAlignment="1" applyProtection="1">
      <alignment horizontal="center" vertical="center"/>
    </xf>
    <xf numFmtId="3" fontId="5" fillId="0" borderId="44" xfId="0" applyNumberFormat="1" applyFont="1" applyBorder="1" applyAlignment="1" applyProtection="1">
      <alignment horizontal="right" vertical="center" indent="1"/>
      <protection locked="0"/>
    </xf>
    <xf numFmtId="3" fontId="5" fillId="0" borderId="45" xfId="0" applyNumberFormat="1" applyFont="1" applyBorder="1" applyAlignment="1" applyProtection="1">
      <alignment horizontal="right" vertical="center" indent="1"/>
      <protection locked="0"/>
    </xf>
    <xf numFmtId="3" fontId="5" fillId="0" borderId="46" xfId="0" applyNumberFormat="1" applyFont="1" applyBorder="1" applyAlignment="1" applyProtection="1">
      <alignment horizontal="right" vertical="center" indent="1"/>
      <protection locked="0"/>
    </xf>
    <xf numFmtId="3" fontId="5" fillId="0" borderId="48" xfId="0" applyNumberFormat="1" applyFont="1" applyBorder="1" applyAlignment="1" applyProtection="1">
      <alignment horizontal="right" vertical="center" indent="1"/>
      <protection locked="0"/>
    </xf>
    <xf numFmtId="3" fontId="5" fillId="0" borderId="49" xfId="0" applyNumberFormat="1" applyFont="1" applyBorder="1" applyAlignment="1" applyProtection="1">
      <alignment horizontal="right" vertical="center" indent="1"/>
      <protection locked="0"/>
    </xf>
    <xf numFmtId="3" fontId="5" fillId="0" borderId="50" xfId="0" applyNumberFormat="1" applyFont="1" applyBorder="1" applyAlignment="1" applyProtection="1">
      <alignment horizontal="right" vertical="center" indent="1"/>
      <protection locked="0"/>
    </xf>
    <xf numFmtId="49" fontId="33" fillId="4" borderId="54" xfId="0" applyNumberFormat="1" applyFont="1" applyFill="1" applyBorder="1" applyAlignment="1" applyProtection="1">
      <alignment horizontal="center" vertical="center"/>
      <protection locked="0"/>
    </xf>
    <xf numFmtId="49" fontId="33" fillId="4" borderId="55" xfId="0" applyNumberFormat="1" applyFont="1" applyFill="1" applyBorder="1" applyAlignment="1" applyProtection="1">
      <alignment horizontal="center" vertical="center"/>
      <protection locked="0"/>
    </xf>
    <xf numFmtId="49" fontId="33" fillId="4" borderId="5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24105</xdr:colOff>
      <xdr:row>16</xdr:row>
      <xdr:rowOff>73348</xdr:rowOff>
    </xdr:from>
    <xdr:ext cx="2784801" cy="625812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9741" y="1891757"/>
          <a:ext cx="2784801" cy="625812"/>
        </a:xfrm>
        <a:prstGeom prst="wedgeRectCallout">
          <a:avLst>
            <a:gd name="adj1" fmla="val -6409"/>
            <a:gd name="adj2" fmla="val 1349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補助事業ポータルに入力した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143802</xdr:colOff>
      <xdr:row>20</xdr:row>
      <xdr:rowOff>78189</xdr:rowOff>
    </xdr:from>
    <xdr:ext cx="4306971" cy="1159292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07984" y="2901053"/>
          <a:ext cx="4306971" cy="1159292"/>
        </a:xfrm>
        <a:prstGeom prst="wedgeRectCallout">
          <a:avLst>
            <a:gd name="adj1" fmla="val -49482"/>
            <a:gd name="adj2" fmla="val 889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1</a:t>
          </a:r>
          <a:r>
            <a:rPr kumimoji="1" lang="ja-JP" altLang="en-US" sz="1600">
              <a:solidFill>
                <a:srgbClr val="FF0000"/>
              </a:solidFill>
            </a:rPr>
            <a:t>申請内で、複数のリース契約をしている場合、契約件数合計欄にその件数を記載すること。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また、各契約毎に契約</a:t>
          </a:r>
          <a:r>
            <a:rPr kumimoji="1" lang="en-US" altLang="ja-JP" sz="1600">
              <a:solidFill>
                <a:srgbClr val="FF0000"/>
              </a:solidFill>
            </a:rPr>
            <a:t>No</a:t>
          </a:r>
          <a:r>
            <a:rPr kumimoji="1" lang="ja-JP" altLang="en-US" sz="1600">
              <a:solidFill>
                <a:srgbClr val="FF0000"/>
              </a:solidFill>
            </a:rPr>
            <a:t>を振り、それぞれ本書式を作成すること。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47</xdr:col>
      <xdr:colOff>173184</xdr:colOff>
      <xdr:row>25</xdr:row>
      <xdr:rowOff>162997</xdr:rowOff>
    </xdr:from>
    <xdr:ext cx="4166590" cy="1426031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732820" y="4111542"/>
          <a:ext cx="4166590" cy="1426031"/>
        </a:xfrm>
        <a:prstGeom prst="wedgeRectCallout">
          <a:avLst>
            <a:gd name="adj1" fmla="val -28800"/>
            <a:gd name="adj2" fmla="val 861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以下</a:t>
          </a:r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点を確認し、チェックを記入してください。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・残価付リースでないこと。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・割賦契約でないこと。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・所有権移転付リースでないこと。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・利益等排除への該当の有無を確認すること。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56030</xdr:colOff>
      <xdr:row>45</xdr:row>
      <xdr:rowOff>414618</xdr:rowOff>
    </xdr:from>
    <xdr:to>
      <xdr:col>66</xdr:col>
      <xdr:colOff>179296</xdr:colOff>
      <xdr:row>46</xdr:row>
      <xdr:rowOff>89648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7105" y="8453718"/>
          <a:ext cx="4523816" cy="589430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契約に含まれる設備の情報は、見積書の内容との一致を確認すること。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50</xdr:col>
      <xdr:colOff>71927</xdr:colOff>
      <xdr:row>20</xdr:row>
      <xdr:rowOff>113692</xdr:rowOff>
    </xdr:from>
    <xdr:ext cx="2664346" cy="892552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55018" y="2936556"/>
          <a:ext cx="2664346" cy="892552"/>
        </a:xfrm>
        <a:prstGeom prst="wedgeRectCallout">
          <a:avLst>
            <a:gd name="adj1" fmla="val -7139"/>
            <a:gd name="adj2" fmla="val -11486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補助事業ポータルに記載の申請書番号との一致を確認すること。</a:t>
          </a:r>
        </a:p>
      </xdr:txBody>
    </xdr:sp>
    <xdr:clientData/>
  </xdr:oneCellAnchor>
  <xdr:oneCellAnchor>
    <xdr:from>
      <xdr:col>2</xdr:col>
      <xdr:colOff>108241</xdr:colOff>
      <xdr:row>12</xdr:row>
      <xdr:rowOff>48489</xdr:rowOff>
    </xdr:from>
    <xdr:ext cx="1261884" cy="559192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84491" y="2960418"/>
          <a:ext cx="1261884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21</xdr:col>
      <xdr:colOff>149649</xdr:colOff>
      <xdr:row>3</xdr:row>
      <xdr:rowOff>68035</xdr:rowOff>
    </xdr:from>
    <xdr:to>
      <xdr:col>23</xdr:col>
      <xdr:colOff>139244</xdr:colOff>
      <xdr:row>3</xdr:row>
      <xdr:rowOff>220435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503935" y="789214"/>
          <a:ext cx="397809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97981</xdr:colOff>
      <xdr:row>4</xdr:row>
      <xdr:rowOff>84363</xdr:rowOff>
    </xdr:from>
    <xdr:to>
      <xdr:col>6</xdr:col>
      <xdr:colOff>87575</xdr:colOff>
      <xdr:row>4</xdr:row>
      <xdr:rowOff>236763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82445" y="1077684"/>
          <a:ext cx="397809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86591</xdr:colOff>
      <xdr:row>32</xdr:row>
      <xdr:rowOff>69273</xdr:rowOff>
    </xdr:from>
    <xdr:to>
      <xdr:col>35</xdr:col>
      <xdr:colOff>2039</xdr:colOff>
      <xdr:row>36</xdr:row>
      <xdr:rowOff>56030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49682" y="8278091"/>
          <a:ext cx="4695266" cy="592894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再リース契約が無い場合は、入力しないこと。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42</xdr:col>
      <xdr:colOff>171450</xdr:colOff>
      <xdr:row>116</xdr:row>
      <xdr:rowOff>219075</xdr:rowOff>
    </xdr:from>
    <xdr:ext cx="2910475" cy="892552"/>
    <xdr:sp macro="" textlink="">
      <xdr:nvSpPr>
        <xdr:cNvPr id="14" name="四角形吹き出し 8">
          <a:extLst>
            <a:ext uri="{FF2B5EF4-FFF2-40B4-BE49-F238E27FC236}">
              <a16:creationId xmlns:a16="http://schemas.microsoft.com/office/drawing/2014/main" id="{51DAF8CA-890F-491C-9473-9AB2CE99A914}"/>
            </a:ext>
          </a:extLst>
        </xdr:cNvPr>
        <xdr:cNvSpPr/>
      </xdr:nvSpPr>
      <xdr:spPr>
        <a:xfrm>
          <a:off x="8648700" y="23983950"/>
          <a:ext cx="2910475" cy="892552"/>
        </a:xfrm>
        <a:prstGeom prst="wedgeRectCallout">
          <a:avLst>
            <a:gd name="adj1" fmla="val 73461"/>
            <a:gd name="adj2" fmla="val 608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リース契約内容の申告に誤りがないことを確認の上、担当者印を</a:t>
          </a:r>
          <a:r>
            <a:rPr kumimoji="1" lang="ja-JP" altLang="en-US" sz="1600" b="1">
              <a:solidFill>
                <a:srgbClr val="FF0000"/>
              </a:solidFill>
            </a:rPr>
            <a:t>押印</a:t>
          </a:r>
          <a:r>
            <a:rPr kumimoji="1" lang="ja-JP" altLang="en-US" sz="1600">
              <a:solidFill>
                <a:srgbClr val="FF0000"/>
              </a:solidFill>
            </a:rPr>
            <a:t>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62</xdr:col>
      <xdr:colOff>121227</xdr:colOff>
      <xdr:row>116</xdr:row>
      <xdr:rowOff>415636</xdr:rowOff>
    </xdr:from>
    <xdr:to>
      <xdr:col>66</xdr:col>
      <xdr:colOff>69273</xdr:colOff>
      <xdr:row>118</xdr:row>
      <xdr:rowOff>225136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1371F8CF-3A91-432E-A1B4-0CCD7D400002}"/>
            </a:ext>
          </a:extLst>
        </xdr:cNvPr>
        <xdr:cNvSpPr/>
      </xdr:nvSpPr>
      <xdr:spPr>
        <a:xfrm>
          <a:off x="12598977" y="24180511"/>
          <a:ext cx="748146" cy="781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24</xdr:col>
      <xdr:colOff>103415</xdr:colOff>
      <xdr:row>117</xdr:row>
      <xdr:rowOff>273506</xdr:rowOff>
    </xdr:from>
    <xdr:ext cx="3257550" cy="625812"/>
    <xdr:sp macro="" textlink="">
      <xdr:nvSpPr>
        <xdr:cNvPr id="18" name="四角形吹き出し 14">
          <a:extLst>
            <a:ext uri="{FF2B5EF4-FFF2-40B4-BE49-F238E27FC236}">
              <a16:creationId xmlns:a16="http://schemas.microsoft.com/office/drawing/2014/main" id="{DF5E91A0-42C6-429C-AA7B-7F8238F3C032}"/>
            </a:ext>
          </a:extLst>
        </xdr:cNvPr>
        <xdr:cNvSpPr/>
      </xdr:nvSpPr>
      <xdr:spPr>
        <a:xfrm>
          <a:off x="4980215" y="24524156"/>
          <a:ext cx="3257550" cy="625812"/>
        </a:xfrm>
        <a:prstGeom prst="wedgeRectCallout">
          <a:avLst>
            <a:gd name="adj1" fmla="val -77659"/>
            <a:gd name="adj2" fmla="val -531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リース事業者、部署名、担当者名を漏れなく記入すること。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653142</xdr:colOff>
      <xdr:row>2</xdr:row>
      <xdr:rowOff>258535</xdr:rowOff>
    </xdr:from>
    <xdr:to>
      <xdr:col>84</xdr:col>
      <xdr:colOff>108857</xdr:colOff>
      <xdr:row>11</xdr:row>
      <xdr:rowOff>63954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5103928" y="707571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121227</xdr:colOff>
      <xdr:row>120</xdr:row>
      <xdr:rowOff>17318</xdr:rowOff>
    </xdr:from>
    <xdr:to>
      <xdr:col>70</xdr:col>
      <xdr:colOff>86590</xdr:colOff>
      <xdr:row>120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117</xdr:row>
      <xdr:rowOff>13607</xdr:rowOff>
    </xdr:from>
    <xdr:to>
      <xdr:col>18</xdr:col>
      <xdr:colOff>27215</xdr:colOff>
      <xdr:row>118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21</xdr:col>
      <xdr:colOff>149649</xdr:colOff>
      <xdr:row>3</xdr:row>
      <xdr:rowOff>68035</xdr:rowOff>
    </xdr:from>
    <xdr:to>
      <xdr:col>23</xdr:col>
      <xdr:colOff>139244</xdr:colOff>
      <xdr:row>3</xdr:row>
      <xdr:rowOff>220435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426374" y="772885"/>
          <a:ext cx="389645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97981</xdr:colOff>
      <xdr:row>4</xdr:row>
      <xdr:rowOff>84363</xdr:rowOff>
    </xdr:from>
    <xdr:to>
      <xdr:col>6</xdr:col>
      <xdr:colOff>87575</xdr:colOff>
      <xdr:row>4</xdr:row>
      <xdr:rowOff>236763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74281" y="1055913"/>
          <a:ext cx="389644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108858</xdr:colOff>
      <xdr:row>15</xdr:row>
      <xdr:rowOff>108857</xdr:rowOff>
    </xdr:from>
    <xdr:ext cx="7105215" cy="55919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2965" y="3687536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記入例①　リース料金計算方法「積算」の場合</a:t>
          </a:r>
        </a:p>
      </xdr:txBody>
    </xdr:sp>
    <xdr:clientData/>
  </xdr:oneCellAnchor>
  <xdr:oneCellAnchor>
    <xdr:from>
      <xdr:col>25</xdr:col>
      <xdr:colOff>81641</xdr:colOff>
      <xdr:row>23</xdr:row>
      <xdr:rowOff>108858</xdr:rowOff>
    </xdr:from>
    <xdr:ext cx="1971675" cy="892552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21</xdr:row>
      <xdr:rowOff>299356</xdr:rowOff>
    </xdr:from>
    <xdr:ext cx="3401786" cy="1159292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48</xdr:row>
      <xdr:rowOff>108857</xdr:rowOff>
    </xdr:from>
    <xdr:ext cx="2895600" cy="1426031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85465" y="10681607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カーソルをあてると「▼」が表示されますので、プルダウンリストより「積算」を選択してください。</a:t>
          </a:r>
        </a:p>
      </xdr:txBody>
    </xdr:sp>
    <xdr:clientData/>
  </xdr:oneCellAnchor>
  <xdr:oneCellAnchor>
    <xdr:from>
      <xdr:col>55</xdr:col>
      <xdr:colOff>13607</xdr:colOff>
      <xdr:row>116</xdr:row>
      <xdr:rowOff>108857</xdr:rowOff>
    </xdr:from>
    <xdr:ext cx="2895600" cy="892552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121227</xdr:colOff>
      <xdr:row>236</xdr:row>
      <xdr:rowOff>17318</xdr:rowOff>
    </xdr:from>
    <xdr:to>
      <xdr:col>70</xdr:col>
      <xdr:colOff>86590</xdr:colOff>
      <xdr:row>236</xdr:row>
      <xdr:rowOff>17318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25334" y="23802604"/>
          <a:ext cx="1404875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4607" y="23172964"/>
          <a:ext cx="3306537" cy="4218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131</xdr:row>
      <xdr:rowOff>108857</xdr:rowOff>
    </xdr:from>
    <xdr:ext cx="7105215" cy="55919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23171" y="24992920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記入例②　リース料金計算方法「料率」の場合</a:t>
          </a:r>
        </a:p>
      </xdr:txBody>
    </xdr:sp>
    <xdr:clientData/>
  </xdr:oneCellAnchor>
  <xdr:oneCellAnchor>
    <xdr:from>
      <xdr:col>25</xdr:col>
      <xdr:colOff>81641</xdr:colOff>
      <xdr:row>139</xdr:row>
      <xdr:rowOff>108858</xdr:rowOff>
    </xdr:from>
    <xdr:ext cx="1971675" cy="892552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137</xdr:row>
      <xdr:rowOff>299356</xdr:rowOff>
    </xdr:from>
    <xdr:ext cx="3401786" cy="1159292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164</xdr:row>
      <xdr:rowOff>108857</xdr:rowOff>
    </xdr:from>
    <xdr:ext cx="2895600" cy="1426031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85465" y="33024536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カーソルをあてると「▼」が表示されますので、プルダウンリストより「料率」を選択してください。</a:t>
          </a:r>
        </a:p>
      </xdr:txBody>
    </xdr:sp>
    <xdr:clientData/>
  </xdr:oneCellAnchor>
  <xdr:oneCellAnchor>
    <xdr:from>
      <xdr:col>55</xdr:col>
      <xdr:colOff>13607</xdr:colOff>
      <xdr:row>232</xdr:row>
      <xdr:rowOff>108857</xdr:rowOff>
    </xdr:from>
    <xdr:ext cx="2895600" cy="892552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45061</xdr:colOff>
      <xdr:row>247</xdr:row>
      <xdr:rowOff>104656</xdr:rowOff>
    </xdr:from>
    <xdr:ext cx="5039200" cy="55919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52879" y="47712338"/>
          <a:ext cx="5039200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記入例③　表示されるメッセージ</a:t>
          </a:r>
        </a:p>
      </xdr:txBody>
    </xdr:sp>
    <xdr:clientData/>
  </xdr:oneCellAnchor>
  <xdr:twoCellAnchor editAs="oneCell">
    <xdr:from>
      <xdr:col>0</xdr:col>
      <xdr:colOff>86590</xdr:colOff>
      <xdr:row>261</xdr:row>
      <xdr:rowOff>0</xdr:rowOff>
    </xdr:from>
    <xdr:to>
      <xdr:col>47</xdr:col>
      <xdr:colOff>51954</xdr:colOff>
      <xdr:row>279</xdr:row>
      <xdr:rowOff>33492</xdr:rowOff>
    </xdr:to>
    <xdr:pic>
      <xdr:nvPicPr>
        <xdr:cNvPr id="23" name="図 3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20"/>
        <a:stretch/>
      </xdr:blipFill>
      <xdr:spPr bwMode="auto">
        <a:xfrm>
          <a:off x="86590" y="50655682"/>
          <a:ext cx="9732819" cy="3150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183530</xdr:colOff>
      <xdr:row>273</xdr:row>
      <xdr:rowOff>60579</xdr:rowOff>
    </xdr:from>
    <xdr:ext cx="4564198" cy="6924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743166" y="5279444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47</xdr:col>
      <xdr:colOff>17324</xdr:colOff>
      <xdr:row>261</xdr:row>
      <xdr:rowOff>103910</xdr:rowOff>
    </xdr:from>
    <xdr:ext cx="4174090" cy="1159292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9784779" y="50759592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103910</xdr:colOff>
      <xdr:row>280</xdr:row>
      <xdr:rowOff>0</xdr:rowOff>
    </xdr:from>
    <xdr:to>
      <xdr:col>47</xdr:col>
      <xdr:colOff>1</xdr:colOff>
      <xdr:row>297</xdr:row>
      <xdr:rowOff>68870</xdr:rowOff>
    </xdr:to>
    <xdr:pic>
      <xdr:nvPicPr>
        <xdr:cNvPr id="26" name="図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49"/>
        <a:stretch/>
      </xdr:blipFill>
      <xdr:spPr bwMode="auto">
        <a:xfrm>
          <a:off x="103910" y="53946136"/>
          <a:ext cx="9646227" cy="3012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145423</xdr:colOff>
      <xdr:row>294</xdr:row>
      <xdr:rowOff>119947</xdr:rowOff>
    </xdr:from>
    <xdr:ext cx="4523803" cy="62581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705059" y="564906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65809</xdr:colOff>
      <xdr:row>286</xdr:row>
      <xdr:rowOff>130556</xdr:rowOff>
    </xdr:from>
    <xdr:ext cx="4229102" cy="892552"/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625445" y="55115783"/>
          <a:ext cx="4229102" cy="89255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補助金が有る場合のリース料金が、「補助金差引後のリース対象費用（元本）」から計算されていることを確認してください。</a:t>
          </a:r>
        </a:p>
      </xdr:txBody>
    </xdr:sp>
    <xdr:clientData/>
  </xdr:oneCellAnchor>
  <xdr:twoCellAnchor editAs="oneCell">
    <xdr:from>
      <xdr:col>0</xdr:col>
      <xdr:colOff>155866</xdr:colOff>
      <xdr:row>301</xdr:row>
      <xdr:rowOff>155866</xdr:rowOff>
    </xdr:from>
    <xdr:to>
      <xdr:col>46</xdr:col>
      <xdr:colOff>155865</xdr:colOff>
      <xdr:row>324</xdr:row>
      <xdr:rowOff>130076</xdr:rowOff>
    </xdr:to>
    <xdr:pic>
      <xdr:nvPicPr>
        <xdr:cNvPr id="29" name="図 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55866" y="57756139"/>
          <a:ext cx="9559635" cy="3957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96940</xdr:colOff>
      <xdr:row>315</xdr:row>
      <xdr:rowOff>129855</xdr:rowOff>
    </xdr:from>
    <xdr:ext cx="4564198" cy="6924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656576" y="6015467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46</xdr:col>
      <xdr:colOff>138553</xdr:colOff>
      <xdr:row>305</xdr:row>
      <xdr:rowOff>103910</xdr:rowOff>
    </xdr:from>
    <xdr:ext cx="4174090" cy="1159292"/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698189" y="58396910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138546</xdr:colOff>
      <xdr:row>326</xdr:row>
      <xdr:rowOff>103908</xdr:rowOff>
    </xdr:from>
    <xdr:to>
      <xdr:col>46</xdr:col>
      <xdr:colOff>110118</xdr:colOff>
      <xdr:row>349</xdr:row>
      <xdr:rowOff>69272</xdr:rowOff>
    </xdr:to>
    <xdr:pic>
      <xdr:nvPicPr>
        <xdr:cNvPr id="34" name="図 1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38546" y="62033726"/>
          <a:ext cx="9531208" cy="394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24197</xdr:colOff>
      <xdr:row>344</xdr:row>
      <xdr:rowOff>16038</xdr:rowOff>
    </xdr:from>
    <xdr:ext cx="4523803" cy="625812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583833" y="650631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83127</xdr:colOff>
      <xdr:row>336</xdr:row>
      <xdr:rowOff>26647</xdr:rowOff>
    </xdr:from>
    <xdr:ext cx="4229102" cy="892552"/>
    <xdr:sp macro="" textlink="">
      <xdr:nvSpPr>
        <xdr:cNvPr id="38" name="四角形吹き出し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42763" y="63688283"/>
          <a:ext cx="4229102" cy="89255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補助金が有る場合のリース料金が、「補助金差引後のリース対象費用（元本）」から計算されていることを確認してください。</a:t>
          </a:r>
        </a:p>
      </xdr:txBody>
    </xdr:sp>
    <xdr:clientData/>
  </xdr:oneCellAnchor>
  <xdr:twoCellAnchor>
    <xdr:from>
      <xdr:col>1</xdr:col>
      <xdr:colOff>51953</xdr:colOff>
      <xdr:row>279</xdr:row>
      <xdr:rowOff>34636</xdr:rowOff>
    </xdr:from>
    <xdr:to>
      <xdr:col>68</xdr:col>
      <xdr:colOff>25110</xdr:colOff>
      <xdr:row>279</xdr:row>
      <xdr:rowOff>34636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9771" y="53807591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325</xdr:row>
      <xdr:rowOff>103909</xdr:rowOff>
    </xdr:from>
    <xdr:to>
      <xdr:col>68</xdr:col>
      <xdr:colOff>25110</xdr:colOff>
      <xdr:row>325</xdr:row>
      <xdr:rowOff>103909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59771" y="61860545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299</xdr:row>
      <xdr:rowOff>17308</xdr:rowOff>
    </xdr:from>
    <xdr:to>
      <xdr:col>68</xdr:col>
      <xdr:colOff>25110</xdr:colOff>
      <xdr:row>299</xdr:row>
      <xdr:rowOff>17308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59771" y="57357808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517071</xdr:colOff>
      <xdr:row>2</xdr:row>
      <xdr:rowOff>272141</xdr:rowOff>
    </xdr:from>
    <xdr:to>
      <xdr:col>83</xdr:col>
      <xdr:colOff>653143</xdr:colOff>
      <xdr:row>11</xdr:row>
      <xdr:rowOff>68035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967857" y="721177"/>
          <a:ext cx="7620000" cy="25309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記入後、内容を確認のうえ担当者印を押印してください。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BS120"/>
  <sheetViews>
    <sheetView showGridLines="0" tabSelected="1" zoomScale="55" zoomScaleNormal="55" zoomScaleSheetLayoutView="40" workbookViewId="0">
      <selection activeCell="CB20" sqref="CB20"/>
    </sheetView>
  </sheetViews>
  <sheetFormatPr defaultRowHeight="13.5" x14ac:dyDescent="0.15"/>
  <cols>
    <col min="1" max="1" width="3.625" style="24" customWidth="1"/>
    <col min="2" max="55" width="2.625" style="24" customWidth="1"/>
    <col min="56" max="57" width="3.125" style="24" customWidth="1"/>
    <col min="58" max="70" width="2.625" style="24" customWidth="1"/>
    <col min="71" max="71" width="2.75" style="24" customWidth="1"/>
    <col min="72" max="72" width="2.875" style="24" customWidth="1"/>
    <col min="73" max="16384" width="9" style="24"/>
  </cols>
  <sheetData>
    <row r="1" spans="1:71" ht="28.5" x14ac:dyDescent="0.15">
      <c r="B1" s="25" t="s">
        <v>152</v>
      </c>
      <c r="O1" s="8"/>
    </row>
    <row r="2" spans="1:71" x14ac:dyDescent="0.15">
      <c r="O2" s="8"/>
    </row>
    <row r="3" spans="1:71" ht="21" x14ac:dyDescent="0.15">
      <c r="A3" s="16"/>
      <c r="C3" s="26" t="s">
        <v>119</v>
      </c>
      <c r="E3" s="16" t="s">
        <v>46</v>
      </c>
      <c r="O3" s="8"/>
    </row>
    <row r="4" spans="1:71" ht="21" x14ac:dyDescent="0.15">
      <c r="A4" s="16"/>
      <c r="C4" s="26" t="s">
        <v>120</v>
      </c>
      <c r="E4" s="16" t="s">
        <v>143</v>
      </c>
      <c r="O4" s="8"/>
      <c r="AC4" s="16"/>
    </row>
    <row r="5" spans="1:71" ht="21" x14ac:dyDescent="0.15">
      <c r="A5" s="16"/>
      <c r="C5" s="26"/>
      <c r="E5" s="16" t="s">
        <v>141</v>
      </c>
      <c r="O5" s="8"/>
      <c r="AC5" s="16"/>
    </row>
    <row r="6" spans="1:71" ht="21" x14ac:dyDescent="0.15">
      <c r="A6" s="16"/>
      <c r="C6" s="26" t="s">
        <v>121</v>
      </c>
      <c r="E6" s="16" t="s">
        <v>135</v>
      </c>
      <c r="O6" s="8"/>
    </row>
    <row r="7" spans="1:71" ht="21" x14ac:dyDescent="0.15">
      <c r="A7" s="16"/>
      <c r="C7" s="26" t="s">
        <v>137</v>
      </c>
      <c r="E7" s="16" t="s">
        <v>139</v>
      </c>
      <c r="O7" s="8"/>
    </row>
    <row r="8" spans="1:71" ht="21" x14ac:dyDescent="0.15">
      <c r="A8" s="16"/>
      <c r="E8" s="16" t="s">
        <v>140</v>
      </c>
      <c r="O8" s="8"/>
    </row>
    <row r="9" spans="1:71" ht="21" x14ac:dyDescent="0.15">
      <c r="A9" s="16"/>
      <c r="C9" s="26" t="s">
        <v>138</v>
      </c>
      <c r="E9" s="16" t="s">
        <v>142</v>
      </c>
      <c r="O9" s="8"/>
    </row>
    <row r="10" spans="1:71" ht="15" customHeight="1" x14ac:dyDescent="0.15">
      <c r="B10" s="27"/>
      <c r="O10" s="8"/>
    </row>
    <row r="11" spans="1:71" ht="15" customHeight="1" x14ac:dyDescent="0.15">
      <c r="B11" s="27"/>
      <c r="O11" s="8"/>
    </row>
    <row r="12" spans="1:71" x14ac:dyDescent="0.1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87"/>
      <c r="BR12" s="29"/>
      <c r="BS12" s="32"/>
    </row>
    <row r="13" spans="1:71" s="38" customFormat="1" ht="66.75" customHeight="1" x14ac:dyDescent="0.15">
      <c r="B13" s="39"/>
      <c r="C13" s="320" t="s">
        <v>0</v>
      </c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1"/>
    </row>
    <row r="14" spans="1:7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55"/>
    </row>
    <row r="15" spans="1:71" s="45" customFormat="1" ht="24" x14ac:dyDescent="0.15">
      <c r="B15" s="46"/>
      <c r="C15" s="322" t="s">
        <v>131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4"/>
    </row>
    <row r="16" spans="1:71" s="45" customFormat="1" ht="24" x14ac:dyDescent="0.15">
      <c r="B16" s="46"/>
      <c r="C16" s="325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4"/>
    </row>
    <row r="17" spans="2:71" s="16" customFormat="1" ht="21" x14ac:dyDescent="0.15">
      <c r="B17" s="47"/>
      <c r="C17" s="8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35" t="s">
        <v>1</v>
      </c>
      <c r="BD17" s="89"/>
      <c r="BE17" s="257">
        <v>2020</v>
      </c>
      <c r="BF17" s="257"/>
      <c r="BG17" s="257"/>
      <c r="BH17" s="257"/>
      <c r="BI17" s="257" t="s">
        <v>2</v>
      </c>
      <c r="BJ17" s="257"/>
      <c r="BK17" s="326" t="s">
        <v>3</v>
      </c>
      <c r="BL17" s="326"/>
      <c r="BM17" s="257" t="s">
        <v>4</v>
      </c>
      <c r="BN17" s="257"/>
      <c r="BO17" s="326" t="s">
        <v>5</v>
      </c>
      <c r="BP17" s="326"/>
      <c r="BQ17" s="98" t="s">
        <v>6</v>
      </c>
      <c r="BR17" s="90"/>
      <c r="BS17" s="91"/>
    </row>
    <row r="18" spans="2:71" s="16" customFormat="1" ht="21" x14ac:dyDescent="0.15">
      <c r="B18" s="47"/>
      <c r="C18" s="8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35" t="s">
        <v>7</v>
      </c>
      <c r="BD18" s="327" t="s">
        <v>163</v>
      </c>
      <c r="BE18" s="327"/>
      <c r="BF18" s="328" t="s">
        <v>8</v>
      </c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90"/>
      <c r="BS18" s="91"/>
    </row>
    <row r="19" spans="2:71" s="16" customFormat="1" ht="21" x14ac:dyDescent="0.15">
      <c r="B19" s="47"/>
      <c r="C19" s="8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0"/>
      <c r="BF19" s="90"/>
      <c r="BG19" s="90"/>
      <c r="BH19" s="90"/>
      <c r="BI19" s="35"/>
      <c r="BJ19" s="92"/>
      <c r="BK19" s="92"/>
      <c r="BL19" s="90" t="s">
        <v>9</v>
      </c>
      <c r="BM19" s="310">
        <v>1</v>
      </c>
      <c r="BN19" s="310"/>
      <c r="BO19" s="130" t="s">
        <v>10</v>
      </c>
      <c r="BP19" s="310">
        <v>1</v>
      </c>
      <c r="BQ19" s="310"/>
      <c r="BR19" s="90" t="s">
        <v>11</v>
      </c>
      <c r="BS19" s="91"/>
    </row>
    <row r="20" spans="2:71" s="48" customFormat="1" ht="17.25" x14ac:dyDescent="0.1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2"/>
    </row>
    <row r="21" spans="2:71" s="48" customFormat="1" ht="17.25" x14ac:dyDescent="0.15">
      <c r="B21" s="33"/>
      <c r="C21" s="311" t="s">
        <v>12</v>
      </c>
      <c r="D21" s="311"/>
      <c r="E21" s="311"/>
      <c r="F21" s="311"/>
      <c r="G21" s="311"/>
      <c r="H21" s="311"/>
      <c r="I21" s="311"/>
      <c r="J21" s="311"/>
      <c r="K21" s="312" t="s">
        <v>13</v>
      </c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4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2"/>
    </row>
    <row r="22" spans="2:71" s="48" customFormat="1" ht="17.25" x14ac:dyDescent="0.15">
      <c r="B22" s="49"/>
      <c r="C22" s="311"/>
      <c r="D22" s="311"/>
      <c r="E22" s="311"/>
      <c r="F22" s="311"/>
      <c r="G22" s="311"/>
      <c r="H22" s="311"/>
      <c r="I22" s="311"/>
      <c r="J22" s="311"/>
      <c r="K22" s="315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7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</row>
    <row r="23" spans="2:71" ht="17.25" x14ac:dyDescent="0.15">
      <c r="B23" s="33"/>
      <c r="C23" s="311" t="s">
        <v>14</v>
      </c>
      <c r="D23" s="311"/>
      <c r="E23" s="311"/>
      <c r="F23" s="311"/>
      <c r="G23" s="311"/>
      <c r="H23" s="311"/>
      <c r="I23" s="311"/>
      <c r="J23" s="311"/>
      <c r="K23" s="318" t="s">
        <v>15</v>
      </c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93"/>
      <c r="BS23" s="55"/>
    </row>
    <row r="24" spans="2:71" ht="17.25" x14ac:dyDescent="0.15">
      <c r="B24" s="33"/>
      <c r="C24" s="311"/>
      <c r="D24" s="311"/>
      <c r="E24" s="311"/>
      <c r="F24" s="311"/>
      <c r="G24" s="311"/>
      <c r="H24" s="311"/>
      <c r="I24" s="311"/>
      <c r="J24" s="31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93"/>
      <c r="BS24" s="55"/>
    </row>
    <row r="25" spans="2:71" ht="17.25" customHeight="1" x14ac:dyDescent="0.15">
      <c r="B25" s="33"/>
      <c r="C25" s="311" t="s">
        <v>16</v>
      </c>
      <c r="D25" s="311"/>
      <c r="E25" s="311"/>
      <c r="F25" s="311"/>
      <c r="G25" s="311"/>
      <c r="H25" s="311"/>
      <c r="I25" s="311"/>
      <c r="J25" s="311"/>
      <c r="K25" s="318" t="s">
        <v>17</v>
      </c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51"/>
      <c r="AO25" s="51"/>
      <c r="AP25" s="51"/>
      <c r="AQ25" s="51"/>
      <c r="AR25" s="51"/>
      <c r="AS25" s="94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93"/>
      <c r="BS25" s="55"/>
    </row>
    <row r="26" spans="2:71" ht="17.25" x14ac:dyDescent="0.15">
      <c r="B26" s="33"/>
      <c r="C26" s="311"/>
      <c r="D26" s="311"/>
      <c r="E26" s="311"/>
      <c r="F26" s="311"/>
      <c r="G26" s="311"/>
      <c r="H26" s="311"/>
      <c r="I26" s="311"/>
      <c r="J26" s="31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51"/>
      <c r="AO26" s="51"/>
      <c r="AP26" s="51"/>
      <c r="AQ26" s="51"/>
      <c r="AR26" s="34"/>
      <c r="AS26" s="95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93"/>
      <c r="BS26" s="55"/>
    </row>
    <row r="27" spans="2:71" s="48" customFormat="1" ht="17.25" customHeight="1" x14ac:dyDescent="0.15">
      <c r="B27" s="49"/>
      <c r="C27" s="311" t="s">
        <v>18</v>
      </c>
      <c r="D27" s="311"/>
      <c r="E27" s="311"/>
      <c r="F27" s="311"/>
      <c r="G27" s="311"/>
      <c r="H27" s="311"/>
      <c r="I27" s="311"/>
      <c r="J27" s="311"/>
      <c r="K27" s="319">
        <v>1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4"/>
      <c r="AO27" s="34"/>
      <c r="AP27" s="34"/>
      <c r="AQ27" s="34"/>
      <c r="AR27" s="51"/>
      <c r="AS27" s="94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2"/>
    </row>
    <row r="28" spans="2:71" s="48" customFormat="1" ht="17.25" customHeight="1" x14ac:dyDescent="0.15">
      <c r="B28" s="49"/>
      <c r="C28" s="311"/>
      <c r="D28" s="311"/>
      <c r="E28" s="311"/>
      <c r="F28" s="311"/>
      <c r="G28" s="311"/>
      <c r="H28" s="311"/>
      <c r="I28" s="311"/>
      <c r="J28" s="311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4"/>
      <c r="AO28" s="34"/>
      <c r="AP28" s="34"/>
      <c r="AQ28" s="34"/>
      <c r="AR28" s="51"/>
      <c r="AS28" s="94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5"/>
    </row>
    <row r="29" spans="2:71" ht="17.25" customHeight="1" x14ac:dyDescent="0.15">
      <c r="B29" s="33"/>
      <c r="C29" s="277" t="s">
        <v>19</v>
      </c>
      <c r="D29" s="278"/>
      <c r="E29" s="278"/>
      <c r="F29" s="278"/>
      <c r="G29" s="278"/>
      <c r="H29" s="278"/>
      <c r="I29" s="278"/>
      <c r="J29" s="279"/>
      <c r="K29" s="283">
        <v>1</v>
      </c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51"/>
      <c r="AO29" s="51"/>
      <c r="AP29" s="51"/>
      <c r="AQ29" s="51"/>
      <c r="AR29" s="51"/>
      <c r="AS29" s="94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5"/>
    </row>
    <row r="30" spans="2:71" ht="18.2" customHeight="1" x14ac:dyDescent="0.15">
      <c r="B30" s="33"/>
      <c r="C30" s="280"/>
      <c r="D30" s="281"/>
      <c r="E30" s="281"/>
      <c r="F30" s="281"/>
      <c r="G30" s="281"/>
      <c r="H30" s="281"/>
      <c r="I30" s="281"/>
      <c r="J30" s="282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51"/>
      <c r="AO30" s="51"/>
      <c r="AP30" s="51"/>
      <c r="AQ30" s="51"/>
      <c r="AR30" s="51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55"/>
    </row>
    <row r="31" spans="2:71" s="8" customFormat="1" ht="18.2" customHeight="1" x14ac:dyDescent="0.15">
      <c r="B31" s="60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96"/>
      <c r="AO31" s="96"/>
      <c r="AP31" s="96"/>
      <c r="AQ31" s="96"/>
      <c r="AR31" s="96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2"/>
    </row>
    <row r="32" spans="2:7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34"/>
      <c r="BK32" s="34"/>
      <c r="BL32" s="34"/>
      <c r="BM32" s="34"/>
      <c r="BN32" s="34"/>
      <c r="BO32" s="34"/>
      <c r="BP32" s="34"/>
      <c r="BQ32" s="34"/>
      <c r="BR32" s="34"/>
      <c r="BS32" s="55"/>
    </row>
    <row r="33" spans="2:71" ht="11.25" customHeight="1" x14ac:dyDescent="0.15">
      <c r="B33" s="33"/>
      <c r="C33" s="277" t="s">
        <v>20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9"/>
      <c r="BS33" s="55"/>
    </row>
    <row r="34" spans="2:71" ht="11.25" customHeight="1" x14ac:dyDescent="0.15">
      <c r="B34" s="33"/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7"/>
      <c r="BS34" s="55"/>
    </row>
    <row r="35" spans="2:71" ht="11.25" customHeight="1" x14ac:dyDescent="0.15">
      <c r="B35" s="33"/>
      <c r="C35" s="28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2"/>
      <c r="BS35" s="55"/>
    </row>
    <row r="36" spans="2:71" ht="15" customHeight="1" x14ac:dyDescent="0.15">
      <c r="B36" s="60"/>
      <c r="C36" s="288" t="s">
        <v>21</v>
      </c>
      <c r="D36" s="288"/>
      <c r="E36" s="288"/>
      <c r="F36" s="288"/>
      <c r="G36" s="288"/>
      <c r="H36" s="288"/>
      <c r="I36" s="288"/>
      <c r="J36" s="290" t="s">
        <v>22</v>
      </c>
      <c r="K36" s="290"/>
      <c r="L36" s="290"/>
      <c r="M36" s="290"/>
      <c r="N36" s="290"/>
      <c r="O36" s="290"/>
      <c r="P36" s="290"/>
      <c r="Q36" s="290" t="s">
        <v>23</v>
      </c>
      <c r="R36" s="290"/>
      <c r="S36" s="290"/>
      <c r="T36" s="290"/>
      <c r="U36" s="290"/>
      <c r="V36" s="290"/>
      <c r="W36" s="290"/>
      <c r="X36" s="292" t="s">
        <v>126</v>
      </c>
      <c r="Y36" s="293"/>
      <c r="Z36" s="293"/>
      <c r="AA36" s="293"/>
      <c r="AB36" s="293"/>
      <c r="AC36" s="293"/>
      <c r="AD36" s="294"/>
      <c r="AE36" s="301" t="s">
        <v>24</v>
      </c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3"/>
      <c r="AV36" s="290" t="s">
        <v>25</v>
      </c>
      <c r="AW36" s="290"/>
      <c r="AX36" s="290"/>
      <c r="AY36" s="290"/>
      <c r="AZ36" s="290"/>
      <c r="BA36" s="290" t="s">
        <v>26</v>
      </c>
      <c r="BB36" s="290"/>
      <c r="BC36" s="290"/>
      <c r="BD36" s="290"/>
      <c r="BE36" s="290"/>
      <c r="BF36" s="290" t="s">
        <v>27</v>
      </c>
      <c r="BG36" s="290"/>
      <c r="BH36" s="290"/>
      <c r="BI36" s="290"/>
      <c r="BJ36" s="290"/>
      <c r="BK36" s="290" t="s">
        <v>28</v>
      </c>
      <c r="BL36" s="290"/>
      <c r="BM36" s="290"/>
      <c r="BN36" s="290"/>
      <c r="BO36" s="290"/>
      <c r="BP36" s="290"/>
      <c r="BQ36" s="290"/>
      <c r="BR36" s="290"/>
      <c r="BS36" s="55"/>
    </row>
    <row r="37" spans="2:71" ht="15" customHeight="1" x14ac:dyDescent="0.15">
      <c r="B37" s="33"/>
      <c r="C37" s="288"/>
      <c r="D37" s="288"/>
      <c r="E37" s="288"/>
      <c r="F37" s="288"/>
      <c r="G37" s="288"/>
      <c r="H37" s="288"/>
      <c r="I37" s="288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5"/>
      <c r="Y37" s="296"/>
      <c r="Z37" s="296"/>
      <c r="AA37" s="296"/>
      <c r="AB37" s="296"/>
      <c r="AC37" s="296"/>
      <c r="AD37" s="297"/>
      <c r="AE37" s="304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6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97"/>
    </row>
    <row r="38" spans="2:71" ht="15" customHeight="1" x14ac:dyDescent="0.15">
      <c r="B38" s="33"/>
      <c r="C38" s="288"/>
      <c r="D38" s="288"/>
      <c r="E38" s="288"/>
      <c r="F38" s="288"/>
      <c r="G38" s="288"/>
      <c r="H38" s="288"/>
      <c r="I38" s="288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5"/>
      <c r="Y38" s="296"/>
      <c r="Z38" s="296"/>
      <c r="AA38" s="296"/>
      <c r="AB38" s="296"/>
      <c r="AC38" s="296"/>
      <c r="AD38" s="297"/>
      <c r="AE38" s="304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6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55"/>
    </row>
    <row r="39" spans="2:71" ht="15" customHeight="1" x14ac:dyDescent="0.15">
      <c r="B39" s="33"/>
      <c r="C39" s="289"/>
      <c r="D39" s="289"/>
      <c r="E39" s="289"/>
      <c r="F39" s="289"/>
      <c r="G39" s="289"/>
      <c r="H39" s="289"/>
      <c r="I39" s="289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8"/>
      <c r="Y39" s="299"/>
      <c r="Z39" s="299"/>
      <c r="AA39" s="299"/>
      <c r="AB39" s="299"/>
      <c r="AC39" s="299"/>
      <c r="AD39" s="300"/>
      <c r="AE39" s="307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9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55"/>
    </row>
    <row r="40" spans="2:71" ht="15.75" customHeight="1" x14ac:dyDescent="0.15">
      <c r="B40" s="33"/>
      <c r="C40" s="253">
        <v>84</v>
      </c>
      <c r="D40" s="253"/>
      <c r="E40" s="253"/>
      <c r="F40" s="254"/>
      <c r="G40" s="255" t="s">
        <v>29</v>
      </c>
      <c r="H40" s="255"/>
      <c r="I40" s="256"/>
      <c r="J40" s="253">
        <v>36</v>
      </c>
      <c r="K40" s="253"/>
      <c r="L40" s="253"/>
      <c r="M40" s="254"/>
      <c r="N40" s="255" t="s">
        <v>29</v>
      </c>
      <c r="O40" s="255"/>
      <c r="P40" s="256"/>
      <c r="Q40" s="261">
        <f>C40+J40</f>
        <v>120</v>
      </c>
      <c r="R40" s="261"/>
      <c r="S40" s="261"/>
      <c r="T40" s="262"/>
      <c r="U40" s="235" t="s">
        <v>29</v>
      </c>
      <c r="V40" s="235"/>
      <c r="W40" s="236"/>
      <c r="X40" s="241">
        <v>10</v>
      </c>
      <c r="Y40" s="242"/>
      <c r="Z40" s="242"/>
      <c r="AA40" s="242"/>
      <c r="AB40" s="247" t="s">
        <v>2</v>
      </c>
      <c r="AC40" s="247"/>
      <c r="AD40" s="248"/>
      <c r="AE40" s="265" t="s">
        <v>30</v>
      </c>
      <c r="AF40" s="266"/>
      <c r="AG40" s="266"/>
      <c r="AH40" s="267"/>
      <c r="AI40" s="271" t="s">
        <v>31</v>
      </c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3"/>
      <c r="AV40" s="200" t="s">
        <v>32</v>
      </c>
      <c r="AW40" s="200"/>
      <c r="AX40" s="200"/>
      <c r="AY40" s="200"/>
      <c r="AZ40" s="200"/>
      <c r="BA40" s="200" t="s">
        <v>33</v>
      </c>
      <c r="BB40" s="200"/>
      <c r="BC40" s="200"/>
      <c r="BD40" s="200"/>
      <c r="BE40" s="200"/>
      <c r="BF40" s="200" t="s">
        <v>33</v>
      </c>
      <c r="BG40" s="200"/>
      <c r="BH40" s="200"/>
      <c r="BI40" s="200"/>
      <c r="BJ40" s="200"/>
      <c r="BK40" s="228" t="s">
        <v>33</v>
      </c>
      <c r="BL40" s="228"/>
      <c r="BM40" s="228"/>
      <c r="BN40" s="228"/>
      <c r="BO40" s="228"/>
      <c r="BP40" s="228"/>
      <c r="BQ40" s="228"/>
      <c r="BR40" s="228"/>
      <c r="BS40" s="55"/>
    </row>
    <row r="41" spans="2:71" ht="15.75" customHeight="1" x14ac:dyDescent="0.15">
      <c r="B41" s="33"/>
      <c r="C41" s="253"/>
      <c r="D41" s="253"/>
      <c r="E41" s="253"/>
      <c r="F41" s="254"/>
      <c r="G41" s="257"/>
      <c r="H41" s="257"/>
      <c r="I41" s="258"/>
      <c r="J41" s="253"/>
      <c r="K41" s="253"/>
      <c r="L41" s="253"/>
      <c r="M41" s="254"/>
      <c r="N41" s="257"/>
      <c r="O41" s="257"/>
      <c r="P41" s="258"/>
      <c r="Q41" s="261"/>
      <c r="R41" s="261"/>
      <c r="S41" s="261"/>
      <c r="T41" s="262"/>
      <c r="U41" s="237"/>
      <c r="V41" s="237"/>
      <c r="W41" s="238"/>
      <c r="X41" s="243"/>
      <c r="Y41" s="244"/>
      <c r="Z41" s="244"/>
      <c r="AA41" s="244"/>
      <c r="AB41" s="249"/>
      <c r="AC41" s="249"/>
      <c r="AD41" s="250"/>
      <c r="AE41" s="213"/>
      <c r="AF41" s="214"/>
      <c r="AG41" s="214"/>
      <c r="AH41" s="215"/>
      <c r="AI41" s="222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4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28"/>
      <c r="BL41" s="228"/>
      <c r="BM41" s="228"/>
      <c r="BN41" s="228"/>
      <c r="BO41" s="228"/>
      <c r="BP41" s="228"/>
      <c r="BQ41" s="228"/>
      <c r="BR41" s="228"/>
      <c r="BS41" s="55"/>
    </row>
    <row r="42" spans="2:71" ht="15.75" customHeight="1" x14ac:dyDescent="0.15">
      <c r="B42" s="33"/>
      <c r="C42" s="253"/>
      <c r="D42" s="253"/>
      <c r="E42" s="253"/>
      <c r="F42" s="254"/>
      <c r="G42" s="259"/>
      <c r="H42" s="259"/>
      <c r="I42" s="260"/>
      <c r="J42" s="253"/>
      <c r="K42" s="253"/>
      <c r="L42" s="253"/>
      <c r="M42" s="254"/>
      <c r="N42" s="259"/>
      <c r="O42" s="259"/>
      <c r="P42" s="260"/>
      <c r="Q42" s="263"/>
      <c r="R42" s="263"/>
      <c r="S42" s="263"/>
      <c r="T42" s="264"/>
      <c r="U42" s="237"/>
      <c r="V42" s="237"/>
      <c r="W42" s="238"/>
      <c r="X42" s="245"/>
      <c r="Y42" s="246"/>
      <c r="Z42" s="246"/>
      <c r="AA42" s="246"/>
      <c r="AB42" s="251"/>
      <c r="AC42" s="251"/>
      <c r="AD42" s="252"/>
      <c r="AE42" s="268"/>
      <c r="AF42" s="269"/>
      <c r="AG42" s="269"/>
      <c r="AH42" s="270"/>
      <c r="AI42" s="274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6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28"/>
      <c r="BL42" s="228"/>
      <c r="BM42" s="228"/>
      <c r="BN42" s="228"/>
      <c r="BO42" s="228"/>
      <c r="BP42" s="228"/>
      <c r="BQ42" s="228"/>
      <c r="BR42" s="228"/>
      <c r="BS42" s="55"/>
    </row>
    <row r="43" spans="2:71" ht="15.75" customHeight="1" x14ac:dyDescent="0.15">
      <c r="B43" s="33"/>
      <c r="C43" s="229">
        <f>ROUNDDOWN(C40/12,0)</f>
        <v>7</v>
      </c>
      <c r="D43" s="230"/>
      <c r="E43" s="230"/>
      <c r="F43" s="230"/>
      <c r="G43" s="235" t="s">
        <v>2</v>
      </c>
      <c r="H43" s="235"/>
      <c r="I43" s="236"/>
      <c r="J43" s="230">
        <f>ROUNDDOWN(J40/12,0)</f>
        <v>3</v>
      </c>
      <c r="K43" s="230"/>
      <c r="L43" s="230"/>
      <c r="M43" s="230"/>
      <c r="N43" s="235" t="s">
        <v>2</v>
      </c>
      <c r="O43" s="235"/>
      <c r="P43" s="235"/>
      <c r="Q43" s="229">
        <f>ROUNDDOWN(Q40/12,0)</f>
        <v>10</v>
      </c>
      <c r="R43" s="230"/>
      <c r="S43" s="230"/>
      <c r="T43" s="230"/>
      <c r="U43" s="235" t="s">
        <v>2</v>
      </c>
      <c r="V43" s="235"/>
      <c r="W43" s="236"/>
      <c r="X43" s="201"/>
      <c r="Y43" s="202"/>
      <c r="Z43" s="202"/>
      <c r="AA43" s="202"/>
      <c r="AB43" s="202"/>
      <c r="AC43" s="202"/>
      <c r="AD43" s="203"/>
      <c r="AE43" s="210" t="s">
        <v>34</v>
      </c>
      <c r="AF43" s="211"/>
      <c r="AG43" s="211"/>
      <c r="AH43" s="212"/>
      <c r="AI43" s="219" t="s">
        <v>35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1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28"/>
      <c r="BL43" s="228"/>
      <c r="BM43" s="228"/>
      <c r="BN43" s="228"/>
      <c r="BO43" s="228"/>
      <c r="BP43" s="228"/>
      <c r="BQ43" s="228"/>
      <c r="BR43" s="228"/>
      <c r="BS43" s="55"/>
    </row>
    <row r="44" spans="2:71" ht="15.75" customHeight="1" x14ac:dyDescent="0.15">
      <c r="B44" s="33"/>
      <c r="C44" s="231"/>
      <c r="D44" s="232"/>
      <c r="E44" s="232"/>
      <c r="F44" s="232"/>
      <c r="G44" s="237"/>
      <c r="H44" s="237"/>
      <c r="I44" s="238"/>
      <c r="J44" s="232"/>
      <c r="K44" s="232"/>
      <c r="L44" s="232"/>
      <c r="M44" s="232"/>
      <c r="N44" s="237"/>
      <c r="O44" s="237"/>
      <c r="P44" s="237"/>
      <c r="Q44" s="231"/>
      <c r="R44" s="232"/>
      <c r="S44" s="232"/>
      <c r="T44" s="232"/>
      <c r="U44" s="237"/>
      <c r="V44" s="237"/>
      <c r="W44" s="238"/>
      <c r="X44" s="204"/>
      <c r="Y44" s="205"/>
      <c r="Z44" s="205"/>
      <c r="AA44" s="205"/>
      <c r="AB44" s="205"/>
      <c r="AC44" s="205"/>
      <c r="AD44" s="206"/>
      <c r="AE44" s="213"/>
      <c r="AF44" s="214"/>
      <c r="AG44" s="214"/>
      <c r="AH44" s="215"/>
      <c r="AI44" s="222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4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28"/>
      <c r="BL44" s="228"/>
      <c r="BM44" s="228"/>
      <c r="BN44" s="228"/>
      <c r="BO44" s="228"/>
      <c r="BP44" s="228"/>
      <c r="BQ44" s="228"/>
      <c r="BR44" s="228"/>
      <c r="BS44" s="55"/>
    </row>
    <row r="45" spans="2:71" ht="33.75" customHeight="1" x14ac:dyDescent="0.15">
      <c r="B45" s="33"/>
      <c r="C45" s="233"/>
      <c r="D45" s="234"/>
      <c r="E45" s="234"/>
      <c r="F45" s="234"/>
      <c r="G45" s="239"/>
      <c r="H45" s="239"/>
      <c r="I45" s="240"/>
      <c r="J45" s="234"/>
      <c r="K45" s="234"/>
      <c r="L45" s="234"/>
      <c r="M45" s="234"/>
      <c r="N45" s="239"/>
      <c r="O45" s="239"/>
      <c r="P45" s="239"/>
      <c r="Q45" s="233"/>
      <c r="R45" s="234"/>
      <c r="S45" s="234"/>
      <c r="T45" s="234"/>
      <c r="U45" s="239"/>
      <c r="V45" s="239"/>
      <c r="W45" s="240"/>
      <c r="X45" s="207"/>
      <c r="Y45" s="208"/>
      <c r="Z45" s="208"/>
      <c r="AA45" s="208"/>
      <c r="AB45" s="208"/>
      <c r="AC45" s="208"/>
      <c r="AD45" s="209"/>
      <c r="AE45" s="216"/>
      <c r="AF45" s="217"/>
      <c r="AG45" s="217"/>
      <c r="AH45" s="218"/>
      <c r="AI45" s="225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7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28"/>
      <c r="BL45" s="228"/>
      <c r="BM45" s="228"/>
      <c r="BN45" s="228"/>
      <c r="BO45" s="228"/>
      <c r="BP45" s="228"/>
      <c r="BQ45" s="228"/>
      <c r="BR45" s="228"/>
      <c r="BS45" s="55"/>
    </row>
    <row r="46" spans="2:71" ht="72" customHeight="1" x14ac:dyDescent="0.15">
      <c r="B46" s="33"/>
      <c r="C46" s="178" t="s">
        <v>165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9"/>
      <c r="Y46" s="179"/>
      <c r="Z46" s="179"/>
      <c r="AA46" s="179"/>
      <c r="AB46" s="179"/>
      <c r="AC46" s="179"/>
      <c r="AD46" s="179"/>
      <c r="AE46" s="178"/>
      <c r="AF46" s="178"/>
      <c r="AG46" s="178"/>
      <c r="AH46" s="178"/>
      <c r="AI46" s="178"/>
      <c r="AJ46" s="178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55"/>
    </row>
    <row r="47" spans="2:71" ht="13.5" customHeight="1" x14ac:dyDescent="0.15">
      <c r="B47" s="60"/>
      <c r="C47" s="61"/>
      <c r="D47" s="61"/>
      <c r="E47" s="61"/>
      <c r="F47" s="61"/>
      <c r="G47" s="61"/>
      <c r="H47" s="61"/>
      <c r="I47" s="61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1"/>
      <c r="AF47" s="71"/>
      <c r="AG47" s="71"/>
      <c r="AH47" s="71"/>
      <c r="AI47" s="71"/>
      <c r="AJ47" s="71"/>
      <c r="AK47" s="71"/>
      <c r="AL47" s="66"/>
      <c r="AM47" s="66"/>
      <c r="AN47" s="66"/>
      <c r="AO47" s="66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22"/>
    </row>
    <row r="48" spans="2:71" customFormat="1" ht="11.25" customHeight="1" x14ac:dyDescent="0.15">
      <c r="B48" s="124"/>
      <c r="C48" s="180" t="s">
        <v>36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2"/>
      <c r="BS48" s="125"/>
    </row>
    <row r="49" spans="2:71" customFormat="1" ht="11.25" customHeight="1" x14ac:dyDescent="0.15">
      <c r="B49" s="124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5"/>
      <c r="BS49" s="125"/>
    </row>
    <row r="50" spans="2:71" customFormat="1" ht="11.25" customHeight="1" x14ac:dyDescent="0.15">
      <c r="B50" s="124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8"/>
      <c r="BS50" s="125"/>
    </row>
    <row r="51" spans="2:71" customFormat="1" ht="27" customHeight="1" x14ac:dyDescent="0.15">
      <c r="B51" s="124"/>
      <c r="C51" s="131" t="s">
        <v>37</v>
      </c>
      <c r="D51" s="132"/>
      <c r="E51" s="133"/>
      <c r="F51" s="131" t="s">
        <v>38</v>
      </c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3"/>
      <c r="Z51" s="131" t="s">
        <v>39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3"/>
      <c r="BG51" s="131" t="s">
        <v>40</v>
      </c>
      <c r="BH51" s="132"/>
      <c r="BI51" s="132"/>
      <c r="BJ51" s="132"/>
      <c r="BK51" s="132"/>
      <c r="BL51" s="133"/>
      <c r="BM51" s="131" t="s">
        <v>127</v>
      </c>
      <c r="BN51" s="132"/>
      <c r="BO51" s="132"/>
      <c r="BP51" s="132"/>
      <c r="BQ51" s="132"/>
      <c r="BR51" s="133"/>
      <c r="BS51" s="125"/>
    </row>
    <row r="52" spans="2:71" customFormat="1" ht="27" customHeight="1" x14ac:dyDescent="0.15">
      <c r="B52" s="124"/>
      <c r="C52" s="134"/>
      <c r="D52" s="135"/>
      <c r="E52" s="136"/>
      <c r="F52" s="13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34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6"/>
      <c r="BG52" s="134"/>
      <c r="BH52" s="135"/>
      <c r="BI52" s="135"/>
      <c r="BJ52" s="135"/>
      <c r="BK52" s="135"/>
      <c r="BL52" s="136"/>
      <c r="BM52" s="134"/>
      <c r="BN52" s="135"/>
      <c r="BO52" s="135"/>
      <c r="BP52" s="135"/>
      <c r="BQ52" s="135"/>
      <c r="BR52" s="136"/>
      <c r="BS52" s="125"/>
    </row>
    <row r="53" spans="2:71" customFormat="1" ht="27" customHeight="1" thickBot="1" x14ac:dyDescent="0.2">
      <c r="B53" s="124"/>
      <c r="C53" s="189"/>
      <c r="D53" s="190"/>
      <c r="E53" s="191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1"/>
      <c r="Z53" s="189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1"/>
      <c r="BG53" s="189"/>
      <c r="BH53" s="190"/>
      <c r="BI53" s="190"/>
      <c r="BJ53" s="190"/>
      <c r="BK53" s="190"/>
      <c r="BL53" s="191"/>
      <c r="BM53" s="189"/>
      <c r="BN53" s="190"/>
      <c r="BO53" s="190"/>
      <c r="BP53" s="190"/>
      <c r="BQ53" s="190"/>
      <c r="BR53" s="191"/>
      <c r="BS53" s="125"/>
    </row>
    <row r="54" spans="2:71" customFormat="1" ht="12.95" customHeight="1" thickTop="1" x14ac:dyDescent="0.15">
      <c r="B54" s="124"/>
      <c r="C54" s="192">
        <v>1</v>
      </c>
      <c r="D54" s="193"/>
      <c r="E54" s="194"/>
      <c r="F54" s="195" t="s">
        <v>41</v>
      </c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7"/>
      <c r="Z54" s="198" t="s">
        <v>42</v>
      </c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9">
        <v>1</v>
      </c>
      <c r="BH54" s="199"/>
      <c r="BI54" s="199"/>
      <c r="BJ54" s="199"/>
      <c r="BK54" s="199"/>
      <c r="BL54" s="199"/>
      <c r="BM54" s="199">
        <v>10</v>
      </c>
      <c r="BN54" s="199"/>
      <c r="BO54" s="199"/>
      <c r="BP54" s="199"/>
      <c r="BQ54" s="199"/>
      <c r="BR54" s="199"/>
      <c r="BS54" s="125"/>
    </row>
    <row r="55" spans="2:71" customFormat="1" ht="12.95" customHeight="1" x14ac:dyDescent="0.15">
      <c r="B55" s="124"/>
      <c r="C55" s="134"/>
      <c r="D55" s="135"/>
      <c r="E55" s="136"/>
      <c r="F55" s="166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25"/>
    </row>
    <row r="56" spans="2:71" customFormat="1" ht="12.95" customHeight="1" x14ac:dyDescent="0.15">
      <c r="B56" s="124"/>
      <c r="C56" s="137"/>
      <c r="D56" s="138"/>
      <c r="E56" s="139"/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1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25"/>
    </row>
    <row r="57" spans="2:71" customFormat="1" ht="12.95" customHeight="1" x14ac:dyDescent="0.15">
      <c r="B57" s="124"/>
      <c r="C57" s="131">
        <v>2</v>
      </c>
      <c r="D57" s="132"/>
      <c r="E57" s="133"/>
      <c r="F57" s="140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2"/>
      <c r="Z57" s="140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2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25"/>
    </row>
    <row r="58" spans="2:71" customFormat="1" ht="12.95" customHeight="1" x14ac:dyDescent="0.15">
      <c r="B58" s="124"/>
      <c r="C58" s="134"/>
      <c r="D58" s="135"/>
      <c r="E58" s="136"/>
      <c r="F58" s="1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5"/>
      <c r="Z58" s="143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5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25"/>
    </row>
    <row r="59" spans="2:71" customFormat="1" ht="12.95" customHeight="1" x14ac:dyDescent="0.15">
      <c r="B59" s="124"/>
      <c r="C59" s="137"/>
      <c r="D59" s="138"/>
      <c r="E59" s="139"/>
      <c r="F59" s="146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8"/>
      <c r="Z59" s="146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8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25"/>
    </row>
    <row r="60" spans="2:71" customFormat="1" ht="12.95" customHeight="1" x14ac:dyDescent="0.15">
      <c r="B60" s="124"/>
      <c r="C60" s="131">
        <v>3</v>
      </c>
      <c r="D60" s="132"/>
      <c r="E60" s="133"/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2"/>
      <c r="Z60" s="140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2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25"/>
    </row>
    <row r="61" spans="2:71" customFormat="1" ht="12.95" customHeight="1" x14ac:dyDescent="0.15">
      <c r="B61" s="124"/>
      <c r="C61" s="134"/>
      <c r="D61" s="135"/>
      <c r="E61" s="136"/>
      <c r="F61" s="14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5"/>
      <c r="Z61" s="143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5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25"/>
    </row>
    <row r="62" spans="2:71" customFormat="1" ht="12.95" customHeight="1" x14ac:dyDescent="0.15">
      <c r="B62" s="124"/>
      <c r="C62" s="137"/>
      <c r="D62" s="138"/>
      <c r="E62" s="139"/>
      <c r="F62" s="146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8"/>
      <c r="Z62" s="146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8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25"/>
    </row>
    <row r="63" spans="2:71" customFormat="1" ht="12.95" customHeight="1" x14ac:dyDescent="0.15">
      <c r="B63" s="124"/>
      <c r="C63" s="131">
        <v>4</v>
      </c>
      <c r="D63" s="132"/>
      <c r="E63" s="133"/>
      <c r="F63" s="14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2"/>
      <c r="Z63" s="140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2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25"/>
    </row>
    <row r="64" spans="2:71" customFormat="1" ht="12.95" customHeight="1" x14ac:dyDescent="0.15">
      <c r="B64" s="124"/>
      <c r="C64" s="134"/>
      <c r="D64" s="135"/>
      <c r="E64" s="136"/>
      <c r="F64" s="143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5"/>
      <c r="Z64" s="143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5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25"/>
    </row>
    <row r="65" spans="2:71" customFormat="1" ht="12.95" customHeight="1" x14ac:dyDescent="0.15">
      <c r="B65" s="124"/>
      <c r="C65" s="137"/>
      <c r="D65" s="138"/>
      <c r="E65" s="139"/>
      <c r="F65" s="146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146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8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25"/>
    </row>
    <row r="66" spans="2:71" customFormat="1" ht="12.95" customHeight="1" x14ac:dyDescent="0.15">
      <c r="B66" s="124"/>
      <c r="C66" s="131">
        <v>5</v>
      </c>
      <c r="D66" s="132"/>
      <c r="E66" s="133"/>
      <c r="F66" s="140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140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2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25"/>
    </row>
    <row r="67" spans="2:71" customFormat="1" ht="12.95" customHeight="1" x14ac:dyDescent="0.15">
      <c r="B67" s="124"/>
      <c r="C67" s="134"/>
      <c r="D67" s="135"/>
      <c r="E67" s="136"/>
      <c r="F67" s="143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143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5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25"/>
    </row>
    <row r="68" spans="2:71" customFormat="1" ht="12.95" customHeight="1" x14ac:dyDescent="0.15">
      <c r="B68" s="124"/>
      <c r="C68" s="137"/>
      <c r="D68" s="138"/>
      <c r="E68" s="139"/>
      <c r="F68" s="146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46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8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25"/>
    </row>
    <row r="69" spans="2:71" customFormat="1" ht="12.95" customHeight="1" x14ac:dyDescent="0.15">
      <c r="B69" s="124"/>
      <c r="C69" s="131">
        <v>6</v>
      </c>
      <c r="D69" s="132"/>
      <c r="E69" s="133"/>
      <c r="F69" s="140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40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2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25"/>
    </row>
    <row r="70" spans="2:71" customFormat="1" ht="12.95" customHeight="1" x14ac:dyDescent="0.15">
      <c r="B70" s="124"/>
      <c r="C70" s="134"/>
      <c r="D70" s="135"/>
      <c r="E70" s="136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143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5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25"/>
    </row>
    <row r="71" spans="2:71" customFormat="1" ht="12.95" customHeight="1" x14ac:dyDescent="0.15">
      <c r="B71" s="124"/>
      <c r="C71" s="137"/>
      <c r="D71" s="138"/>
      <c r="E71" s="139"/>
      <c r="F71" s="146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146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8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25"/>
    </row>
    <row r="72" spans="2:71" customFormat="1" ht="12.95" customHeight="1" x14ac:dyDescent="0.15">
      <c r="B72" s="124"/>
      <c r="C72" s="131">
        <v>7</v>
      </c>
      <c r="D72" s="132"/>
      <c r="E72" s="133"/>
      <c r="F72" s="140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40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2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25"/>
    </row>
    <row r="73" spans="2:71" customFormat="1" ht="12.95" customHeight="1" x14ac:dyDescent="0.15">
      <c r="B73" s="124"/>
      <c r="C73" s="134"/>
      <c r="D73" s="135"/>
      <c r="E73" s="136"/>
      <c r="F73" s="143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143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5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25"/>
    </row>
    <row r="74" spans="2:71" customFormat="1" ht="12.95" customHeight="1" x14ac:dyDescent="0.15">
      <c r="B74" s="124"/>
      <c r="C74" s="137"/>
      <c r="D74" s="138"/>
      <c r="E74" s="139"/>
      <c r="F74" s="146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146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8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25"/>
    </row>
    <row r="75" spans="2:71" customFormat="1" ht="12.95" customHeight="1" x14ac:dyDescent="0.15">
      <c r="B75" s="124"/>
      <c r="C75" s="131">
        <v>8</v>
      </c>
      <c r="D75" s="132"/>
      <c r="E75" s="133"/>
      <c r="F75" s="14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40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2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25"/>
    </row>
    <row r="76" spans="2:71" customFormat="1" ht="12.95" customHeight="1" x14ac:dyDescent="0.15">
      <c r="B76" s="124"/>
      <c r="C76" s="134"/>
      <c r="D76" s="135"/>
      <c r="E76" s="136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143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5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25"/>
    </row>
    <row r="77" spans="2:71" customFormat="1" ht="12.95" customHeight="1" x14ac:dyDescent="0.15">
      <c r="B77" s="124"/>
      <c r="C77" s="137"/>
      <c r="D77" s="138"/>
      <c r="E77" s="139"/>
      <c r="F77" s="146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146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8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25"/>
    </row>
    <row r="78" spans="2:71" customFormat="1" ht="12.95" customHeight="1" x14ac:dyDescent="0.15">
      <c r="B78" s="124"/>
      <c r="C78" s="131">
        <v>9</v>
      </c>
      <c r="D78" s="132"/>
      <c r="E78" s="133"/>
      <c r="F78" s="140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40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2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25"/>
    </row>
    <row r="79" spans="2:71" customFormat="1" ht="12.95" customHeight="1" x14ac:dyDescent="0.15">
      <c r="B79" s="124"/>
      <c r="C79" s="134"/>
      <c r="D79" s="135"/>
      <c r="E79" s="136"/>
      <c r="F79" s="143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  <c r="Z79" s="143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25"/>
    </row>
    <row r="80" spans="2:71" customFormat="1" ht="12.95" customHeight="1" x14ac:dyDescent="0.15">
      <c r="B80" s="124"/>
      <c r="C80" s="137"/>
      <c r="D80" s="138"/>
      <c r="E80" s="139"/>
      <c r="F80" s="146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8"/>
      <c r="Z80" s="146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8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25"/>
    </row>
    <row r="81" spans="2:71" customFormat="1" ht="12.95" customHeight="1" x14ac:dyDescent="0.15">
      <c r="B81" s="124"/>
      <c r="C81" s="131">
        <v>10</v>
      </c>
      <c r="D81" s="132"/>
      <c r="E81" s="133"/>
      <c r="F81" s="140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40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2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25"/>
    </row>
    <row r="82" spans="2:71" customFormat="1" ht="12.95" customHeight="1" x14ac:dyDescent="0.15">
      <c r="B82" s="124"/>
      <c r="C82" s="134"/>
      <c r="D82" s="135"/>
      <c r="E82" s="136"/>
      <c r="F82" s="143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3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5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25"/>
    </row>
    <row r="83" spans="2:71" customFormat="1" ht="12.95" customHeight="1" x14ac:dyDescent="0.15">
      <c r="B83" s="124"/>
      <c r="C83" s="137"/>
      <c r="D83" s="138"/>
      <c r="E83" s="139"/>
      <c r="F83" s="143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5"/>
      <c r="Z83" s="143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5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25"/>
    </row>
    <row r="84" spans="2:71" customFormat="1" ht="12.95" customHeight="1" x14ac:dyDescent="0.15">
      <c r="B84" s="124"/>
      <c r="C84" s="131">
        <v>11</v>
      </c>
      <c r="D84" s="132"/>
      <c r="E84" s="133"/>
      <c r="F84" s="163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5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25"/>
    </row>
    <row r="85" spans="2:71" customFormat="1" ht="12.95" customHeight="1" x14ac:dyDescent="0.15">
      <c r="B85" s="124"/>
      <c r="C85" s="134"/>
      <c r="D85" s="135"/>
      <c r="E85" s="136"/>
      <c r="F85" s="166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8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25"/>
    </row>
    <row r="86" spans="2:71" customFormat="1" ht="12.95" customHeight="1" x14ac:dyDescent="0.15">
      <c r="B86" s="124"/>
      <c r="C86" s="137"/>
      <c r="D86" s="138"/>
      <c r="E86" s="139"/>
      <c r="F86" s="169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1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25"/>
    </row>
    <row r="87" spans="2:71" customFormat="1" ht="12.95" customHeight="1" x14ac:dyDescent="0.15">
      <c r="B87" s="124"/>
      <c r="C87" s="131">
        <v>12</v>
      </c>
      <c r="D87" s="132"/>
      <c r="E87" s="133"/>
      <c r="F87" s="140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40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2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25"/>
    </row>
    <row r="88" spans="2:71" customFormat="1" ht="12.95" customHeight="1" x14ac:dyDescent="0.15">
      <c r="B88" s="124"/>
      <c r="C88" s="134"/>
      <c r="D88" s="135"/>
      <c r="E88" s="136"/>
      <c r="F88" s="143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5"/>
      <c r="Z88" s="143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5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25"/>
    </row>
    <row r="89" spans="2:71" customFormat="1" ht="12.95" customHeight="1" x14ac:dyDescent="0.15">
      <c r="B89" s="124"/>
      <c r="C89" s="137"/>
      <c r="D89" s="138"/>
      <c r="E89" s="139"/>
      <c r="F89" s="146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8"/>
      <c r="Z89" s="146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8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25"/>
    </row>
    <row r="90" spans="2:71" customFormat="1" ht="12.95" customHeight="1" x14ac:dyDescent="0.15">
      <c r="B90" s="124"/>
      <c r="C90" s="131">
        <v>13</v>
      </c>
      <c r="D90" s="132"/>
      <c r="E90" s="133"/>
      <c r="F90" s="140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40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2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25"/>
    </row>
    <row r="91" spans="2:71" customFormat="1" ht="12.95" customHeight="1" x14ac:dyDescent="0.15">
      <c r="B91" s="124"/>
      <c r="C91" s="134"/>
      <c r="D91" s="135"/>
      <c r="E91" s="136"/>
      <c r="F91" s="143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143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5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25"/>
    </row>
    <row r="92" spans="2:71" customFormat="1" ht="12.95" customHeight="1" x14ac:dyDescent="0.15">
      <c r="B92" s="124"/>
      <c r="C92" s="137"/>
      <c r="D92" s="138"/>
      <c r="E92" s="139"/>
      <c r="F92" s="146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8"/>
      <c r="Z92" s="146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8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25"/>
    </row>
    <row r="93" spans="2:71" customFormat="1" ht="12.95" customHeight="1" x14ac:dyDescent="0.15">
      <c r="B93" s="124"/>
      <c r="C93" s="131">
        <v>14</v>
      </c>
      <c r="D93" s="132"/>
      <c r="E93" s="133"/>
      <c r="F93" s="14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2"/>
      <c r="Z93" s="140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25"/>
    </row>
    <row r="94" spans="2:71" customFormat="1" ht="12.95" customHeight="1" x14ac:dyDescent="0.15">
      <c r="B94" s="124"/>
      <c r="C94" s="134"/>
      <c r="D94" s="135"/>
      <c r="E94" s="136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5"/>
      <c r="Z94" s="143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5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25"/>
    </row>
    <row r="95" spans="2:71" customFormat="1" ht="12.95" customHeight="1" x14ac:dyDescent="0.15">
      <c r="B95" s="124"/>
      <c r="C95" s="137"/>
      <c r="D95" s="138"/>
      <c r="E95" s="139"/>
      <c r="F95" s="146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8"/>
      <c r="Z95" s="146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8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25"/>
    </row>
    <row r="96" spans="2:71" customFormat="1" ht="12.95" customHeight="1" x14ac:dyDescent="0.15">
      <c r="B96" s="124"/>
      <c r="C96" s="131">
        <v>15</v>
      </c>
      <c r="D96" s="132"/>
      <c r="E96" s="133"/>
      <c r="F96" s="140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2"/>
      <c r="Z96" s="140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2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25"/>
    </row>
    <row r="97" spans="2:71" customFormat="1" ht="12.95" customHeight="1" x14ac:dyDescent="0.15">
      <c r="B97" s="124"/>
      <c r="C97" s="134"/>
      <c r="D97" s="135"/>
      <c r="E97" s="136"/>
      <c r="F97" s="143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  <c r="Z97" s="143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25"/>
    </row>
    <row r="98" spans="2:71" customFormat="1" ht="12.95" customHeight="1" x14ac:dyDescent="0.15">
      <c r="B98" s="124"/>
      <c r="C98" s="137"/>
      <c r="D98" s="138"/>
      <c r="E98" s="139"/>
      <c r="F98" s="146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8"/>
      <c r="Z98" s="146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25"/>
    </row>
    <row r="99" spans="2:71" customFormat="1" ht="12.95" customHeight="1" x14ac:dyDescent="0.15">
      <c r="B99" s="124"/>
      <c r="C99" s="131">
        <v>16</v>
      </c>
      <c r="D99" s="132"/>
      <c r="E99" s="133"/>
      <c r="F99" s="140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40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2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25"/>
    </row>
    <row r="100" spans="2:71" customFormat="1" ht="12.95" customHeight="1" x14ac:dyDescent="0.15">
      <c r="B100" s="124"/>
      <c r="C100" s="134"/>
      <c r="D100" s="135"/>
      <c r="E100" s="136"/>
      <c r="F100" s="143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5"/>
      <c r="Z100" s="143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5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25"/>
    </row>
    <row r="101" spans="2:71" customFormat="1" ht="12.95" customHeight="1" x14ac:dyDescent="0.15">
      <c r="B101" s="124"/>
      <c r="C101" s="137"/>
      <c r="D101" s="138"/>
      <c r="E101" s="139"/>
      <c r="F101" s="146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8"/>
      <c r="Z101" s="146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25"/>
    </row>
    <row r="102" spans="2:71" customFormat="1" ht="12.95" customHeight="1" x14ac:dyDescent="0.15">
      <c r="B102" s="124"/>
      <c r="C102" s="131">
        <v>17</v>
      </c>
      <c r="D102" s="132"/>
      <c r="E102" s="133"/>
      <c r="F102" s="140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2"/>
      <c r="Z102" s="140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2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25"/>
    </row>
    <row r="103" spans="2:71" customFormat="1" ht="12.95" customHeight="1" x14ac:dyDescent="0.15">
      <c r="B103" s="124"/>
      <c r="C103" s="134"/>
      <c r="D103" s="135"/>
      <c r="E103" s="136"/>
      <c r="F103" s="143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5"/>
      <c r="Z103" s="143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5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25"/>
    </row>
    <row r="104" spans="2:71" customFormat="1" ht="12.95" customHeight="1" x14ac:dyDescent="0.15">
      <c r="B104" s="124"/>
      <c r="C104" s="137"/>
      <c r="D104" s="138"/>
      <c r="E104" s="139"/>
      <c r="F104" s="146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8"/>
      <c r="Z104" s="146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25"/>
    </row>
    <row r="105" spans="2:71" customFormat="1" ht="12.95" customHeight="1" x14ac:dyDescent="0.15">
      <c r="B105" s="124"/>
      <c r="C105" s="131">
        <v>18</v>
      </c>
      <c r="D105" s="132"/>
      <c r="E105" s="133"/>
      <c r="F105" s="140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140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2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25"/>
    </row>
    <row r="106" spans="2:71" customFormat="1" ht="12.95" customHeight="1" x14ac:dyDescent="0.15">
      <c r="B106" s="124"/>
      <c r="C106" s="134"/>
      <c r="D106" s="135"/>
      <c r="E106" s="136"/>
      <c r="F106" s="143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5"/>
      <c r="Z106" s="143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5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25"/>
    </row>
    <row r="107" spans="2:71" customFormat="1" ht="12.95" customHeight="1" x14ac:dyDescent="0.15">
      <c r="B107" s="124"/>
      <c r="C107" s="137"/>
      <c r="D107" s="138"/>
      <c r="E107" s="139"/>
      <c r="F107" s="146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8"/>
      <c r="Z107" s="146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8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25"/>
    </row>
    <row r="108" spans="2:71" customFormat="1" ht="12.95" customHeight="1" x14ac:dyDescent="0.15">
      <c r="B108" s="124"/>
      <c r="C108" s="131">
        <v>19</v>
      </c>
      <c r="D108" s="132"/>
      <c r="E108" s="133"/>
      <c r="F108" s="140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2"/>
      <c r="Z108" s="140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2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25"/>
    </row>
    <row r="109" spans="2:71" customFormat="1" ht="12.95" customHeight="1" x14ac:dyDescent="0.15">
      <c r="B109" s="124"/>
      <c r="C109" s="134"/>
      <c r="D109" s="135"/>
      <c r="E109" s="136"/>
      <c r="F109" s="143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5"/>
      <c r="Z109" s="143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5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25"/>
    </row>
    <row r="110" spans="2:71" customFormat="1" ht="12.95" customHeight="1" x14ac:dyDescent="0.15">
      <c r="B110" s="124"/>
      <c r="C110" s="137"/>
      <c r="D110" s="138"/>
      <c r="E110" s="139"/>
      <c r="F110" s="146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8"/>
      <c r="Z110" s="146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8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25"/>
    </row>
    <row r="111" spans="2:71" customFormat="1" ht="12.95" customHeight="1" x14ac:dyDescent="0.15">
      <c r="B111" s="124"/>
      <c r="C111" s="131">
        <v>20</v>
      </c>
      <c r="D111" s="132"/>
      <c r="E111" s="133"/>
      <c r="F111" s="140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140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2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25"/>
    </row>
    <row r="112" spans="2:71" customFormat="1" ht="12.95" customHeight="1" x14ac:dyDescent="0.15">
      <c r="B112" s="124"/>
      <c r="C112" s="134"/>
      <c r="D112" s="135"/>
      <c r="E112" s="136"/>
      <c r="F112" s="143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5"/>
      <c r="Z112" s="143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5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25"/>
    </row>
    <row r="113" spans="2:71" customFormat="1" ht="12.95" customHeight="1" x14ac:dyDescent="0.15">
      <c r="B113" s="124"/>
      <c r="C113" s="137"/>
      <c r="D113" s="138"/>
      <c r="E113" s="139"/>
      <c r="F113" s="146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8"/>
      <c r="Z113" s="146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8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25"/>
    </row>
    <row r="114" spans="2:71" customFormat="1" x14ac:dyDescent="0.15">
      <c r="B114" s="124"/>
      <c r="BS114" s="125"/>
    </row>
    <row r="115" spans="2:71" customFormat="1" x14ac:dyDescent="0.15">
      <c r="B115" s="124"/>
      <c r="BS115" s="125"/>
    </row>
    <row r="116" spans="2:71" customFormat="1" ht="27" customHeight="1" x14ac:dyDescent="0.15">
      <c r="B116" s="124"/>
      <c r="C116" s="126" t="s">
        <v>133</v>
      </c>
      <c r="BS116" s="125"/>
    </row>
    <row r="117" spans="2:71" customFormat="1" ht="38.25" customHeight="1" x14ac:dyDescent="0.15">
      <c r="B117" s="124"/>
      <c r="C117" s="150" t="s">
        <v>14</v>
      </c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1" t="str">
        <f>K23</f>
        <v>株式会社○○リース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3" t="s">
        <v>43</v>
      </c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5"/>
      <c r="BS117" s="125"/>
    </row>
    <row r="118" spans="2:71" customFormat="1" ht="38.25" customHeight="1" x14ac:dyDescent="0.15">
      <c r="B118" s="124"/>
      <c r="C118" s="150" t="s">
        <v>44</v>
      </c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1" t="s">
        <v>129</v>
      </c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6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8"/>
      <c r="BS118" s="125"/>
    </row>
    <row r="119" spans="2:71" customFormat="1" ht="38.25" customHeight="1" x14ac:dyDescent="0.15">
      <c r="B119" s="124"/>
      <c r="C119" s="150" t="s">
        <v>45</v>
      </c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1" t="s">
        <v>130</v>
      </c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9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1"/>
      <c r="BS119" s="125"/>
    </row>
    <row r="120" spans="2:71" customFormat="1" x14ac:dyDescent="0.15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9"/>
    </row>
  </sheetData>
  <sheetProtection password="B6C9" sheet="1" objects="1" scenarios="1" selectLockedCells="1"/>
  <mergeCells count="170">
    <mergeCell ref="C13:BS13"/>
    <mergeCell ref="C15:BS15"/>
    <mergeCell ref="C16:BS16"/>
    <mergeCell ref="BI17:BJ17"/>
    <mergeCell ref="BK17:BL17"/>
    <mergeCell ref="BM17:BN17"/>
    <mergeCell ref="BO17:BP17"/>
    <mergeCell ref="BD18:BE18"/>
    <mergeCell ref="BF18:BQ18"/>
    <mergeCell ref="BE17:BH17"/>
    <mergeCell ref="BM19:BN19"/>
    <mergeCell ref="BP19:BQ19"/>
    <mergeCell ref="C21:J22"/>
    <mergeCell ref="K21:AM22"/>
    <mergeCell ref="C23:J24"/>
    <mergeCell ref="K23:AM24"/>
    <mergeCell ref="C25:J26"/>
    <mergeCell ref="K25:AM26"/>
    <mergeCell ref="C27:J28"/>
    <mergeCell ref="K27:AM28"/>
    <mergeCell ref="C29:J30"/>
    <mergeCell ref="K29:AM30"/>
    <mergeCell ref="AS30:BR31"/>
    <mergeCell ref="C33:BR35"/>
    <mergeCell ref="C36:I39"/>
    <mergeCell ref="J36:P39"/>
    <mergeCell ref="Q36:W39"/>
    <mergeCell ref="X36:AD39"/>
    <mergeCell ref="AE36:AU39"/>
    <mergeCell ref="AV36:AZ39"/>
    <mergeCell ref="BA36:BE39"/>
    <mergeCell ref="BF36:BJ39"/>
    <mergeCell ref="BK36:BR39"/>
    <mergeCell ref="BA40:BE45"/>
    <mergeCell ref="X43:AD45"/>
    <mergeCell ref="AE43:AH45"/>
    <mergeCell ref="AI43:AU45"/>
    <mergeCell ref="BF40:BJ45"/>
    <mergeCell ref="BK40:BR45"/>
    <mergeCell ref="C43:F45"/>
    <mergeCell ref="G43:I45"/>
    <mergeCell ref="J43:M45"/>
    <mergeCell ref="N43:P45"/>
    <mergeCell ref="Q43:T45"/>
    <mergeCell ref="U43:W45"/>
    <mergeCell ref="X40:AA42"/>
    <mergeCell ref="AB40:AD42"/>
    <mergeCell ref="C40:F42"/>
    <mergeCell ref="G40:I42"/>
    <mergeCell ref="J40:M42"/>
    <mergeCell ref="N40:P42"/>
    <mergeCell ref="Q40:T42"/>
    <mergeCell ref="U40:W42"/>
    <mergeCell ref="AE40:AH42"/>
    <mergeCell ref="AI40:AU42"/>
    <mergeCell ref="AV40:AZ45"/>
    <mergeCell ref="C46:BR46"/>
    <mergeCell ref="C48:BR50"/>
    <mergeCell ref="C51:E53"/>
    <mergeCell ref="F51:Y53"/>
    <mergeCell ref="Z51:BF53"/>
    <mergeCell ref="BG51:BL53"/>
    <mergeCell ref="BM51:BR53"/>
    <mergeCell ref="C54:E56"/>
    <mergeCell ref="F54:Y56"/>
    <mergeCell ref="Z54:BF56"/>
    <mergeCell ref="BG54:BL56"/>
    <mergeCell ref="BM54:BR56"/>
    <mergeCell ref="C57:E59"/>
    <mergeCell ref="F57:Y59"/>
    <mergeCell ref="Z57:BF59"/>
    <mergeCell ref="BG57:BL59"/>
    <mergeCell ref="BM57:BR59"/>
    <mergeCell ref="C60:E62"/>
    <mergeCell ref="F60:Y62"/>
    <mergeCell ref="Z60:BF62"/>
    <mergeCell ref="BG60:BL62"/>
    <mergeCell ref="BM60:BR62"/>
    <mergeCell ref="C63:E65"/>
    <mergeCell ref="F63:Y65"/>
    <mergeCell ref="Z63:BF65"/>
    <mergeCell ref="BG63:BL65"/>
    <mergeCell ref="BM63:BR65"/>
    <mergeCell ref="C66:E68"/>
    <mergeCell ref="F66:Y68"/>
    <mergeCell ref="Z66:BF68"/>
    <mergeCell ref="BG66:BL68"/>
    <mergeCell ref="BM66:BR68"/>
    <mergeCell ref="C69:E71"/>
    <mergeCell ref="F69:Y71"/>
    <mergeCell ref="Z69:BF71"/>
    <mergeCell ref="BG69:BL71"/>
    <mergeCell ref="BM69:BR71"/>
    <mergeCell ref="C72:E74"/>
    <mergeCell ref="F72:Y74"/>
    <mergeCell ref="Z72:BF74"/>
    <mergeCell ref="BG72:BL74"/>
    <mergeCell ref="BM72:BR74"/>
    <mergeCell ref="C81:E83"/>
    <mergeCell ref="F81:Y83"/>
    <mergeCell ref="Z81:BF83"/>
    <mergeCell ref="BG81:BL83"/>
    <mergeCell ref="BM81:BR83"/>
    <mergeCell ref="C84:E86"/>
    <mergeCell ref="F84:Y86"/>
    <mergeCell ref="Z84:BF86"/>
    <mergeCell ref="BG84:BL86"/>
    <mergeCell ref="BM84:BR86"/>
    <mergeCell ref="C75:E77"/>
    <mergeCell ref="F75:Y77"/>
    <mergeCell ref="Z75:BF77"/>
    <mergeCell ref="BG75:BL77"/>
    <mergeCell ref="BM75:BR77"/>
    <mergeCell ref="C78:E80"/>
    <mergeCell ref="F78:Y80"/>
    <mergeCell ref="Z78:BF80"/>
    <mergeCell ref="BG78:BL80"/>
    <mergeCell ref="BM78:BR80"/>
    <mergeCell ref="C87:E89"/>
    <mergeCell ref="F87:Y89"/>
    <mergeCell ref="Z87:BF89"/>
    <mergeCell ref="BG87:BL89"/>
    <mergeCell ref="BM87:BR89"/>
    <mergeCell ref="C96:E98"/>
    <mergeCell ref="F96:Y98"/>
    <mergeCell ref="Z96:BF98"/>
    <mergeCell ref="BG96:BL98"/>
    <mergeCell ref="BM96:BR98"/>
    <mergeCell ref="C90:E92"/>
    <mergeCell ref="F90:Y92"/>
    <mergeCell ref="Z90:BF92"/>
    <mergeCell ref="BG90:BL92"/>
    <mergeCell ref="BM90:BR92"/>
    <mergeCell ref="C93:E95"/>
    <mergeCell ref="F93:Y95"/>
    <mergeCell ref="Z93:BF95"/>
    <mergeCell ref="BG93:BL95"/>
    <mergeCell ref="BM93:BR95"/>
    <mergeCell ref="C99:E101"/>
    <mergeCell ref="F99:Y101"/>
    <mergeCell ref="Z99:BF101"/>
    <mergeCell ref="BG99:BL101"/>
    <mergeCell ref="BM99:BR101"/>
    <mergeCell ref="C102:E104"/>
    <mergeCell ref="F102:Y104"/>
    <mergeCell ref="Z102:BF104"/>
    <mergeCell ref="BG102:BL104"/>
    <mergeCell ref="BM102:BR104"/>
    <mergeCell ref="C105:E107"/>
    <mergeCell ref="F105:Y107"/>
    <mergeCell ref="Z105:BF107"/>
    <mergeCell ref="BG105:BL107"/>
    <mergeCell ref="BM105:BR107"/>
    <mergeCell ref="C117:N117"/>
    <mergeCell ref="O117:BF117"/>
    <mergeCell ref="BG117:BR119"/>
    <mergeCell ref="C118:N118"/>
    <mergeCell ref="O118:BF118"/>
    <mergeCell ref="C119:N119"/>
    <mergeCell ref="O119:BF119"/>
    <mergeCell ref="C108:E110"/>
    <mergeCell ref="F108:Y110"/>
    <mergeCell ref="Z108:BF110"/>
    <mergeCell ref="BG108:BL110"/>
    <mergeCell ref="BM108:BR110"/>
    <mergeCell ref="C111:E113"/>
    <mergeCell ref="F111:Y113"/>
    <mergeCell ref="Z111:BF113"/>
    <mergeCell ref="BG111:BL113"/>
    <mergeCell ref="BM111:BR113"/>
  </mergeCells>
  <phoneticPr fontId="1"/>
  <conditionalFormatting sqref="BA40">
    <cfRule type="cellIs" dxfId="70" priority="4" operator="equal">
      <formula>"該当する"</formula>
    </cfRule>
  </conditionalFormatting>
  <conditionalFormatting sqref="BF40">
    <cfRule type="cellIs" dxfId="69" priority="3" operator="equal">
      <formula>"該当する"</formula>
    </cfRule>
  </conditionalFormatting>
  <conditionalFormatting sqref="BK40:BR45">
    <cfRule type="cellIs" dxfId="68" priority="2" operator="equal">
      <formula>"該当する"</formula>
    </cfRule>
  </conditionalFormatting>
  <conditionalFormatting sqref="AV40">
    <cfRule type="cellIs" dxfId="67" priority="1" operator="equal">
      <formula>"有"</formula>
    </cfRule>
  </conditionalFormatting>
  <printOptions horizontalCentered="1"/>
  <pageMargins left="0.25" right="0.25" top="0.75" bottom="0.75" header="0.3" footer="0.3"/>
  <pageSetup paperSize="9"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2"/>
      <c r="AW2" s="102"/>
      <c r="AX2" s="102"/>
      <c r="AY2" s="102"/>
      <c r="AZ2" s="102"/>
      <c r="BA2" s="102"/>
      <c r="BB2" s="105" t="s">
        <v>1</v>
      </c>
      <c r="BC2" s="114"/>
      <c r="BD2" s="257">
        <v>2020</v>
      </c>
      <c r="BE2" s="257"/>
      <c r="BF2" s="257"/>
      <c r="BG2" s="257"/>
      <c r="BH2" s="764" t="s">
        <v>2</v>
      </c>
      <c r="BI2" s="764"/>
      <c r="BJ2" s="597" t="str">
        <f>IF(【契約④】契約内容申告書!BJ2="","",【契約④】契約内容申告書!BJ2)</f>
        <v/>
      </c>
      <c r="BK2" s="597"/>
      <c r="BL2" s="764" t="s">
        <v>4</v>
      </c>
      <c r="BM2" s="764"/>
      <c r="BN2" s="597" t="str">
        <f>IF(【契約④】契約内容申告書!BN2="","",【契約④】契約内容申告書!BN2)</f>
        <v/>
      </c>
      <c r="BO2" s="597"/>
      <c r="BP2" s="115" t="s">
        <v>6</v>
      </c>
      <c r="BQ2" s="116"/>
      <c r="BR2" s="8"/>
    </row>
    <row r="3" spans="2:70" s="38" customFormat="1" ht="21.75" customHeight="1" x14ac:dyDescent="0.1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2"/>
      <c r="AW3" s="102"/>
      <c r="AX3" s="102"/>
      <c r="AY3" s="102"/>
      <c r="AZ3" s="102"/>
      <c r="BA3" s="102"/>
      <c r="BB3" s="105" t="s">
        <v>7</v>
      </c>
      <c r="BC3" s="4" t="s">
        <v>163</v>
      </c>
      <c r="BD3" s="4"/>
      <c r="BE3" s="4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116"/>
      <c r="BR3" s="118"/>
    </row>
    <row r="4" spans="2:70" ht="43.5" customHeight="1" x14ac:dyDescent="0.15">
      <c r="AA4" s="700" t="s">
        <v>59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02"/>
      <c r="AW4" s="102"/>
      <c r="AX4" s="102"/>
      <c r="AY4" s="102"/>
      <c r="AZ4" s="102"/>
      <c r="BA4" s="102"/>
      <c r="BB4" s="102"/>
      <c r="BC4" s="115"/>
      <c r="BD4" s="116"/>
      <c r="BE4" s="116"/>
      <c r="BF4" s="116"/>
      <c r="BG4" s="116"/>
      <c r="BH4" s="119"/>
      <c r="BI4" s="120"/>
      <c r="BJ4" s="5"/>
      <c r="BK4" s="6" t="s">
        <v>50</v>
      </c>
      <c r="BL4" s="766">
        <f>【契約④】契約内容申告書!BL4</f>
        <v>4</v>
      </c>
      <c r="BM4" s="766"/>
      <c r="BN4" s="7" t="s">
        <v>51</v>
      </c>
      <c r="BO4" s="766" t="str">
        <f>IF(J15="","",J15)</f>
        <v/>
      </c>
      <c r="BP4" s="766"/>
      <c r="BQ4" s="6" t="s">
        <v>52</v>
      </c>
      <c r="BR4" s="8"/>
    </row>
    <row r="5" spans="2:70" s="45" customFormat="1" ht="24" x14ac:dyDescent="0.15">
      <c r="B5" s="701" t="s">
        <v>132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5" customFormat="1" ht="24" x14ac:dyDescent="0.15">
      <c r="B6" s="701" t="s">
        <v>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16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48" customFormat="1" ht="12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2:70" s="48" customFormat="1" ht="17.25" customHeight="1" x14ac:dyDescent="0.15">
      <c r="B9" s="277" t="s">
        <v>12</v>
      </c>
      <c r="C9" s="278"/>
      <c r="D9" s="278"/>
      <c r="E9" s="278"/>
      <c r="F9" s="278"/>
      <c r="G9" s="278"/>
      <c r="H9" s="278"/>
      <c r="I9" s="279"/>
      <c r="J9" s="561" t="str">
        <f>IF(【契約④】契約内容申告書!J9="","",【契約④】契約内容申告書!J9)</f>
        <v/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BI9" s="53"/>
      <c r="BJ9" s="54"/>
      <c r="BK9" s="54"/>
      <c r="BQ9" s="54"/>
    </row>
    <row r="10" spans="2:70" s="48" customFormat="1" ht="17.25" customHeight="1" x14ac:dyDescent="0.15">
      <c r="B10" s="280"/>
      <c r="C10" s="281"/>
      <c r="D10" s="281"/>
      <c r="E10" s="281"/>
      <c r="F10" s="281"/>
      <c r="G10" s="281"/>
      <c r="H10" s="281"/>
      <c r="I10" s="282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BI10" s="53"/>
      <c r="BJ10" s="53"/>
      <c r="BK10" s="53"/>
      <c r="BQ10" s="53"/>
    </row>
    <row r="11" spans="2:70" ht="17.25" customHeight="1" x14ac:dyDescent="0.15">
      <c r="B11" s="277" t="s">
        <v>14</v>
      </c>
      <c r="C11" s="278"/>
      <c r="D11" s="278"/>
      <c r="E11" s="278"/>
      <c r="F11" s="278"/>
      <c r="G11" s="278"/>
      <c r="H11" s="278"/>
      <c r="I11" s="279"/>
      <c r="J11" s="561" t="str">
        <f>IF(【契約④】契約内容申告書!J11="","",【契約④】契約内容申告書!J11)</f>
        <v/>
      </c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280"/>
      <c r="C12" s="281"/>
      <c r="D12" s="281"/>
      <c r="E12" s="281"/>
      <c r="F12" s="281"/>
      <c r="G12" s="281"/>
      <c r="H12" s="281"/>
      <c r="I12" s="282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277" t="s">
        <v>16</v>
      </c>
      <c r="C13" s="278"/>
      <c r="D13" s="278"/>
      <c r="E13" s="278"/>
      <c r="F13" s="278"/>
      <c r="G13" s="278"/>
      <c r="H13" s="278"/>
      <c r="I13" s="279"/>
      <c r="J13" s="561" t="str">
        <f>IF(【契約④】契約内容申告書!J13="","",【契約④】契約内容申告書!J13)</f>
        <v/>
      </c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280"/>
      <c r="C14" s="281"/>
      <c r="D14" s="281"/>
      <c r="E14" s="281"/>
      <c r="F14" s="281"/>
      <c r="G14" s="281"/>
      <c r="H14" s="281"/>
      <c r="I14" s="282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561" t="str">
        <f>IF(【契約④】契約内容申告書!J15="","",【契約④】契約内容申告書!J15)</f>
        <v/>
      </c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24"/>
      <c r="AT15" s="53"/>
    </row>
    <row r="16" spans="2:70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24"/>
      <c r="AT16" s="53"/>
    </row>
    <row r="17" spans="1:69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561">
        <f>IF(【契約④】契約内容申告書!J17="","",【契約④】契約内容申告書!J17)</f>
        <v>4</v>
      </c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280"/>
      <c r="C18" s="281"/>
      <c r="D18" s="281"/>
      <c r="E18" s="281"/>
      <c r="F18" s="281"/>
      <c r="G18" s="281"/>
      <c r="H18" s="281"/>
      <c r="I18" s="282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1"/>
      <c r="BN19" s="48"/>
      <c r="BO19" s="121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277" t="s">
        <v>66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1:69" ht="13.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</row>
    <row r="23" spans="1:69" ht="13.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56" t="s">
        <v>67</v>
      </c>
      <c r="C25" s="357"/>
      <c r="D25" s="358"/>
      <c r="E25" s="519" t="s">
        <v>68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  <c r="T25" s="367">
        <f>T28+T31</f>
        <v>0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555" t="s">
        <v>69</v>
      </c>
      <c r="AO25" s="556"/>
      <c r="AP25" s="557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59"/>
      <c r="C26" s="360"/>
      <c r="D26" s="361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T26" s="370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546"/>
      <c r="AO26" s="547"/>
      <c r="AP26" s="548"/>
      <c r="AQ26" s="12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62"/>
      <c r="C27" s="363"/>
      <c r="D27" s="364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T27" s="552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4"/>
      <c r="AN27" s="558"/>
      <c r="AO27" s="559"/>
      <c r="AP27" s="560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56" t="s">
        <v>70</v>
      </c>
      <c r="F28" s="357"/>
      <c r="G28" s="358"/>
      <c r="H28" s="519" t="s">
        <v>71</v>
      </c>
      <c r="I28" s="520"/>
      <c r="J28" s="520"/>
      <c r="K28" s="520"/>
      <c r="L28" s="520"/>
      <c r="M28" s="520"/>
      <c r="N28" s="520"/>
      <c r="O28" s="520"/>
      <c r="P28" s="520"/>
      <c r="Q28" s="521"/>
      <c r="T28" s="540">
        <f>【契約④】契約内容申告書!B28</f>
        <v>0</v>
      </c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2"/>
      <c r="AN28" s="543" t="s">
        <v>69</v>
      </c>
      <c r="AO28" s="544"/>
      <c r="AP28" s="54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59"/>
      <c r="F29" s="360"/>
      <c r="G29" s="361"/>
      <c r="H29" s="522"/>
      <c r="I29" s="523"/>
      <c r="J29" s="523"/>
      <c r="K29" s="523"/>
      <c r="L29" s="523"/>
      <c r="M29" s="523"/>
      <c r="N29" s="523"/>
      <c r="O29" s="523"/>
      <c r="P29" s="523"/>
      <c r="Q29" s="524"/>
      <c r="T29" s="370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2"/>
      <c r="AN29" s="546"/>
      <c r="AO29" s="547"/>
      <c r="AP29" s="54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62"/>
      <c r="F30" s="363"/>
      <c r="G30" s="364"/>
      <c r="H30" s="525"/>
      <c r="I30" s="526"/>
      <c r="J30" s="526"/>
      <c r="K30" s="526"/>
      <c r="L30" s="526"/>
      <c r="M30" s="526"/>
      <c r="N30" s="526"/>
      <c r="O30" s="526"/>
      <c r="P30" s="526"/>
      <c r="Q30" s="527"/>
      <c r="T30" s="552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4"/>
      <c r="AN30" s="558"/>
      <c r="AO30" s="559"/>
      <c r="AP30" s="56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56" t="s">
        <v>72</v>
      </c>
      <c r="F31" s="357"/>
      <c r="G31" s="358"/>
      <c r="H31" s="519" t="s">
        <v>73</v>
      </c>
      <c r="I31" s="520"/>
      <c r="J31" s="520"/>
      <c r="K31" s="520"/>
      <c r="L31" s="520"/>
      <c r="M31" s="520"/>
      <c r="N31" s="520"/>
      <c r="O31" s="520"/>
      <c r="P31" s="520"/>
      <c r="Q31" s="521"/>
      <c r="T31" s="540">
        <f>【契約④】契約内容申告書!I28</f>
        <v>0</v>
      </c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2"/>
      <c r="AN31" s="543" t="s">
        <v>69</v>
      </c>
      <c r="AO31" s="544"/>
      <c r="AP31" s="545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59"/>
      <c r="F32" s="360"/>
      <c r="G32" s="361"/>
      <c r="H32" s="522"/>
      <c r="I32" s="523"/>
      <c r="J32" s="523"/>
      <c r="K32" s="523"/>
      <c r="L32" s="523"/>
      <c r="M32" s="523"/>
      <c r="N32" s="523"/>
      <c r="O32" s="523"/>
      <c r="P32" s="523"/>
      <c r="Q32" s="524"/>
      <c r="T32" s="370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2"/>
      <c r="AN32" s="546"/>
      <c r="AO32" s="547"/>
      <c r="AP32" s="54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62"/>
      <c r="F33" s="363"/>
      <c r="G33" s="364"/>
      <c r="H33" s="525"/>
      <c r="I33" s="526"/>
      <c r="J33" s="526"/>
      <c r="K33" s="526"/>
      <c r="L33" s="526"/>
      <c r="M33" s="526"/>
      <c r="N33" s="526"/>
      <c r="O33" s="526"/>
      <c r="P33" s="526"/>
      <c r="Q33" s="527"/>
      <c r="T33" s="373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549"/>
      <c r="AO33" s="550"/>
      <c r="AP33" s="55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56" t="s">
        <v>74</v>
      </c>
      <c r="C34" s="357"/>
      <c r="D34" s="358"/>
      <c r="E34" s="395" t="s">
        <v>75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T34" s="367">
        <f>T37+T40</f>
        <v>0</v>
      </c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  <c r="AN34" s="426" t="s">
        <v>65</v>
      </c>
      <c r="AO34" s="427"/>
      <c r="AP34" s="428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59"/>
      <c r="C35" s="360"/>
      <c r="D35" s="361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T35" s="370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411"/>
      <c r="AO35" s="412"/>
      <c r="AP35" s="413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62"/>
      <c r="C36" s="363"/>
      <c r="D36" s="36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T36" s="552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4"/>
      <c r="AN36" s="411"/>
      <c r="AO36" s="412"/>
      <c r="AP36" s="41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56" t="s">
        <v>76</v>
      </c>
      <c r="F37" s="357"/>
      <c r="G37" s="358"/>
      <c r="H37" s="519" t="s">
        <v>77</v>
      </c>
      <c r="I37" s="520"/>
      <c r="J37" s="520"/>
      <c r="K37" s="520"/>
      <c r="L37" s="520"/>
      <c r="M37" s="520"/>
      <c r="N37" s="520"/>
      <c r="O37" s="520"/>
      <c r="P37" s="520"/>
      <c r="Q37" s="521"/>
      <c r="R37" s="24"/>
      <c r="S37" s="24"/>
      <c r="T37" s="719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1"/>
      <c r="AN37" s="411" t="s">
        <v>65</v>
      </c>
      <c r="AO37" s="412"/>
      <c r="AP37" s="413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59"/>
      <c r="F38" s="360"/>
      <c r="G38" s="361"/>
      <c r="H38" s="522"/>
      <c r="I38" s="523"/>
      <c r="J38" s="523"/>
      <c r="K38" s="523"/>
      <c r="L38" s="523"/>
      <c r="M38" s="523"/>
      <c r="N38" s="523"/>
      <c r="O38" s="523"/>
      <c r="P38" s="523"/>
      <c r="Q38" s="524"/>
      <c r="T38" s="722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4"/>
      <c r="AN38" s="411"/>
      <c r="AO38" s="412"/>
      <c r="AP38" s="413"/>
    </row>
    <row r="39" spans="1:69" ht="13.5" customHeight="1" x14ac:dyDescent="0.15">
      <c r="E39" s="362"/>
      <c r="F39" s="363"/>
      <c r="G39" s="364"/>
      <c r="H39" s="525"/>
      <c r="I39" s="526"/>
      <c r="J39" s="526"/>
      <c r="K39" s="526"/>
      <c r="L39" s="526"/>
      <c r="M39" s="526"/>
      <c r="N39" s="526"/>
      <c r="O39" s="526"/>
      <c r="P39" s="526"/>
      <c r="Q39" s="527"/>
      <c r="T39" s="758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60"/>
      <c r="AN39" s="411"/>
      <c r="AO39" s="412"/>
      <c r="AP39" s="413"/>
    </row>
    <row r="40" spans="1:69" ht="13.5" customHeight="1" x14ac:dyDescent="0.15">
      <c r="E40" s="356" t="s">
        <v>78</v>
      </c>
      <c r="F40" s="357"/>
      <c r="G40" s="358"/>
      <c r="H40" s="519" t="s">
        <v>79</v>
      </c>
      <c r="I40" s="520"/>
      <c r="J40" s="520"/>
      <c r="K40" s="520"/>
      <c r="L40" s="520"/>
      <c r="M40" s="520"/>
      <c r="N40" s="520"/>
      <c r="O40" s="520"/>
      <c r="P40" s="520"/>
      <c r="Q40" s="521"/>
      <c r="T40" s="719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1"/>
      <c r="AN40" s="411" t="s">
        <v>65</v>
      </c>
      <c r="AO40" s="412"/>
      <c r="AP40" s="413"/>
    </row>
    <row r="41" spans="1:69" ht="13.5" customHeight="1" x14ac:dyDescent="0.15">
      <c r="E41" s="359"/>
      <c r="F41" s="360"/>
      <c r="G41" s="361"/>
      <c r="H41" s="522"/>
      <c r="I41" s="523"/>
      <c r="J41" s="523"/>
      <c r="K41" s="523"/>
      <c r="L41" s="523"/>
      <c r="M41" s="523"/>
      <c r="N41" s="523"/>
      <c r="O41" s="523"/>
      <c r="P41" s="523"/>
      <c r="Q41" s="524"/>
      <c r="T41" s="722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4"/>
      <c r="AN41" s="411"/>
      <c r="AO41" s="412"/>
      <c r="AP41" s="413"/>
    </row>
    <row r="42" spans="1:69" ht="13.5" customHeight="1" x14ac:dyDescent="0.15">
      <c r="E42" s="362"/>
      <c r="F42" s="363"/>
      <c r="G42" s="364"/>
      <c r="H42" s="525"/>
      <c r="I42" s="526"/>
      <c r="J42" s="526"/>
      <c r="K42" s="526"/>
      <c r="L42" s="526"/>
      <c r="M42" s="526"/>
      <c r="N42" s="526"/>
      <c r="O42" s="526"/>
      <c r="P42" s="526"/>
      <c r="Q42" s="527"/>
      <c r="T42" s="725"/>
      <c r="U42" s="726"/>
      <c r="V42" s="726"/>
      <c r="W42" s="726"/>
      <c r="X42" s="726"/>
      <c r="Y42" s="726"/>
      <c r="Z42" s="726"/>
      <c r="AA42" s="726"/>
      <c r="AB42" s="726"/>
      <c r="AC42" s="726"/>
      <c r="AD42" s="726"/>
      <c r="AE42" s="726"/>
      <c r="AF42" s="726"/>
      <c r="AG42" s="726"/>
      <c r="AH42" s="726"/>
      <c r="AI42" s="726"/>
      <c r="AJ42" s="726"/>
      <c r="AK42" s="726"/>
      <c r="AL42" s="726"/>
      <c r="AM42" s="727"/>
      <c r="AN42" s="414"/>
      <c r="AO42" s="415"/>
      <c r="AP42" s="416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66"/>
      <c r="AO43" s="66"/>
      <c r="AP43" s="66"/>
    </row>
    <row r="44" spans="1:69" ht="46.5" customHeight="1" x14ac:dyDescent="0.15">
      <c r="B44" s="67" t="s">
        <v>80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61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762"/>
      <c r="AM44" s="763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277" t="s">
        <v>81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3.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7"/>
    </row>
    <row r="47" spans="1:69" ht="13.5" customHeight="1" x14ac:dyDescent="0.15"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2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286" t="s">
        <v>82</v>
      </c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S49" s="286" t="s">
        <v>83</v>
      </c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56" t="s">
        <v>84</v>
      </c>
      <c r="C52" s="357"/>
      <c r="D52" s="358"/>
      <c r="E52" s="366" t="s">
        <v>85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24"/>
      <c r="S52" s="73"/>
      <c r="T52" s="441">
        <v>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50" t="s">
        <v>65</v>
      </c>
      <c r="AO52" s="451"/>
      <c r="AP52" s="452"/>
      <c r="AQ52" s="73"/>
      <c r="AR52" s="24"/>
      <c r="AS52" s="73"/>
      <c r="AT52" s="367" t="str">
        <f>IF(T44="積算",ROUNDDOWN((T37/3),0),"")</f>
        <v/>
      </c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376" t="s">
        <v>65</v>
      </c>
      <c r="BO52" s="377"/>
      <c r="BP52" s="378"/>
      <c r="BQ52" s="73"/>
      <c r="BR52" s="24"/>
    </row>
    <row r="53" spans="1:82" x14ac:dyDescent="0.15">
      <c r="B53" s="359"/>
      <c r="C53" s="360"/>
      <c r="D53" s="361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S53" s="73"/>
      <c r="T53" s="444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6"/>
      <c r="AN53" s="453"/>
      <c r="AO53" s="454"/>
      <c r="AP53" s="455"/>
      <c r="AQ53" s="73"/>
      <c r="AS53" s="73"/>
      <c r="AT53" s="370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2"/>
      <c r="BN53" s="379"/>
      <c r="BO53" s="380"/>
      <c r="BP53" s="381"/>
      <c r="BQ53" s="73"/>
    </row>
    <row r="54" spans="1:82" x14ac:dyDescent="0.15">
      <c r="B54" s="362"/>
      <c r="C54" s="363"/>
      <c r="D54" s="364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S54" s="73"/>
      <c r="T54" s="447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9"/>
      <c r="AN54" s="456"/>
      <c r="AO54" s="457"/>
      <c r="AP54" s="458"/>
      <c r="AQ54" s="73"/>
      <c r="AS54" s="73"/>
      <c r="AT54" s="373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82"/>
      <c r="BO54" s="383"/>
      <c r="BP54" s="384"/>
      <c r="BQ54" s="73"/>
    </row>
    <row r="55" spans="1:82" x14ac:dyDescent="0.15">
      <c r="B55" s="356" t="s">
        <v>86</v>
      </c>
      <c r="C55" s="357"/>
      <c r="D55" s="358"/>
      <c r="E55" s="365" t="s">
        <v>87</v>
      </c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S55" s="73"/>
      <c r="T55" s="367" t="str">
        <f>IF(T44="積算",T34-T52,"")</f>
        <v/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6" t="s">
        <v>65</v>
      </c>
      <c r="AO55" s="377"/>
      <c r="AP55" s="378"/>
      <c r="AQ55" s="73"/>
      <c r="AS55" s="73"/>
      <c r="AT55" s="367" t="str">
        <f>IF(T44="積算",T34-AT52,"")</f>
        <v/>
      </c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376" t="s">
        <v>65</v>
      </c>
      <c r="BO55" s="377"/>
      <c r="BP55" s="378"/>
      <c r="BQ55" s="73"/>
    </row>
    <row r="56" spans="1:82" x14ac:dyDescent="0.15">
      <c r="B56" s="359"/>
      <c r="C56" s="360"/>
      <c r="D56" s="361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S56" s="73"/>
      <c r="T56" s="370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2"/>
      <c r="AN56" s="379"/>
      <c r="AO56" s="380"/>
      <c r="AP56" s="381"/>
      <c r="AQ56" s="73"/>
      <c r="AS56" s="73"/>
      <c r="AT56" s="370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2"/>
      <c r="BN56" s="379"/>
      <c r="BO56" s="380"/>
      <c r="BP56" s="381"/>
      <c r="BQ56" s="73"/>
    </row>
    <row r="57" spans="1:82" x14ac:dyDescent="0.15">
      <c r="B57" s="362"/>
      <c r="C57" s="363"/>
      <c r="D57" s="364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S57" s="73"/>
      <c r="T57" s="373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82"/>
      <c r="AO57" s="383"/>
      <c r="AP57" s="384"/>
      <c r="AQ57" s="73"/>
      <c r="AS57" s="73"/>
      <c r="AT57" s="373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82"/>
      <c r="BO57" s="383"/>
      <c r="BP57" s="384"/>
      <c r="BQ57" s="73"/>
      <c r="BR57" s="34"/>
    </row>
    <row r="58" spans="1:82" ht="13.5" customHeight="1" x14ac:dyDescent="0.15">
      <c r="B58" s="356" t="s">
        <v>88</v>
      </c>
      <c r="C58" s="357"/>
      <c r="D58" s="358"/>
      <c r="E58" s="395" t="s">
        <v>89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S58" s="73"/>
      <c r="T58" s="755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7"/>
      <c r="AN58" s="426" t="s">
        <v>65</v>
      </c>
      <c r="AO58" s="427"/>
      <c r="AP58" s="428"/>
      <c r="AQ58" s="73"/>
      <c r="AS58" s="73"/>
      <c r="AT58" s="755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7"/>
      <c r="BN58" s="426" t="s">
        <v>65</v>
      </c>
      <c r="BO58" s="427"/>
      <c r="BP58" s="428"/>
      <c r="BQ58" s="73"/>
    </row>
    <row r="59" spans="1:82" ht="13.5" customHeight="1" x14ac:dyDescent="0.15">
      <c r="B59" s="359"/>
      <c r="C59" s="360"/>
      <c r="D59" s="361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S59" s="73"/>
      <c r="T59" s="722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4"/>
      <c r="AN59" s="411"/>
      <c r="AO59" s="412"/>
      <c r="AP59" s="413"/>
      <c r="AQ59" s="73"/>
      <c r="AS59" s="73"/>
      <c r="AT59" s="722"/>
      <c r="AU59" s="723"/>
      <c r="AV59" s="723"/>
      <c r="AW59" s="723"/>
      <c r="AX59" s="723"/>
      <c r="AY59" s="723"/>
      <c r="AZ59" s="723"/>
      <c r="BA59" s="723"/>
      <c r="BB59" s="723"/>
      <c r="BC59" s="723"/>
      <c r="BD59" s="723"/>
      <c r="BE59" s="723"/>
      <c r="BF59" s="723"/>
      <c r="BG59" s="723"/>
      <c r="BH59" s="723"/>
      <c r="BI59" s="723"/>
      <c r="BJ59" s="723"/>
      <c r="BK59" s="723"/>
      <c r="BL59" s="723"/>
      <c r="BM59" s="724"/>
      <c r="BN59" s="411"/>
      <c r="BO59" s="412"/>
      <c r="BP59" s="413"/>
      <c r="BQ59" s="73"/>
    </row>
    <row r="60" spans="1:82" ht="13.5" customHeight="1" x14ac:dyDescent="0.15">
      <c r="B60" s="362"/>
      <c r="C60" s="363"/>
      <c r="D60" s="364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S60" s="73"/>
      <c r="T60" s="758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  <c r="AL60" s="759"/>
      <c r="AM60" s="760"/>
      <c r="AN60" s="411"/>
      <c r="AO60" s="412"/>
      <c r="AP60" s="413"/>
      <c r="AQ60" s="73"/>
      <c r="AS60" s="73"/>
      <c r="AT60" s="758"/>
      <c r="AU60" s="759"/>
      <c r="AV60" s="759"/>
      <c r="AW60" s="759"/>
      <c r="AX60" s="759"/>
      <c r="AY60" s="759"/>
      <c r="AZ60" s="759"/>
      <c r="BA60" s="759"/>
      <c r="BB60" s="759"/>
      <c r="BC60" s="759"/>
      <c r="BD60" s="759"/>
      <c r="BE60" s="759"/>
      <c r="BF60" s="759"/>
      <c r="BG60" s="759"/>
      <c r="BH60" s="759"/>
      <c r="BI60" s="759"/>
      <c r="BJ60" s="759"/>
      <c r="BK60" s="759"/>
      <c r="BL60" s="759"/>
      <c r="BM60" s="760"/>
      <c r="BN60" s="411"/>
      <c r="BO60" s="412"/>
      <c r="BP60" s="413"/>
      <c r="BQ60" s="73"/>
      <c r="BR60" s="34"/>
    </row>
    <row r="61" spans="1:82" ht="13.5" customHeight="1" x14ac:dyDescent="0.15">
      <c r="B61" s="386" t="s">
        <v>90</v>
      </c>
      <c r="C61" s="387"/>
      <c r="D61" s="388"/>
      <c r="E61" s="395" t="s">
        <v>91</v>
      </c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S61" s="73"/>
      <c r="T61" s="367" t="str">
        <f>IF(T44="積算",T55+T58,"")</f>
        <v/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613" t="s">
        <v>65</v>
      </c>
      <c r="AO61" s="614"/>
      <c r="AP61" s="615"/>
      <c r="AQ61" s="74"/>
      <c r="AR61" s="85"/>
      <c r="AS61" s="74"/>
      <c r="AT61" s="367" t="str">
        <f>IF(T44="積算",AT55+AT58,"")</f>
        <v/>
      </c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9"/>
      <c r="BN61" s="426" t="s">
        <v>65</v>
      </c>
      <c r="BO61" s="427"/>
      <c r="BP61" s="428"/>
      <c r="BQ61" s="73"/>
      <c r="BR61" s="718" t="str">
        <f>IF($AT$61&gt;=$AT$55,"","※1")</f>
        <v/>
      </c>
      <c r="BS61" s="385" t="str">
        <f>IF(BR61="※1","残価設定がないリース契約であることが確認できません。","")</f>
        <v/>
      </c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</row>
    <row r="62" spans="1:82" ht="13.5" customHeight="1" x14ac:dyDescent="0.15">
      <c r="B62" s="389"/>
      <c r="C62" s="390"/>
      <c r="D62" s="391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S62" s="73"/>
      <c r="T62" s="370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2"/>
      <c r="AN62" s="616"/>
      <c r="AO62" s="617"/>
      <c r="AP62" s="618"/>
      <c r="AQ62" s="74"/>
      <c r="AR62" s="85"/>
      <c r="AS62" s="74"/>
      <c r="AT62" s="370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2"/>
      <c r="BN62" s="411"/>
      <c r="BO62" s="412"/>
      <c r="BP62" s="413"/>
      <c r="BQ62" s="73"/>
      <c r="BR62" s="718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</row>
    <row r="63" spans="1:82" ht="13.5" customHeight="1" x14ac:dyDescent="0.15">
      <c r="B63" s="392"/>
      <c r="C63" s="393"/>
      <c r="D63" s="394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73"/>
      <c r="T63" s="552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4"/>
      <c r="AN63" s="616"/>
      <c r="AO63" s="617"/>
      <c r="AP63" s="618"/>
      <c r="AQ63" s="74"/>
      <c r="AR63" s="85"/>
      <c r="AS63" s="74"/>
      <c r="AT63" s="552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4"/>
      <c r="BN63" s="411"/>
      <c r="BO63" s="412"/>
      <c r="BP63" s="413"/>
      <c r="BQ63" s="73"/>
      <c r="BR63" s="718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</row>
    <row r="64" spans="1:82" x14ac:dyDescent="0.15">
      <c r="B64" s="386" t="s">
        <v>92</v>
      </c>
      <c r="C64" s="387"/>
      <c r="D64" s="388"/>
      <c r="E64" s="395" t="s">
        <v>93</v>
      </c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S64" s="73"/>
      <c r="T64" s="719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1"/>
      <c r="AN64" s="411" t="s">
        <v>65</v>
      </c>
      <c r="AO64" s="412"/>
      <c r="AP64" s="413"/>
      <c r="AQ64" s="73"/>
      <c r="AS64" s="73"/>
      <c r="AT64" s="719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1"/>
      <c r="BN64" s="411" t="s">
        <v>65</v>
      </c>
      <c r="BO64" s="412"/>
      <c r="BP64" s="413"/>
      <c r="BQ64" s="73"/>
      <c r="BR64" s="34"/>
    </row>
    <row r="65" spans="2:82" ht="13.5" customHeight="1" x14ac:dyDescent="0.15">
      <c r="B65" s="389"/>
      <c r="C65" s="390"/>
      <c r="D65" s="39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S65" s="73"/>
      <c r="T65" s="722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4"/>
      <c r="AN65" s="411"/>
      <c r="AO65" s="412"/>
      <c r="AP65" s="413"/>
      <c r="AQ65" s="73"/>
      <c r="AS65" s="73"/>
      <c r="AT65" s="722"/>
      <c r="AU65" s="723"/>
      <c r="AV65" s="723"/>
      <c r="AW65" s="723"/>
      <c r="AX65" s="723"/>
      <c r="AY65" s="723"/>
      <c r="AZ65" s="723"/>
      <c r="BA65" s="723"/>
      <c r="BB65" s="723"/>
      <c r="BC65" s="723"/>
      <c r="BD65" s="723"/>
      <c r="BE65" s="723"/>
      <c r="BF65" s="723"/>
      <c r="BG65" s="723"/>
      <c r="BH65" s="723"/>
      <c r="BI65" s="723"/>
      <c r="BJ65" s="723"/>
      <c r="BK65" s="723"/>
      <c r="BL65" s="723"/>
      <c r="BM65" s="724"/>
      <c r="BN65" s="411"/>
      <c r="BO65" s="412"/>
      <c r="BP65" s="413"/>
      <c r="BQ65" s="73"/>
      <c r="BR65" s="34"/>
    </row>
    <row r="66" spans="2:82" ht="13.5" customHeight="1" x14ac:dyDescent="0.15">
      <c r="B66" s="392"/>
      <c r="C66" s="393"/>
      <c r="D66" s="394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S66" s="73"/>
      <c r="T66" s="725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7"/>
      <c r="AN66" s="414"/>
      <c r="AO66" s="415"/>
      <c r="AP66" s="416"/>
      <c r="AQ66" s="73"/>
      <c r="AS66" s="73"/>
      <c r="AT66" s="725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7"/>
      <c r="BN66" s="414"/>
      <c r="BO66" s="415"/>
      <c r="BP66" s="416"/>
      <c r="BQ66" s="73"/>
      <c r="BR66" s="34"/>
    </row>
    <row r="67" spans="2:82" ht="13.5" customHeight="1" x14ac:dyDescent="0.15">
      <c r="B67" s="356" t="s">
        <v>94</v>
      </c>
      <c r="C67" s="357"/>
      <c r="D67" s="358"/>
      <c r="E67" s="365" t="s">
        <v>95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S67" s="73"/>
      <c r="T67" s="367" t="str">
        <f>IF(T44="積算",T61+T64,"")</f>
        <v/>
      </c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604" t="s">
        <v>65</v>
      </c>
      <c r="AO67" s="605"/>
      <c r="AP67" s="606"/>
      <c r="AQ67" s="74"/>
      <c r="AR67" s="85"/>
      <c r="AS67" s="74"/>
      <c r="AT67" s="367" t="str">
        <f>IF(T44="積算",AT61+AT64,"")</f>
        <v/>
      </c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9"/>
      <c r="BN67" s="376" t="s">
        <v>65</v>
      </c>
      <c r="BO67" s="377"/>
      <c r="BP67" s="378"/>
      <c r="BQ67" s="73"/>
      <c r="BR67" s="718" t="str">
        <f>IF($T$44="積算",IF($AT$58="","",IF($T$67-$AT$67&gt;$AT$52,"","※2")),"")</f>
        <v/>
      </c>
      <c r="BS67" s="346" t="str">
        <f>IF(BR67="※2","補助金が有る場合の「リース料金支払額総合計」から、補助金相当分の減額がされていることが確認できません。","")</f>
        <v/>
      </c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</row>
    <row r="68" spans="2:82" ht="13.5" customHeight="1" x14ac:dyDescent="0.15">
      <c r="B68" s="359"/>
      <c r="C68" s="360"/>
      <c r="D68" s="361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S68" s="73"/>
      <c r="T68" s="370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2"/>
      <c r="AN68" s="607"/>
      <c r="AO68" s="608"/>
      <c r="AP68" s="609"/>
      <c r="AQ68" s="74"/>
      <c r="AR68" s="85"/>
      <c r="AS68" s="74"/>
      <c r="AT68" s="370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2"/>
      <c r="BN68" s="379"/>
      <c r="BO68" s="380"/>
      <c r="BP68" s="381"/>
      <c r="BQ68" s="73"/>
      <c r="BR68" s="718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</row>
    <row r="69" spans="2:82" ht="13.5" customHeight="1" x14ac:dyDescent="0.15">
      <c r="B69" s="362"/>
      <c r="C69" s="363"/>
      <c r="D69" s="364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S69" s="73"/>
      <c r="T69" s="373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5"/>
      <c r="AN69" s="610"/>
      <c r="AO69" s="611"/>
      <c r="AP69" s="612"/>
      <c r="AQ69" s="74"/>
      <c r="AR69" s="85"/>
      <c r="AS69" s="74"/>
      <c r="AT69" s="373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5"/>
      <c r="BN69" s="382"/>
      <c r="BO69" s="383"/>
      <c r="BP69" s="384"/>
      <c r="BQ69" s="73"/>
      <c r="BR69" s="718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277" t="s">
        <v>96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9"/>
    </row>
    <row r="74" spans="2:82" ht="13.5" customHeight="1" x14ac:dyDescent="0.15">
      <c r="B74" s="28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7"/>
    </row>
    <row r="75" spans="2:82" ht="13.5" customHeight="1" x14ac:dyDescent="0.15">
      <c r="B75" s="280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2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286" t="s">
        <v>82</v>
      </c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S77" s="286" t="s">
        <v>83</v>
      </c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56" t="s">
        <v>84</v>
      </c>
      <c r="C80" s="357"/>
      <c r="D80" s="358"/>
      <c r="E80" s="366" t="s">
        <v>85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S80" s="73"/>
      <c r="T80" s="441">
        <v>0</v>
      </c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3"/>
      <c r="AN80" s="450" t="s">
        <v>65</v>
      </c>
      <c r="AO80" s="451"/>
      <c r="AP80" s="452"/>
      <c r="AQ80" s="73"/>
      <c r="AS80" s="73"/>
      <c r="AT80" s="367" t="str">
        <f>IF($T$44="料率",ROUNDDOWN(($T$37/3),0),"")</f>
        <v/>
      </c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376" t="s">
        <v>65</v>
      </c>
      <c r="BO80" s="377"/>
      <c r="BP80" s="378"/>
      <c r="BQ80" s="73"/>
    </row>
    <row r="81" spans="2:82" ht="13.5" customHeight="1" x14ac:dyDescent="0.15">
      <c r="B81" s="359"/>
      <c r="C81" s="360"/>
      <c r="D81" s="361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S81" s="73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6"/>
      <c r="AN81" s="453"/>
      <c r="AO81" s="454"/>
      <c r="AP81" s="455"/>
      <c r="AQ81" s="73"/>
      <c r="AS81" s="73"/>
      <c r="AT81" s="370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2"/>
      <c r="BN81" s="379"/>
      <c r="BO81" s="380"/>
      <c r="BP81" s="381"/>
      <c r="BQ81" s="73"/>
    </row>
    <row r="82" spans="2:82" ht="13.5" customHeight="1" x14ac:dyDescent="0.15">
      <c r="B82" s="362"/>
      <c r="C82" s="363"/>
      <c r="D82" s="364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S82" s="73"/>
      <c r="T82" s="447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9"/>
      <c r="AN82" s="456"/>
      <c r="AO82" s="457"/>
      <c r="AP82" s="458"/>
      <c r="AQ82" s="73"/>
      <c r="AS82" s="73"/>
      <c r="AT82" s="37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82"/>
      <c r="BO82" s="383"/>
      <c r="BP82" s="384"/>
      <c r="BQ82" s="73"/>
    </row>
    <row r="83" spans="2:82" ht="13.5" customHeight="1" x14ac:dyDescent="0.15">
      <c r="B83" s="356" t="s">
        <v>86</v>
      </c>
      <c r="C83" s="357"/>
      <c r="D83" s="358"/>
      <c r="E83" s="365" t="s">
        <v>87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S83" s="73"/>
      <c r="T83" s="367" t="str">
        <f>IF($T$44="料率",T34-T52,"")</f>
        <v/>
      </c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9"/>
      <c r="AN83" s="376" t="s">
        <v>65</v>
      </c>
      <c r="AO83" s="377"/>
      <c r="AP83" s="378"/>
      <c r="AQ83" s="73"/>
      <c r="AS83" s="73"/>
      <c r="AT83" s="367" t="str">
        <f>IF($T$44="料率",T34-AT80,"")</f>
        <v/>
      </c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9"/>
      <c r="BN83" s="376" t="s">
        <v>65</v>
      </c>
      <c r="BO83" s="377"/>
      <c r="BP83" s="378"/>
      <c r="BQ83" s="73"/>
    </row>
    <row r="84" spans="2:82" ht="13.5" customHeight="1" x14ac:dyDescent="0.15">
      <c r="B84" s="359"/>
      <c r="C84" s="360"/>
      <c r="D84" s="361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S84" s="73"/>
      <c r="T84" s="370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2"/>
      <c r="AN84" s="379"/>
      <c r="AO84" s="380"/>
      <c r="AP84" s="381"/>
      <c r="AQ84" s="73"/>
      <c r="AS84" s="73"/>
      <c r="AT84" s="370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2"/>
      <c r="BN84" s="379"/>
      <c r="BO84" s="380"/>
      <c r="BP84" s="381"/>
      <c r="BQ84" s="73"/>
    </row>
    <row r="85" spans="2:82" ht="13.5" customHeight="1" x14ac:dyDescent="0.15">
      <c r="B85" s="362"/>
      <c r="C85" s="363"/>
      <c r="D85" s="364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S85" s="73"/>
      <c r="T85" s="373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5"/>
      <c r="AN85" s="382"/>
      <c r="AO85" s="383"/>
      <c r="AP85" s="384"/>
      <c r="AQ85" s="73"/>
      <c r="AS85" s="73"/>
      <c r="AT85" s="373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82"/>
      <c r="BO85" s="383"/>
      <c r="BP85" s="384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33" t="s">
        <v>98</v>
      </c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76"/>
      <c r="AO86" s="76"/>
      <c r="AP86" s="76"/>
      <c r="AQ86" s="73"/>
      <c r="AS86" s="73"/>
      <c r="AT86" s="434" t="s">
        <v>98</v>
      </c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76"/>
      <c r="BO86" s="76"/>
      <c r="BP86" s="76"/>
      <c r="BQ86" s="73"/>
    </row>
    <row r="87" spans="2:82" ht="13.5" customHeight="1" x14ac:dyDescent="0.15">
      <c r="B87" s="386" t="s">
        <v>99</v>
      </c>
      <c r="C87" s="387"/>
      <c r="D87" s="388"/>
      <c r="E87" s="395" t="s">
        <v>100</v>
      </c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S87" s="73"/>
      <c r="T87" s="749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1"/>
      <c r="AN87" s="426" t="s">
        <v>101</v>
      </c>
      <c r="AO87" s="427"/>
      <c r="AP87" s="428"/>
      <c r="AQ87" s="73"/>
      <c r="AS87" s="73"/>
      <c r="AT87" s="749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1"/>
      <c r="BN87" s="426" t="s">
        <v>101</v>
      </c>
      <c r="BO87" s="427"/>
      <c r="BP87" s="428"/>
      <c r="BQ87" s="73"/>
    </row>
    <row r="88" spans="2:82" ht="13.5" customHeight="1" x14ac:dyDescent="0.15">
      <c r="B88" s="389"/>
      <c r="C88" s="390"/>
      <c r="D88" s="391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S88" s="73"/>
      <c r="T88" s="752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4"/>
      <c r="AN88" s="411"/>
      <c r="AO88" s="412"/>
      <c r="AP88" s="413"/>
      <c r="AQ88" s="73"/>
      <c r="AS88" s="73"/>
      <c r="AT88" s="752"/>
      <c r="AU88" s="753"/>
      <c r="AV88" s="753"/>
      <c r="AW88" s="753"/>
      <c r="AX88" s="753"/>
      <c r="AY88" s="753"/>
      <c r="AZ88" s="753"/>
      <c r="BA88" s="753"/>
      <c r="BB88" s="753"/>
      <c r="BC88" s="753"/>
      <c r="BD88" s="753"/>
      <c r="BE88" s="753"/>
      <c r="BF88" s="753"/>
      <c r="BG88" s="753"/>
      <c r="BH88" s="753"/>
      <c r="BI88" s="753"/>
      <c r="BJ88" s="753"/>
      <c r="BK88" s="753"/>
      <c r="BL88" s="753"/>
      <c r="BM88" s="754"/>
      <c r="BN88" s="411"/>
      <c r="BO88" s="412"/>
      <c r="BP88" s="413"/>
      <c r="BQ88" s="73"/>
    </row>
    <row r="89" spans="2:82" ht="13.5" customHeight="1" x14ac:dyDescent="0.15">
      <c r="B89" s="389"/>
      <c r="C89" s="390"/>
      <c r="D89" s="391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S89" s="73"/>
      <c r="T89" s="752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  <c r="AI89" s="753"/>
      <c r="AJ89" s="753"/>
      <c r="AK89" s="753"/>
      <c r="AL89" s="753"/>
      <c r="AM89" s="754"/>
      <c r="AN89" s="411"/>
      <c r="AO89" s="412"/>
      <c r="AP89" s="413"/>
      <c r="AQ89" s="73"/>
      <c r="AS89" s="73"/>
      <c r="AT89" s="752"/>
      <c r="AU89" s="753"/>
      <c r="AV89" s="753"/>
      <c r="AW89" s="753"/>
      <c r="AX89" s="753"/>
      <c r="AY89" s="753"/>
      <c r="AZ89" s="753"/>
      <c r="BA89" s="753"/>
      <c r="BB89" s="753"/>
      <c r="BC89" s="753"/>
      <c r="BD89" s="753"/>
      <c r="BE89" s="753"/>
      <c r="BF89" s="753"/>
      <c r="BG89" s="753"/>
      <c r="BH89" s="753"/>
      <c r="BI89" s="753"/>
      <c r="BJ89" s="753"/>
      <c r="BK89" s="753"/>
      <c r="BL89" s="753"/>
      <c r="BM89" s="754"/>
      <c r="BN89" s="411"/>
      <c r="BO89" s="412"/>
      <c r="BP89" s="413"/>
      <c r="BQ89" s="73"/>
    </row>
    <row r="90" spans="2:82" ht="20.25" customHeight="1" x14ac:dyDescent="0.15">
      <c r="B90" s="389" t="s">
        <v>102</v>
      </c>
      <c r="C90" s="390"/>
      <c r="D90" s="391"/>
      <c r="E90" s="429" t="s">
        <v>103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S90" s="73"/>
      <c r="T90" s="728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30"/>
      <c r="AN90" s="411" t="s">
        <v>65</v>
      </c>
      <c r="AO90" s="412"/>
      <c r="AP90" s="413"/>
      <c r="AQ90" s="73"/>
      <c r="AS90" s="73"/>
      <c r="AT90" s="728"/>
      <c r="AU90" s="729"/>
      <c r="AV90" s="729"/>
      <c r="AW90" s="729"/>
      <c r="AX90" s="729"/>
      <c r="AY90" s="729"/>
      <c r="AZ90" s="729"/>
      <c r="BA90" s="729"/>
      <c r="BB90" s="729"/>
      <c r="BC90" s="729"/>
      <c r="BD90" s="729"/>
      <c r="BE90" s="729"/>
      <c r="BF90" s="729"/>
      <c r="BG90" s="729"/>
      <c r="BH90" s="729"/>
      <c r="BI90" s="729"/>
      <c r="BJ90" s="729"/>
      <c r="BK90" s="729"/>
      <c r="BL90" s="729"/>
      <c r="BM90" s="730"/>
      <c r="BN90" s="411" t="s">
        <v>65</v>
      </c>
      <c r="BO90" s="412"/>
      <c r="BP90" s="413"/>
      <c r="BQ90" s="73"/>
      <c r="BR90" s="34"/>
    </row>
    <row r="91" spans="2:82" ht="13.5" customHeight="1" x14ac:dyDescent="0.15">
      <c r="B91" s="389"/>
      <c r="C91" s="390"/>
      <c r="D91" s="391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S91" s="73"/>
      <c r="T91" s="728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30"/>
      <c r="AN91" s="411"/>
      <c r="AO91" s="412"/>
      <c r="AP91" s="413"/>
      <c r="AQ91" s="73"/>
      <c r="AS91" s="73"/>
      <c r="AT91" s="728"/>
      <c r="AU91" s="729"/>
      <c r="AV91" s="729"/>
      <c r="AW91" s="729"/>
      <c r="AX91" s="729"/>
      <c r="AY91" s="729"/>
      <c r="AZ91" s="729"/>
      <c r="BA91" s="729"/>
      <c r="BB91" s="729"/>
      <c r="BC91" s="729"/>
      <c r="BD91" s="729"/>
      <c r="BE91" s="729"/>
      <c r="BF91" s="729"/>
      <c r="BG91" s="729"/>
      <c r="BH91" s="729"/>
      <c r="BI91" s="729"/>
      <c r="BJ91" s="729"/>
      <c r="BK91" s="729"/>
      <c r="BL91" s="729"/>
      <c r="BM91" s="730"/>
      <c r="BN91" s="411"/>
      <c r="BO91" s="412"/>
      <c r="BP91" s="413"/>
      <c r="BQ91" s="73"/>
      <c r="BR91" s="34"/>
    </row>
    <row r="92" spans="2:82" ht="13.5" customHeight="1" x14ac:dyDescent="0.15">
      <c r="B92" s="392"/>
      <c r="C92" s="393"/>
      <c r="D92" s="394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S92" s="73"/>
      <c r="T92" s="728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30"/>
      <c r="AN92" s="411"/>
      <c r="AO92" s="412"/>
      <c r="AP92" s="413"/>
      <c r="AQ92" s="73"/>
      <c r="AS92" s="73"/>
      <c r="AT92" s="728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29"/>
      <c r="BF92" s="729"/>
      <c r="BG92" s="729"/>
      <c r="BH92" s="729"/>
      <c r="BI92" s="729"/>
      <c r="BJ92" s="729"/>
      <c r="BK92" s="729"/>
      <c r="BL92" s="729"/>
      <c r="BM92" s="730"/>
      <c r="BN92" s="411"/>
      <c r="BO92" s="412"/>
      <c r="BP92" s="413"/>
      <c r="BQ92" s="73"/>
      <c r="BR92" s="34"/>
    </row>
    <row r="93" spans="2:82" ht="13.5" customHeight="1" x14ac:dyDescent="0.15">
      <c r="B93" s="386" t="s">
        <v>90</v>
      </c>
      <c r="C93" s="387"/>
      <c r="D93" s="388"/>
      <c r="E93" s="395" t="s">
        <v>105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S93" s="73"/>
      <c r="T93" s="743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744"/>
      <c r="AL93" s="744"/>
      <c r="AM93" s="745"/>
      <c r="AN93" s="426" t="s">
        <v>65</v>
      </c>
      <c r="AO93" s="427"/>
      <c r="AP93" s="428"/>
      <c r="AQ93" s="73"/>
      <c r="AS93" s="73"/>
      <c r="AT93" s="743"/>
      <c r="AU93" s="744"/>
      <c r="AV93" s="744"/>
      <c r="AW93" s="744"/>
      <c r="AX93" s="744"/>
      <c r="AY93" s="744"/>
      <c r="AZ93" s="744"/>
      <c r="BA93" s="744"/>
      <c r="BB93" s="744"/>
      <c r="BC93" s="744"/>
      <c r="BD93" s="744"/>
      <c r="BE93" s="744"/>
      <c r="BF93" s="744"/>
      <c r="BG93" s="744"/>
      <c r="BH93" s="744"/>
      <c r="BI93" s="744"/>
      <c r="BJ93" s="744"/>
      <c r="BK93" s="744"/>
      <c r="BL93" s="744"/>
      <c r="BM93" s="745"/>
      <c r="BN93" s="426" t="s">
        <v>65</v>
      </c>
      <c r="BO93" s="427"/>
      <c r="BP93" s="428"/>
      <c r="BQ93" s="73"/>
      <c r="BR93" s="718" t="str">
        <f>IF($T$44="料率",IF($AT$93="","",IF($AT$93&gt;=$AT$83,"","※1")),"")</f>
        <v/>
      </c>
      <c r="BS93" s="385" t="str">
        <f>IF(BR93="※1","残価設定がないリース契約であることが確認できません。","")</f>
        <v/>
      </c>
      <c r="BT93" s="385"/>
      <c r="BU93" s="385"/>
      <c r="BV93" s="385"/>
      <c r="BW93" s="385"/>
      <c r="BX93" s="385"/>
      <c r="BY93" s="385"/>
      <c r="BZ93" s="385"/>
      <c r="CA93" s="385"/>
      <c r="CB93" s="385"/>
      <c r="CC93" s="385"/>
      <c r="CD93" s="385"/>
    </row>
    <row r="94" spans="2:82" ht="13.5" customHeight="1" x14ac:dyDescent="0.15">
      <c r="B94" s="389"/>
      <c r="C94" s="390"/>
      <c r="D94" s="391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S94" s="73"/>
      <c r="T94" s="734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6"/>
      <c r="AN94" s="411"/>
      <c r="AO94" s="412"/>
      <c r="AP94" s="413"/>
      <c r="AQ94" s="73"/>
      <c r="AS94" s="73"/>
      <c r="AT94" s="734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6"/>
      <c r="BN94" s="411"/>
      <c r="BO94" s="412"/>
      <c r="BP94" s="413"/>
      <c r="BQ94" s="73"/>
      <c r="BR94" s="718"/>
      <c r="BS94" s="385"/>
      <c r="BT94" s="385"/>
      <c r="BU94" s="385"/>
      <c r="BV94" s="385"/>
      <c r="BW94" s="385"/>
      <c r="BX94" s="385"/>
      <c r="BY94" s="385"/>
      <c r="BZ94" s="385"/>
      <c r="CA94" s="385"/>
      <c r="CB94" s="385"/>
      <c r="CC94" s="385"/>
      <c r="CD94" s="385"/>
    </row>
    <row r="95" spans="2:82" ht="13.5" customHeight="1" x14ac:dyDescent="0.15">
      <c r="B95" s="392"/>
      <c r="C95" s="393"/>
      <c r="D95" s="394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S95" s="73"/>
      <c r="T95" s="746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8"/>
      <c r="AN95" s="411"/>
      <c r="AO95" s="412"/>
      <c r="AP95" s="413"/>
      <c r="AQ95" s="73"/>
      <c r="AS95" s="73"/>
      <c r="AT95" s="746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8"/>
      <c r="BN95" s="411"/>
      <c r="BO95" s="412"/>
      <c r="BP95" s="413"/>
      <c r="BQ95" s="73"/>
      <c r="BR95" s="718"/>
      <c r="BS95" s="385"/>
      <c r="BT95" s="385"/>
      <c r="BU95" s="385"/>
      <c r="BV95" s="385"/>
      <c r="BW95" s="385"/>
      <c r="BX95" s="385"/>
      <c r="BY95" s="385"/>
      <c r="BZ95" s="385"/>
      <c r="CA95" s="385"/>
      <c r="CB95" s="385"/>
      <c r="CC95" s="385"/>
      <c r="CD95" s="385"/>
    </row>
    <row r="96" spans="2:82" ht="13.5" customHeight="1" x14ac:dyDescent="0.15">
      <c r="B96" s="386" t="s">
        <v>92</v>
      </c>
      <c r="C96" s="387"/>
      <c r="D96" s="388"/>
      <c r="E96" s="395" t="s">
        <v>93</v>
      </c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S96" s="73"/>
      <c r="T96" s="731"/>
      <c r="U96" s="732"/>
      <c r="V96" s="732"/>
      <c r="W96" s="732"/>
      <c r="X96" s="732"/>
      <c r="Y96" s="732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32"/>
      <c r="AK96" s="732"/>
      <c r="AL96" s="732"/>
      <c r="AM96" s="733"/>
      <c r="AN96" s="408" t="s">
        <v>65</v>
      </c>
      <c r="AO96" s="409"/>
      <c r="AP96" s="410"/>
      <c r="AQ96" s="73"/>
      <c r="AS96" s="73"/>
      <c r="AT96" s="740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2"/>
      <c r="BN96" s="408" t="s">
        <v>65</v>
      </c>
      <c r="BO96" s="409"/>
      <c r="BP96" s="410"/>
      <c r="BQ96" s="73"/>
      <c r="BR96" s="34"/>
    </row>
    <row r="97" spans="2:82" ht="13.5" customHeight="1" x14ac:dyDescent="0.15">
      <c r="B97" s="389"/>
      <c r="C97" s="390"/>
      <c r="D97" s="391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S97" s="73"/>
      <c r="T97" s="734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6"/>
      <c r="AN97" s="411"/>
      <c r="AO97" s="412"/>
      <c r="AP97" s="413"/>
      <c r="AQ97" s="73"/>
      <c r="AS97" s="73"/>
      <c r="AT97" s="734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735"/>
      <c r="BG97" s="735"/>
      <c r="BH97" s="735"/>
      <c r="BI97" s="735"/>
      <c r="BJ97" s="735"/>
      <c r="BK97" s="735"/>
      <c r="BL97" s="735"/>
      <c r="BM97" s="736"/>
      <c r="BN97" s="411"/>
      <c r="BO97" s="412"/>
      <c r="BP97" s="413"/>
      <c r="BQ97" s="73"/>
      <c r="BR97" s="34"/>
    </row>
    <row r="98" spans="2:82" ht="13.5" customHeight="1" x14ac:dyDescent="0.15">
      <c r="B98" s="392"/>
      <c r="C98" s="393"/>
      <c r="D98" s="394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S98" s="73"/>
      <c r="T98" s="737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738"/>
      <c r="AM98" s="739"/>
      <c r="AN98" s="414"/>
      <c r="AO98" s="415"/>
      <c r="AP98" s="416"/>
      <c r="AQ98" s="73"/>
      <c r="AS98" s="73"/>
      <c r="AT98" s="737"/>
      <c r="AU98" s="738"/>
      <c r="AV98" s="738"/>
      <c r="AW98" s="738"/>
      <c r="AX98" s="738"/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8"/>
      <c r="BM98" s="739"/>
      <c r="BN98" s="414"/>
      <c r="BO98" s="415"/>
      <c r="BP98" s="416"/>
      <c r="BQ98" s="73"/>
      <c r="BR98" s="34"/>
    </row>
    <row r="99" spans="2:82" ht="13.5" customHeight="1" x14ac:dyDescent="0.15">
      <c r="B99" s="356" t="s">
        <v>94</v>
      </c>
      <c r="C99" s="357"/>
      <c r="D99" s="358"/>
      <c r="E99" s="365" t="s">
        <v>106</v>
      </c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S99" s="73"/>
      <c r="T99" s="367" t="str">
        <f>IF($T$44="料率",T93+T96,"")</f>
        <v/>
      </c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9"/>
      <c r="AN99" s="376" t="s">
        <v>65</v>
      </c>
      <c r="AO99" s="377"/>
      <c r="AP99" s="378"/>
      <c r="AQ99" s="73"/>
      <c r="AS99" s="73"/>
      <c r="AT99" s="367" t="str">
        <f>IF($T$44="料率",AT93+AT96,"")</f>
        <v/>
      </c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9"/>
      <c r="BN99" s="376" t="s">
        <v>65</v>
      </c>
      <c r="BO99" s="377"/>
      <c r="BP99" s="378"/>
      <c r="BQ99" s="73"/>
      <c r="BR99" s="718" t="str">
        <f>IF($T$44="料率",IF($AT$93="","",IF($T$99-$AT$99&gt;$AT$80,"","※2")),"")</f>
        <v/>
      </c>
      <c r="BS99" s="346" t="str">
        <f>IF(BR99="※2","補助金が有る場合の「リース料金支払額総合計」から、補助金相当分の減額がされていることが確認できません。","")</f>
        <v/>
      </c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</row>
    <row r="100" spans="2:82" ht="13.5" customHeight="1" x14ac:dyDescent="0.15">
      <c r="B100" s="359"/>
      <c r="C100" s="360"/>
      <c r="D100" s="361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S100" s="73"/>
      <c r="T100" s="370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2"/>
      <c r="AN100" s="379"/>
      <c r="AO100" s="380"/>
      <c r="AP100" s="381"/>
      <c r="AQ100" s="73"/>
      <c r="AS100" s="73"/>
      <c r="AT100" s="370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2"/>
      <c r="BN100" s="379"/>
      <c r="BO100" s="380"/>
      <c r="BP100" s="381"/>
      <c r="BQ100" s="73"/>
      <c r="BR100" s="718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</row>
    <row r="101" spans="2:82" ht="13.5" customHeight="1" x14ac:dyDescent="0.15">
      <c r="B101" s="362"/>
      <c r="C101" s="363"/>
      <c r="D101" s="364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S101" s="73"/>
      <c r="T101" s="373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5"/>
      <c r="AN101" s="382"/>
      <c r="AO101" s="383"/>
      <c r="AP101" s="384"/>
      <c r="AQ101" s="73"/>
      <c r="AS101" s="73"/>
      <c r="AT101" s="373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5"/>
      <c r="BN101" s="382"/>
      <c r="BO101" s="383"/>
      <c r="BP101" s="384"/>
      <c r="BQ101" s="73"/>
      <c r="BR101" s="718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3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347" t="str">
        <f>IF(T44="料率",IF(T93="","",T93-T83),"")</f>
        <v/>
      </c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9"/>
      <c r="AN103" s="350" t="s">
        <v>65</v>
      </c>
      <c r="AO103" s="351"/>
      <c r="AP103" s="352"/>
      <c r="AQ103" s="73"/>
      <c r="AS103" s="78"/>
      <c r="AT103" s="347" t="str">
        <f>IF(T44="料率",IF(AT93="","",AT93-AT83),"")</f>
        <v/>
      </c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9"/>
      <c r="BN103" s="350" t="s">
        <v>65</v>
      </c>
      <c r="BO103" s="351"/>
      <c r="BP103" s="352"/>
      <c r="BQ103" s="73"/>
      <c r="BR103" s="123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3"/>
    </row>
    <row r="105" spans="2:82" ht="0.75" customHeight="1" x14ac:dyDescent="0.15">
      <c r="S105" s="73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73"/>
      <c r="AO105" s="73"/>
      <c r="AP105" s="73"/>
      <c r="AQ105" s="73"/>
      <c r="AS105" s="78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134</v>
      </c>
      <c r="BR108" s="34"/>
    </row>
    <row r="109" spans="2:82" x14ac:dyDescent="0.15">
      <c r="BL109" s="330" t="s">
        <v>107</v>
      </c>
      <c r="BM109" s="331"/>
      <c r="BN109" s="331"/>
      <c r="BO109" s="331"/>
      <c r="BP109" s="332"/>
    </row>
    <row r="110" spans="2:82" ht="13.5" customHeight="1" x14ac:dyDescent="0.15">
      <c r="BL110" s="333"/>
      <c r="BM110" s="334"/>
      <c r="BN110" s="334"/>
      <c r="BO110" s="334"/>
      <c r="BP110" s="335"/>
    </row>
    <row r="111" spans="2:82" ht="13.5" customHeight="1" x14ac:dyDescent="0.15">
      <c r="BL111" s="333"/>
      <c r="BM111" s="334"/>
      <c r="BN111" s="334"/>
      <c r="BO111" s="334"/>
      <c r="BP111" s="335"/>
    </row>
    <row r="112" spans="2:82" ht="13.5" customHeight="1" x14ac:dyDescent="0.15">
      <c r="AX112" s="339" t="str">
        <f>IF(【契約④】契約内容申告書!N107="","",【契約④】契約内容申告書!N107)</f>
        <v/>
      </c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1"/>
      <c r="BL112" s="333"/>
      <c r="BM112" s="334"/>
      <c r="BN112" s="334"/>
      <c r="BO112" s="334"/>
      <c r="BP112" s="335"/>
    </row>
    <row r="113" spans="43:68" ht="21" customHeight="1" x14ac:dyDescent="0.15">
      <c r="AQ113" s="9" t="s">
        <v>108</v>
      </c>
      <c r="AR113" s="79"/>
      <c r="AS113" s="79"/>
      <c r="AT113" s="79"/>
      <c r="AU113" s="79"/>
      <c r="AV113" s="79"/>
      <c r="AW113" s="9"/>
      <c r="AX113" s="342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4"/>
      <c r="BK113" s="10"/>
      <c r="BL113" s="336"/>
      <c r="BM113" s="337"/>
      <c r="BN113" s="337"/>
      <c r="BO113" s="337"/>
      <c r="BP113" s="338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17" priority="6">
      <formula>$T$44="料率"</formula>
    </cfRule>
  </conditionalFormatting>
  <conditionalFormatting sqref="B73:BQ85 B86:T86 BN86:BQ86 AN86:AT86 B104:BQ104 B103:S103 BQ103 B87:BQ102">
    <cfRule type="expression" dxfId="16" priority="5">
      <formula>$T$44="積算"</formula>
    </cfRule>
  </conditionalFormatting>
  <conditionalFormatting sqref="BN103">
    <cfRule type="expression" dxfId="15" priority="4">
      <formula>$T$44="積算"</formula>
    </cfRule>
  </conditionalFormatting>
  <conditionalFormatting sqref="AQ103:AS103 AN103">
    <cfRule type="expression" dxfId="14" priority="3">
      <formula>$T$44="積算"</formula>
    </cfRule>
  </conditionalFormatting>
  <conditionalFormatting sqref="T103:AM103">
    <cfRule type="expression" dxfId="13" priority="2">
      <formula>$T$44="積算"</formula>
    </cfRule>
  </conditionalFormatting>
  <conditionalFormatting sqref="AT103:BM103">
    <cfRule type="expression" dxfId="12" priority="1">
      <formula>$T$44="積算"</formula>
    </cfRule>
  </conditionalFormatting>
  <dataValidations count="6">
    <dataValidation type="whole" allowBlank="1" showInputMessage="1" showErrorMessage="1" sqref="T28:AM33 T37:AM42" xr:uid="{00000000-0002-0000-0900-000000000000}">
      <formula1>0</formula1>
      <formula2>9999999999</formula2>
    </dataValidation>
    <dataValidation type="list" showInputMessage="1" showErrorMessage="1" sqref="T44" xr:uid="{00000000-0002-0000-0900-000001000000}">
      <formula1>"積算,料率,"</formula1>
    </dataValidation>
    <dataValidation type="custom" allowBlank="1" showInputMessage="1" showErrorMessage="1" sqref="AP44" xr:uid="{00000000-0002-0000-0900-000002000000}">
      <formula1>"if(R43=""料率"","""")"</formula1>
    </dataValidation>
    <dataValidation type="custom" showInputMessage="1" showErrorMessage="1" errorTitle="計算方法" error="計算方法で「積算」が選択されていません。" sqref="T52:BM69" xr:uid="{00000000-0002-0000-0900-000003000000}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900-000004000000}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 xr:uid="{00000000-0002-0000-0900-000005000000}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DB10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3"/>
      <c r="BT1" s="34"/>
      <c r="BU1" s="34"/>
      <c r="BV1" s="705"/>
      <c r="BW1" s="705"/>
    </row>
    <row r="2" spans="1:75" s="16" customFormat="1" ht="21" x14ac:dyDescent="0.15"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5" t="s">
        <v>1</v>
      </c>
      <c r="BC2" s="106"/>
      <c r="BD2" s="257">
        <v>2020</v>
      </c>
      <c r="BE2" s="257"/>
      <c r="BF2" s="257"/>
      <c r="BG2" s="257"/>
      <c r="BH2" s="706" t="s">
        <v>2</v>
      </c>
      <c r="BI2" s="706"/>
      <c r="BJ2" s="699" t="str">
        <f>IF(【契約①】契約内容申告書!$BJ$2="","",【契約①】契約内容申告書!$BJ$2)</f>
        <v/>
      </c>
      <c r="BK2" s="699"/>
      <c r="BL2" s="706" t="s">
        <v>4</v>
      </c>
      <c r="BM2" s="706"/>
      <c r="BN2" s="699" t="str">
        <f>IF(【契約①】契約内容申告書!$BN$2="","",【契約①】契約内容申告書!$BN$2)</f>
        <v/>
      </c>
      <c r="BO2" s="699"/>
      <c r="BP2" s="102" t="s">
        <v>6</v>
      </c>
      <c r="BR2" s="102"/>
    </row>
    <row r="3" spans="1:75" s="16" customFormat="1" ht="21" x14ac:dyDescent="0.15"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 t="s">
        <v>7</v>
      </c>
      <c r="BC3" s="697" t="s">
        <v>163</v>
      </c>
      <c r="BD3" s="697"/>
      <c r="BE3" s="697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765"/>
      <c r="BR3" s="102"/>
    </row>
    <row r="4" spans="1:75" s="16" customFormat="1" ht="21" x14ac:dyDescent="0.15"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H4" s="105"/>
      <c r="BI4" s="15"/>
      <c r="BJ4" s="15"/>
      <c r="BK4" s="16" t="s">
        <v>50</v>
      </c>
      <c r="BL4" s="699">
        <v>5</v>
      </c>
      <c r="BM4" s="699"/>
      <c r="BN4" s="17" t="s">
        <v>51</v>
      </c>
      <c r="BO4" s="699" t="str">
        <f>IF(J15="","",J15)</f>
        <v/>
      </c>
      <c r="BP4" s="699"/>
      <c r="BQ4" s="16" t="s">
        <v>52</v>
      </c>
      <c r="BR4" s="102"/>
    </row>
    <row r="5" spans="1:75" s="38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5" customFormat="1" ht="24" x14ac:dyDescent="0.15">
      <c r="B7" s="701" t="s">
        <v>132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48" customFormat="1" ht="17.25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5" s="48" customFormat="1" ht="17.25" x14ac:dyDescent="0.15">
      <c r="A9" s="24"/>
      <c r="B9" s="311" t="s">
        <v>12</v>
      </c>
      <c r="C9" s="311"/>
      <c r="D9" s="311"/>
      <c r="E9" s="311"/>
      <c r="F9" s="311"/>
      <c r="G9" s="311"/>
      <c r="H9" s="311"/>
      <c r="I9" s="311"/>
      <c r="J9" s="767" t="str">
        <f>IF(【契約①】契約内容申告書!$J$9="","",【契約①】契約内容申告書!$J$9)</f>
        <v/>
      </c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9"/>
    </row>
    <row r="10" spans="1:75" s="48" customFormat="1" ht="17.25" x14ac:dyDescent="0.15">
      <c r="B10" s="311"/>
      <c r="C10" s="311"/>
      <c r="D10" s="311"/>
      <c r="E10" s="311"/>
      <c r="F10" s="311"/>
      <c r="G10" s="311"/>
      <c r="H10" s="311"/>
      <c r="I10" s="311"/>
      <c r="J10" s="770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2"/>
    </row>
    <row r="11" spans="1:75" ht="17.25" x14ac:dyDescent="0.15">
      <c r="B11" s="311" t="s">
        <v>14</v>
      </c>
      <c r="C11" s="311"/>
      <c r="D11" s="311"/>
      <c r="E11" s="311"/>
      <c r="F11" s="311"/>
      <c r="G11" s="311"/>
      <c r="H11" s="311"/>
      <c r="I11" s="311"/>
      <c r="J11" s="767" t="str">
        <f>IF(【契約①】契約内容申告書!$J$11="","",【契約①】契約内容申告書!$J$11)</f>
        <v/>
      </c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8"/>
    </row>
    <row r="12" spans="1:75" ht="17.25" x14ac:dyDescent="0.15">
      <c r="B12" s="311"/>
      <c r="C12" s="311"/>
      <c r="D12" s="311"/>
      <c r="E12" s="311"/>
      <c r="F12" s="311"/>
      <c r="G12" s="311"/>
      <c r="H12" s="311"/>
      <c r="I12" s="311"/>
      <c r="J12" s="770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8"/>
    </row>
    <row r="13" spans="1:75" ht="17.25" x14ac:dyDescent="0.15">
      <c r="B13" s="311" t="s">
        <v>16</v>
      </c>
      <c r="C13" s="311"/>
      <c r="D13" s="311"/>
      <c r="E13" s="311"/>
      <c r="F13" s="311"/>
      <c r="G13" s="311"/>
      <c r="H13" s="311"/>
      <c r="I13" s="311"/>
      <c r="J13" s="767" t="str">
        <f>IF(【契約①】契約内容申告書!$J$13="","",【契約①】契約内容申告書!$J$13)</f>
        <v/>
      </c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9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311"/>
      <c r="C14" s="311"/>
      <c r="D14" s="311"/>
      <c r="E14" s="311"/>
      <c r="F14" s="311"/>
      <c r="G14" s="311"/>
      <c r="H14" s="311"/>
      <c r="I14" s="311"/>
      <c r="J14" s="770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2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767" t="str">
        <f>IF(【契約①】契約内容申告書!$J$15="","",【契約①】契約内容申告書!$J$15)</f>
        <v/>
      </c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9"/>
      <c r="AM15" s="24"/>
      <c r="AN15" s="24"/>
      <c r="AO15" s="24"/>
      <c r="AP15" s="24"/>
    </row>
    <row r="16" spans="1:75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770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2"/>
      <c r="AM16" s="24"/>
      <c r="AN16" s="24"/>
      <c r="AO16" s="24"/>
      <c r="AP16" s="24"/>
      <c r="BR16" s="24"/>
    </row>
    <row r="17" spans="1:106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691">
        <v>5</v>
      </c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3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280"/>
      <c r="C18" s="281"/>
      <c r="D18" s="281"/>
      <c r="E18" s="281"/>
      <c r="F18" s="281"/>
      <c r="G18" s="281"/>
      <c r="H18" s="281"/>
      <c r="I18" s="282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6"/>
      <c r="AJ18" s="48"/>
      <c r="AK18" s="48"/>
      <c r="AL18" s="48"/>
      <c r="AM18" s="48"/>
      <c r="AN18" s="48"/>
      <c r="AO18" s="48"/>
      <c r="AP18" s="48"/>
      <c r="BS18" s="704" t="str">
        <f>IF(P31&lt;W28,プルダウン項目!G2,"")</f>
        <v/>
      </c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0"/>
      <c r="AO19" s="110"/>
      <c r="AP19" s="110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</row>
    <row r="21" spans="1:106" ht="11.25" customHeight="1" x14ac:dyDescent="0.15">
      <c r="B21" s="277" t="s">
        <v>20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</row>
    <row r="22" spans="1:106" ht="11.2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S22" s="704" t="str">
        <f>IF(AND(I28&gt;0,OR(AH28="",AH31="")),プルダウン項目!G3,"")</f>
        <v/>
      </c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</row>
    <row r="23" spans="1:106" ht="11.2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</row>
    <row r="24" spans="1:106" ht="15" customHeight="1" x14ac:dyDescent="0.15">
      <c r="A24" s="8"/>
      <c r="B24" s="288" t="s">
        <v>123</v>
      </c>
      <c r="C24" s="288"/>
      <c r="D24" s="288"/>
      <c r="E24" s="288"/>
      <c r="F24" s="288"/>
      <c r="G24" s="288"/>
      <c r="H24" s="288"/>
      <c r="I24" s="290" t="s">
        <v>124</v>
      </c>
      <c r="J24" s="290"/>
      <c r="K24" s="290"/>
      <c r="L24" s="290"/>
      <c r="M24" s="290"/>
      <c r="N24" s="290"/>
      <c r="O24" s="290"/>
      <c r="P24" s="290" t="s">
        <v>23</v>
      </c>
      <c r="Q24" s="290"/>
      <c r="R24" s="290"/>
      <c r="S24" s="290"/>
      <c r="T24" s="290"/>
      <c r="U24" s="290"/>
      <c r="V24" s="290"/>
      <c r="W24" s="292" t="s">
        <v>126</v>
      </c>
      <c r="X24" s="293"/>
      <c r="Y24" s="293"/>
      <c r="Z24" s="293"/>
      <c r="AA24" s="293"/>
      <c r="AB24" s="293"/>
      <c r="AC24" s="294"/>
      <c r="AD24" s="301" t="s">
        <v>24</v>
      </c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  <c r="AU24" s="290" t="s">
        <v>53</v>
      </c>
      <c r="AV24" s="290"/>
      <c r="AW24" s="290"/>
      <c r="AX24" s="290"/>
      <c r="AY24" s="290"/>
      <c r="AZ24" s="290" t="s">
        <v>54</v>
      </c>
      <c r="BA24" s="290"/>
      <c r="BB24" s="290"/>
      <c r="BC24" s="290"/>
      <c r="BD24" s="290"/>
      <c r="BE24" s="290" t="s">
        <v>55</v>
      </c>
      <c r="BF24" s="290"/>
      <c r="BG24" s="290"/>
      <c r="BH24" s="290"/>
      <c r="BI24" s="290"/>
      <c r="BJ24" s="290" t="s">
        <v>56</v>
      </c>
      <c r="BK24" s="290"/>
      <c r="BL24" s="290"/>
      <c r="BM24" s="290"/>
      <c r="BN24" s="290"/>
      <c r="BO24" s="290"/>
      <c r="BP24" s="290"/>
      <c r="BQ24" s="290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</row>
    <row r="25" spans="1:106" ht="15" customHeight="1" x14ac:dyDescent="0.15">
      <c r="B25" s="288"/>
      <c r="C25" s="288"/>
      <c r="D25" s="288"/>
      <c r="E25" s="288"/>
      <c r="F25" s="288"/>
      <c r="G25" s="288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5"/>
      <c r="X25" s="296"/>
      <c r="Y25" s="296"/>
      <c r="Z25" s="296"/>
      <c r="AA25" s="296"/>
      <c r="AB25" s="296"/>
      <c r="AC25" s="297"/>
      <c r="AD25" s="304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1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DB25" s="1"/>
    </row>
    <row r="26" spans="1:106" ht="15" customHeight="1" x14ac:dyDescent="0.15">
      <c r="B26" s="288"/>
      <c r="C26" s="288"/>
      <c r="D26" s="288"/>
      <c r="E26" s="288"/>
      <c r="F26" s="288"/>
      <c r="G26" s="288"/>
      <c r="H26" s="288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5"/>
      <c r="X26" s="296"/>
      <c r="Y26" s="296"/>
      <c r="Z26" s="296"/>
      <c r="AA26" s="296"/>
      <c r="AB26" s="296"/>
      <c r="AC26" s="297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6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S26" s="704" t="str">
        <f>IF(AU28=プルダウン項目!B6,プルダウン項目!G4,"")</f>
        <v/>
      </c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DB26" s="1"/>
    </row>
    <row r="27" spans="1:106" ht="15" customHeight="1" x14ac:dyDescent="0.15">
      <c r="B27" s="289"/>
      <c r="C27" s="289"/>
      <c r="D27" s="289"/>
      <c r="E27" s="289"/>
      <c r="F27" s="289"/>
      <c r="G27" s="289"/>
      <c r="H27" s="289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8"/>
      <c r="X27" s="299"/>
      <c r="Y27" s="299"/>
      <c r="Z27" s="299"/>
      <c r="AA27" s="299"/>
      <c r="AB27" s="299"/>
      <c r="AC27" s="300"/>
      <c r="AD27" s="307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9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DB27" s="2"/>
    </row>
    <row r="28" spans="1:106" ht="15.75" customHeight="1" x14ac:dyDescent="0.15">
      <c r="B28" s="650"/>
      <c r="C28" s="650"/>
      <c r="D28" s="650"/>
      <c r="E28" s="651"/>
      <c r="F28" s="255" t="s">
        <v>57</v>
      </c>
      <c r="G28" s="255"/>
      <c r="H28" s="256"/>
      <c r="I28" s="650"/>
      <c r="J28" s="650"/>
      <c r="K28" s="650"/>
      <c r="L28" s="651"/>
      <c r="M28" s="255" t="s">
        <v>57</v>
      </c>
      <c r="N28" s="255"/>
      <c r="O28" s="256"/>
      <c r="P28" s="652" t="str">
        <f>IF(B28="","",B28+I28)</f>
        <v/>
      </c>
      <c r="Q28" s="652"/>
      <c r="R28" s="652"/>
      <c r="S28" s="653"/>
      <c r="T28" s="235" t="s">
        <v>57</v>
      </c>
      <c r="U28" s="235"/>
      <c r="V28" s="236"/>
      <c r="W28" s="685"/>
      <c r="X28" s="686"/>
      <c r="Y28" s="686"/>
      <c r="Z28" s="686"/>
      <c r="AA28" s="247" t="s">
        <v>2</v>
      </c>
      <c r="AB28" s="247"/>
      <c r="AC28" s="248"/>
      <c r="AD28" s="265" t="s">
        <v>30</v>
      </c>
      <c r="AE28" s="266"/>
      <c r="AF28" s="266"/>
      <c r="AG28" s="267"/>
      <c r="AH28" s="655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7"/>
      <c r="AU28" s="664"/>
      <c r="AV28" s="665"/>
      <c r="AW28" s="665"/>
      <c r="AX28" s="665"/>
      <c r="AY28" s="666"/>
      <c r="AZ28" s="641"/>
      <c r="BA28" s="642"/>
      <c r="BB28" s="642"/>
      <c r="BC28" s="642"/>
      <c r="BD28" s="643"/>
      <c r="BE28" s="641"/>
      <c r="BF28" s="642"/>
      <c r="BG28" s="642"/>
      <c r="BH28" s="642"/>
      <c r="BI28" s="643"/>
      <c r="BJ28" s="708"/>
      <c r="BK28" s="709"/>
      <c r="BL28" s="709"/>
      <c r="BM28" s="709"/>
      <c r="BN28" s="709"/>
      <c r="BO28" s="709"/>
      <c r="BP28" s="709"/>
      <c r="BQ28" s="710"/>
      <c r="BR28" s="15" t="str">
        <f>IF(BS18="","","※1")</f>
        <v/>
      </c>
      <c r="BS28" s="703" t="str">
        <f>IF(AZ28=プルダウン項目!C6,プルダウン項目!G5,"")</f>
        <v/>
      </c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DB28" s="2"/>
    </row>
    <row r="29" spans="1:106" ht="15.75" customHeight="1" x14ac:dyDescent="0.15">
      <c r="B29" s="650"/>
      <c r="C29" s="650"/>
      <c r="D29" s="650"/>
      <c r="E29" s="651"/>
      <c r="F29" s="257"/>
      <c r="G29" s="257"/>
      <c r="H29" s="258"/>
      <c r="I29" s="650"/>
      <c r="J29" s="650"/>
      <c r="K29" s="650"/>
      <c r="L29" s="651"/>
      <c r="M29" s="257"/>
      <c r="N29" s="257"/>
      <c r="O29" s="258"/>
      <c r="P29" s="652"/>
      <c r="Q29" s="652"/>
      <c r="R29" s="652"/>
      <c r="S29" s="653"/>
      <c r="T29" s="237"/>
      <c r="U29" s="237"/>
      <c r="V29" s="238"/>
      <c r="W29" s="687"/>
      <c r="X29" s="688"/>
      <c r="Y29" s="688"/>
      <c r="Z29" s="688"/>
      <c r="AA29" s="249"/>
      <c r="AB29" s="249"/>
      <c r="AC29" s="250"/>
      <c r="AD29" s="213"/>
      <c r="AE29" s="214"/>
      <c r="AF29" s="214"/>
      <c r="AG29" s="215"/>
      <c r="AH29" s="658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60"/>
      <c r="AU29" s="667"/>
      <c r="AV29" s="668"/>
      <c r="AW29" s="668"/>
      <c r="AX29" s="668"/>
      <c r="AY29" s="669"/>
      <c r="AZ29" s="644"/>
      <c r="BA29" s="645"/>
      <c r="BB29" s="645"/>
      <c r="BC29" s="645"/>
      <c r="BD29" s="646"/>
      <c r="BE29" s="644"/>
      <c r="BF29" s="645"/>
      <c r="BG29" s="645"/>
      <c r="BH29" s="645"/>
      <c r="BI29" s="646"/>
      <c r="BJ29" s="711"/>
      <c r="BK29" s="712"/>
      <c r="BL29" s="712"/>
      <c r="BM29" s="712"/>
      <c r="BN29" s="712"/>
      <c r="BO29" s="712"/>
      <c r="BP29" s="712"/>
      <c r="BQ29" s="71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DB29" s="2"/>
    </row>
    <row r="30" spans="1:106" ht="15.75" customHeight="1" x14ac:dyDescent="0.15">
      <c r="B30" s="650"/>
      <c r="C30" s="650"/>
      <c r="D30" s="650"/>
      <c r="E30" s="651"/>
      <c r="F30" s="259"/>
      <c r="G30" s="259"/>
      <c r="H30" s="260"/>
      <c r="I30" s="650"/>
      <c r="J30" s="650"/>
      <c r="K30" s="650"/>
      <c r="L30" s="651"/>
      <c r="M30" s="259"/>
      <c r="N30" s="259"/>
      <c r="O30" s="260"/>
      <c r="P30" s="654"/>
      <c r="Q30" s="654"/>
      <c r="R30" s="654"/>
      <c r="S30" s="229"/>
      <c r="T30" s="237"/>
      <c r="U30" s="237"/>
      <c r="V30" s="238"/>
      <c r="W30" s="689"/>
      <c r="X30" s="690"/>
      <c r="Y30" s="690"/>
      <c r="Z30" s="690"/>
      <c r="AA30" s="251"/>
      <c r="AB30" s="251"/>
      <c r="AC30" s="252"/>
      <c r="AD30" s="268"/>
      <c r="AE30" s="269"/>
      <c r="AF30" s="269"/>
      <c r="AG30" s="270"/>
      <c r="AH30" s="661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667"/>
      <c r="AV30" s="668"/>
      <c r="AW30" s="668"/>
      <c r="AX30" s="668"/>
      <c r="AY30" s="669"/>
      <c r="AZ30" s="644"/>
      <c r="BA30" s="645"/>
      <c r="BB30" s="645"/>
      <c r="BC30" s="645"/>
      <c r="BD30" s="646"/>
      <c r="BE30" s="644"/>
      <c r="BF30" s="645"/>
      <c r="BG30" s="645"/>
      <c r="BH30" s="645"/>
      <c r="BI30" s="646"/>
      <c r="BJ30" s="711"/>
      <c r="BK30" s="712"/>
      <c r="BL30" s="712"/>
      <c r="BM30" s="712"/>
      <c r="BN30" s="712"/>
      <c r="BO30" s="712"/>
      <c r="BP30" s="712"/>
      <c r="BQ30" s="713"/>
      <c r="BR30" s="15" t="str">
        <f>IF(BS22="","","※2")</f>
        <v/>
      </c>
      <c r="BS30" s="703" t="str">
        <f>IF(BE28=プルダウン項目!D6,プルダウン項目!G6,"")</f>
        <v/>
      </c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DB30" s="2"/>
    </row>
    <row r="31" spans="1:106" ht="15.75" customHeight="1" x14ac:dyDescent="0.15">
      <c r="B31" s="229" t="str">
        <f>IF(B28="","",ROUNDDOWN(B28/12,0))</f>
        <v/>
      </c>
      <c r="C31" s="230"/>
      <c r="D31" s="230"/>
      <c r="E31" s="230"/>
      <c r="F31" s="235" t="s">
        <v>2</v>
      </c>
      <c r="G31" s="235"/>
      <c r="H31" s="236"/>
      <c r="I31" s="230" t="str">
        <f>IF(I28="","",ROUNDDOWN(I28/12,0))</f>
        <v/>
      </c>
      <c r="J31" s="230"/>
      <c r="K31" s="230"/>
      <c r="L31" s="230"/>
      <c r="M31" s="235" t="s">
        <v>2</v>
      </c>
      <c r="N31" s="235"/>
      <c r="O31" s="235"/>
      <c r="P31" s="229" t="str">
        <f>IF(P28="","",ROUNDDOWN(P28/12,0))</f>
        <v/>
      </c>
      <c r="Q31" s="230"/>
      <c r="R31" s="230"/>
      <c r="S31" s="230"/>
      <c r="T31" s="235" t="s">
        <v>2</v>
      </c>
      <c r="U31" s="235"/>
      <c r="V31" s="236"/>
      <c r="W31" s="201"/>
      <c r="X31" s="202"/>
      <c r="Y31" s="202"/>
      <c r="Z31" s="202"/>
      <c r="AA31" s="202"/>
      <c r="AB31" s="202"/>
      <c r="AC31" s="203"/>
      <c r="AD31" s="210" t="s">
        <v>34</v>
      </c>
      <c r="AE31" s="211"/>
      <c r="AF31" s="211"/>
      <c r="AG31" s="212"/>
      <c r="AH31" s="673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5"/>
      <c r="AU31" s="667"/>
      <c r="AV31" s="668"/>
      <c r="AW31" s="668"/>
      <c r="AX31" s="668"/>
      <c r="AY31" s="669"/>
      <c r="AZ31" s="644"/>
      <c r="BA31" s="645"/>
      <c r="BB31" s="645"/>
      <c r="BC31" s="645"/>
      <c r="BD31" s="646"/>
      <c r="BE31" s="644"/>
      <c r="BF31" s="645"/>
      <c r="BG31" s="645"/>
      <c r="BH31" s="645"/>
      <c r="BI31" s="646"/>
      <c r="BJ31" s="711"/>
      <c r="BK31" s="712"/>
      <c r="BL31" s="712"/>
      <c r="BM31" s="712"/>
      <c r="BN31" s="712"/>
      <c r="BO31" s="712"/>
      <c r="BP31" s="712"/>
      <c r="BQ31" s="71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DB31" s="3"/>
    </row>
    <row r="32" spans="1:106" ht="15.75" customHeight="1" x14ac:dyDescent="0.15">
      <c r="B32" s="231"/>
      <c r="C32" s="232"/>
      <c r="D32" s="232"/>
      <c r="E32" s="232"/>
      <c r="F32" s="237"/>
      <c r="G32" s="237"/>
      <c r="H32" s="238"/>
      <c r="I32" s="232"/>
      <c r="J32" s="232"/>
      <c r="K32" s="232"/>
      <c r="L32" s="232"/>
      <c r="M32" s="237"/>
      <c r="N32" s="237"/>
      <c r="O32" s="237"/>
      <c r="P32" s="231"/>
      <c r="Q32" s="232"/>
      <c r="R32" s="232"/>
      <c r="S32" s="232"/>
      <c r="T32" s="237"/>
      <c r="U32" s="237"/>
      <c r="V32" s="238"/>
      <c r="W32" s="204"/>
      <c r="X32" s="205"/>
      <c r="Y32" s="205"/>
      <c r="Z32" s="205"/>
      <c r="AA32" s="205"/>
      <c r="AB32" s="205"/>
      <c r="AC32" s="206"/>
      <c r="AD32" s="213"/>
      <c r="AE32" s="214"/>
      <c r="AF32" s="214"/>
      <c r="AG32" s="215"/>
      <c r="AH32" s="658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60"/>
      <c r="AU32" s="667"/>
      <c r="AV32" s="668"/>
      <c r="AW32" s="668"/>
      <c r="AX32" s="668"/>
      <c r="AY32" s="669"/>
      <c r="AZ32" s="644"/>
      <c r="BA32" s="645"/>
      <c r="BB32" s="645"/>
      <c r="BC32" s="645"/>
      <c r="BD32" s="646"/>
      <c r="BE32" s="644"/>
      <c r="BF32" s="645"/>
      <c r="BG32" s="645"/>
      <c r="BH32" s="645"/>
      <c r="BI32" s="646"/>
      <c r="BJ32" s="711"/>
      <c r="BK32" s="712"/>
      <c r="BL32" s="712"/>
      <c r="BM32" s="712"/>
      <c r="BN32" s="712"/>
      <c r="BO32" s="712"/>
      <c r="BP32" s="712"/>
      <c r="BQ32" s="713"/>
      <c r="BS32" s="717" t="str">
        <f>IF(BJ28=プルダウン項目!E6,プルダウン項目!G7,"")</f>
        <v/>
      </c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B32" s="3"/>
    </row>
    <row r="33" spans="1:106" ht="33.75" customHeight="1" x14ac:dyDescent="0.15">
      <c r="B33" s="233"/>
      <c r="C33" s="234"/>
      <c r="D33" s="234"/>
      <c r="E33" s="234"/>
      <c r="F33" s="239"/>
      <c r="G33" s="239"/>
      <c r="H33" s="240"/>
      <c r="I33" s="234"/>
      <c r="J33" s="234"/>
      <c r="K33" s="234"/>
      <c r="L33" s="234"/>
      <c r="M33" s="239"/>
      <c r="N33" s="239"/>
      <c r="O33" s="239"/>
      <c r="P33" s="233"/>
      <c r="Q33" s="234"/>
      <c r="R33" s="234"/>
      <c r="S33" s="234"/>
      <c r="T33" s="239"/>
      <c r="U33" s="239"/>
      <c r="V33" s="240"/>
      <c r="W33" s="207"/>
      <c r="X33" s="208"/>
      <c r="Y33" s="208"/>
      <c r="Z33" s="208"/>
      <c r="AA33" s="208"/>
      <c r="AB33" s="208"/>
      <c r="AC33" s="209"/>
      <c r="AD33" s="216"/>
      <c r="AE33" s="217"/>
      <c r="AF33" s="217"/>
      <c r="AG33" s="218"/>
      <c r="AH33" s="676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8"/>
      <c r="AU33" s="670"/>
      <c r="AV33" s="671"/>
      <c r="AW33" s="671"/>
      <c r="AX33" s="671"/>
      <c r="AY33" s="672"/>
      <c r="AZ33" s="647"/>
      <c r="BA33" s="648"/>
      <c r="BB33" s="648"/>
      <c r="BC33" s="648"/>
      <c r="BD33" s="649"/>
      <c r="BE33" s="647"/>
      <c r="BF33" s="648"/>
      <c r="BG33" s="648"/>
      <c r="BH33" s="648"/>
      <c r="BI33" s="649"/>
      <c r="BJ33" s="714"/>
      <c r="BK33" s="715"/>
      <c r="BL33" s="715"/>
      <c r="BM33" s="715"/>
      <c r="BN33" s="715"/>
      <c r="BO33" s="715"/>
      <c r="BP33" s="715"/>
      <c r="BQ33" s="716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DB33" s="3"/>
    </row>
    <row r="34" spans="1:106" ht="72" customHeight="1" x14ac:dyDescent="0.15">
      <c r="B34" s="178" t="s">
        <v>162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customFormat="1" ht="11.25" customHeight="1" x14ac:dyDescent="0.15">
      <c r="B36" s="180" t="s">
        <v>36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1:106" customFormat="1" ht="11.25" customHeight="1" x14ac:dyDescent="0.15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</row>
    <row r="38" spans="1:106" customFormat="1" ht="11.25" customHeight="1" x14ac:dyDescent="0.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</row>
    <row r="39" spans="1:106" customFormat="1" ht="27" customHeight="1" x14ac:dyDescent="0.15">
      <c r="B39" s="131" t="s">
        <v>37</v>
      </c>
      <c r="C39" s="132"/>
      <c r="D39" s="133"/>
      <c r="E39" s="131" t="s">
        <v>38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  <c r="Y39" s="131" t="s">
        <v>39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1" t="s">
        <v>40</v>
      </c>
      <c r="BG39" s="132"/>
      <c r="BH39" s="132"/>
      <c r="BI39" s="132"/>
      <c r="BJ39" s="132"/>
      <c r="BK39" s="133"/>
      <c r="BL39" s="131" t="s">
        <v>127</v>
      </c>
      <c r="BM39" s="132"/>
      <c r="BN39" s="132"/>
      <c r="BO39" s="132"/>
      <c r="BP39" s="132"/>
      <c r="BQ39" s="133"/>
    </row>
    <row r="40" spans="1:106" customFormat="1" ht="27" customHeight="1" x14ac:dyDescent="0.15">
      <c r="B40" s="134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6"/>
      <c r="BF40" s="134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6"/>
    </row>
    <row r="41" spans="1:106" customFormat="1" ht="27" customHeight="1" thickBot="1" x14ac:dyDescent="0.2">
      <c r="B41" s="189"/>
      <c r="C41" s="190"/>
      <c r="D41" s="191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1"/>
      <c r="BF41" s="189"/>
      <c r="BG41" s="190"/>
      <c r="BH41" s="190"/>
      <c r="BI41" s="190"/>
      <c r="BJ41" s="190"/>
      <c r="BK41" s="191"/>
      <c r="BL41" s="189"/>
      <c r="BM41" s="190"/>
      <c r="BN41" s="190"/>
      <c r="BO41" s="190"/>
      <c r="BP41" s="190"/>
      <c r="BQ41" s="191"/>
    </row>
    <row r="42" spans="1:106" customFormat="1" ht="12.95" customHeight="1" thickTop="1" x14ac:dyDescent="0.15">
      <c r="B42" s="192">
        <v>1</v>
      </c>
      <c r="C42" s="193"/>
      <c r="D42" s="194"/>
      <c r="E42" s="637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9"/>
      <c r="Y42" s="637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638"/>
      <c r="AT42" s="638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9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</row>
    <row r="43" spans="1:106" customFormat="1" ht="12.95" customHeight="1" x14ac:dyDescent="0.15">
      <c r="B43" s="134"/>
      <c r="C43" s="135"/>
      <c r="D43" s="136"/>
      <c r="E43" s="627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9"/>
      <c r="Y43" s="627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9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</row>
    <row r="44" spans="1:106" customFormat="1" ht="12.95" customHeight="1" x14ac:dyDescent="0.15">
      <c r="B44" s="137"/>
      <c r="C44" s="138"/>
      <c r="D44" s="139"/>
      <c r="E44" s="630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2"/>
      <c r="Y44" s="630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</row>
    <row r="45" spans="1:106" customFormat="1" ht="12.95" customHeight="1" x14ac:dyDescent="0.15">
      <c r="B45" s="131">
        <v>2</v>
      </c>
      <c r="C45" s="132"/>
      <c r="D45" s="133"/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6"/>
      <c r="Y45" s="624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</row>
    <row r="46" spans="1:106" customFormat="1" ht="12.95" customHeight="1" x14ac:dyDescent="0.15">
      <c r="B46" s="134"/>
      <c r="C46" s="135"/>
      <c r="D46" s="136"/>
      <c r="E46" s="627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9"/>
      <c r="Y46" s="627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</row>
    <row r="47" spans="1:106" customFormat="1" ht="12.95" customHeight="1" x14ac:dyDescent="0.15">
      <c r="B47" s="137"/>
      <c r="C47" s="138"/>
      <c r="D47" s="139"/>
      <c r="E47" s="630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2"/>
      <c r="Y47" s="630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2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</row>
    <row r="48" spans="1:106" customFormat="1" ht="12.95" customHeight="1" x14ac:dyDescent="0.15">
      <c r="B48" s="131">
        <v>3</v>
      </c>
      <c r="C48" s="132"/>
      <c r="D48" s="133"/>
      <c r="E48" s="624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6"/>
      <c r="Y48" s="624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</row>
    <row r="49" spans="2:69" customFormat="1" ht="12.95" customHeight="1" x14ac:dyDescent="0.15">
      <c r="B49" s="134"/>
      <c r="C49" s="135"/>
      <c r="D49" s="136"/>
      <c r="E49" s="627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9"/>
      <c r="Y49" s="627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  <c r="BE49" s="629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</row>
    <row r="50" spans="2:69" customFormat="1" ht="12.95" customHeight="1" x14ac:dyDescent="0.15">
      <c r="B50" s="137"/>
      <c r="C50" s="138"/>
      <c r="D50" s="139"/>
      <c r="E50" s="630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2"/>
      <c r="Y50" s="630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1"/>
      <c r="BB50" s="631"/>
      <c r="BC50" s="631"/>
      <c r="BD50" s="631"/>
      <c r="BE50" s="632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</row>
    <row r="51" spans="2:69" customFormat="1" ht="12.95" customHeight="1" x14ac:dyDescent="0.15">
      <c r="B51" s="131">
        <v>4</v>
      </c>
      <c r="C51" s="132"/>
      <c r="D51" s="133"/>
      <c r="E51" s="624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6"/>
      <c r="Y51" s="624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</row>
    <row r="52" spans="2:69" customFormat="1" ht="12.95" customHeight="1" x14ac:dyDescent="0.15">
      <c r="B52" s="134"/>
      <c r="C52" s="135"/>
      <c r="D52" s="136"/>
      <c r="E52" s="627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9"/>
      <c r="Y52" s="627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9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</row>
    <row r="53" spans="2:69" customFormat="1" ht="12.95" customHeight="1" x14ac:dyDescent="0.15">
      <c r="B53" s="137"/>
      <c r="C53" s="138"/>
      <c r="D53" s="139"/>
      <c r="E53" s="630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2"/>
      <c r="Y53" s="630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</row>
    <row r="54" spans="2:69" customFormat="1" ht="12.95" customHeight="1" x14ac:dyDescent="0.15">
      <c r="B54" s="131">
        <v>5</v>
      </c>
      <c r="C54" s="132"/>
      <c r="D54" s="133"/>
      <c r="E54" s="624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6"/>
      <c r="Y54" s="624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633"/>
    </row>
    <row r="55" spans="2:69" customFormat="1" ht="12.95" customHeight="1" x14ac:dyDescent="0.15">
      <c r="B55" s="134"/>
      <c r="C55" s="135"/>
      <c r="D55" s="136"/>
      <c r="E55" s="627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9"/>
      <c r="Y55" s="627"/>
      <c r="Z55" s="628"/>
      <c r="AA55" s="628"/>
      <c r="AB55" s="628"/>
      <c r="AC55" s="628"/>
      <c r="AD55" s="628"/>
      <c r="AE55" s="628"/>
      <c r="AF55" s="628"/>
      <c r="AG55" s="628"/>
      <c r="AH55" s="628"/>
      <c r="AI55" s="628"/>
      <c r="AJ55" s="628"/>
      <c r="AK55" s="628"/>
      <c r="AL55" s="628"/>
      <c r="AM55" s="628"/>
      <c r="AN55" s="628"/>
      <c r="AO55" s="628"/>
      <c r="AP55" s="628"/>
      <c r="AQ55" s="628"/>
      <c r="AR55" s="628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9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</row>
    <row r="56" spans="2:69" customFormat="1" ht="12.95" customHeight="1" x14ac:dyDescent="0.15">
      <c r="B56" s="137"/>
      <c r="C56" s="138"/>
      <c r="D56" s="139"/>
      <c r="E56" s="630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2"/>
      <c r="Y56" s="630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2"/>
      <c r="BF56" s="633"/>
      <c r="BG56" s="633"/>
      <c r="BH56" s="633"/>
      <c r="BI56" s="633"/>
      <c r="BJ56" s="633"/>
      <c r="BK56" s="633"/>
      <c r="BL56" s="633"/>
      <c r="BM56" s="633"/>
      <c r="BN56" s="633"/>
      <c r="BO56" s="633"/>
      <c r="BP56" s="633"/>
      <c r="BQ56" s="633"/>
    </row>
    <row r="57" spans="2:69" customFormat="1" ht="12.95" customHeight="1" x14ac:dyDescent="0.15">
      <c r="B57" s="131">
        <v>6</v>
      </c>
      <c r="C57" s="132"/>
      <c r="D57" s="133"/>
      <c r="E57" s="624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  <c r="Y57" s="624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</row>
    <row r="58" spans="2:69" customFormat="1" ht="12.95" customHeight="1" x14ac:dyDescent="0.15">
      <c r="B58" s="134"/>
      <c r="C58" s="135"/>
      <c r="D58" s="136"/>
      <c r="E58" s="627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9"/>
      <c r="Y58" s="627"/>
      <c r="Z58" s="628"/>
      <c r="AA58" s="628"/>
      <c r="AB58" s="628"/>
      <c r="AC58" s="628"/>
      <c r="AD58" s="628"/>
      <c r="AE58" s="628"/>
      <c r="AF58" s="628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</row>
    <row r="59" spans="2:69" customFormat="1" ht="12.95" customHeight="1" x14ac:dyDescent="0.15">
      <c r="B59" s="137"/>
      <c r="C59" s="138"/>
      <c r="D59" s="139"/>
      <c r="E59" s="630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630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2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633"/>
      <c r="BQ59" s="633"/>
    </row>
    <row r="60" spans="2:69" customFormat="1" ht="12.95" customHeight="1" x14ac:dyDescent="0.15">
      <c r="B60" s="131">
        <v>7</v>
      </c>
      <c r="C60" s="132"/>
      <c r="D60" s="133"/>
      <c r="E60" s="624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6"/>
      <c r="Y60" s="624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</row>
    <row r="61" spans="2:69" customFormat="1" ht="12.95" customHeight="1" x14ac:dyDescent="0.15">
      <c r="B61" s="134"/>
      <c r="C61" s="135"/>
      <c r="D61" s="136"/>
      <c r="E61" s="627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9"/>
      <c r="Y61" s="627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9"/>
      <c r="BF61" s="633"/>
      <c r="BG61" s="633"/>
      <c r="BH61" s="633"/>
      <c r="BI61" s="633"/>
      <c r="BJ61" s="633"/>
      <c r="BK61" s="633"/>
      <c r="BL61" s="633"/>
      <c r="BM61" s="633"/>
      <c r="BN61" s="633"/>
      <c r="BO61" s="633"/>
      <c r="BP61" s="633"/>
      <c r="BQ61" s="633"/>
    </row>
    <row r="62" spans="2:69" customFormat="1" ht="12.95" customHeight="1" x14ac:dyDescent="0.15">
      <c r="B62" s="137"/>
      <c r="C62" s="138"/>
      <c r="D62" s="139"/>
      <c r="E62" s="630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630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2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</row>
    <row r="63" spans="2:69" customFormat="1" ht="12.95" customHeight="1" x14ac:dyDescent="0.15">
      <c r="B63" s="131">
        <v>8</v>
      </c>
      <c r="C63" s="132"/>
      <c r="D63" s="133"/>
      <c r="E63" s="624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  <c r="Y63" s="624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33"/>
      <c r="BG63" s="633"/>
      <c r="BH63" s="633"/>
      <c r="BI63" s="633"/>
      <c r="BJ63" s="633"/>
      <c r="BK63" s="633"/>
      <c r="BL63" s="633"/>
      <c r="BM63" s="633"/>
      <c r="BN63" s="633"/>
      <c r="BO63" s="633"/>
      <c r="BP63" s="633"/>
      <c r="BQ63" s="633"/>
    </row>
    <row r="64" spans="2:69" customFormat="1" ht="12.95" customHeight="1" x14ac:dyDescent="0.15">
      <c r="B64" s="134"/>
      <c r="C64" s="135"/>
      <c r="D64" s="136"/>
      <c r="E64" s="627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9"/>
      <c r="Y64" s="627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  <c r="AM64" s="628"/>
      <c r="AN64" s="628"/>
      <c r="AO64" s="628"/>
      <c r="AP64" s="628"/>
      <c r="AQ64" s="628"/>
      <c r="AR64" s="628"/>
      <c r="AS64" s="628"/>
      <c r="AT64" s="628"/>
      <c r="AU64" s="628"/>
      <c r="AV64" s="628"/>
      <c r="AW64" s="628"/>
      <c r="AX64" s="628"/>
      <c r="AY64" s="628"/>
      <c r="AZ64" s="628"/>
      <c r="BA64" s="628"/>
      <c r="BB64" s="628"/>
      <c r="BC64" s="628"/>
      <c r="BD64" s="628"/>
      <c r="BE64" s="629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</row>
    <row r="65" spans="2:69" customFormat="1" ht="12.95" customHeight="1" x14ac:dyDescent="0.15">
      <c r="B65" s="137"/>
      <c r="C65" s="138"/>
      <c r="D65" s="139"/>
      <c r="E65" s="630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2"/>
      <c r="Y65" s="630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2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</row>
    <row r="66" spans="2:69" customFormat="1" ht="12.95" customHeight="1" x14ac:dyDescent="0.15">
      <c r="B66" s="131">
        <v>9</v>
      </c>
      <c r="C66" s="132"/>
      <c r="D66" s="133"/>
      <c r="E66" s="624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6"/>
      <c r="Y66" s="624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6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</row>
    <row r="67" spans="2:69" customFormat="1" ht="12.95" customHeight="1" x14ac:dyDescent="0.15">
      <c r="B67" s="134"/>
      <c r="C67" s="135"/>
      <c r="D67" s="136"/>
      <c r="E67" s="627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9"/>
      <c r="Y67" s="627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9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</row>
    <row r="68" spans="2:69" customFormat="1" ht="12.95" customHeight="1" x14ac:dyDescent="0.15">
      <c r="B68" s="137"/>
      <c r="C68" s="138"/>
      <c r="D68" s="139"/>
      <c r="E68" s="630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2"/>
      <c r="Y68" s="630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2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</row>
    <row r="69" spans="2:69" customFormat="1" ht="12.95" customHeight="1" x14ac:dyDescent="0.15">
      <c r="B69" s="131">
        <v>10</v>
      </c>
      <c r="C69" s="132"/>
      <c r="D69" s="133"/>
      <c r="E69" s="624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6"/>
      <c r="Y69" s="624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6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</row>
    <row r="70" spans="2:69" customFormat="1" ht="12.95" customHeight="1" x14ac:dyDescent="0.15">
      <c r="B70" s="134"/>
      <c r="C70" s="135"/>
      <c r="D70" s="136"/>
      <c r="E70" s="627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9"/>
      <c r="Y70" s="627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9"/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633"/>
    </row>
    <row r="71" spans="2:69" customFormat="1" ht="12.95" customHeight="1" x14ac:dyDescent="0.15">
      <c r="B71" s="137"/>
      <c r="C71" s="138"/>
      <c r="D71" s="139"/>
      <c r="E71" s="627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9"/>
      <c r="Y71" s="627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9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</row>
    <row r="72" spans="2:69" customFormat="1" ht="12.95" customHeight="1" x14ac:dyDescent="0.15">
      <c r="B72" s="131">
        <v>11</v>
      </c>
      <c r="C72" s="132"/>
      <c r="D72" s="133"/>
      <c r="E72" s="624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6"/>
      <c r="Y72" s="624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6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</row>
    <row r="73" spans="2:69" customFormat="1" ht="12.95" customHeight="1" x14ac:dyDescent="0.15">
      <c r="B73" s="134"/>
      <c r="C73" s="135"/>
      <c r="D73" s="136"/>
      <c r="E73" s="627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9"/>
      <c r="Y73" s="627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  <c r="AM73" s="628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9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</row>
    <row r="74" spans="2:69" customFormat="1" ht="12.95" customHeight="1" x14ac:dyDescent="0.15">
      <c r="B74" s="137"/>
      <c r="C74" s="138"/>
      <c r="D74" s="139"/>
      <c r="E74" s="630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2"/>
      <c r="Y74" s="630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6"/>
      <c r="BQ74" s="636"/>
    </row>
    <row r="75" spans="2:69" customFormat="1" ht="12.95" customHeight="1" x14ac:dyDescent="0.15">
      <c r="B75" s="131">
        <v>12</v>
      </c>
      <c r="C75" s="132"/>
      <c r="D75" s="133"/>
      <c r="E75" s="624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6"/>
      <c r="Y75" s="624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6"/>
      <c r="BF75" s="633"/>
      <c r="BG75" s="633"/>
      <c r="BH75" s="633"/>
      <c r="BI75" s="633"/>
      <c r="BJ75" s="633"/>
      <c r="BK75" s="633"/>
      <c r="BL75" s="633"/>
      <c r="BM75" s="633"/>
      <c r="BN75" s="633"/>
      <c r="BO75" s="633"/>
      <c r="BP75" s="633"/>
      <c r="BQ75" s="633"/>
    </row>
    <row r="76" spans="2:69" customFormat="1" ht="12.95" customHeight="1" x14ac:dyDescent="0.15">
      <c r="B76" s="134"/>
      <c r="C76" s="135"/>
      <c r="D76" s="136"/>
      <c r="E76" s="627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9"/>
      <c r="Y76" s="627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9"/>
      <c r="BF76" s="633"/>
      <c r="BG76" s="633"/>
      <c r="BH76" s="633"/>
      <c r="BI76" s="633"/>
      <c r="BJ76" s="633"/>
      <c r="BK76" s="633"/>
      <c r="BL76" s="633"/>
      <c r="BM76" s="633"/>
      <c r="BN76" s="633"/>
      <c r="BO76" s="633"/>
      <c r="BP76" s="633"/>
      <c r="BQ76" s="633"/>
    </row>
    <row r="77" spans="2:69" customFormat="1" ht="12.95" customHeight="1" x14ac:dyDescent="0.15">
      <c r="B77" s="137"/>
      <c r="C77" s="138"/>
      <c r="D77" s="139"/>
      <c r="E77" s="630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2"/>
      <c r="Y77" s="630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3"/>
      <c r="BG77" s="633"/>
      <c r="BH77" s="633"/>
      <c r="BI77" s="633"/>
      <c r="BJ77" s="633"/>
      <c r="BK77" s="633"/>
      <c r="BL77" s="633"/>
      <c r="BM77" s="633"/>
      <c r="BN77" s="633"/>
      <c r="BO77" s="633"/>
      <c r="BP77" s="633"/>
      <c r="BQ77" s="633"/>
    </row>
    <row r="78" spans="2:69" customFormat="1" ht="12.95" customHeight="1" x14ac:dyDescent="0.15">
      <c r="B78" s="131">
        <v>13</v>
      </c>
      <c r="C78" s="132"/>
      <c r="D78" s="133"/>
      <c r="E78" s="624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6"/>
      <c r="Y78" s="624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6"/>
      <c r="BF78" s="633"/>
      <c r="BG78" s="633"/>
      <c r="BH78" s="633"/>
      <c r="BI78" s="633"/>
      <c r="BJ78" s="633"/>
      <c r="BK78" s="633"/>
      <c r="BL78" s="633"/>
      <c r="BM78" s="633"/>
      <c r="BN78" s="633"/>
      <c r="BO78" s="633"/>
      <c r="BP78" s="633"/>
      <c r="BQ78" s="633"/>
    </row>
    <row r="79" spans="2:69" customFormat="1" ht="12.95" customHeight="1" x14ac:dyDescent="0.15">
      <c r="B79" s="134"/>
      <c r="C79" s="135"/>
      <c r="D79" s="136"/>
      <c r="E79" s="627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9"/>
      <c r="Y79" s="627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9"/>
      <c r="BF79" s="633"/>
      <c r="BG79" s="633"/>
      <c r="BH79" s="633"/>
      <c r="BI79" s="633"/>
      <c r="BJ79" s="633"/>
      <c r="BK79" s="633"/>
      <c r="BL79" s="633"/>
      <c r="BM79" s="633"/>
      <c r="BN79" s="633"/>
      <c r="BO79" s="633"/>
      <c r="BP79" s="633"/>
      <c r="BQ79" s="633"/>
    </row>
    <row r="80" spans="2:69" customFormat="1" ht="12.95" customHeight="1" x14ac:dyDescent="0.15">
      <c r="B80" s="137"/>
      <c r="C80" s="138"/>
      <c r="D80" s="139"/>
      <c r="E80" s="630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2"/>
      <c r="Y80" s="630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3"/>
      <c r="BG80" s="633"/>
      <c r="BH80" s="633"/>
      <c r="BI80" s="633"/>
      <c r="BJ80" s="633"/>
      <c r="BK80" s="633"/>
      <c r="BL80" s="633"/>
      <c r="BM80" s="633"/>
      <c r="BN80" s="633"/>
      <c r="BO80" s="633"/>
      <c r="BP80" s="633"/>
      <c r="BQ80" s="633"/>
    </row>
    <row r="81" spans="2:69" customFormat="1" ht="12.95" customHeight="1" x14ac:dyDescent="0.15">
      <c r="B81" s="131">
        <v>14</v>
      </c>
      <c r="C81" s="132"/>
      <c r="D81" s="133"/>
      <c r="E81" s="624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6"/>
      <c r="Y81" s="624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6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3"/>
      <c r="BQ81" s="633"/>
    </row>
    <row r="82" spans="2:69" customFormat="1" ht="12.95" customHeight="1" x14ac:dyDescent="0.15">
      <c r="B82" s="134"/>
      <c r="C82" s="135"/>
      <c r="D82" s="136"/>
      <c r="E82" s="627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9"/>
      <c r="Y82" s="627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  <c r="AN82" s="628"/>
      <c r="AO82" s="628"/>
      <c r="AP82" s="628"/>
      <c r="AQ82" s="628"/>
      <c r="AR82" s="628"/>
      <c r="AS82" s="628"/>
      <c r="AT82" s="628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9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</row>
    <row r="83" spans="2:69" customFormat="1" ht="12.95" customHeight="1" x14ac:dyDescent="0.15">
      <c r="B83" s="137"/>
      <c r="C83" s="138"/>
      <c r="D83" s="139"/>
      <c r="E83" s="630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2"/>
      <c r="Y83" s="630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</row>
    <row r="84" spans="2:69" customFormat="1" ht="12.95" customHeight="1" x14ac:dyDescent="0.15">
      <c r="B84" s="131">
        <v>15</v>
      </c>
      <c r="C84" s="132"/>
      <c r="D84" s="133"/>
      <c r="E84" s="624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6"/>
      <c r="Y84" s="624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6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</row>
    <row r="85" spans="2:69" customFormat="1" ht="12.95" customHeight="1" x14ac:dyDescent="0.15">
      <c r="B85" s="134"/>
      <c r="C85" s="135"/>
      <c r="D85" s="136"/>
      <c r="E85" s="627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9"/>
      <c r="Y85" s="627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  <c r="AN85" s="628"/>
      <c r="AO85" s="628"/>
      <c r="AP85" s="628"/>
      <c r="AQ85" s="628"/>
      <c r="AR85" s="628"/>
      <c r="AS85" s="628"/>
      <c r="AT85" s="628"/>
      <c r="AU85" s="628"/>
      <c r="AV85" s="628"/>
      <c r="AW85" s="628"/>
      <c r="AX85" s="628"/>
      <c r="AY85" s="628"/>
      <c r="AZ85" s="628"/>
      <c r="BA85" s="628"/>
      <c r="BB85" s="628"/>
      <c r="BC85" s="628"/>
      <c r="BD85" s="628"/>
      <c r="BE85" s="629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</row>
    <row r="86" spans="2:69" customFormat="1" ht="12.95" customHeight="1" x14ac:dyDescent="0.15">
      <c r="B86" s="137"/>
      <c r="C86" s="138"/>
      <c r="D86" s="139"/>
      <c r="E86" s="630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2"/>
      <c r="Y86" s="630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2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</row>
    <row r="87" spans="2:69" customFormat="1" ht="12.95" customHeight="1" x14ac:dyDescent="0.15">
      <c r="B87" s="131">
        <v>16</v>
      </c>
      <c r="C87" s="132"/>
      <c r="D87" s="133"/>
      <c r="E87" s="624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  <c r="Y87" s="624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633"/>
      <c r="BG87" s="633"/>
      <c r="BH87" s="633"/>
      <c r="BI87" s="633"/>
      <c r="BJ87" s="633"/>
      <c r="BK87" s="633"/>
      <c r="BL87" s="633"/>
      <c r="BM87" s="633"/>
      <c r="BN87" s="633"/>
      <c r="BO87" s="633"/>
      <c r="BP87" s="633"/>
      <c r="BQ87" s="633"/>
    </row>
    <row r="88" spans="2:69" customFormat="1" ht="12.95" customHeight="1" x14ac:dyDescent="0.15">
      <c r="B88" s="134"/>
      <c r="C88" s="135"/>
      <c r="D88" s="136"/>
      <c r="E88" s="627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9"/>
      <c r="Y88" s="627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  <c r="AN88" s="628"/>
      <c r="AO88" s="628"/>
      <c r="AP88" s="628"/>
      <c r="AQ88" s="628"/>
      <c r="AR88" s="628"/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9"/>
      <c r="BF88" s="633"/>
      <c r="BG88" s="633"/>
      <c r="BH88" s="633"/>
      <c r="BI88" s="633"/>
      <c r="BJ88" s="633"/>
      <c r="BK88" s="633"/>
      <c r="BL88" s="633"/>
      <c r="BM88" s="633"/>
      <c r="BN88" s="633"/>
      <c r="BO88" s="633"/>
      <c r="BP88" s="633"/>
      <c r="BQ88" s="633"/>
    </row>
    <row r="89" spans="2:69" customFormat="1" ht="12.95" customHeight="1" x14ac:dyDescent="0.15">
      <c r="B89" s="137"/>
      <c r="C89" s="138"/>
      <c r="D89" s="139"/>
      <c r="E89" s="630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2"/>
      <c r="Y89" s="630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2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3"/>
      <c r="BQ89" s="633"/>
    </row>
    <row r="90" spans="2:69" customFormat="1" ht="12.95" customHeight="1" x14ac:dyDescent="0.15">
      <c r="B90" s="131">
        <v>17</v>
      </c>
      <c r="C90" s="132"/>
      <c r="D90" s="133"/>
      <c r="E90" s="624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6"/>
      <c r="Y90" s="624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6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</row>
    <row r="91" spans="2:69" customFormat="1" ht="12.95" customHeight="1" x14ac:dyDescent="0.15">
      <c r="B91" s="134"/>
      <c r="C91" s="135"/>
      <c r="D91" s="136"/>
      <c r="E91" s="627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9"/>
      <c r="Y91" s="627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8"/>
      <c r="AT91" s="628"/>
      <c r="AU91" s="628"/>
      <c r="AV91" s="628"/>
      <c r="AW91" s="628"/>
      <c r="AX91" s="628"/>
      <c r="AY91" s="628"/>
      <c r="AZ91" s="628"/>
      <c r="BA91" s="628"/>
      <c r="BB91" s="628"/>
      <c r="BC91" s="628"/>
      <c r="BD91" s="628"/>
      <c r="BE91" s="629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</row>
    <row r="92" spans="2:69" customFormat="1" ht="12.95" customHeight="1" x14ac:dyDescent="0.15">
      <c r="B92" s="137"/>
      <c r="C92" s="138"/>
      <c r="D92" s="139"/>
      <c r="E92" s="630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2"/>
      <c r="Y92" s="630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2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</row>
    <row r="93" spans="2:69" customFormat="1" ht="12.95" customHeight="1" x14ac:dyDescent="0.15">
      <c r="B93" s="131">
        <v>18</v>
      </c>
      <c r="C93" s="132"/>
      <c r="D93" s="133"/>
      <c r="E93" s="624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6"/>
      <c r="Y93" s="624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6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</row>
    <row r="94" spans="2:69" customFormat="1" ht="12.95" customHeight="1" x14ac:dyDescent="0.15">
      <c r="B94" s="134"/>
      <c r="C94" s="135"/>
      <c r="D94" s="136"/>
      <c r="E94" s="627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9"/>
      <c r="Y94" s="627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9"/>
      <c r="BF94" s="633"/>
      <c r="BG94" s="633"/>
      <c r="BH94" s="633"/>
      <c r="BI94" s="633"/>
      <c r="BJ94" s="633"/>
      <c r="BK94" s="633"/>
      <c r="BL94" s="633"/>
      <c r="BM94" s="633"/>
      <c r="BN94" s="633"/>
      <c r="BO94" s="633"/>
      <c r="BP94" s="633"/>
      <c r="BQ94" s="633"/>
    </row>
    <row r="95" spans="2:69" customFormat="1" ht="12.95" customHeight="1" x14ac:dyDescent="0.15">
      <c r="B95" s="137"/>
      <c r="C95" s="138"/>
      <c r="D95" s="139"/>
      <c r="E95" s="630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2"/>
      <c r="Y95" s="630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2"/>
      <c r="BF95" s="633"/>
      <c r="BG95" s="633"/>
      <c r="BH95" s="633"/>
      <c r="BI95" s="633"/>
      <c r="BJ95" s="633"/>
      <c r="BK95" s="633"/>
      <c r="BL95" s="633"/>
      <c r="BM95" s="633"/>
      <c r="BN95" s="633"/>
      <c r="BO95" s="633"/>
      <c r="BP95" s="633"/>
      <c r="BQ95" s="633"/>
    </row>
    <row r="96" spans="2:69" customFormat="1" ht="12.95" customHeight="1" x14ac:dyDescent="0.15">
      <c r="B96" s="131">
        <v>19</v>
      </c>
      <c r="C96" s="132"/>
      <c r="D96" s="133"/>
      <c r="E96" s="624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6"/>
      <c r="Y96" s="624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6"/>
      <c r="BF96" s="633"/>
      <c r="BG96" s="633"/>
      <c r="BH96" s="633"/>
      <c r="BI96" s="633"/>
      <c r="BJ96" s="633"/>
      <c r="BK96" s="633"/>
      <c r="BL96" s="633"/>
      <c r="BM96" s="633"/>
      <c r="BN96" s="633"/>
      <c r="BO96" s="633"/>
      <c r="BP96" s="633"/>
      <c r="BQ96" s="633"/>
    </row>
    <row r="97" spans="2:69" customFormat="1" ht="12.95" customHeight="1" x14ac:dyDescent="0.15">
      <c r="B97" s="134"/>
      <c r="C97" s="135"/>
      <c r="D97" s="136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9"/>
      <c r="Y97" s="627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8"/>
      <c r="AK97" s="628"/>
      <c r="AL97" s="628"/>
      <c r="AM97" s="628"/>
      <c r="AN97" s="628"/>
      <c r="AO97" s="628"/>
      <c r="AP97" s="628"/>
      <c r="AQ97" s="628"/>
      <c r="AR97" s="628"/>
      <c r="AS97" s="628"/>
      <c r="AT97" s="628"/>
      <c r="AU97" s="628"/>
      <c r="AV97" s="628"/>
      <c r="AW97" s="628"/>
      <c r="AX97" s="628"/>
      <c r="AY97" s="628"/>
      <c r="AZ97" s="628"/>
      <c r="BA97" s="628"/>
      <c r="BB97" s="628"/>
      <c r="BC97" s="628"/>
      <c r="BD97" s="628"/>
      <c r="BE97" s="629"/>
      <c r="BF97" s="633"/>
      <c r="BG97" s="633"/>
      <c r="BH97" s="633"/>
      <c r="BI97" s="633"/>
      <c r="BJ97" s="633"/>
      <c r="BK97" s="633"/>
      <c r="BL97" s="633"/>
      <c r="BM97" s="633"/>
      <c r="BN97" s="633"/>
      <c r="BO97" s="633"/>
      <c r="BP97" s="633"/>
      <c r="BQ97" s="633"/>
    </row>
    <row r="98" spans="2:69" customFormat="1" ht="12.95" customHeight="1" x14ac:dyDescent="0.15">
      <c r="B98" s="137"/>
      <c r="C98" s="138"/>
      <c r="D98" s="139"/>
      <c r="E98" s="630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2"/>
      <c r="Y98" s="630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2"/>
      <c r="BF98" s="633"/>
      <c r="BG98" s="633"/>
      <c r="BH98" s="633"/>
      <c r="BI98" s="633"/>
      <c r="BJ98" s="633"/>
      <c r="BK98" s="633"/>
      <c r="BL98" s="633"/>
      <c r="BM98" s="633"/>
      <c r="BN98" s="633"/>
      <c r="BO98" s="633"/>
      <c r="BP98" s="633"/>
      <c r="BQ98" s="633"/>
    </row>
    <row r="99" spans="2:69" customFormat="1" ht="12.95" customHeight="1" x14ac:dyDescent="0.15">
      <c r="B99" s="131">
        <v>20</v>
      </c>
      <c r="C99" s="132"/>
      <c r="D99" s="133"/>
      <c r="E99" s="624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6"/>
      <c r="Y99" s="624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6"/>
      <c r="BF99" s="633"/>
      <c r="BG99" s="633"/>
      <c r="BH99" s="633"/>
      <c r="BI99" s="633"/>
      <c r="BJ99" s="633"/>
      <c r="BK99" s="633"/>
      <c r="BL99" s="633"/>
      <c r="BM99" s="633"/>
      <c r="BN99" s="633"/>
      <c r="BO99" s="633"/>
      <c r="BP99" s="633"/>
      <c r="BQ99" s="633"/>
    </row>
    <row r="100" spans="2:69" customFormat="1" ht="12.95" customHeight="1" x14ac:dyDescent="0.15">
      <c r="B100" s="134"/>
      <c r="C100" s="135"/>
      <c r="D100" s="136"/>
      <c r="E100" s="627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9"/>
      <c r="Y100" s="627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8"/>
      <c r="AW100" s="628"/>
      <c r="AX100" s="628"/>
      <c r="AY100" s="628"/>
      <c r="AZ100" s="628"/>
      <c r="BA100" s="628"/>
      <c r="BB100" s="628"/>
      <c r="BC100" s="628"/>
      <c r="BD100" s="628"/>
      <c r="BE100" s="629"/>
      <c r="BF100" s="633"/>
      <c r="BG100" s="633"/>
      <c r="BH100" s="633"/>
      <c r="BI100" s="633"/>
      <c r="BJ100" s="633"/>
      <c r="BK100" s="633"/>
      <c r="BL100" s="633"/>
      <c r="BM100" s="633"/>
      <c r="BN100" s="633"/>
      <c r="BO100" s="633"/>
      <c r="BP100" s="633"/>
      <c r="BQ100" s="633"/>
    </row>
    <row r="101" spans="2:69" customFormat="1" ht="12.95" customHeight="1" x14ac:dyDescent="0.15">
      <c r="B101" s="137"/>
      <c r="C101" s="138"/>
      <c r="D101" s="139"/>
      <c r="E101" s="630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2"/>
      <c r="Y101" s="630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2"/>
      <c r="BF101" s="633"/>
      <c r="BG101" s="633"/>
      <c r="BH101" s="633"/>
      <c r="BI101" s="633"/>
      <c r="BJ101" s="633"/>
      <c r="BK101" s="633"/>
      <c r="BL101" s="633"/>
      <c r="BM101" s="633"/>
      <c r="BN101" s="633"/>
      <c r="BO101" s="633"/>
      <c r="BP101" s="633"/>
      <c r="BQ101" s="633"/>
    </row>
    <row r="102" spans="2:69" customFormat="1" x14ac:dyDescent="0.15"/>
    <row r="103" spans="2:69" customFormat="1" x14ac:dyDescent="0.15"/>
    <row r="104" spans="2:69" customFormat="1" ht="27" customHeight="1" x14ac:dyDescent="0.15">
      <c r="B104" s="126" t="s">
        <v>133</v>
      </c>
    </row>
    <row r="105" spans="2:69" customFormat="1" ht="38.25" customHeight="1" x14ac:dyDescent="0.15">
      <c r="B105" s="150" t="s">
        <v>14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622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623"/>
      <c r="AJ105" s="623"/>
      <c r="AK105" s="623"/>
      <c r="AL105" s="623"/>
      <c r="AM105" s="623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153" t="s">
        <v>43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</row>
    <row r="106" spans="2:69" customFormat="1" ht="38.25" customHeight="1" x14ac:dyDescent="0.15">
      <c r="B106" s="150" t="s">
        <v>44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622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156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8"/>
    </row>
    <row r="107" spans="2:69" customFormat="1" ht="38.25" customHeight="1" x14ac:dyDescent="0.15">
      <c r="B107" s="150" t="s">
        <v>45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622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159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1"/>
    </row>
  </sheetData>
  <sheetProtection password="B6C9" sheet="1" objects="1" scenarios="1" selectLockedCells="1"/>
  <mergeCells count="175"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5:D77"/>
    <mergeCell ref="E75:X77"/>
    <mergeCell ref="Y75:BE77"/>
    <mergeCell ref="BF75:BK77"/>
    <mergeCell ref="BL75:BQ77"/>
    <mergeCell ref="B84:D86"/>
    <mergeCell ref="E84:X86"/>
    <mergeCell ref="Y84:BE86"/>
    <mergeCell ref="BF84:BK86"/>
    <mergeCell ref="BL84:BQ86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</mergeCells>
  <phoneticPr fontId="37"/>
  <conditionalFormatting sqref="AZ28">
    <cfRule type="cellIs" dxfId="11" priority="6" operator="equal">
      <formula>"該当する"</formula>
    </cfRule>
  </conditionalFormatting>
  <conditionalFormatting sqref="BE28">
    <cfRule type="cellIs" dxfId="10" priority="5" operator="equal">
      <formula>"該当する"</formula>
    </cfRule>
  </conditionalFormatting>
  <conditionalFormatting sqref="BJ28:BQ33">
    <cfRule type="cellIs" dxfId="9" priority="4" operator="equal">
      <formula>"該当する"</formula>
    </cfRule>
  </conditionalFormatting>
  <conditionalFormatting sqref="AU28:AY33">
    <cfRule type="expression" dxfId="8" priority="3">
      <formula>$AU$28="有"</formula>
    </cfRule>
  </conditionalFormatting>
  <conditionalFormatting sqref="AH28:AT30">
    <cfRule type="expression" dxfId="7" priority="2">
      <formula>AND($I$28&gt;0,$AH$28="")</formula>
    </cfRule>
  </conditionalFormatting>
  <conditionalFormatting sqref="AH31:AT33">
    <cfRule type="expression" dxfId="6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A00-000000000000}"/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A00-000001000000}">
      <formula1>12</formula1>
    </dataValidation>
    <dataValidation type="whole" operator="greaterThan" allowBlank="1" showInputMessage="1" showErrorMessage="1" error="再リース契約がない場合は、入力不要です" sqref="I28:L30" xr:uid="{00000000-0002-0000-0A00-000002000000}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3000000}">
          <x14:formula1>
            <xm:f>プルダウン項目!$E$5:$E$6</xm:f>
          </x14:formula1>
          <xm:sqref>BJ28:BQ33</xm:sqref>
        </x14:dataValidation>
        <x14:dataValidation type="list" allowBlank="1" showInputMessage="1" showErrorMessage="1" xr:uid="{00000000-0002-0000-0A00-000004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A00-000005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A00-000006000000}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2"/>
      <c r="AW2" s="102"/>
      <c r="AX2" s="102"/>
      <c r="AY2" s="102"/>
      <c r="AZ2" s="102"/>
      <c r="BA2" s="102"/>
      <c r="BB2" s="105" t="s">
        <v>1</v>
      </c>
      <c r="BC2" s="114"/>
      <c r="BD2" s="257">
        <v>2020</v>
      </c>
      <c r="BE2" s="257"/>
      <c r="BF2" s="257"/>
      <c r="BG2" s="257"/>
      <c r="BH2" s="764" t="s">
        <v>2</v>
      </c>
      <c r="BI2" s="764"/>
      <c r="BJ2" s="597" t="str">
        <f>IF(【契約⑤】契約内容申告書!BJ2="","",【契約⑤】契約内容申告書!BJ2)</f>
        <v/>
      </c>
      <c r="BK2" s="597"/>
      <c r="BL2" s="764" t="s">
        <v>4</v>
      </c>
      <c r="BM2" s="764"/>
      <c r="BN2" s="597" t="str">
        <f>IF(【契約⑤】契約内容申告書!BN2="","",【契約⑤】契約内容申告書!BN2)</f>
        <v/>
      </c>
      <c r="BO2" s="597"/>
      <c r="BP2" s="115" t="s">
        <v>6</v>
      </c>
      <c r="BQ2" s="116"/>
      <c r="BR2" s="8"/>
    </row>
    <row r="3" spans="2:70" s="38" customFormat="1" ht="21.75" customHeight="1" x14ac:dyDescent="0.1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2"/>
      <c r="AW3" s="102"/>
      <c r="AX3" s="102"/>
      <c r="AY3" s="102"/>
      <c r="AZ3" s="102"/>
      <c r="BA3" s="102"/>
      <c r="BB3" s="105" t="s">
        <v>7</v>
      </c>
      <c r="BC3" s="4" t="s">
        <v>163</v>
      </c>
      <c r="BD3" s="4"/>
      <c r="BE3" s="4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116"/>
      <c r="BR3" s="118"/>
    </row>
    <row r="4" spans="2:70" ht="43.5" customHeight="1" x14ac:dyDescent="0.15">
      <c r="AA4" s="700" t="s">
        <v>59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02"/>
      <c r="AW4" s="102"/>
      <c r="AX4" s="102"/>
      <c r="AY4" s="102"/>
      <c r="AZ4" s="102"/>
      <c r="BA4" s="102"/>
      <c r="BB4" s="102"/>
      <c r="BC4" s="115"/>
      <c r="BD4" s="116"/>
      <c r="BE4" s="116"/>
      <c r="BF4" s="116"/>
      <c r="BG4" s="116"/>
      <c r="BH4" s="119"/>
      <c r="BI4" s="120"/>
      <c r="BJ4" s="5"/>
      <c r="BK4" s="6" t="s">
        <v>50</v>
      </c>
      <c r="BL4" s="766">
        <f>【契約⑤】契約内容申告書!BL4</f>
        <v>5</v>
      </c>
      <c r="BM4" s="766"/>
      <c r="BN4" s="7" t="s">
        <v>51</v>
      </c>
      <c r="BO4" s="766" t="str">
        <f>IF(J15="","",J15)</f>
        <v/>
      </c>
      <c r="BP4" s="766"/>
      <c r="BQ4" s="6" t="s">
        <v>52</v>
      </c>
      <c r="BR4" s="8"/>
    </row>
    <row r="5" spans="2:70" s="45" customFormat="1" ht="24" x14ac:dyDescent="0.15">
      <c r="B5" s="701" t="s">
        <v>132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5" customFormat="1" ht="24" x14ac:dyDescent="0.15">
      <c r="B6" s="701" t="s">
        <v>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16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48" customFormat="1" ht="12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2:70" s="48" customFormat="1" ht="17.25" customHeight="1" x14ac:dyDescent="0.15">
      <c r="B9" s="277" t="s">
        <v>12</v>
      </c>
      <c r="C9" s="278"/>
      <c r="D9" s="278"/>
      <c r="E9" s="278"/>
      <c r="F9" s="278"/>
      <c r="G9" s="278"/>
      <c r="H9" s="278"/>
      <c r="I9" s="279"/>
      <c r="J9" s="561" t="str">
        <f>IF(【契約⑤】契約内容申告書!J9="","",【契約⑤】契約内容申告書!J9)</f>
        <v/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BI9" s="53"/>
      <c r="BJ9" s="54"/>
      <c r="BK9" s="54"/>
      <c r="BQ9" s="54"/>
    </row>
    <row r="10" spans="2:70" s="48" customFormat="1" ht="17.25" customHeight="1" x14ac:dyDescent="0.15">
      <c r="B10" s="280"/>
      <c r="C10" s="281"/>
      <c r="D10" s="281"/>
      <c r="E10" s="281"/>
      <c r="F10" s="281"/>
      <c r="G10" s="281"/>
      <c r="H10" s="281"/>
      <c r="I10" s="282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BI10" s="53"/>
      <c r="BJ10" s="53"/>
      <c r="BK10" s="53"/>
      <c r="BQ10" s="53"/>
    </row>
    <row r="11" spans="2:70" ht="17.25" customHeight="1" x14ac:dyDescent="0.15">
      <c r="B11" s="277" t="s">
        <v>14</v>
      </c>
      <c r="C11" s="278"/>
      <c r="D11" s="278"/>
      <c r="E11" s="278"/>
      <c r="F11" s="278"/>
      <c r="G11" s="278"/>
      <c r="H11" s="278"/>
      <c r="I11" s="279"/>
      <c r="J11" s="561" t="str">
        <f>IF(【契約⑤】契約内容申告書!J11="","",【契約⑤】契約内容申告書!J11)</f>
        <v/>
      </c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280"/>
      <c r="C12" s="281"/>
      <c r="D12" s="281"/>
      <c r="E12" s="281"/>
      <c r="F12" s="281"/>
      <c r="G12" s="281"/>
      <c r="H12" s="281"/>
      <c r="I12" s="282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277" t="s">
        <v>16</v>
      </c>
      <c r="C13" s="278"/>
      <c r="D13" s="278"/>
      <c r="E13" s="278"/>
      <c r="F13" s="278"/>
      <c r="G13" s="278"/>
      <c r="H13" s="278"/>
      <c r="I13" s="279"/>
      <c r="J13" s="561" t="str">
        <f>IF(【契約⑤】契約内容申告書!J13="","",【契約⑤】契約内容申告書!J13)</f>
        <v/>
      </c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280"/>
      <c r="C14" s="281"/>
      <c r="D14" s="281"/>
      <c r="E14" s="281"/>
      <c r="F14" s="281"/>
      <c r="G14" s="281"/>
      <c r="H14" s="281"/>
      <c r="I14" s="282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561" t="str">
        <f>IF(【契約⑤】契約内容申告書!J15="","",【契約⑤】契約内容申告書!J15)</f>
        <v/>
      </c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24"/>
      <c r="AT15" s="53"/>
    </row>
    <row r="16" spans="2:70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24"/>
      <c r="AT16" s="53"/>
    </row>
    <row r="17" spans="1:69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561">
        <f>IF(【契約⑤】契約内容申告書!J17="","",【契約⑤】契約内容申告書!J17)</f>
        <v>5</v>
      </c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280"/>
      <c r="C18" s="281"/>
      <c r="D18" s="281"/>
      <c r="E18" s="281"/>
      <c r="F18" s="281"/>
      <c r="G18" s="281"/>
      <c r="H18" s="281"/>
      <c r="I18" s="282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1"/>
      <c r="BN19" s="48"/>
      <c r="BO19" s="121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277" t="s">
        <v>66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1:69" ht="13.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</row>
    <row r="23" spans="1:69" ht="13.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56" t="s">
        <v>67</v>
      </c>
      <c r="C25" s="357"/>
      <c r="D25" s="358"/>
      <c r="E25" s="519" t="s">
        <v>68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  <c r="T25" s="367">
        <f>T28+T31</f>
        <v>0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555" t="s">
        <v>69</v>
      </c>
      <c r="AO25" s="556"/>
      <c r="AP25" s="557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59"/>
      <c r="C26" s="360"/>
      <c r="D26" s="361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T26" s="370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546"/>
      <c r="AO26" s="547"/>
      <c r="AP26" s="548"/>
      <c r="AQ26" s="12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62"/>
      <c r="C27" s="363"/>
      <c r="D27" s="364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T27" s="552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4"/>
      <c r="AN27" s="558"/>
      <c r="AO27" s="559"/>
      <c r="AP27" s="560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56" t="s">
        <v>70</v>
      </c>
      <c r="F28" s="357"/>
      <c r="G28" s="358"/>
      <c r="H28" s="519" t="s">
        <v>71</v>
      </c>
      <c r="I28" s="520"/>
      <c r="J28" s="520"/>
      <c r="K28" s="520"/>
      <c r="L28" s="520"/>
      <c r="M28" s="520"/>
      <c r="N28" s="520"/>
      <c r="O28" s="520"/>
      <c r="P28" s="520"/>
      <c r="Q28" s="521"/>
      <c r="T28" s="540">
        <f>【契約⑤】契約内容申告書!B28</f>
        <v>0</v>
      </c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2"/>
      <c r="AN28" s="543" t="s">
        <v>69</v>
      </c>
      <c r="AO28" s="544"/>
      <c r="AP28" s="54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59"/>
      <c r="F29" s="360"/>
      <c r="G29" s="361"/>
      <c r="H29" s="522"/>
      <c r="I29" s="523"/>
      <c r="J29" s="523"/>
      <c r="K29" s="523"/>
      <c r="L29" s="523"/>
      <c r="M29" s="523"/>
      <c r="N29" s="523"/>
      <c r="O29" s="523"/>
      <c r="P29" s="523"/>
      <c r="Q29" s="524"/>
      <c r="T29" s="370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2"/>
      <c r="AN29" s="546"/>
      <c r="AO29" s="547"/>
      <c r="AP29" s="54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62"/>
      <c r="F30" s="363"/>
      <c r="G30" s="364"/>
      <c r="H30" s="525"/>
      <c r="I30" s="526"/>
      <c r="J30" s="526"/>
      <c r="K30" s="526"/>
      <c r="L30" s="526"/>
      <c r="M30" s="526"/>
      <c r="N30" s="526"/>
      <c r="O30" s="526"/>
      <c r="P30" s="526"/>
      <c r="Q30" s="527"/>
      <c r="T30" s="552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4"/>
      <c r="AN30" s="558"/>
      <c r="AO30" s="559"/>
      <c r="AP30" s="56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56" t="s">
        <v>72</v>
      </c>
      <c r="F31" s="357"/>
      <c r="G31" s="358"/>
      <c r="H31" s="519" t="s">
        <v>73</v>
      </c>
      <c r="I31" s="520"/>
      <c r="J31" s="520"/>
      <c r="K31" s="520"/>
      <c r="L31" s="520"/>
      <c r="M31" s="520"/>
      <c r="N31" s="520"/>
      <c r="O31" s="520"/>
      <c r="P31" s="520"/>
      <c r="Q31" s="521"/>
      <c r="T31" s="540">
        <f>【契約⑤】契約内容申告書!I28</f>
        <v>0</v>
      </c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2"/>
      <c r="AN31" s="543" t="s">
        <v>69</v>
      </c>
      <c r="AO31" s="544"/>
      <c r="AP31" s="545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59"/>
      <c r="F32" s="360"/>
      <c r="G32" s="361"/>
      <c r="H32" s="522"/>
      <c r="I32" s="523"/>
      <c r="J32" s="523"/>
      <c r="K32" s="523"/>
      <c r="L32" s="523"/>
      <c r="M32" s="523"/>
      <c r="N32" s="523"/>
      <c r="O32" s="523"/>
      <c r="P32" s="523"/>
      <c r="Q32" s="524"/>
      <c r="T32" s="370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2"/>
      <c r="AN32" s="546"/>
      <c r="AO32" s="547"/>
      <c r="AP32" s="54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62"/>
      <c r="F33" s="363"/>
      <c r="G33" s="364"/>
      <c r="H33" s="525"/>
      <c r="I33" s="526"/>
      <c r="J33" s="526"/>
      <c r="K33" s="526"/>
      <c r="L33" s="526"/>
      <c r="M33" s="526"/>
      <c r="N33" s="526"/>
      <c r="O33" s="526"/>
      <c r="P33" s="526"/>
      <c r="Q33" s="527"/>
      <c r="T33" s="373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549"/>
      <c r="AO33" s="550"/>
      <c r="AP33" s="55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56" t="s">
        <v>74</v>
      </c>
      <c r="C34" s="357"/>
      <c r="D34" s="358"/>
      <c r="E34" s="395" t="s">
        <v>75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T34" s="367">
        <f>T37+T40</f>
        <v>0</v>
      </c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  <c r="AN34" s="426" t="s">
        <v>65</v>
      </c>
      <c r="AO34" s="427"/>
      <c r="AP34" s="428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59"/>
      <c r="C35" s="360"/>
      <c r="D35" s="361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T35" s="370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411"/>
      <c r="AO35" s="412"/>
      <c r="AP35" s="413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62"/>
      <c r="C36" s="363"/>
      <c r="D36" s="36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T36" s="552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4"/>
      <c r="AN36" s="411"/>
      <c r="AO36" s="412"/>
      <c r="AP36" s="41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56" t="s">
        <v>76</v>
      </c>
      <c r="F37" s="357"/>
      <c r="G37" s="358"/>
      <c r="H37" s="519" t="s">
        <v>77</v>
      </c>
      <c r="I37" s="520"/>
      <c r="J37" s="520"/>
      <c r="K37" s="520"/>
      <c r="L37" s="520"/>
      <c r="M37" s="520"/>
      <c r="N37" s="520"/>
      <c r="O37" s="520"/>
      <c r="P37" s="520"/>
      <c r="Q37" s="521"/>
      <c r="R37" s="24"/>
      <c r="S37" s="24"/>
      <c r="T37" s="719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1"/>
      <c r="AN37" s="411" t="s">
        <v>65</v>
      </c>
      <c r="AO37" s="412"/>
      <c r="AP37" s="413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59"/>
      <c r="F38" s="360"/>
      <c r="G38" s="361"/>
      <c r="H38" s="522"/>
      <c r="I38" s="523"/>
      <c r="J38" s="523"/>
      <c r="K38" s="523"/>
      <c r="L38" s="523"/>
      <c r="M38" s="523"/>
      <c r="N38" s="523"/>
      <c r="O38" s="523"/>
      <c r="P38" s="523"/>
      <c r="Q38" s="524"/>
      <c r="T38" s="722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4"/>
      <c r="AN38" s="411"/>
      <c r="AO38" s="412"/>
      <c r="AP38" s="413"/>
    </row>
    <row r="39" spans="1:69" ht="13.5" customHeight="1" x14ac:dyDescent="0.15">
      <c r="E39" s="362"/>
      <c r="F39" s="363"/>
      <c r="G39" s="364"/>
      <c r="H39" s="525"/>
      <c r="I39" s="526"/>
      <c r="J39" s="526"/>
      <c r="K39" s="526"/>
      <c r="L39" s="526"/>
      <c r="M39" s="526"/>
      <c r="N39" s="526"/>
      <c r="O39" s="526"/>
      <c r="P39" s="526"/>
      <c r="Q39" s="527"/>
      <c r="T39" s="758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60"/>
      <c r="AN39" s="411"/>
      <c r="AO39" s="412"/>
      <c r="AP39" s="413"/>
    </row>
    <row r="40" spans="1:69" ht="13.5" customHeight="1" x14ac:dyDescent="0.15">
      <c r="E40" s="356" t="s">
        <v>78</v>
      </c>
      <c r="F40" s="357"/>
      <c r="G40" s="358"/>
      <c r="H40" s="519" t="s">
        <v>79</v>
      </c>
      <c r="I40" s="520"/>
      <c r="J40" s="520"/>
      <c r="K40" s="520"/>
      <c r="L40" s="520"/>
      <c r="M40" s="520"/>
      <c r="N40" s="520"/>
      <c r="O40" s="520"/>
      <c r="P40" s="520"/>
      <c r="Q40" s="521"/>
      <c r="T40" s="719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1"/>
      <c r="AN40" s="411" t="s">
        <v>65</v>
      </c>
      <c r="AO40" s="412"/>
      <c r="AP40" s="413"/>
    </row>
    <row r="41" spans="1:69" ht="13.5" customHeight="1" x14ac:dyDescent="0.15">
      <c r="E41" s="359"/>
      <c r="F41" s="360"/>
      <c r="G41" s="361"/>
      <c r="H41" s="522"/>
      <c r="I41" s="523"/>
      <c r="J41" s="523"/>
      <c r="K41" s="523"/>
      <c r="L41" s="523"/>
      <c r="M41" s="523"/>
      <c r="N41" s="523"/>
      <c r="O41" s="523"/>
      <c r="P41" s="523"/>
      <c r="Q41" s="524"/>
      <c r="T41" s="722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4"/>
      <c r="AN41" s="411"/>
      <c r="AO41" s="412"/>
      <c r="AP41" s="413"/>
    </row>
    <row r="42" spans="1:69" ht="13.5" customHeight="1" x14ac:dyDescent="0.15">
      <c r="E42" s="362"/>
      <c r="F42" s="363"/>
      <c r="G42" s="364"/>
      <c r="H42" s="525"/>
      <c r="I42" s="526"/>
      <c r="J42" s="526"/>
      <c r="K42" s="526"/>
      <c r="L42" s="526"/>
      <c r="M42" s="526"/>
      <c r="N42" s="526"/>
      <c r="O42" s="526"/>
      <c r="P42" s="526"/>
      <c r="Q42" s="527"/>
      <c r="T42" s="725"/>
      <c r="U42" s="726"/>
      <c r="V42" s="726"/>
      <c r="W42" s="726"/>
      <c r="X42" s="726"/>
      <c r="Y42" s="726"/>
      <c r="Z42" s="726"/>
      <c r="AA42" s="726"/>
      <c r="AB42" s="726"/>
      <c r="AC42" s="726"/>
      <c r="AD42" s="726"/>
      <c r="AE42" s="726"/>
      <c r="AF42" s="726"/>
      <c r="AG42" s="726"/>
      <c r="AH42" s="726"/>
      <c r="AI42" s="726"/>
      <c r="AJ42" s="726"/>
      <c r="AK42" s="726"/>
      <c r="AL42" s="726"/>
      <c r="AM42" s="727"/>
      <c r="AN42" s="414"/>
      <c r="AO42" s="415"/>
      <c r="AP42" s="416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66"/>
      <c r="AO43" s="66"/>
      <c r="AP43" s="66"/>
    </row>
    <row r="44" spans="1:69" ht="46.5" customHeight="1" x14ac:dyDescent="0.15">
      <c r="B44" s="67" t="s">
        <v>80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88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89"/>
      <c r="AH44" s="789"/>
      <c r="AI44" s="789"/>
      <c r="AJ44" s="789"/>
      <c r="AK44" s="789"/>
      <c r="AL44" s="789"/>
      <c r="AM44" s="790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277" t="s">
        <v>81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3.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7"/>
    </row>
    <row r="47" spans="1:69" ht="13.5" customHeight="1" x14ac:dyDescent="0.15"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2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286" t="s">
        <v>82</v>
      </c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S49" s="286" t="s">
        <v>83</v>
      </c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56" t="s">
        <v>84</v>
      </c>
      <c r="C52" s="357"/>
      <c r="D52" s="358"/>
      <c r="E52" s="366" t="s">
        <v>85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24"/>
      <c r="S52" s="73"/>
      <c r="T52" s="441">
        <v>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50" t="s">
        <v>65</v>
      </c>
      <c r="AO52" s="451"/>
      <c r="AP52" s="452"/>
      <c r="AQ52" s="73"/>
      <c r="AR52" s="24"/>
      <c r="AS52" s="73"/>
      <c r="AT52" s="367" t="str">
        <f>IF(T44="積算",ROUNDDOWN((T37/3),0),"")</f>
        <v/>
      </c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376" t="s">
        <v>65</v>
      </c>
      <c r="BO52" s="377"/>
      <c r="BP52" s="378"/>
      <c r="BQ52" s="73"/>
      <c r="BR52" s="24"/>
    </row>
    <row r="53" spans="1:82" x14ac:dyDescent="0.15">
      <c r="B53" s="359"/>
      <c r="C53" s="360"/>
      <c r="D53" s="361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S53" s="73"/>
      <c r="T53" s="444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6"/>
      <c r="AN53" s="453"/>
      <c r="AO53" s="454"/>
      <c r="AP53" s="455"/>
      <c r="AQ53" s="73"/>
      <c r="AS53" s="73"/>
      <c r="AT53" s="370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2"/>
      <c r="BN53" s="379"/>
      <c r="BO53" s="380"/>
      <c r="BP53" s="381"/>
      <c r="BQ53" s="73"/>
    </row>
    <row r="54" spans="1:82" x14ac:dyDescent="0.15">
      <c r="B54" s="362"/>
      <c r="C54" s="363"/>
      <c r="D54" s="364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S54" s="73"/>
      <c r="T54" s="447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9"/>
      <c r="AN54" s="456"/>
      <c r="AO54" s="457"/>
      <c r="AP54" s="458"/>
      <c r="AQ54" s="73"/>
      <c r="AS54" s="73"/>
      <c r="AT54" s="373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82"/>
      <c r="BO54" s="383"/>
      <c r="BP54" s="384"/>
      <c r="BQ54" s="73"/>
    </row>
    <row r="55" spans="1:82" x14ac:dyDescent="0.15">
      <c r="B55" s="356" t="s">
        <v>86</v>
      </c>
      <c r="C55" s="357"/>
      <c r="D55" s="358"/>
      <c r="E55" s="365" t="s">
        <v>87</v>
      </c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S55" s="73"/>
      <c r="T55" s="367" t="str">
        <f>IF(T44="積算",T34-T52,"")</f>
        <v/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6" t="s">
        <v>65</v>
      </c>
      <c r="AO55" s="377"/>
      <c r="AP55" s="378"/>
      <c r="AQ55" s="73"/>
      <c r="AS55" s="73"/>
      <c r="AT55" s="367" t="str">
        <f>IF(T44="積算",T34-AT52,"")</f>
        <v/>
      </c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376" t="s">
        <v>65</v>
      </c>
      <c r="BO55" s="377"/>
      <c r="BP55" s="378"/>
      <c r="BQ55" s="73"/>
    </row>
    <row r="56" spans="1:82" x14ac:dyDescent="0.15">
      <c r="B56" s="359"/>
      <c r="C56" s="360"/>
      <c r="D56" s="361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S56" s="73"/>
      <c r="T56" s="370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2"/>
      <c r="AN56" s="379"/>
      <c r="AO56" s="380"/>
      <c r="AP56" s="381"/>
      <c r="AQ56" s="73"/>
      <c r="AS56" s="73"/>
      <c r="AT56" s="370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2"/>
      <c r="BN56" s="379"/>
      <c r="BO56" s="380"/>
      <c r="BP56" s="381"/>
      <c r="BQ56" s="73"/>
    </row>
    <row r="57" spans="1:82" x14ac:dyDescent="0.15">
      <c r="B57" s="362"/>
      <c r="C57" s="363"/>
      <c r="D57" s="364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S57" s="73"/>
      <c r="T57" s="373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82"/>
      <c r="AO57" s="383"/>
      <c r="AP57" s="384"/>
      <c r="AQ57" s="73"/>
      <c r="AS57" s="73"/>
      <c r="AT57" s="373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82"/>
      <c r="BO57" s="383"/>
      <c r="BP57" s="384"/>
      <c r="BQ57" s="73"/>
      <c r="BR57" s="34"/>
    </row>
    <row r="58" spans="1:82" ht="13.5" customHeight="1" x14ac:dyDescent="0.15">
      <c r="B58" s="356" t="s">
        <v>88</v>
      </c>
      <c r="C58" s="357"/>
      <c r="D58" s="358"/>
      <c r="E58" s="395" t="s">
        <v>89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S58" s="73"/>
      <c r="T58" s="755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7"/>
      <c r="AN58" s="426" t="s">
        <v>65</v>
      </c>
      <c r="AO58" s="427"/>
      <c r="AP58" s="428"/>
      <c r="AQ58" s="73"/>
      <c r="AS58" s="73"/>
      <c r="AT58" s="755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7"/>
      <c r="BN58" s="426" t="s">
        <v>65</v>
      </c>
      <c r="BO58" s="427"/>
      <c r="BP58" s="428"/>
      <c r="BQ58" s="73"/>
    </row>
    <row r="59" spans="1:82" ht="13.5" customHeight="1" x14ac:dyDescent="0.15">
      <c r="B59" s="359"/>
      <c r="C59" s="360"/>
      <c r="D59" s="361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S59" s="73"/>
      <c r="T59" s="722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4"/>
      <c r="AN59" s="411"/>
      <c r="AO59" s="412"/>
      <c r="AP59" s="413"/>
      <c r="AQ59" s="73"/>
      <c r="AS59" s="73"/>
      <c r="AT59" s="722"/>
      <c r="AU59" s="723"/>
      <c r="AV59" s="723"/>
      <c r="AW59" s="723"/>
      <c r="AX59" s="723"/>
      <c r="AY59" s="723"/>
      <c r="AZ59" s="723"/>
      <c r="BA59" s="723"/>
      <c r="BB59" s="723"/>
      <c r="BC59" s="723"/>
      <c r="BD59" s="723"/>
      <c r="BE59" s="723"/>
      <c r="BF59" s="723"/>
      <c r="BG59" s="723"/>
      <c r="BH59" s="723"/>
      <c r="BI59" s="723"/>
      <c r="BJ59" s="723"/>
      <c r="BK59" s="723"/>
      <c r="BL59" s="723"/>
      <c r="BM59" s="724"/>
      <c r="BN59" s="411"/>
      <c r="BO59" s="412"/>
      <c r="BP59" s="413"/>
      <c r="BQ59" s="73"/>
    </row>
    <row r="60" spans="1:82" ht="13.5" customHeight="1" x14ac:dyDescent="0.15">
      <c r="B60" s="362"/>
      <c r="C60" s="363"/>
      <c r="D60" s="364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S60" s="73"/>
      <c r="T60" s="758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  <c r="AL60" s="759"/>
      <c r="AM60" s="760"/>
      <c r="AN60" s="411"/>
      <c r="AO60" s="412"/>
      <c r="AP60" s="413"/>
      <c r="AQ60" s="73"/>
      <c r="AS60" s="73"/>
      <c r="AT60" s="758"/>
      <c r="AU60" s="759"/>
      <c r="AV60" s="759"/>
      <c r="AW60" s="759"/>
      <c r="AX60" s="759"/>
      <c r="AY60" s="759"/>
      <c r="AZ60" s="759"/>
      <c r="BA60" s="759"/>
      <c r="BB60" s="759"/>
      <c r="BC60" s="759"/>
      <c r="BD60" s="759"/>
      <c r="BE60" s="759"/>
      <c r="BF60" s="759"/>
      <c r="BG60" s="759"/>
      <c r="BH60" s="759"/>
      <c r="BI60" s="759"/>
      <c r="BJ60" s="759"/>
      <c r="BK60" s="759"/>
      <c r="BL60" s="759"/>
      <c r="BM60" s="760"/>
      <c r="BN60" s="411"/>
      <c r="BO60" s="412"/>
      <c r="BP60" s="413"/>
      <c r="BQ60" s="73"/>
      <c r="BR60" s="34"/>
    </row>
    <row r="61" spans="1:82" ht="13.5" customHeight="1" x14ac:dyDescent="0.15">
      <c r="B61" s="386" t="s">
        <v>90</v>
      </c>
      <c r="C61" s="387"/>
      <c r="D61" s="388"/>
      <c r="E61" s="395" t="s">
        <v>91</v>
      </c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S61" s="73"/>
      <c r="T61" s="367" t="str">
        <f>IF(T44="積算",T55+T58,"")</f>
        <v/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613" t="s">
        <v>65</v>
      </c>
      <c r="AO61" s="614"/>
      <c r="AP61" s="615"/>
      <c r="AQ61" s="74"/>
      <c r="AR61" s="85"/>
      <c r="AS61" s="74"/>
      <c r="AT61" s="367" t="str">
        <f>IF(T44="積算",AT55+AT58,"")</f>
        <v/>
      </c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9"/>
      <c r="BN61" s="426" t="s">
        <v>65</v>
      </c>
      <c r="BO61" s="427"/>
      <c r="BP61" s="428"/>
      <c r="BQ61" s="73"/>
      <c r="BR61" s="718" t="str">
        <f>IF($AT$61&gt;=$AT$55,"","※1")</f>
        <v/>
      </c>
      <c r="BS61" s="385" t="str">
        <f>IF(BR61="※1","残価設定がないリース契約であることが確認できません。","")</f>
        <v/>
      </c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</row>
    <row r="62" spans="1:82" ht="13.5" customHeight="1" x14ac:dyDescent="0.15">
      <c r="B62" s="389"/>
      <c r="C62" s="390"/>
      <c r="D62" s="391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S62" s="73"/>
      <c r="T62" s="370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2"/>
      <c r="AN62" s="616"/>
      <c r="AO62" s="617"/>
      <c r="AP62" s="618"/>
      <c r="AQ62" s="74"/>
      <c r="AR62" s="85"/>
      <c r="AS62" s="74"/>
      <c r="AT62" s="370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2"/>
      <c r="BN62" s="411"/>
      <c r="BO62" s="412"/>
      <c r="BP62" s="413"/>
      <c r="BQ62" s="73"/>
      <c r="BR62" s="718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</row>
    <row r="63" spans="1:82" ht="13.5" customHeight="1" x14ac:dyDescent="0.15">
      <c r="B63" s="392"/>
      <c r="C63" s="393"/>
      <c r="D63" s="394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73"/>
      <c r="T63" s="552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4"/>
      <c r="AN63" s="616"/>
      <c r="AO63" s="617"/>
      <c r="AP63" s="618"/>
      <c r="AQ63" s="74"/>
      <c r="AR63" s="85"/>
      <c r="AS63" s="74"/>
      <c r="AT63" s="552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4"/>
      <c r="BN63" s="411"/>
      <c r="BO63" s="412"/>
      <c r="BP63" s="413"/>
      <c r="BQ63" s="73"/>
      <c r="BR63" s="718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</row>
    <row r="64" spans="1:82" x14ac:dyDescent="0.15">
      <c r="B64" s="386" t="s">
        <v>92</v>
      </c>
      <c r="C64" s="387"/>
      <c r="D64" s="388"/>
      <c r="E64" s="395" t="s">
        <v>93</v>
      </c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S64" s="73"/>
      <c r="T64" s="719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1"/>
      <c r="AN64" s="411" t="s">
        <v>65</v>
      </c>
      <c r="AO64" s="412"/>
      <c r="AP64" s="413"/>
      <c r="AQ64" s="73"/>
      <c r="AS64" s="73"/>
      <c r="AT64" s="719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1"/>
      <c r="BN64" s="411" t="s">
        <v>65</v>
      </c>
      <c r="BO64" s="412"/>
      <c r="BP64" s="413"/>
      <c r="BQ64" s="73"/>
      <c r="BR64" s="34"/>
    </row>
    <row r="65" spans="2:82" ht="13.5" customHeight="1" x14ac:dyDescent="0.15">
      <c r="B65" s="389"/>
      <c r="C65" s="390"/>
      <c r="D65" s="39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S65" s="73"/>
      <c r="T65" s="722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4"/>
      <c r="AN65" s="411"/>
      <c r="AO65" s="412"/>
      <c r="AP65" s="413"/>
      <c r="AQ65" s="73"/>
      <c r="AS65" s="73"/>
      <c r="AT65" s="722"/>
      <c r="AU65" s="723"/>
      <c r="AV65" s="723"/>
      <c r="AW65" s="723"/>
      <c r="AX65" s="723"/>
      <c r="AY65" s="723"/>
      <c r="AZ65" s="723"/>
      <c r="BA65" s="723"/>
      <c r="BB65" s="723"/>
      <c r="BC65" s="723"/>
      <c r="BD65" s="723"/>
      <c r="BE65" s="723"/>
      <c r="BF65" s="723"/>
      <c r="BG65" s="723"/>
      <c r="BH65" s="723"/>
      <c r="BI65" s="723"/>
      <c r="BJ65" s="723"/>
      <c r="BK65" s="723"/>
      <c r="BL65" s="723"/>
      <c r="BM65" s="724"/>
      <c r="BN65" s="411"/>
      <c r="BO65" s="412"/>
      <c r="BP65" s="413"/>
      <c r="BQ65" s="73"/>
      <c r="BR65" s="34"/>
    </row>
    <row r="66" spans="2:82" ht="13.5" customHeight="1" x14ac:dyDescent="0.15">
      <c r="B66" s="392"/>
      <c r="C66" s="393"/>
      <c r="D66" s="394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S66" s="73"/>
      <c r="T66" s="725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7"/>
      <c r="AN66" s="414"/>
      <c r="AO66" s="415"/>
      <c r="AP66" s="416"/>
      <c r="AQ66" s="73"/>
      <c r="AS66" s="73"/>
      <c r="AT66" s="725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7"/>
      <c r="BN66" s="414"/>
      <c r="BO66" s="415"/>
      <c r="BP66" s="416"/>
      <c r="BQ66" s="73"/>
      <c r="BR66" s="34"/>
    </row>
    <row r="67" spans="2:82" ht="13.5" customHeight="1" x14ac:dyDescent="0.15">
      <c r="B67" s="356" t="s">
        <v>94</v>
      </c>
      <c r="C67" s="357"/>
      <c r="D67" s="358"/>
      <c r="E67" s="365" t="s">
        <v>95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S67" s="73"/>
      <c r="T67" s="367" t="str">
        <f>IF(T44="積算",T61+T64,"")</f>
        <v/>
      </c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604" t="s">
        <v>65</v>
      </c>
      <c r="AO67" s="605"/>
      <c r="AP67" s="606"/>
      <c r="AQ67" s="74"/>
      <c r="AR67" s="85"/>
      <c r="AS67" s="74"/>
      <c r="AT67" s="367" t="str">
        <f>IF(T44="積算",AT61+AT64,"")</f>
        <v/>
      </c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9"/>
      <c r="BN67" s="376" t="s">
        <v>65</v>
      </c>
      <c r="BO67" s="377"/>
      <c r="BP67" s="378"/>
      <c r="BQ67" s="73"/>
      <c r="BR67" s="718" t="str">
        <f>IF($T$44="積算",IF($AT$58="","",IF($T$67-$AT$67&gt;$AT$52,"","※2")),"")</f>
        <v/>
      </c>
      <c r="BS67" s="346" t="str">
        <f>IF(BR67="※2","補助金が有る場合の「リース料金支払額総合計」から、補助金相当分の減額がされていることが確認できません。","")</f>
        <v/>
      </c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</row>
    <row r="68" spans="2:82" ht="13.5" customHeight="1" x14ac:dyDescent="0.15">
      <c r="B68" s="359"/>
      <c r="C68" s="360"/>
      <c r="D68" s="361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S68" s="73"/>
      <c r="T68" s="370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2"/>
      <c r="AN68" s="607"/>
      <c r="AO68" s="608"/>
      <c r="AP68" s="609"/>
      <c r="AQ68" s="74"/>
      <c r="AR68" s="85"/>
      <c r="AS68" s="74"/>
      <c r="AT68" s="370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2"/>
      <c r="BN68" s="379"/>
      <c r="BO68" s="380"/>
      <c r="BP68" s="381"/>
      <c r="BQ68" s="73"/>
      <c r="BR68" s="718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</row>
    <row r="69" spans="2:82" ht="13.5" customHeight="1" x14ac:dyDescent="0.15">
      <c r="B69" s="362"/>
      <c r="C69" s="363"/>
      <c r="D69" s="364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S69" s="73"/>
      <c r="T69" s="373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5"/>
      <c r="AN69" s="610"/>
      <c r="AO69" s="611"/>
      <c r="AP69" s="612"/>
      <c r="AQ69" s="74"/>
      <c r="AR69" s="85"/>
      <c r="AS69" s="74"/>
      <c r="AT69" s="373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5"/>
      <c r="BN69" s="382"/>
      <c r="BO69" s="383"/>
      <c r="BP69" s="384"/>
      <c r="BQ69" s="73"/>
      <c r="BR69" s="718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277" t="s">
        <v>96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9"/>
    </row>
    <row r="74" spans="2:82" ht="13.5" customHeight="1" x14ac:dyDescent="0.15">
      <c r="B74" s="28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7"/>
    </row>
    <row r="75" spans="2:82" ht="13.5" customHeight="1" x14ac:dyDescent="0.15">
      <c r="B75" s="280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2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286" t="s">
        <v>82</v>
      </c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S77" s="286" t="s">
        <v>83</v>
      </c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56" t="s">
        <v>84</v>
      </c>
      <c r="C80" s="357"/>
      <c r="D80" s="358"/>
      <c r="E80" s="366" t="s">
        <v>85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S80" s="73"/>
      <c r="T80" s="441">
        <v>0</v>
      </c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3"/>
      <c r="AN80" s="450" t="s">
        <v>65</v>
      </c>
      <c r="AO80" s="451"/>
      <c r="AP80" s="452"/>
      <c r="AQ80" s="73"/>
      <c r="AS80" s="73"/>
      <c r="AT80" s="367" t="str">
        <f>IF($T$44="料率",ROUNDDOWN(($T$37/3),0),"")</f>
        <v/>
      </c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376" t="s">
        <v>65</v>
      </c>
      <c r="BO80" s="377"/>
      <c r="BP80" s="378"/>
      <c r="BQ80" s="73"/>
    </row>
    <row r="81" spans="2:82" ht="13.5" customHeight="1" x14ac:dyDescent="0.15">
      <c r="B81" s="359"/>
      <c r="C81" s="360"/>
      <c r="D81" s="361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S81" s="73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6"/>
      <c r="AN81" s="453"/>
      <c r="AO81" s="454"/>
      <c r="AP81" s="455"/>
      <c r="AQ81" s="73"/>
      <c r="AS81" s="73"/>
      <c r="AT81" s="370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2"/>
      <c r="BN81" s="379"/>
      <c r="BO81" s="380"/>
      <c r="BP81" s="381"/>
      <c r="BQ81" s="73"/>
    </row>
    <row r="82" spans="2:82" ht="13.5" customHeight="1" x14ac:dyDescent="0.15">
      <c r="B82" s="362"/>
      <c r="C82" s="363"/>
      <c r="D82" s="364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S82" s="73"/>
      <c r="T82" s="447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9"/>
      <c r="AN82" s="456"/>
      <c r="AO82" s="457"/>
      <c r="AP82" s="458"/>
      <c r="AQ82" s="73"/>
      <c r="AS82" s="73"/>
      <c r="AT82" s="37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82"/>
      <c r="BO82" s="383"/>
      <c r="BP82" s="384"/>
      <c r="BQ82" s="73"/>
    </row>
    <row r="83" spans="2:82" ht="13.5" customHeight="1" x14ac:dyDescent="0.15">
      <c r="B83" s="356" t="s">
        <v>86</v>
      </c>
      <c r="C83" s="357"/>
      <c r="D83" s="358"/>
      <c r="E83" s="365" t="s">
        <v>87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S83" s="73"/>
      <c r="T83" s="367" t="str">
        <f>IF($T$44="料率",T34-T52,"")</f>
        <v/>
      </c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9"/>
      <c r="AN83" s="376" t="s">
        <v>65</v>
      </c>
      <c r="AO83" s="377"/>
      <c r="AP83" s="378"/>
      <c r="AQ83" s="73"/>
      <c r="AS83" s="73"/>
      <c r="AT83" s="367" t="str">
        <f>IF($T$44="料率",T34-AT80,"")</f>
        <v/>
      </c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9"/>
      <c r="BN83" s="376" t="s">
        <v>65</v>
      </c>
      <c r="BO83" s="377"/>
      <c r="BP83" s="378"/>
      <c r="BQ83" s="73"/>
    </row>
    <row r="84" spans="2:82" ht="13.5" customHeight="1" x14ac:dyDescent="0.15">
      <c r="B84" s="359"/>
      <c r="C84" s="360"/>
      <c r="D84" s="361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S84" s="73"/>
      <c r="T84" s="370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2"/>
      <c r="AN84" s="379"/>
      <c r="AO84" s="380"/>
      <c r="AP84" s="381"/>
      <c r="AQ84" s="73"/>
      <c r="AS84" s="73"/>
      <c r="AT84" s="370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2"/>
      <c r="BN84" s="379"/>
      <c r="BO84" s="380"/>
      <c r="BP84" s="381"/>
      <c r="BQ84" s="73"/>
    </row>
    <row r="85" spans="2:82" ht="13.5" customHeight="1" x14ac:dyDescent="0.15">
      <c r="B85" s="362"/>
      <c r="C85" s="363"/>
      <c r="D85" s="364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S85" s="73"/>
      <c r="T85" s="373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5"/>
      <c r="AN85" s="382"/>
      <c r="AO85" s="383"/>
      <c r="AP85" s="384"/>
      <c r="AQ85" s="73"/>
      <c r="AS85" s="73"/>
      <c r="AT85" s="373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82"/>
      <c r="BO85" s="383"/>
      <c r="BP85" s="384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33" t="s">
        <v>98</v>
      </c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76"/>
      <c r="AO86" s="76"/>
      <c r="AP86" s="76"/>
      <c r="AQ86" s="73"/>
      <c r="AS86" s="73"/>
      <c r="AT86" s="434" t="s">
        <v>98</v>
      </c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76"/>
      <c r="BO86" s="76"/>
      <c r="BP86" s="76"/>
      <c r="BQ86" s="73"/>
    </row>
    <row r="87" spans="2:82" ht="13.5" customHeight="1" x14ac:dyDescent="0.15">
      <c r="B87" s="386" t="s">
        <v>99</v>
      </c>
      <c r="C87" s="387"/>
      <c r="D87" s="388"/>
      <c r="E87" s="395" t="s">
        <v>100</v>
      </c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S87" s="73"/>
      <c r="T87" s="782"/>
      <c r="U87" s="783"/>
      <c r="V87" s="783"/>
      <c r="W87" s="783"/>
      <c r="X87" s="783"/>
      <c r="Y87" s="783"/>
      <c r="Z87" s="783"/>
      <c r="AA87" s="783"/>
      <c r="AB87" s="783"/>
      <c r="AC87" s="783"/>
      <c r="AD87" s="783"/>
      <c r="AE87" s="783"/>
      <c r="AF87" s="783"/>
      <c r="AG87" s="783"/>
      <c r="AH87" s="783"/>
      <c r="AI87" s="783"/>
      <c r="AJ87" s="783"/>
      <c r="AK87" s="783"/>
      <c r="AL87" s="783"/>
      <c r="AM87" s="784"/>
      <c r="AN87" s="426" t="s">
        <v>101</v>
      </c>
      <c r="AO87" s="427"/>
      <c r="AP87" s="428"/>
      <c r="AQ87" s="73"/>
      <c r="AS87" s="73"/>
      <c r="AT87" s="782"/>
      <c r="AU87" s="783"/>
      <c r="AV87" s="783"/>
      <c r="AW87" s="783"/>
      <c r="AX87" s="783"/>
      <c r="AY87" s="783"/>
      <c r="AZ87" s="783"/>
      <c r="BA87" s="783"/>
      <c r="BB87" s="783"/>
      <c r="BC87" s="783"/>
      <c r="BD87" s="783"/>
      <c r="BE87" s="783"/>
      <c r="BF87" s="783"/>
      <c r="BG87" s="783"/>
      <c r="BH87" s="783"/>
      <c r="BI87" s="783"/>
      <c r="BJ87" s="783"/>
      <c r="BK87" s="783"/>
      <c r="BL87" s="783"/>
      <c r="BM87" s="784"/>
      <c r="BN87" s="426" t="s">
        <v>101</v>
      </c>
      <c r="BO87" s="427"/>
      <c r="BP87" s="428"/>
      <c r="BQ87" s="73"/>
    </row>
    <row r="88" spans="2:82" ht="13.5" customHeight="1" x14ac:dyDescent="0.15">
      <c r="B88" s="389"/>
      <c r="C88" s="390"/>
      <c r="D88" s="391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S88" s="73"/>
      <c r="T88" s="785"/>
      <c r="U88" s="786"/>
      <c r="V88" s="786"/>
      <c r="W88" s="786"/>
      <c r="X88" s="786"/>
      <c r="Y88" s="786"/>
      <c r="Z88" s="786"/>
      <c r="AA88" s="786"/>
      <c r="AB88" s="786"/>
      <c r="AC88" s="786"/>
      <c r="AD88" s="786"/>
      <c r="AE88" s="786"/>
      <c r="AF88" s="786"/>
      <c r="AG88" s="786"/>
      <c r="AH88" s="786"/>
      <c r="AI88" s="786"/>
      <c r="AJ88" s="786"/>
      <c r="AK88" s="786"/>
      <c r="AL88" s="786"/>
      <c r="AM88" s="787"/>
      <c r="AN88" s="411"/>
      <c r="AO88" s="412"/>
      <c r="AP88" s="413"/>
      <c r="AQ88" s="73"/>
      <c r="AS88" s="73"/>
      <c r="AT88" s="785"/>
      <c r="AU88" s="786"/>
      <c r="AV88" s="786"/>
      <c r="AW88" s="786"/>
      <c r="AX88" s="786"/>
      <c r="AY88" s="786"/>
      <c r="AZ88" s="786"/>
      <c r="BA88" s="786"/>
      <c r="BB88" s="786"/>
      <c r="BC88" s="786"/>
      <c r="BD88" s="786"/>
      <c r="BE88" s="786"/>
      <c r="BF88" s="786"/>
      <c r="BG88" s="786"/>
      <c r="BH88" s="786"/>
      <c r="BI88" s="786"/>
      <c r="BJ88" s="786"/>
      <c r="BK88" s="786"/>
      <c r="BL88" s="786"/>
      <c r="BM88" s="787"/>
      <c r="BN88" s="411"/>
      <c r="BO88" s="412"/>
      <c r="BP88" s="413"/>
      <c r="BQ88" s="73"/>
    </row>
    <row r="89" spans="2:82" ht="13.5" customHeight="1" x14ac:dyDescent="0.15">
      <c r="B89" s="389"/>
      <c r="C89" s="390"/>
      <c r="D89" s="391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S89" s="73"/>
      <c r="T89" s="785"/>
      <c r="U89" s="786"/>
      <c r="V89" s="786"/>
      <c r="W89" s="786"/>
      <c r="X89" s="786"/>
      <c r="Y89" s="786"/>
      <c r="Z89" s="786"/>
      <c r="AA89" s="786"/>
      <c r="AB89" s="786"/>
      <c r="AC89" s="786"/>
      <c r="AD89" s="786"/>
      <c r="AE89" s="786"/>
      <c r="AF89" s="786"/>
      <c r="AG89" s="786"/>
      <c r="AH89" s="786"/>
      <c r="AI89" s="786"/>
      <c r="AJ89" s="786"/>
      <c r="AK89" s="786"/>
      <c r="AL89" s="786"/>
      <c r="AM89" s="787"/>
      <c r="AN89" s="411"/>
      <c r="AO89" s="412"/>
      <c r="AP89" s="413"/>
      <c r="AQ89" s="73"/>
      <c r="AS89" s="73"/>
      <c r="AT89" s="785"/>
      <c r="AU89" s="786"/>
      <c r="AV89" s="786"/>
      <c r="AW89" s="786"/>
      <c r="AX89" s="786"/>
      <c r="AY89" s="786"/>
      <c r="AZ89" s="786"/>
      <c r="BA89" s="786"/>
      <c r="BB89" s="786"/>
      <c r="BC89" s="786"/>
      <c r="BD89" s="786"/>
      <c r="BE89" s="786"/>
      <c r="BF89" s="786"/>
      <c r="BG89" s="786"/>
      <c r="BH89" s="786"/>
      <c r="BI89" s="786"/>
      <c r="BJ89" s="786"/>
      <c r="BK89" s="786"/>
      <c r="BL89" s="786"/>
      <c r="BM89" s="787"/>
      <c r="BN89" s="411"/>
      <c r="BO89" s="412"/>
      <c r="BP89" s="413"/>
      <c r="BQ89" s="73"/>
    </row>
    <row r="90" spans="2:82" ht="20.25" customHeight="1" x14ac:dyDescent="0.15">
      <c r="B90" s="389" t="s">
        <v>102</v>
      </c>
      <c r="C90" s="390"/>
      <c r="D90" s="391"/>
      <c r="E90" s="429" t="s">
        <v>103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S90" s="73"/>
      <c r="T90" s="728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30"/>
      <c r="AN90" s="411" t="s">
        <v>65</v>
      </c>
      <c r="AO90" s="412"/>
      <c r="AP90" s="413"/>
      <c r="AQ90" s="73"/>
      <c r="AS90" s="73"/>
      <c r="AT90" s="728"/>
      <c r="AU90" s="729"/>
      <c r="AV90" s="729"/>
      <c r="AW90" s="729"/>
      <c r="AX90" s="729"/>
      <c r="AY90" s="729"/>
      <c r="AZ90" s="729"/>
      <c r="BA90" s="729"/>
      <c r="BB90" s="729"/>
      <c r="BC90" s="729"/>
      <c r="BD90" s="729"/>
      <c r="BE90" s="729"/>
      <c r="BF90" s="729"/>
      <c r="BG90" s="729"/>
      <c r="BH90" s="729"/>
      <c r="BI90" s="729"/>
      <c r="BJ90" s="729"/>
      <c r="BK90" s="729"/>
      <c r="BL90" s="729"/>
      <c r="BM90" s="730"/>
      <c r="BN90" s="411" t="s">
        <v>65</v>
      </c>
      <c r="BO90" s="412"/>
      <c r="BP90" s="413"/>
      <c r="BQ90" s="73"/>
      <c r="BR90" s="34"/>
    </row>
    <row r="91" spans="2:82" ht="13.5" customHeight="1" x14ac:dyDescent="0.15">
      <c r="B91" s="389"/>
      <c r="C91" s="390"/>
      <c r="D91" s="391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S91" s="73"/>
      <c r="T91" s="728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30"/>
      <c r="AN91" s="411"/>
      <c r="AO91" s="412"/>
      <c r="AP91" s="413"/>
      <c r="AQ91" s="73"/>
      <c r="AS91" s="73"/>
      <c r="AT91" s="728"/>
      <c r="AU91" s="729"/>
      <c r="AV91" s="729"/>
      <c r="AW91" s="729"/>
      <c r="AX91" s="729"/>
      <c r="AY91" s="729"/>
      <c r="AZ91" s="729"/>
      <c r="BA91" s="729"/>
      <c r="BB91" s="729"/>
      <c r="BC91" s="729"/>
      <c r="BD91" s="729"/>
      <c r="BE91" s="729"/>
      <c r="BF91" s="729"/>
      <c r="BG91" s="729"/>
      <c r="BH91" s="729"/>
      <c r="BI91" s="729"/>
      <c r="BJ91" s="729"/>
      <c r="BK91" s="729"/>
      <c r="BL91" s="729"/>
      <c r="BM91" s="730"/>
      <c r="BN91" s="411"/>
      <c r="BO91" s="412"/>
      <c r="BP91" s="413"/>
      <c r="BQ91" s="73"/>
      <c r="BR91" s="34"/>
    </row>
    <row r="92" spans="2:82" ht="13.5" customHeight="1" x14ac:dyDescent="0.15">
      <c r="B92" s="392"/>
      <c r="C92" s="393"/>
      <c r="D92" s="394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S92" s="73"/>
      <c r="T92" s="728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30"/>
      <c r="AN92" s="411"/>
      <c r="AO92" s="412"/>
      <c r="AP92" s="413"/>
      <c r="AQ92" s="73"/>
      <c r="AS92" s="73"/>
      <c r="AT92" s="728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29"/>
      <c r="BF92" s="729"/>
      <c r="BG92" s="729"/>
      <c r="BH92" s="729"/>
      <c r="BI92" s="729"/>
      <c r="BJ92" s="729"/>
      <c r="BK92" s="729"/>
      <c r="BL92" s="729"/>
      <c r="BM92" s="730"/>
      <c r="BN92" s="411"/>
      <c r="BO92" s="412"/>
      <c r="BP92" s="413"/>
      <c r="BQ92" s="73"/>
      <c r="BR92" s="34"/>
    </row>
    <row r="93" spans="2:82" ht="13.5" customHeight="1" x14ac:dyDescent="0.15">
      <c r="B93" s="386" t="s">
        <v>90</v>
      </c>
      <c r="C93" s="387"/>
      <c r="D93" s="388"/>
      <c r="E93" s="395" t="s">
        <v>105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S93" s="73"/>
      <c r="T93" s="743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744"/>
      <c r="AL93" s="744"/>
      <c r="AM93" s="745"/>
      <c r="AN93" s="426" t="s">
        <v>65</v>
      </c>
      <c r="AO93" s="427"/>
      <c r="AP93" s="428"/>
      <c r="AQ93" s="73"/>
      <c r="AS93" s="73"/>
      <c r="AT93" s="743"/>
      <c r="AU93" s="744"/>
      <c r="AV93" s="744"/>
      <c r="AW93" s="744"/>
      <c r="AX93" s="744"/>
      <c r="AY93" s="744"/>
      <c r="AZ93" s="744"/>
      <c r="BA93" s="744"/>
      <c r="BB93" s="744"/>
      <c r="BC93" s="744"/>
      <c r="BD93" s="744"/>
      <c r="BE93" s="744"/>
      <c r="BF93" s="744"/>
      <c r="BG93" s="744"/>
      <c r="BH93" s="744"/>
      <c r="BI93" s="744"/>
      <c r="BJ93" s="744"/>
      <c r="BK93" s="744"/>
      <c r="BL93" s="744"/>
      <c r="BM93" s="745"/>
      <c r="BN93" s="426" t="s">
        <v>65</v>
      </c>
      <c r="BO93" s="427"/>
      <c r="BP93" s="428"/>
      <c r="BQ93" s="73"/>
      <c r="BR93" s="718" t="str">
        <f>IF($T$44="料率",IF($AT$93="","",IF($AT$93&gt;=$AT$83,"","※1")),"")</f>
        <v/>
      </c>
      <c r="BS93" s="385" t="str">
        <f>IF(BR93="※1","残価設定がないリース契約であることが確認できません。","")</f>
        <v/>
      </c>
      <c r="BT93" s="385"/>
      <c r="BU93" s="385"/>
      <c r="BV93" s="385"/>
      <c r="BW93" s="385"/>
      <c r="BX93" s="385"/>
      <c r="BY93" s="385"/>
      <c r="BZ93" s="385"/>
      <c r="CA93" s="385"/>
      <c r="CB93" s="385"/>
      <c r="CC93" s="385"/>
      <c r="CD93" s="385"/>
    </row>
    <row r="94" spans="2:82" ht="13.5" customHeight="1" x14ac:dyDescent="0.15">
      <c r="B94" s="389"/>
      <c r="C94" s="390"/>
      <c r="D94" s="391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S94" s="73"/>
      <c r="T94" s="734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6"/>
      <c r="AN94" s="411"/>
      <c r="AO94" s="412"/>
      <c r="AP94" s="413"/>
      <c r="AQ94" s="73"/>
      <c r="AS94" s="73"/>
      <c r="AT94" s="734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6"/>
      <c r="BN94" s="411"/>
      <c r="BO94" s="412"/>
      <c r="BP94" s="413"/>
      <c r="BQ94" s="73"/>
      <c r="BR94" s="718"/>
      <c r="BS94" s="385"/>
      <c r="BT94" s="385"/>
      <c r="BU94" s="385"/>
      <c r="BV94" s="385"/>
      <c r="BW94" s="385"/>
      <c r="BX94" s="385"/>
      <c r="BY94" s="385"/>
      <c r="BZ94" s="385"/>
      <c r="CA94" s="385"/>
      <c r="CB94" s="385"/>
      <c r="CC94" s="385"/>
      <c r="CD94" s="385"/>
    </row>
    <row r="95" spans="2:82" ht="13.5" customHeight="1" x14ac:dyDescent="0.15">
      <c r="B95" s="392"/>
      <c r="C95" s="393"/>
      <c r="D95" s="394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S95" s="73"/>
      <c r="T95" s="746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8"/>
      <c r="AN95" s="411"/>
      <c r="AO95" s="412"/>
      <c r="AP95" s="413"/>
      <c r="AQ95" s="73"/>
      <c r="AS95" s="73"/>
      <c r="AT95" s="746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8"/>
      <c r="BN95" s="411"/>
      <c r="BO95" s="412"/>
      <c r="BP95" s="413"/>
      <c r="BQ95" s="73"/>
      <c r="BR95" s="718"/>
      <c r="BS95" s="385"/>
      <c r="BT95" s="385"/>
      <c r="BU95" s="385"/>
      <c r="BV95" s="385"/>
      <c r="BW95" s="385"/>
      <c r="BX95" s="385"/>
      <c r="BY95" s="385"/>
      <c r="BZ95" s="385"/>
      <c r="CA95" s="385"/>
      <c r="CB95" s="385"/>
      <c r="CC95" s="385"/>
      <c r="CD95" s="385"/>
    </row>
    <row r="96" spans="2:82" ht="13.5" customHeight="1" x14ac:dyDescent="0.15">
      <c r="B96" s="386" t="s">
        <v>92</v>
      </c>
      <c r="C96" s="387"/>
      <c r="D96" s="388"/>
      <c r="E96" s="395" t="s">
        <v>93</v>
      </c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S96" s="73"/>
      <c r="T96" s="731"/>
      <c r="U96" s="732"/>
      <c r="V96" s="732"/>
      <c r="W96" s="732"/>
      <c r="X96" s="732"/>
      <c r="Y96" s="732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32"/>
      <c r="AK96" s="732"/>
      <c r="AL96" s="732"/>
      <c r="AM96" s="733"/>
      <c r="AN96" s="408" t="s">
        <v>65</v>
      </c>
      <c r="AO96" s="409"/>
      <c r="AP96" s="410"/>
      <c r="AQ96" s="73"/>
      <c r="AS96" s="73"/>
      <c r="AT96" s="740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2"/>
      <c r="BN96" s="408" t="s">
        <v>65</v>
      </c>
      <c r="BO96" s="409"/>
      <c r="BP96" s="410"/>
      <c r="BQ96" s="73"/>
      <c r="BR96" s="34"/>
    </row>
    <row r="97" spans="2:82" ht="13.5" customHeight="1" x14ac:dyDescent="0.15">
      <c r="B97" s="389"/>
      <c r="C97" s="390"/>
      <c r="D97" s="391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S97" s="73"/>
      <c r="T97" s="734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6"/>
      <c r="AN97" s="411"/>
      <c r="AO97" s="412"/>
      <c r="AP97" s="413"/>
      <c r="AQ97" s="73"/>
      <c r="AS97" s="73"/>
      <c r="AT97" s="734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735"/>
      <c r="BG97" s="735"/>
      <c r="BH97" s="735"/>
      <c r="BI97" s="735"/>
      <c r="BJ97" s="735"/>
      <c r="BK97" s="735"/>
      <c r="BL97" s="735"/>
      <c r="BM97" s="736"/>
      <c r="BN97" s="411"/>
      <c r="BO97" s="412"/>
      <c r="BP97" s="413"/>
      <c r="BQ97" s="73"/>
      <c r="BR97" s="34"/>
    </row>
    <row r="98" spans="2:82" ht="13.5" customHeight="1" x14ac:dyDescent="0.15">
      <c r="B98" s="392"/>
      <c r="C98" s="393"/>
      <c r="D98" s="394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S98" s="73"/>
      <c r="T98" s="737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738"/>
      <c r="AM98" s="739"/>
      <c r="AN98" s="414"/>
      <c r="AO98" s="415"/>
      <c r="AP98" s="416"/>
      <c r="AQ98" s="73"/>
      <c r="AS98" s="73"/>
      <c r="AT98" s="737"/>
      <c r="AU98" s="738"/>
      <c r="AV98" s="738"/>
      <c r="AW98" s="738"/>
      <c r="AX98" s="738"/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8"/>
      <c r="BM98" s="739"/>
      <c r="BN98" s="414"/>
      <c r="BO98" s="415"/>
      <c r="BP98" s="416"/>
      <c r="BQ98" s="73"/>
      <c r="BR98" s="34"/>
    </row>
    <row r="99" spans="2:82" ht="13.5" customHeight="1" x14ac:dyDescent="0.15">
      <c r="B99" s="356" t="s">
        <v>94</v>
      </c>
      <c r="C99" s="357"/>
      <c r="D99" s="358"/>
      <c r="E99" s="365" t="s">
        <v>106</v>
      </c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S99" s="73"/>
      <c r="T99" s="367" t="str">
        <f>IF($T$44="料率",T93+T96,"")</f>
        <v/>
      </c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9"/>
      <c r="AN99" s="376" t="s">
        <v>65</v>
      </c>
      <c r="AO99" s="377"/>
      <c r="AP99" s="378"/>
      <c r="AQ99" s="73"/>
      <c r="AS99" s="73"/>
      <c r="AT99" s="367" t="str">
        <f>IF($T$44="料率",AT93+AT96,"")</f>
        <v/>
      </c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9"/>
      <c r="BN99" s="376" t="s">
        <v>65</v>
      </c>
      <c r="BO99" s="377"/>
      <c r="BP99" s="378"/>
      <c r="BQ99" s="73"/>
      <c r="BR99" s="718" t="str">
        <f>IF($T$44="料率",IF($AT$93="","",IF($T$99-$AT$99&gt;$AT$80,"","※2")),"")</f>
        <v/>
      </c>
      <c r="BS99" s="346" t="str">
        <f>IF(BR99="※2","補助金が有る場合の「リース料金支払額総合計」から、補助金相当分の減額がされていることが確認できません。","")</f>
        <v/>
      </c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</row>
    <row r="100" spans="2:82" ht="13.5" customHeight="1" x14ac:dyDescent="0.15">
      <c r="B100" s="359"/>
      <c r="C100" s="360"/>
      <c r="D100" s="361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S100" s="73"/>
      <c r="T100" s="370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2"/>
      <c r="AN100" s="379"/>
      <c r="AO100" s="380"/>
      <c r="AP100" s="381"/>
      <c r="AQ100" s="73"/>
      <c r="AS100" s="73"/>
      <c r="AT100" s="370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2"/>
      <c r="BN100" s="379"/>
      <c r="BO100" s="380"/>
      <c r="BP100" s="381"/>
      <c r="BQ100" s="73"/>
      <c r="BR100" s="718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</row>
    <row r="101" spans="2:82" ht="13.5" customHeight="1" x14ac:dyDescent="0.15">
      <c r="B101" s="362"/>
      <c r="C101" s="363"/>
      <c r="D101" s="364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S101" s="73"/>
      <c r="T101" s="373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5"/>
      <c r="AN101" s="382"/>
      <c r="AO101" s="383"/>
      <c r="AP101" s="384"/>
      <c r="AQ101" s="73"/>
      <c r="AS101" s="73"/>
      <c r="AT101" s="373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5"/>
      <c r="BN101" s="382"/>
      <c r="BO101" s="383"/>
      <c r="BP101" s="384"/>
      <c r="BQ101" s="73"/>
      <c r="BR101" s="718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3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347" t="str">
        <f>IF(T44="料率",IF(T93="","",T93-T83),"")</f>
        <v/>
      </c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9"/>
      <c r="AN103" s="350" t="s">
        <v>65</v>
      </c>
      <c r="AO103" s="351"/>
      <c r="AP103" s="352"/>
      <c r="AQ103" s="73"/>
      <c r="AS103" s="78"/>
      <c r="AT103" s="347" t="str">
        <f>IF(T44="料率",IF(AT93="","",AT93-AT83),"")</f>
        <v/>
      </c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9"/>
      <c r="BN103" s="350" t="s">
        <v>65</v>
      </c>
      <c r="BO103" s="351"/>
      <c r="BP103" s="352"/>
      <c r="BQ103" s="73"/>
      <c r="BR103" s="123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3"/>
    </row>
    <row r="105" spans="2:82" ht="0.75" customHeight="1" x14ac:dyDescent="0.15">
      <c r="S105" s="73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73"/>
      <c r="AO105" s="73"/>
      <c r="AP105" s="73"/>
      <c r="AQ105" s="73"/>
      <c r="AS105" s="78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134</v>
      </c>
      <c r="BR108" s="34"/>
    </row>
    <row r="109" spans="2:82" x14ac:dyDescent="0.15">
      <c r="BL109" s="773" t="s">
        <v>107</v>
      </c>
      <c r="BM109" s="774"/>
      <c r="BN109" s="774"/>
      <c r="BO109" s="774"/>
      <c r="BP109" s="775"/>
    </row>
    <row r="110" spans="2:82" ht="13.5" customHeight="1" x14ac:dyDescent="0.15">
      <c r="BL110" s="776"/>
      <c r="BM110" s="777"/>
      <c r="BN110" s="777"/>
      <c r="BO110" s="777"/>
      <c r="BP110" s="778"/>
    </row>
    <row r="111" spans="2:82" ht="13.5" customHeight="1" x14ac:dyDescent="0.15">
      <c r="BL111" s="776"/>
      <c r="BM111" s="777"/>
      <c r="BN111" s="777"/>
      <c r="BO111" s="777"/>
      <c r="BP111" s="778"/>
    </row>
    <row r="112" spans="2:82" ht="13.5" customHeight="1" x14ac:dyDescent="0.15">
      <c r="AX112" s="339" t="str">
        <f>IF(【契約⑤】契約内容申告書!N107="","",【契約⑤】契約内容申告書!N107)</f>
        <v/>
      </c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1"/>
      <c r="BL112" s="776"/>
      <c r="BM112" s="777"/>
      <c r="BN112" s="777"/>
      <c r="BO112" s="777"/>
      <c r="BP112" s="778"/>
    </row>
    <row r="113" spans="43:68" ht="21" customHeight="1" x14ac:dyDescent="0.15">
      <c r="AQ113" s="9" t="s">
        <v>108</v>
      </c>
      <c r="AR113" s="79"/>
      <c r="AS113" s="79"/>
      <c r="AT113" s="79"/>
      <c r="AU113" s="79"/>
      <c r="AV113" s="79"/>
      <c r="AW113" s="9"/>
      <c r="AX113" s="342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4"/>
      <c r="BK113" s="10"/>
      <c r="BL113" s="779"/>
      <c r="BM113" s="780"/>
      <c r="BN113" s="780"/>
      <c r="BO113" s="780"/>
      <c r="BP113" s="781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5" priority="6">
      <formula>$T$44="料率"</formula>
    </cfRule>
  </conditionalFormatting>
  <conditionalFormatting sqref="B73:BQ85 B86:T86 BN86:BQ86 AN86:AT86 B104:BQ104 B103:S103 BQ103 B87:BQ102">
    <cfRule type="expression" dxfId="4" priority="5">
      <formula>$T$44="積算"</formula>
    </cfRule>
  </conditionalFormatting>
  <conditionalFormatting sqref="BN103">
    <cfRule type="expression" dxfId="3" priority="4">
      <formula>$T$44="積算"</formula>
    </cfRule>
  </conditionalFormatting>
  <conditionalFormatting sqref="AQ103:AS103 AN103">
    <cfRule type="expression" dxfId="2" priority="3">
      <formula>$T$44="積算"</formula>
    </cfRule>
  </conditionalFormatting>
  <conditionalFormatting sqref="T103:AM103">
    <cfRule type="expression" dxfId="1" priority="2">
      <formula>$T$44="積算"</formula>
    </cfRule>
  </conditionalFormatting>
  <conditionalFormatting sqref="AT103:BM103">
    <cfRule type="expression" dxfId="0" priority="1">
      <formula>$T$44="積算"</formula>
    </cfRule>
  </conditionalFormatting>
  <dataValidations count="6">
    <dataValidation type="whole" allowBlank="1" showInputMessage="1" showErrorMessage="1" sqref="T28:AM33 T37:AM42" xr:uid="{00000000-0002-0000-0B00-000000000000}">
      <formula1>0</formula1>
      <formula2>9999999999</formula2>
    </dataValidation>
    <dataValidation type="list" showInputMessage="1" showErrorMessage="1" sqref="T44" xr:uid="{00000000-0002-0000-0B00-000001000000}">
      <formula1>"積算,料率,"</formula1>
    </dataValidation>
    <dataValidation type="custom" allowBlank="1" showInputMessage="1" showErrorMessage="1" sqref="AP44" xr:uid="{00000000-0002-0000-0B00-000002000000}">
      <formula1>"if(R43=""料率"","""")"</formula1>
    </dataValidation>
    <dataValidation type="custom" showInputMessage="1" showErrorMessage="1" errorTitle="計算方法" error="計算方法で「積算」が選択されていません。" sqref="T52:BM69" xr:uid="{00000000-0002-0000-0B00-000003000000}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B00-000004000000}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 xr:uid="{00000000-0002-0000-0B00-000005000000}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7"/>
  <sheetViews>
    <sheetView zoomScale="130" zoomScaleNormal="130" workbookViewId="0">
      <selection activeCell="C22" sqref="C22"/>
    </sheetView>
  </sheetViews>
  <sheetFormatPr defaultRowHeight="13.5" x14ac:dyDescent="0.15"/>
  <cols>
    <col min="2" max="2" width="22.625" bestFit="1" customWidth="1"/>
    <col min="3" max="3" width="10.125" bestFit="1" customWidth="1"/>
    <col min="4" max="4" width="18.5" bestFit="1" customWidth="1"/>
    <col min="5" max="5" width="49.75" bestFit="1" customWidth="1"/>
    <col min="7" max="7" width="56.125" bestFit="1" customWidth="1"/>
  </cols>
  <sheetData>
    <row r="1" spans="2:7" x14ac:dyDescent="0.15">
      <c r="G1" s="11" t="s">
        <v>109</v>
      </c>
    </row>
    <row r="2" spans="2:7" ht="40.5" x14ac:dyDescent="0.15">
      <c r="G2" s="14" t="s">
        <v>128</v>
      </c>
    </row>
    <row r="3" spans="2:7" ht="27" x14ac:dyDescent="0.15">
      <c r="G3" s="14" t="s">
        <v>125</v>
      </c>
    </row>
    <row r="4" spans="2:7" x14ac:dyDescent="0.15">
      <c r="B4" s="12" t="s">
        <v>110</v>
      </c>
      <c r="C4" s="12" t="s">
        <v>111</v>
      </c>
      <c r="D4" s="13" t="s">
        <v>112</v>
      </c>
      <c r="E4" s="12" t="s">
        <v>113</v>
      </c>
      <c r="G4" s="11" t="s">
        <v>114</v>
      </c>
    </row>
    <row r="5" spans="2:7" x14ac:dyDescent="0.15">
      <c r="B5" s="12" t="s">
        <v>32</v>
      </c>
      <c r="C5" s="12" t="s">
        <v>33</v>
      </c>
      <c r="D5" s="12" t="s">
        <v>33</v>
      </c>
      <c r="E5" s="12" t="s">
        <v>33</v>
      </c>
      <c r="G5" s="11" t="s">
        <v>115</v>
      </c>
    </row>
    <row r="6" spans="2:7" x14ac:dyDescent="0.15">
      <c r="B6" s="12" t="s">
        <v>116</v>
      </c>
      <c r="C6" s="12" t="s">
        <v>117</v>
      </c>
      <c r="D6" s="12" t="s">
        <v>117</v>
      </c>
      <c r="E6" s="12" t="s">
        <v>117</v>
      </c>
      <c r="G6" s="11" t="s">
        <v>118</v>
      </c>
    </row>
    <row r="7" spans="2:7" ht="27" x14ac:dyDescent="0.15">
      <c r="G7" s="14" t="s">
        <v>122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CE301"/>
  <sheetViews>
    <sheetView showGridLines="0" zoomScale="55" zoomScaleNormal="55" zoomScaleSheetLayoutView="70" workbookViewId="0">
      <selection activeCell="E14" sqref="E14"/>
    </sheetView>
  </sheetViews>
  <sheetFormatPr defaultRowHeight="13.5" x14ac:dyDescent="0.15"/>
  <cols>
    <col min="1" max="1" width="2.75" style="24" customWidth="1"/>
    <col min="2" max="70" width="2.625" style="24" customWidth="1"/>
    <col min="71" max="72" width="2.75" style="24" customWidth="1"/>
    <col min="73" max="16384" width="9" style="24"/>
  </cols>
  <sheetData>
    <row r="1" spans="1:71" ht="28.5" x14ac:dyDescent="0.15">
      <c r="B1" s="25" t="s">
        <v>153</v>
      </c>
      <c r="O1" s="8"/>
    </row>
    <row r="2" spans="1:71" x14ac:dyDescent="0.15">
      <c r="O2" s="8"/>
    </row>
    <row r="3" spans="1:71" ht="21" x14ac:dyDescent="0.15">
      <c r="A3" s="16"/>
      <c r="C3" s="26" t="s">
        <v>119</v>
      </c>
      <c r="E3" s="16" t="s">
        <v>46</v>
      </c>
      <c r="O3" s="8"/>
    </row>
    <row r="4" spans="1:71" ht="21" x14ac:dyDescent="0.15">
      <c r="A4" s="16"/>
      <c r="C4" s="26" t="s">
        <v>120</v>
      </c>
      <c r="E4" s="16" t="s">
        <v>143</v>
      </c>
      <c r="O4" s="8"/>
      <c r="AC4" s="16"/>
    </row>
    <row r="5" spans="1:71" ht="21" x14ac:dyDescent="0.15">
      <c r="A5" s="16"/>
      <c r="C5" s="26"/>
      <c r="E5" s="16" t="s">
        <v>141</v>
      </c>
      <c r="O5" s="8"/>
      <c r="AC5" s="16"/>
    </row>
    <row r="6" spans="1:71" ht="21" x14ac:dyDescent="0.15">
      <c r="A6" s="16"/>
      <c r="C6" s="26" t="s">
        <v>121</v>
      </c>
      <c r="E6" s="16" t="s">
        <v>135</v>
      </c>
      <c r="O6" s="8"/>
    </row>
    <row r="7" spans="1:71" ht="21" x14ac:dyDescent="0.15">
      <c r="A7" s="16"/>
      <c r="C7" s="26" t="s">
        <v>137</v>
      </c>
      <c r="E7" s="16" t="s">
        <v>139</v>
      </c>
      <c r="O7" s="8"/>
    </row>
    <row r="8" spans="1:71" ht="21" x14ac:dyDescent="0.15">
      <c r="A8" s="16"/>
      <c r="E8" s="16" t="s">
        <v>140</v>
      </c>
      <c r="O8" s="8"/>
    </row>
    <row r="9" spans="1:71" ht="21" x14ac:dyDescent="0.15">
      <c r="A9" s="16"/>
      <c r="C9" s="26" t="s">
        <v>138</v>
      </c>
      <c r="E9" s="16" t="s">
        <v>142</v>
      </c>
      <c r="O9" s="8"/>
    </row>
    <row r="10" spans="1:71" ht="21" x14ac:dyDescent="0.15">
      <c r="A10" s="16"/>
      <c r="C10" s="26" t="s">
        <v>150</v>
      </c>
      <c r="E10" s="16" t="s">
        <v>154</v>
      </c>
      <c r="O10" s="8"/>
    </row>
    <row r="11" spans="1:71" ht="21" x14ac:dyDescent="0.15">
      <c r="A11" s="16"/>
      <c r="C11" s="26" t="s">
        <v>151</v>
      </c>
      <c r="E11" s="16" t="s">
        <v>136</v>
      </c>
      <c r="O11" s="8"/>
    </row>
    <row r="12" spans="1:71" ht="21" x14ac:dyDescent="0.15">
      <c r="B12" s="27"/>
      <c r="E12" s="16" t="s">
        <v>156</v>
      </c>
      <c r="O12" s="8"/>
    </row>
    <row r="13" spans="1:71" ht="21" x14ac:dyDescent="0.15">
      <c r="A13" s="16"/>
      <c r="C13" s="26" t="s">
        <v>161</v>
      </c>
      <c r="E13" s="16" t="s">
        <v>164</v>
      </c>
      <c r="O13" s="8"/>
    </row>
    <row r="14" spans="1:71" ht="15" customHeight="1" x14ac:dyDescent="0.15">
      <c r="B14" s="27"/>
      <c r="O14" s="8"/>
    </row>
    <row r="15" spans="1:71" ht="15" customHeight="1" x14ac:dyDescent="0.15">
      <c r="B15" s="27"/>
      <c r="O15" s="8"/>
    </row>
    <row r="16" spans="1:71" ht="13.5" customHeight="1" x14ac:dyDescent="0.1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30"/>
      <c r="BM16" s="29"/>
      <c r="BN16" s="29"/>
      <c r="BO16" s="31"/>
      <c r="BP16" s="31"/>
      <c r="BQ16" s="29"/>
      <c r="BR16" s="29"/>
      <c r="BS16" s="32"/>
    </row>
    <row r="17" spans="2:71" ht="21.75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98"/>
      <c r="AX17" s="98"/>
      <c r="AY17" s="98"/>
      <c r="AZ17" s="98"/>
      <c r="BA17" s="98"/>
      <c r="BB17" s="98"/>
      <c r="BC17" s="35" t="s">
        <v>1</v>
      </c>
      <c r="BD17" s="36"/>
      <c r="BE17" s="257">
        <v>2020</v>
      </c>
      <c r="BF17" s="257"/>
      <c r="BG17" s="257"/>
      <c r="BH17" s="257"/>
      <c r="BI17" s="249" t="s">
        <v>2</v>
      </c>
      <c r="BJ17" s="249"/>
      <c r="BK17" s="597" t="s">
        <v>147</v>
      </c>
      <c r="BL17" s="597"/>
      <c r="BM17" s="249" t="s">
        <v>4</v>
      </c>
      <c r="BN17" s="249"/>
      <c r="BO17" s="597" t="s">
        <v>148</v>
      </c>
      <c r="BP17" s="597"/>
      <c r="BQ17" s="100" t="s">
        <v>6</v>
      </c>
      <c r="BR17" s="37"/>
      <c r="BS17" s="22"/>
    </row>
    <row r="18" spans="2:71" s="38" customFormat="1" ht="21.75" customHeight="1" x14ac:dyDescent="0.15"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98"/>
      <c r="AX18" s="98"/>
      <c r="AY18" s="98"/>
      <c r="AZ18" s="98"/>
      <c r="BA18" s="98"/>
      <c r="BB18" s="98"/>
      <c r="BC18" s="35" t="s">
        <v>7</v>
      </c>
      <c r="BD18" s="18" t="s">
        <v>163</v>
      </c>
      <c r="BE18" s="18"/>
      <c r="BF18" s="18"/>
      <c r="BG18" s="595" t="s">
        <v>146</v>
      </c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37"/>
      <c r="BS18" s="42"/>
    </row>
    <row r="19" spans="2:71" ht="43.5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20" t="s">
        <v>59</v>
      </c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4"/>
      <c r="AU19" s="34"/>
      <c r="AV19" s="34"/>
      <c r="AW19" s="98"/>
      <c r="AX19" s="98"/>
      <c r="AY19" s="98"/>
      <c r="AZ19" s="98"/>
      <c r="BA19" s="98"/>
      <c r="BB19" s="98"/>
      <c r="BC19" s="98"/>
      <c r="BD19" s="100"/>
      <c r="BE19" s="37"/>
      <c r="BF19" s="37"/>
      <c r="BG19" s="37"/>
      <c r="BH19" s="37"/>
      <c r="BI19" s="43"/>
      <c r="BJ19" s="44"/>
      <c r="BK19" s="19"/>
      <c r="BL19" s="20" t="s">
        <v>9</v>
      </c>
      <c r="BM19" s="596">
        <v>1</v>
      </c>
      <c r="BN19" s="596"/>
      <c r="BO19" s="21" t="s">
        <v>10</v>
      </c>
      <c r="BP19" s="596">
        <f>IF(K30="","",K30)</f>
        <v>2</v>
      </c>
      <c r="BQ19" s="596"/>
      <c r="BR19" s="20" t="s">
        <v>11</v>
      </c>
      <c r="BS19" s="22"/>
    </row>
    <row r="20" spans="2:71" s="45" customFormat="1" ht="24" x14ac:dyDescent="0.15">
      <c r="B20" s="46"/>
      <c r="C20" s="322" t="s">
        <v>132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4"/>
    </row>
    <row r="21" spans="2:71" s="45" customFormat="1" ht="24" x14ac:dyDescent="0.15">
      <c r="B21" s="46"/>
      <c r="C21" s="322" t="s">
        <v>63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4"/>
    </row>
    <row r="22" spans="2:71" s="16" customFormat="1" ht="24" x14ac:dyDescent="0.15">
      <c r="B22" s="47"/>
      <c r="C22" s="322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4"/>
    </row>
    <row r="23" spans="2:71" s="48" customFormat="1" ht="12" customHeigh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2"/>
    </row>
    <row r="24" spans="2:71" s="48" customFormat="1" ht="17.25" customHeight="1" x14ac:dyDescent="0.15">
      <c r="B24" s="49"/>
      <c r="C24" s="277" t="s">
        <v>12</v>
      </c>
      <c r="D24" s="278"/>
      <c r="E24" s="278"/>
      <c r="F24" s="278"/>
      <c r="G24" s="278"/>
      <c r="H24" s="278"/>
      <c r="I24" s="278"/>
      <c r="J24" s="279"/>
      <c r="K24" s="561" t="s">
        <v>144</v>
      </c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3"/>
      <c r="BK24" s="54"/>
      <c r="BL24" s="54"/>
      <c r="BM24" s="51"/>
      <c r="BN24" s="51"/>
      <c r="BO24" s="51"/>
      <c r="BP24" s="51"/>
      <c r="BQ24" s="51"/>
      <c r="BR24" s="54"/>
      <c r="BS24" s="52"/>
    </row>
    <row r="25" spans="2:71" s="48" customFormat="1" ht="17.25" customHeight="1" x14ac:dyDescent="0.15">
      <c r="B25" s="49"/>
      <c r="C25" s="280"/>
      <c r="D25" s="281"/>
      <c r="E25" s="281"/>
      <c r="F25" s="281"/>
      <c r="G25" s="281"/>
      <c r="H25" s="281"/>
      <c r="I25" s="281"/>
      <c r="J25" s="282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61"/>
      <c r="AI25" s="561"/>
      <c r="AJ25" s="561"/>
      <c r="AK25" s="561"/>
      <c r="AL25" s="561"/>
      <c r="AM25" s="56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3"/>
      <c r="BK25" s="53"/>
      <c r="BL25" s="53"/>
      <c r="BM25" s="51"/>
      <c r="BN25" s="51"/>
      <c r="BO25" s="51"/>
      <c r="BP25" s="51"/>
      <c r="BQ25" s="51"/>
      <c r="BR25" s="53"/>
      <c r="BS25" s="52"/>
    </row>
    <row r="26" spans="2:71" ht="17.25" customHeight="1" x14ac:dyDescent="0.15">
      <c r="B26" s="33"/>
      <c r="C26" s="277" t="s">
        <v>14</v>
      </c>
      <c r="D26" s="278"/>
      <c r="E26" s="278"/>
      <c r="F26" s="278"/>
      <c r="G26" s="278"/>
      <c r="H26" s="278"/>
      <c r="I26" s="278"/>
      <c r="J26" s="279"/>
      <c r="K26" s="561" t="s">
        <v>145</v>
      </c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34"/>
      <c r="BE26" s="34"/>
      <c r="BF26" s="34"/>
      <c r="BG26" s="34"/>
      <c r="BH26" s="34"/>
      <c r="BI26" s="51"/>
      <c r="BJ26" s="53"/>
      <c r="BK26" s="53"/>
      <c r="BL26" s="53"/>
      <c r="BM26" s="34"/>
      <c r="BN26" s="34"/>
      <c r="BO26" s="34"/>
      <c r="BP26" s="34"/>
      <c r="BQ26" s="34"/>
      <c r="BR26" s="53"/>
      <c r="BS26" s="55"/>
    </row>
    <row r="27" spans="2:71" ht="17.25" customHeight="1" x14ac:dyDescent="0.15">
      <c r="B27" s="33"/>
      <c r="C27" s="280"/>
      <c r="D27" s="281"/>
      <c r="E27" s="281"/>
      <c r="F27" s="281"/>
      <c r="G27" s="281"/>
      <c r="H27" s="281"/>
      <c r="I27" s="281"/>
      <c r="J27" s="282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1"/>
      <c r="AK27" s="561"/>
      <c r="AL27" s="561"/>
      <c r="AM27" s="56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34"/>
      <c r="BE27" s="34"/>
      <c r="BF27" s="34"/>
      <c r="BG27" s="34"/>
      <c r="BH27" s="34"/>
      <c r="BI27" s="51"/>
      <c r="BJ27" s="53"/>
      <c r="BK27" s="53"/>
      <c r="BL27" s="53"/>
      <c r="BM27" s="34"/>
      <c r="BN27" s="34"/>
      <c r="BO27" s="34"/>
      <c r="BP27" s="34"/>
      <c r="BQ27" s="34"/>
      <c r="BR27" s="53"/>
      <c r="BS27" s="55"/>
    </row>
    <row r="28" spans="2:71" ht="17.25" customHeight="1" x14ac:dyDescent="0.15">
      <c r="B28" s="33"/>
      <c r="C28" s="277" t="s">
        <v>16</v>
      </c>
      <c r="D28" s="278"/>
      <c r="E28" s="278"/>
      <c r="F28" s="278"/>
      <c r="G28" s="278"/>
      <c r="H28" s="278"/>
      <c r="I28" s="278"/>
      <c r="J28" s="279"/>
      <c r="K28" s="561" t="s">
        <v>17</v>
      </c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3"/>
      <c r="BK28" s="53"/>
      <c r="BL28" s="53"/>
      <c r="BM28" s="53"/>
      <c r="BN28" s="53"/>
      <c r="BO28" s="53"/>
      <c r="BP28" s="53"/>
      <c r="BQ28" s="53"/>
      <c r="BR28" s="53"/>
      <c r="BS28" s="55"/>
    </row>
    <row r="29" spans="2:71" ht="17.25" customHeight="1" x14ac:dyDescent="0.15">
      <c r="B29" s="33"/>
      <c r="C29" s="280"/>
      <c r="D29" s="281"/>
      <c r="E29" s="281"/>
      <c r="F29" s="281"/>
      <c r="G29" s="281"/>
      <c r="H29" s="281"/>
      <c r="I29" s="281"/>
      <c r="J29" s="282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1"/>
      <c r="AO29" s="34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3"/>
      <c r="BK29" s="53"/>
      <c r="BL29" s="53"/>
      <c r="BM29" s="53"/>
      <c r="BN29" s="53"/>
      <c r="BO29" s="53"/>
      <c r="BP29" s="53"/>
      <c r="BQ29" s="53"/>
      <c r="BR29" s="53"/>
      <c r="BS29" s="55"/>
    </row>
    <row r="30" spans="2:71" s="48" customFormat="1" ht="17.25" customHeight="1" x14ac:dyDescent="0.15">
      <c r="B30" s="49"/>
      <c r="C30" s="311" t="s">
        <v>18</v>
      </c>
      <c r="D30" s="311"/>
      <c r="E30" s="311"/>
      <c r="F30" s="311"/>
      <c r="G30" s="311"/>
      <c r="H30" s="311"/>
      <c r="I30" s="311"/>
      <c r="J30" s="311"/>
      <c r="K30" s="561">
        <v>2</v>
      </c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1"/>
      <c r="AI30" s="561"/>
      <c r="AJ30" s="561"/>
      <c r="AK30" s="561"/>
      <c r="AL30" s="561"/>
      <c r="AM30" s="561"/>
      <c r="AN30" s="34"/>
      <c r="AO30" s="51"/>
      <c r="AP30" s="51"/>
      <c r="AQ30" s="51"/>
      <c r="AR30" s="51"/>
      <c r="AS30" s="51"/>
      <c r="AT30" s="51"/>
      <c r="AU30" s="562" t="s">
        <v>64</v>
      </c>
      <c r="AV30" s="563"/>
      <c r="AW30" s="563"/>
      <c r="AX30" s="563"/>
      <c r="AY30" s="563"/>
      <c r="AZ30" s="564"/>
      <c r="BA30" s="571">
        <f>AU82</f>
        <v>24700000</v>
      </c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3"/>
      <c r="BN30" s="580" t="s">
        <v>65</v>
      </c>
      <c r="BO30" s="581"/>
      <c r="BP30" s="581"/>
      <c r="BQ30" s="582"/>
      <c r="BR30" s="53"/>
      <c r="BS30" s="52"/>
    </row>
    <row r="31" spans="2:71" s="48" customFormat="1" ht="17.25" customHeight="1" x14ac:dyDescent="0.15">
      <c r="B31" s="49"/>
      <c r="C31" s="311"/>
      <c r="D31" s="311"/>
      <c r="E31" s="311"/>
      <c r="F31" s="311"/>
      <c r="G31" s="311"/>
      <c r="H31" s="311"/>
      <c r="I31" s="311"/>
      <c r="J31" s="31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34"/>
      <c r="AO31" s="51"/>
      <c r="AP31" s="51"/>
      <c r="AQ31" s="51"/>
      <c r="AR31" s="51"/>
      <c r="AS31" s="51"/>
      <c r="AT31" s="51"/>
      <c r="AU31" s="565"/>
      <c r="AV31" s="566"/>
      <c r="AW31" s="566"/>
      <c r="AX31" s="566"/>
      <c r="AY31" s="566"/>
      <c r="AZ31" s="567"/>
      <c r="BA31" s="574"/>
      <c r="BB31" s="575"/>
      <c r="BC31" s="575"/>
      <c r="BD31" s="575"/>
      <c r="BE31" s="575"/>
      <c r="BF31" s="575"/>
      <c r="BG31" s="575"/>
      <c r="BH31" s="575"/>
      <c r="BI31" s="575"/>
      <c r="BJ31" s="575"/>
      <c r="BK31" s="575"/>
      <c r="BL31" s="575"/>
      <c r="BM31" s="576"/>
      <c r="BN31" s="583"/>
      <c r="BO31" s="584"/>
      <c r="BP31" s="584"/>
      <c r="BQ31" s="585"/>
      <c r="BR31" s="53"/>
      <c r="BS31" s="52"/>
    </row>
    <row r="32" spans="2:71" ht="17.25" customHeight="1" x14ac:dyDescent="0.15">
      <c r="B32" s="33"/>
      <c r="C32" s="277" t="s">
        <v>19</v>
      </c>
      <c r="D32" s="278"/>
      <c r="E32" s="278"/>
      <c r="F32" s="278"/>
      <c r="G32" s="278"/>
      <c r="H32" s="278"/>
      <c r="I32" s="278"/>
      <c r="J32" s="279"/>
      <c r="K32" s="589">
        <v>1</v>
      </c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1"/>
      <c r="AN32" s="51"/>
      <c r="AO32" s="51"/>
      <c r="AP32" s="51"/>
      <c r="AQ32" s="51"/>
      <c r="AR32" s="51"/>
      <c r="AS32" s="51"/>
      <c r="AT32" s="51"/>
      <c r="AU32" s="565"/>
      <c r="AV32" s="566"/>
      <c r="AW32" s="566"/>
      <c r="AX32" s="566"/>
      <c r="AY32" s="566"/>
      <c r="AZ32" s="567"/>
      <c r="BA32" s="574"/>
      <c r="BB32" s="575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6"/>
      <c r="BN32" s="583"/>
      <c r="BO32" s="584"/>
      <c r="BP32" s="584"/>
      <c r="BQ32" s="585"/>
      <c r="BR32" s="53"/>
      <c r="BS32" s="55"/>
    </row>
    <row r="33" spans="2:71" ht="17.25" customHeight="1" x14ac:dyDescent="0.15">
      <c r="B33" s="33"/>
      <c r="C33" s="280"/>
      <c r="D33" s="281"/>
      <c r="E33" s="281"/>
      <c r="F33" s="281"/>
      <c r="G33" s="281"/>
      <c r="H33" s="281"/>
      <c r="I33" s="281"/>
      <c r="J33" s="282"/>
      <c r="K33" s="592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4"/>
      <c r="AN33" s="51"/>
      <c r="AO33" s="51"/>
      <c r="AP33" s="51"/>
      <c r="AQ33" s="51"/>
      <c r="AR33" s="51"/>
      <c r="AS33" s="51"/>
      <c r="AT33" s="51"/>
      <c r="AU33" s="568"/>
      <c r="AV33" s="569"/>
      <c r="AW33" s="569"/>
      <c r="AX33" s="569"/>
      <c r="AY33" s="569"/>
      <c r="AZ33" s="570"/>
      <c r="BA33" s="577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9"/>
      <c r="BN33" s="586"/>
      <c r="BO33" s="587"/>
      <c r="BP33" s="587"/>
      <c r="BQ33" s="588"/>
      <c r="BR33" s="54"/>
      <c r="BS33" s="55"/>
    </row>
    <row r="34" spans="2:71" ht="7.5" customHeight="1" x14ac:dyDescent="0.15">
      <c r="B34" s="33"/>
      <c r="C34" s="56"/>
      <c r="D34" s="56"/>
      <c r="E34" s="56"/>
      <c r="F34" s="56"/>
      <c r="G34" s="56"/>
      <c r="H34" s="56"/>
      <c r="I34" s="56"/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9"/>
      <c r="BO34" s="51"/>
      <c r="BP34" s="59"/>
      <c r="BQ34" s="51"/>
      <c r="BR34" s="51"/>
      <c r="BS34" s="55"/>
    </row>
    <row r="35" spans="2:71" ht="7.5" customHeight="1" x14ac:dyDescent="0.15">
      <c r="B35" s="6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61"/>
      <c r="BP35" s="61"/>
      <c r="BQ35" s="61"/>
      <c r="BR35" s="61"/>
      <c r="BS35" s="55"/>
    </row>
    <row r="36" spans="2:71" ht="13.5" customHeight="1" x14ac:dyDescent="0.15">
      <c r="B36" s="33"/>
      <c r="C36" s="277" t="s">
        <v>66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9"/>
      <c r="BS36" s="55"/>
    </row>
    <row r="37" spans="2:71" ht="13.5" customHeight="1" x14ac:dyDescent="0.15">
      <c r="B37" s="33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7"/>
      <c r="BS37" s="55"/>
    </row>
    <row r="38" spans="2:71" ht="13.5" customHeight="1" x14ac:dyDescent="0.15">
      <c r="B38" s="33"/>
      <c r="C38" s="280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2"/>
      <c r="BS38" s="55"/>
    </row>
    <row r="39" spans="2:71" s="61" customFormat="1" x14ac:dyDescent="0.1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22"/>
    </row>
    <row r="40" spans="2:71" ht="13.5" customHeight="1" x14ac:dyDescent="0.15">
      <c r="B40" s="33"/>
      <c r="C40" s="356" t="s">
        <v>67</v>
      </c>
      <c r="D40" s="357"/>
      <c r="E40" s="358"/>
      <c r="F40" s="519" t="s">
        <v>68</v>
      </c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1"/>
      <c r="S40" s="34"/>
      <c r="T40" s="34"/>
      <c r="U40" s="367">
        <f>U43+U46</f>
        <v>120</v>
      </c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9"/>
      <c r="AO40" s="555" t="s">
        <v>69</v>
      </c>
      <c r="AP40" s="556"/>
      <c r="AQ40" s="557"/>
      <c r="AR40" s="34"/>
      <c r="AS40" s="34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55"/>
    </row>
    <row r="41" spans="2:71" ht="13.5" customHeight="1" x14ac:dyDescent="0.15">
      <c r="B41" s="33"/>
      <c r="C41" s="359"/>
      <c r="D41" s="360"/>
      <c r="E41" s="361"/>
      <c r="F41" s="522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4"/>
      <c r="S41" s="34"/>
      <c r="T41" s="34"/>
      <c r="U41" s="370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2"/>
      <c r="AO41" s="546"/>
      <c r="AP41" s="547"/>
      <c r="AQ41" s="548"/>
      <c r="AR41" s="63"/>
      <c r="AS41" s="34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55"/>
    </row>
    <row r="42" spans="2:71" ht="13.5" customHeight="1" x14ac:dyDescent="0.15">
      <c r="B42" s="33"/>
      <c r="C42" s="362"/>
      <c r="D42" s="363"/>
      <c r="E42" s="364"/>
      <c r="F42" s="525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7"/>
      <c r="S42" s="34"/>
      <c r="T42" s="34"/>
      <c r="U42" s="552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4"/>
      <c r="AO42" s="558"/>
      <c r="AP42" s="559"/>
      <c r="AQ42" s="560"/>
      <c r="AR42" s="34"/>
      <c r="AS42" s="34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55"/>
    </row>
    <row r="43" spans="2:71" ht="13.5" customHeight="1" x14ac:dyDescent="0.15">
      <c r="B43" s="33"/>
      <c r="C43" s="34"/>
      <c r="D43" s="34"/>
      <c r="E43" s="34"/>
      <c r="F43" s="356" t="s">
        <v>70</v>
      </c>
      <c r="G43" s="357"/>
      <c r="H43" s="358"/>
      <c r="I43" s="519" t="s">
        <v>71</v>
      </c>
      <c r="J43" s="520"/>
      <c r="K43" s="520"/>
      <c r="L43" s="520"/>
      <c r="M43" s="520"/>
      <c r="N43" s="520"/>
      <c r="O43" s="520"/>
      <c r="P43" s="520"/>
      <c r="Q43" s="520"/>
      <c r="R43" s="521"/>
      <c r="S43" s="34"/>
      <c r="T43" s="34"/>
      <c r="U43" s="540">
        <v>84</v>
      </c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  <c r="AJ43" s="541"/>
      <c r="AK43" s="541"/>
      <c r="AL43" s="541"/>
      <c r="AM43" s="541"/>
      <c r="AN43" s="542"/>
      <c r="AO43" s="543" t="s">
        <v>69</v>
      </c>
      <c r="AP43" s="544"/>
      <c r="AQ43" s="545"/>
      <c r="AR43" s="34"/>
      <c r="AS43" s="34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55"/>
    </row>
    <row r="44" spans="2:71" ht="13.5" customHeight="1" x14ac:dyDescent="0.15">
      <c r="B44" s="33"/>
      <c r="C44" s="34"/>
      <c r="D44" s="34"/>
      <c r="E44" s="34"/>
      <c r="F44" s="359"/>
      <c r="G44" s="360"/>
      <c r="H44" s="361"/>
      <c r="I44" s="522"/>
      <c r="J44" s="523"/>
      <c r="K44" s="523"/>
      <c r="L44" s="523"/>
      <c r="M44" s="523"/>
      <c r="N44" s="523"/>
      <c r="O44" s="523"/>
      <c r="P44" s="523"/>
      <c r="Q44" s="523"/>
      <c r="R44" s="524"/>
      <c r="S44" s="34"/>
      <c r="T44" s="34"/>
      <c r="U44" s="370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2"/>
      <c r="AO44" s="546"/>
      <c r="AP44" s="547"/>
      <c r="AQ44" s="548"/>
      <c r="AR44" s="34"/>
      <c r="AS44" s="34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55"/>
    </row>
    <row r="45" spans="2:71" ht="13.5" customHeight="1" x14ac:dyDescent="0.15">
      <c r="B45" s="33"/>
      <c r="C45" s="34"/>
      <c r="D45" s="34"/>
      <c r="E45" s="34"/>
      <c r="F45" s="362"/>
      <c r="G45" s="363"/>
      <c r="H45" s="364"/>
      <c r="I45" s="525"/>
      <c r="J45" s="526"/>
      <c r="K45" s="526"/>
      <c r="L45" s="526"/>
      <c r="M45" s="526"/>
      <c r="N45" s="526"/>
      <c r="O45" s="526"/>
      <c r="P45" s="526"/>
      <c r="Q45" s="526"/>
      <c r="R45" s="527"/>
      <c r="S45" s="34"/>
      <c r="T45" s="34"/>
      <c r="U45" s="552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4"/>
      <c r="AO45" s="558"/>
      <c r="AP45" s="559"/>
      <c r="AQ45" s="560"/>
      <c r="AR45" s="34"/>
      <c r="AS45" s="34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55"/>
    </row>
    <row r="46" spans="2:71" ht="13.5" customHeight="1" x14ac:dyDescent="0.15">
      <c r="B46" s="33"/>
      <c r="C46" s="34"/>
      <c r="D46" s="34"/>
      <c r="E46" s="34"/>
      <c r="F46" s="356" t="s">
        <v>72</v>
      </c>
      <c r="G46" s="357"/>
      <c r="H46" s="358"/>
      <c r="I46" s="519" t="s">
        <v>73</v>
      </c>
      <c r="J46" s="520"/>
      <c r="K46" s="520"/>
      <c r="L46" s="520"/>
      <c r="M46" s="520"/>
      <c r="N46" s="520"/>
      <c r="O46" s="520"/>
      <c r="P46" s="520"/>
      <c r="Q46" s="520"/>
      <c r="R46" s="521"/>
      <c r="S46" s="34"/>
      <c r="T46" s="34"/>
      <c r="U46" s="540">
        <v>36</v>
      </c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41"/>
      <c r="AG46" s="541"/>
      <c r="AH46" s="541"/>
      <c r="AI46" s="541"/>
      <c r="AJ46" s="541"/>
      <c r="AK46" s="541"/>
      <c r="AL46" s="541"/>
      <c r="AM46" s="541"/>
      <c r="AN46" s="542"/>
      <c r="AO46" s="543" t="s">
        <v>69</v>
      </c>
      <c r="AP46" s="544"/>
      <c r="AQ46" s="545"/>
      <c r="AR46" s="34"/>
      <c r="AS46" s="34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55"/>
    </row>
    <row r="47" spans="2:71" ht="13.5" customHeight="1" x14ac:dyDescent="0.15">
      <c r="B47" s="33"/>
      <c r="C47" s="34"/>
      <c r="D47" s="34"/>
      <c r="E47" s="34"/>
      <c r="F47" s="359"/>
      <c r="G47" s="360"/>
      <c r="H47" s="361"/>
      <c r="I47" s="522"/>
      <c r="J47" s="523"/>
      <c r="K47" s="523"/>
      <c r="L47" s="523"/>
      <c r="M47" s="523"/>
      <c r="N47" s="523"/>
      <c r="O47" s="523"/>
      <c r="P47" s="523"/>
      <c r="Q47" s="523"/>
      <c r="R47" s="524"/>
      <c r="S47" s="34"/>
      <c r="T47" s="34"/>
      <c r="U47" s="370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2"/>
      <c r="AO47" s="546"/>
      <c r="AP47" s="547"/>
      <c r="AQ47" s="548"/>
      <c r="AR47" s="34"/>
      <c r="AS47" s="34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55"/>
    </row>
    <row r="48" spans="2:71" ht="13.5" customHeight="1" x14ac:dyDescent="0.15">
      <c r="B48" s="33"/>
      <c r="C48" s="34"/>
      <c r="D48" s="34"/>
      <c r="E48" s="34"/>
      <c r="F48" s="362"/>
      <c r="G48" s="363"/>
      <c r="H48" s="364"/>
      <c r="I48" s="525"/>
      <c r="J48" s="526"/>
      <c r="K48" s="526"/>
      <c r="L48" s="526"/>
      <c r="M48" s="526"/>
      <c r="N48" s="526"/>
      <c r="O48" s="526"/>
      <c r="P48" s="526"/>
      <c r="Q48" s="526"/>
      <c r="R48" s="527"/>
      <c r="S48" s="34"/>
      <c r="T48" s="34"/>
      <c r="U48" s="373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5"/>
      <c r="AO48" s="549"/>
      <c r="AP48" s="550"/>
      <c r="AQ48" s="551"/>
      <c r="AR48" s="34"/>
      <c r="AS48" s="34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55"/>
    </row>
    <row r="49" spans="2:71" ht="13.5" customHeight="1" x14ac:dyDescent="0.15">
      <c r="B49" s="33"/>
      <c r="C49" s="356" t="s">
        <v>74</v>
      </c>
      <c r="D49" s="357"/>
      <c r="E49" s="358"/>
      <c r="F49" s="395" t="s">
        <v>75</v>
      </c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4"/>
      <c r="T49" s="34"/>
      <c r="U49" s="367">
        <f>U52+U55</f>
        <v>30000000</v>
      </c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9"/>
      <c r="AO49" s="426" t="s">
        <v>65</v>
      </c>
      <c r="AP49" s="427"/>
      <c r="AQ49" s="428"/>
      <c r="AR49" s="34"/>
      <c r="AS49" s="34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55"/>
    </row>
    <row r="50" spans="2:71" ht="13.5" customHeight="1" x14ac:dyDescent="0.15">
      <c r="B50" s="33"/>
      <c r="C50" s="359"/>
      <c r="D50" s="360"/>
      <c r="E50" s="361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4"/>
      <c r="T50" s="34"/>
      <c r="U50" s="370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2"/>
      <c r="AO50" s="411"/>
      <c r="AP50" s="412"/>
      <c r="AQ50" s="413"/>
      <c r="AR50" s="34"/>
      <c r="AS50" s="34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55"/>
    </row>
    <row r="51" spans="2:71" x14ac:dyDescent="0.15">
      <c r="B51" s="33"/>
      <c r="C51" s="362"/>
      <c r="D51" s="363"/>
      <c r="E51" s="364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4"/>
      <c r="T51" s="34"/>
      <c r="U51" s="552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4"/>
      <c r="AO51" s="411"/>
      <c r="AP51" s="412"/>
      <c r="AQ51" s="413"/>
      <c r="AR51" s="34"/>
      <c r="AS51" s="34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55"/>
    </row>
    <row r="52" spans="2:71" s="61" customFormat="1" ht="13.5" customHeight="1" x14ac:dyDescent="0.15">
      <c r="B52" s="33"/>
      <c r="C52" s="34"/>
      <c r="D52" s="34"/>
      <c r="E52" s="34"/>
      <c r="F52" s="356" t="s">
        <v>76</v>
      </c>
      <c r="G52" s="357"/>
      <c r="H52" s="358"/>
      <c r="I52" s="519" t="s">
        <v>77</v>
      </c>
      <c r="J52" s="520"/>
      <c r="K52" s="520"/>
      <c r="L52" s="520"/>
      <c r="M52" s="520"/>
      <c r="N52" s="520"/>
      <c r="O52" s="520"/>
      <c r="P52" s="520"/>
      <c r="Q52" s="520"/>
      <c r="R52" s="521"/>
      <c r="S52" s="34"/>
      <c r="T52" s="34"/>
      <c r="U52" s="528">
        <v>27000000</v>
      </c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30"/>
      <c r="AO52" s="411" t="s">
        <v>65</v>
      </c>
      <c r="AP52" s="412"/>
      <c r="AQ52" s="413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22"/>
    </row>
    <row r="53" spans="2:71" ht="13.5" customHeight="1" x14ac:dyDescent="0.15">
      <c r="B53" s="33"/>
      <c r="C53" s="34"/>
      <c r="D53" s="34"/>
      <c r="E53" s="34"/>
      <c r="F53" s="359"/>
      <c r="G53" s="360"/>
      <c r="H53" s="361"/>
      <c r="I53" s="522"/>
      <c r="J53" s="523"/>
      <c r="K53" s="523"/>
      <c r="L53" s="523"/>
      <c r="M53" s="523"/>
      <c r="N53" s="523"/>
      <c r="O53" s="523"/>
      <c r="P53" s="523"/>
      <c r="Q53" s="523"/>
      <c r="R53" s="524"/>
      <c r="S53" s="34"/>
      <c r="T53" s="34"/>
      <c r="U53" s="531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3"/>
      <c r="AO53" s="411"/>
      <c r="AP53" s="412"/>
      <c r="AQ53" s="413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55"/>
    </row>
    <row r="54" spans="2:71" ht="13.5" customHeight="1" x14ac:dyDescent="0.15">
      <c r="B54" s="33"/>
      <c r="C54" s="34"/>
      <c r="D54" s="34"/>
      <c r="E54" s="34"/>
      <c r="F54" s="362"/>
      <c r="G54" s="363"/>
      <c r="H54" s="364"/>
      <c r="I54" s="525"/>
      <c r="J54" s="526"/>
      <c r="K54" s="526"/>
      <c r="L54" s="526"/>
      <c r="M54" s="526"/>
      <c r="N54" s="526"/>
      <c r="O54" s="526"/>
      <c r="P54" s="526"/>
      <c r="Q54" s="526"/>
      <c r="R54" s="527"/>
      <c r="S54" s="34"/>
      <c r="T54" s="34"/>
      <c r="U54" s="534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6"/>
      <c r="AO54" s="411"/>
      <c r="AP54" s="412"/>
      <c r="AQ54" s="413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55"/>
    </row>
    <row r="55" spans="2:71" ht="13.5" customHeight="1" x14ac:dyDescent="0.15">
      <c r="B55" s="33"/>
      <c r="C55" s="34"/>
      <c r="D55" s="34"/>
      <c r="E55" s="34"/>
      <c r="F55" s="356" t="s">
        <v>78</v>
      </c>
      <c r="G55" s="357"/>
      <c r="H55" s="358"/>
      <c r="I55" s="519" t="s">
        <v>79</v>
      </c>
      <c r="J55" s="520"/>
      <c r="K55" s="520"/>
      <c r="L55" s="520"/>
      <c r="M55" s="520"/>
      <c r="N55" s="520"/>
      <c r="O55" s="520"/>
      <c r="P55" s="520"/>
      <c r="Q55" s="520"/>
      <c r="R55" s="521"/>
      <c r="S55" s="34"/>
      <c r="T55" s="34"/>
      <c r="U55" s="528">
        <v>3000000</v>
      </c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30"/>
      <c r="AO55" s="411" t="s">
        <v>65</v>
      </c>
      <c r="AP55" s="412"/>
      <c r="AQ55" s="413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55"/>
    </row>
    <row r="56" spans="2:71" ht="13.5" customHeight="1" x14ac:dyDescent="0.15">
      <c r="B56" s="33"/>
      <c r="C56" s="34"/>
      <c r="D56" s="34"/>
      <c r="E56" s="34"/>
      <c r="F56" s="359"/>
      <c r="G56" s="360"/>
      <c r="H56" s="361"/>
      <c r="I56" s="522"/>
      <c r="J56" s="523"/>
      <c r="K56" s="523"/>
      <c r="L56" s="523"/>
      <c r="M56" s="523"/>
      <c r="N56" s="523"/>
      <c r="O56" s="523"/>
      <c r="P56" s="523"/>
      <c r="Q56" s="523"/>
      <c r="R56" s="524"/>
      <c r="S56" s="34"/>
      <c r="T56" s="34"/>
      <c r="U56" s="531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3"/>
      <c r="AO56" s="411"/>
      <c r="AP56" s="412"/>
      <c r="AQ56" s="413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55"/>
    </row>
    <row r="57" spans="2:71" ht="13.5" customHeight="1" x14ac:dyDescent="0.15">
      <c r="B57" s="33"/>
      <c r="C57" s="34"/>
      <c r="D57" s="34"/>
      <c r="E57" s="34"/>
      <c r="F57" s="362"/>
      <c r="G57" s="363"/>
      <c r="H57" s="364"/>
      <c r="I57" s="525"/>
      <c r="J57" s="526"/>
      <c r="K57" s="526"/>
      <c r="L57" s="526"/>
      <c r="M57" s="526"/>
      <c r="N57" s="526"/>
      <c r="O57" s="526"/>
      <c r="P57" s="526"/>
      <c r="Q57" s="526"/>
      <c r="R57" s="527"/>
      <c r="S57" s="34"/>
      <c r="T57" s="34"/>
      <c r="U57" s="537"/>
      <c r="V57" s="538"/>
      <c r="W57" s="538"/>
      <c r="X57" s="538"/>
      <c r="Y57" s="538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8"/>
      <c r="AK57" s="538"/>
      <c r="AL57" s="538"/>
      <c r="AM57" s="538"/>
      <c r="AN57" s="539"/>
      <c r="AO57" s="414"/>
      <c r="AP57" s="415"/>
      <c r="AQ57" s="416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55"/>
    </row>
    <row r="58" spans="2:71" s="8" customFormat="1" ht="13.5" customHeight="1" thickBot="1" x14ac:dyDescent="0.2">
      <c r="B58" s="60"/>
      <c r="C58" s="61"/>
      <c r="D58" s="61"/>
      <c r="E58" s="61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1"/>
      <c r="T58" s="6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66"/>
      <c r="AP58" s="66"/>
      <c r="AQ58" s="66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22"/>
    </row>
    <row r="59" spans="2:71" ht="46.5" customHeight="1" x14ac:dyDescent="0.15">
      <c r="B59" s="33"/>
      <c r="C59" s="67" t="s">
        <v>80</v>
      </c>
      <c r="D59" s="34"/>
      <c r="E59" s="61"/>
      <c r="F59" s="68"/>
      <c r="G59" s="61"/>
      <c r="H59" s="61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4"/>
      <c r="T59" s="34"/>
      <c r="U59" s="516" t="s">
        <v>149</v>
      </c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8"/>
      <c r="AO59" s="69"/>
      <c r="AP59" s="69"/>
      <c r="AQ59" s="69"/>
      <c r="AR59" s="69"/>
      <c r="AS59" s="69"/>
      <c r="AT59" s="69"/>
      <c r="AU59" s="70" t="str">
        <f>IF(U59="積算","※①のフォームで入力してください。",IF(U59="料率","②のフォームに入力してください。",""))</f>
        <v>※①のフォームで入力してください。</v>
      </c>
      <c r="AV59" s="57"/>
      <c r="AW59" s="57"/>
      <c r="AX59" s="57"/>
      <c r="AY59" s="57"/>
      <c r="AZ59" s="57"/>
      <c r="BA59" s="57"/>
      <c r="BB59" s="71"/>
      <c r="BC59" s="71"/>
      <c r="BD59" s="71"/>
      <c r="BE59" s="71"/>
      <c r="BF59" s="71"/>
      <c r="BG59" s="71"/>
      <c r="BH59" s="66"/>
      <c r="BI59" s="66"/>
      <c r="BJ59" s="66"/>
      <c r="BK59" s="66"/>
      <c r="BL59" s="61"/>
      <c r="BM59" s="61"/>
      <c r="BN59" s="61"/>
      <c r="BO59" s="34"/>
      <c r="BP59" s="34"/>
      <c r="BQ59" s="34"/>
      <c r="BR59" s="34"/>
      <c r="BS59" s="55"/>
    </row>
    <row r="60" spans="2:71" ht="13.5" customHeight="1" x14ac:dyDescent="0.15">
      <c r="B60" s="33"/>
      <c r="C60" s="277" t="s">
        <v>81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9"/>
      <c r="BS60" s="55"/>
    </row>
    <row r="61" spans="2:71" ht="13.5" customHeight="1" x14ac:dyDescent="0.15">
      <c r="B61" s="33"/>
      <c r="C61" s="285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7"/>
      <c r="BS61" s="55"/>
    </row>
    <row r="62" spans="2:71" ht="13.5" customHeight="1" x14ac:dyDescent="0.15">
      <c r="B62" s="33"/>
      <c r="C62" s="280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2"/>
      <c r="BS62" s="55"/>
    </row>
    <row r="63" spans="2:71" ht="13.5" customHeight="1" x14ac:dyDescent="0.15">
      <c r="B63" s="6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61"/>
      <c r="BP63" s="61"/>
      <c r="BQ63" s="61"/>
      <c r="BR63" s="61"/>
      <c r="BS63" s="55"/>
    </row>
    <row r="64" spans="2:71" ht="11.25" customHeight="1" x14ac:dyDescent="0.15">
      <c r="B64" s="33"/>
      <c r="C64" s="34"/>
      <c r="D64" s="34"/>
      <c r="E64" s="3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34"/>
      <c r="T64" s="286" t="s">
        <v>82</v>
      </c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34"/>
      <c r="AT64" s="286" t="s">
        <v>83</v>
      </c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55"/>
    </row>
    <row r="65" spans="2:83" ht="11.25" customHeight="1" x14ac:dyDescent="0.15">
      <c r="B65" s="33"/>
      <c r="C65" s="34"/>
      <c r="D65" s="34"/>
      <c r="E65" s="3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34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34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55"/>
    </row>
    <row r="66" spans="2:83" ht="11.25" customHeight="1" x14ac:dyDescent="0.15">
      <c r="B66" s="33"/>
      <c r="C66" s="34"/>
      <c r="D66" s="34"/>
      <c r="E66" s="3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34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34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55"/>
    </row>
    <row r="67" spans="2:83" s="61" customFormat="1" x14ac:dyDescent="0.15">
      <c r="B67" s="33"/>
      <c r="C67" s="356" t="s">
        <v>84</v>
      </c>
      <c r="D67" s="357"/>
      <c r="E67" s="358"/>
      <c r="F67" s="366" t="s">
        <v>85</v>
      </c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4"/>
      <c r="T67" s="73"/>
      <c r="U67" s="441">
        <v>0</v>
      </c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  <c r="AM67" s="442"/>
      <c r="AN67" s="443"/>
      <c r="AO67" s="450" t="s">
        <v>65</v>
      </c>
      <c r="AP67" s="451"/>
      <c r="AQ67" s="452"/>
      <c r="AR67" s="73"/>
      <c r="AS67" s="34"/>
      <c r="AT67" s="73"/>
      <c r="AU67" s="367">
        <f>IF(U59="積算",ROUNDDOWN((U52/3),0),"")</f>
        <v>9000000</v>
      </c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9"/>
      <c r="BO67" s="376" t="s">
        <v>65</v>
      </c>
      <c r="BP67" s="377"/>
      <c r="BQ67" s="378"/>
      <c r="BR67" s="73"/>
      <c r="BS67" s="55"/>
    </row>
    <row r="68" spans="2:83" x14ac:dyDescent="0.15">
      <c r="B68" s="33"/>
      <c r="C68" s="359"/>
      <c r="D68" s="360"/>
      <c r="E68" s="361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4"/>
      <c r="T68" s="73"/>
      <c r="U68" s="444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6"/>
      <c r="AO68" s="453"/>
      <c r="AP68" s="454"/>
      <c r="AQ68" s="455"/>
      <c r="AR68" s="73"/>
      <c r="AS68" s="34"/>
      <c r="AT68" s="73"/>
      <c r="AU68" s="370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2"/>
      <c r="BO68" s="379"/>
      <c r="BP68" s="380"/>
      <c r="BQ68" s="381"/>
      <c r="BR68" s="73"/>
      <c r="BS68" s="55"/>
    </row>
    <row r="69" spans="2:83" x14ac:dyDescent="0.15">
      <c r="B69" s="33"/>
      <c r="C69" s="362"/>
      <c r="D69" s="363"/>
      <c r="E69" s="364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4"/>
      <c r="T69" s="73"/>
      <c r="U69" s="447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9"/>
      <c r="AO69" s="456"/>
      <c r="AP69" s="457"/>
      <c r="AQ69" s="458"/>
      <c r="AR69" s="73"/>
      <c r="AS69" s="34"/>
      <c r="AT69" s="73"/>
      <c r="AU69" s="373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5"/>
      <c r="BO69" s="382"/>
      <c r="BP69" s="383"/>
      <c r="BQ69" s="384"/>
      <c r="BR69" s="73"/>
      <c r="BS69" s="55"/>
    </row>
    <row r="70" spans="2:83" x14ac:dyDescent="0.15">
      <c r="B70" s="33"/>
      <c r="C70" s="356" t="s">
        <v>86</v>
      </c>
      <c r="D70" s="357"/>
      <c r="E70" s="358"/>
      <c r="F70" s="365" t="s">
        <v>87</v>
      </c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4"/>
      <c r="T70" s="73"/>
      <c r="U70" s="367">
        <f>IF(U59="積算",U49-U67,"")</f>
        <v>30000000</v>
      </c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9"/>
      <c r="AO70" s="376" t="s">
        <v>65</v>
      </c>
      <c r="AP70" s="377"/>
      <c r="AQ70" s="378"/>
      <c r="AR70" s="73"/>
      <c r="AS70" s="34"/>
      <c r="AT70" s="73"/>
      <c r="AU70" s="367">
        <f>IF(U59="積算",U49-AU67,"")</f>
        <v>21000000</v>
      </c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9"/>
      <c r="BO70" s="376" t="s">
        <v>65</v>
      </c>
      <c r="BP70" s="377"/>
      <c r="BQ70" s="378"/>
      <c r="BR70" s="73"/>
      <c r="BS70" s="55"/>
    </row>
    <row r="71" spans="2:83" x14ac:dyDescent="0.15">
      <c r="B71" s="33"/>
      <c r="C71" s="359"/>
      <c r="D71" s="360"/>
      <c r="E71" s="361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4"/>
      <c r="T71" s="73"/>
      <c r="U71" s="370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2"/>
      <c r="AO71" s="379"/>
      <c r="AP71" s="380"/>
      <c r="AQ71" s="381"/>
      <c r="AR71" s="73"/>
      <c r="AS71" s="34"/>
      <c r="AT71" s="73"/>
      <c r="AU71" s="370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1"/>
      <c r="BL71" s="371"/>
      <c r="BM71" s="371"/>
      <c r="BN71" s="372"/>
      <c r="BO71" s="379"/>
      <c r="BP71" s="380"/>
      <c r="BQ71" s="381"/>
      <c r="BR71" s="73"/>
      <c r="BS71" s="55"/>
    </row>
    <row r="72" spans="2:83" x14ac:dyDescent="0.15">
      <c r="B72" s="33"/>
      <c r="C72" s="362"/>
      <c r="D72" s="363"/>
      <c r="E72" s="364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4"/>
      <c r="T72" s="73"/>
      <c r="U72" s="373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5"/>
      <c r="AO72" s="382"/>
      <c r="AP72" s="383"/>
      <c r="AQ72" s="384"/>
      <c r="AR72" s="73"/>
      <c r="AS72" s="34"/>
      <c r="AT72" s="73"/>
      <c r="AU72" s="373"/>
      <c r="AV72" s="374"/>
      <c r="AW72" s="374"/>
      <c r="AX72" s="374"/>
      <c r="AY72" s="374"/>
      <c r="AZ72" s="374"/>
      <c r="BA72" s="374"/>
      <c r="BB72" s="374"/>
      <c r="BC72" s="374"/>
      <c r="BD72" s="374"/>
      <c r="BE72" s="374"/>
      <c r="BF72" s="374"/>
      <c r="BG72" s="374"/>
      <c r="BH72" s="374"/>
      <c r="BI72" s="374"/>
      <c r="BJ72" s="374"/>
      <c r="BK72" s="374"/>
      <c r="BL72" s="374"/>
      <c r="BM72" s="374"/>
      <c r="BN72" s="375"/>
      <c r="BO72" s="382"/>
      <c r="BP72" s="383"/>
      <c r="BQ72" s="384"/>
      <c r="BR72" s="73"/>
      <c r="BS72" s="55"/>
    </row>
    <row r="73" spans="2:83" ht="13.5" customHeight="1" x14ac:dyDescent="0.15">
      <c r="B73" s="33"/>
      <c r="C73" s="356" t="s">
        <v>88</v>
      </c>
      <c r="D73" s="357"/>
      <c r="E73" s="358"/>
      <c r="F73" s="395" t="s">
        <v>89</v>
      </c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4"/>
      <c r="T73" s="73"/>
      <c r="U73" s="619">
        <v>5000000</v>
      </c>
      <c r="V73" s="620"/>
      <c r="W73" s="620"/>
      <c r="X73" s="620"/>
      <c r="Y73" s="620"/>
      <c r="Z73" s="620"/>
      <c r="AA73" s="620"/>
      <c r="AB73" s="620"/>
      <c r="AC73" s="620"/>
      <c r="AD73" s="620"/>
      <c r="AE73" s="620"/>
      <c r="AF73" s="620"/>
      <c r="AG73" s="620"/>
      <c r="AH73" s="620"/>
      <c r="AI73" s="620"/>
      <c r="AJ73" s="620"/>
      <c r="AK73" s="620"/>
      <c r="AL73" s="620"/>
      <c r="AM73" s="620"/>
      <c r="AN73" s="621"/>
      <c r="AO73" s="426" t="s">
        <v>65</v>
      </c>
      <c r="AP73" s="427"/>
      <c r="AQ73" s="428"/>
      <c r="AR73" s="73"/>
      <c r="AS73" s="34"/>
      <c r="AT73" s="73"/>
      <c r="AU73" s="619">
        <v>3000000</v>
      </c>
      <c r="AV73" s="620"/>
      <c r="AW73" s="620"/>
      <c r="AX73" s="620"/>
      <c r="AY73" s="620"/>
      <c r="AZ73" s="620"/>
      <c r="BA73" s="620"/>
      <c r="BB73" s="620"/>
      <c r="BC73" s="620"/>
      <c r="BD73" s="620"/>
      <c r="BE73" s="620"/>
      <c r="BF73" s="620"/>
      <c r="BG73" s="620"/>
      <c r="BH73" s="620"/>
      <c r="BI73" s="620"/>
      <c r="BJ73" s="620"/>
      <c r="BK73" s="620"/>
      <c r="BL73" s="620"/>
      <c r="BM73" s="620"/>
      <c r="BN73" s="621"/>
      <c r="BO73" s="426" t="s">
        <v>65</v>
      </c>
      <c r="BP73" s="427"/>
      <c r="BQ73" s="428"/>
      <c r="BR73" s="73"/>
      <c r="BS73" s="55"/>
    </row>
    <row r="74" spans="2:83" ht="13.5" customHeight="1" x14ac:dyDescent="0.15">
      <c r="B74" s="33"/>
      <c r="C74" s="359"/>
      <c r="D74" s="360"/>
      <c r="E74" s="361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4"/>
      <c r="T74" s="73"/>
      <c r="U74" s="531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3"/>
      <c r="AO74" s="411"/>
      <c r="AP74" s="412"/>
      <c r="AQ74" s="413"/>
      <c r="AR74" s="73"/>
      <c r="AS74" s="34"/>
      <c r="AT74" s="73"/>
      <c r="AU74" s="531"/>
      <c r="AV74" s="532"/>
      <c r="AW74" s="532"/>
      <c r="AX74" s="532"/>
      <c r="AY74" s="532"/>
      <c r="AZ74" s="532"/>
      <c r="BA74" s="532"/>
      <c r="BB74" s="532"/>
      <c r="BC74" s="532"/>
      <c r="BD74" s="532"/>
      <c r="BE74" s="532"/>
      <c r="BF74" s="532"/>
      <c r="BG74" s="532"/>
      <c r="BH74" s="532"/>
      <c r="BI74" s="532"/>
      <c r="BJ74" s="532"/>
      <c r="BK74" s="532"/>
      <c r="BL74" s="532"/>
      <c r="BM74" s="532"/>
      <c r="BN74" s="533"/>
      <c r="BO74" s="411"/>
      <c r="BP74" s="412"/>
      <c r="BQ74" s="413"/>
      <c r="BR74" s="73"/>
      <c r="BS74" s="55"/>
    </row>
    <row r="75" spans="2:83" ht="13.5" customHeight="1" x14ac:dyDescent="0.15">
      <c r="B75" s="33"/>
      <c r="C75" s="362"/>
      <c r="D75" s="363"/>
      <c r="E75" s="364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4"/>
      <c r="T75" s="73"/>
      <c r="U75" s="534"/>
      <c r="V75" s="535"/>
      <c r="W75" s="535"/>
      <c r="X75" s="535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5"/>
      <c r="AK75" s="535"/>
      <c r="AL75" s="535"/>
      <c r="AM75" s="535"/>
      <c r="AN75" s="536"/>
      <c r="AO75" s="411"/>
      <c r="AP75" s="412"/>
      <c r="AQ75" s="413"/>
      <c r="AR75" s="73"/>
      <c r="AS75" s="34"/>
      <c r="AT75" s="73"/>
      <c r="AU75" s="534"/>
      <c r="AV75" s="535"/>
      <c r="AW75" s="535"/>
      <c r="AX75" s="535"/>
      <c r="AY75" s="535"/>
      <c r="AZ75" s="535"/>
      <c r="BA75" s="535"/>
      <c r="BB75" s="535"/>
      <c r="BC75" s="535"/>
      <c r="BD75" s="535"/>
      <c r="BE75" s="535"/>
      <c r="BF75" s="535"/>
      <c r="BG75" s="535"/>
      <c r="BH75" s="535"/>
      <c r="BI75" s="535"/>
      <c r="BJ75" s="535"/>
      <c r="BK75" s="535"/>
      <c r="BL75" s="535"/>
      <c r="BM75" s="535"/>
      <c r="BN75" s="536"/>
      <c r="BO75" s="411"/>
      <c r="BP75" s="412"/>
      <c r="BQ75" s="413"/>
      <c r="BR75" s="73"/>
      <c r="BS75" s="55"/>
    </row>
    <row r="76" spans="2:83" ht="13.5" customHeight="1" x14ac:dyDescent="0.15">
      <c r="B76" s="33"/>
      <c r="C76" s="386" t="s">
        <v>90</v>
      </c>
      <c r="D76" s="387"/>
      <c r="E76" s="388"/>
      <c r="F76" s="395" t="s">
        <v>91</v>
      </c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4"/>
      <c r="T76" s="73"/>
      <c r="U76" s="367">
        <f>IF(U59="積算",U70+U73,"")</f>
        <v>35000000</v>
      </c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9"/>
      <c r="AO76" s="613" t="s">
        <v>65</v>
      </c>
      <c r="AP76" s="614"/>
      <c r="AQ76" s="615"/>
      <c r="AR76" s="74"/>
      <c r="AS76" s="75"/>
      <c r="AT76" s="74"/>
      <c r="AU76" s="367">
        <f>IF(U59="積算",AU70+AU73,"")</f>
        <v>24000000</v>
      </c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9"/>
      <c r="BO76" s="426" t="s">
        <v>65</v>
      </c>
      <c r="BP76" s="427"/>
      <c r="BQ76" s="428"/>
      <c r="BR76" s="73"/>
      <c r="BS76" s="345" t="str">
        <f>IF($AU$76&gt;=$AU$70,"","※1")</f>
        <v/>
      </c>
      <c r="BT76" s="385" t="str">
        <f>IF(BS76="※1","残価設定がないリース契約であることが確認できません。","")</f>
        <v/>
      </c>
      <c r="BU76" s="385"/>
      <c r="BV76" s="385"/>
      <c r="BW76" s="385"/>
      <c r="BX76" s="385"/>
      <c r="BY76" s="385"/>
      <c r="BZ76" s="385"/>
      <c r="CA76" s="385"/>
      <c r="CB76" s="385"/>
      <c r="CC76" s="385"/>
      <c r="CD76" s="385"/>
      <c r="CE76" s="385"/>
    </row>
    <row r="77" spans="2:83" ht="13.5" customHeight="1" x14ac:dyDescent="0.15">
      <c r="B77" s="33"/>
      <c r="C77" s="389"/>
      <c r="D77" s="390"/>
      <c r="E77" s="391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4"/>
      <c r="T77" s="73"/>
      <c r="U77" s="370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2"/>
      <c r="AO77" s="616"/>
      <c r="AP77" s="617"/>
      <c r="AQ77" s="618"/>
      <c r="AR77" s="74"/>
      <c r="AS77" s="75"/>
      <c r="AT77" s="74"/>
      <c r="AU77" s="370"/>
      <c r="AV77" s="371"/>
      <c r="AW77" s="371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  <c r="BL77" s="371"/>
      <c r="BM77" s="371"/>
      <c r="BN77" s="372"/>
      <c r="BO77" s="411"/>
      <c r="BP77" s="412"/>
      <c r="BQ77" s="413"/>
      <c r="BR77" s="73"/>
      <c r="BS77" s="345"/>
      <c r="BT77" s="385"/>
      <c r="BU77" s="385"/>
      <c r="BV77" s="385"/>
      <c r="BW77" s="385"/>
      <c r="BX77" s="385"/>
      <c r="BY77" s="385"/>
      <c r="BZ77" s="385"/>
      <c r="CA77" s="385"/>
      <c r="CB77" s="385"/>
      <c r="CC77" s="385"/>
      <c r="CD77" s="385"/>
      <c r="CE77" s="385"/>
    </row>
    <row r="78" spans="2:83" ht="13.5" customHeight="1" x14ac:dyDescent="0.15">
      <c r="B78" s="33"/>
      <c r="C78" s="392"/>
      <c r="D78" s="393"/>
      <c r="E78" s="394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4"/>
      <c r="T78" s="73"/>
      <c r="U78" s="552"/>
      <c r="V78" s="553"/>
      <c r="W78" s="553"/>
      <c r="X78" s="553"/>
      <c r="Y78" s="553"/>
      <c r="Z78" s="553"/>
      <c r="AA78" s="553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N78" s="554"/>
      <c r="AO78" s="616"/>
      <c r="AP78" s="617"/>
      <c r="AQ78" s="618"/>
      <c r="AR78" s="74"/>
      <c r="AS78" s="75"/>
      <c r="AT78" s="74"/>
      <c r="AU78" s="552"/>
      <c r="AV78" s="553"/>
      <c r="AW78" s="553"/>
      <c r="AX78" s="553"/>
      <c r="AY78" s="553"/>
      <c r="AZ78" s="553"/>
      <c r="BA78" s="553"/>
      <c r="BB78" s="553"/>
      <c r="BC78" s="553"/>
      <c r="BD78" s="553"/>
      <c r="BE78" s="553"/>
      <c r="BF78" s="553"/>
      <c r="BG78" s="553"/>
      <c r="BH78" s="553"/>
      <c r="BI78" s="553"/>
      <c r="BJ78" s="553"/>
      <c r="BK78" s="553"/>
      <c r="BL78" s="553"/>
      <c r="BM78" s="553"/>
      <c r="BN78" s="554"/>
      <c r="BO78" s="411"/>
      <c r="BP78" s="412"/>
      <c r="BQ78" s="413"/>
      <c r="BR78" s="73"/>
      <c r="BS78" s="345"/>
      <c r="BT78" s="385"/>
      <c r="BU78" s="385"/>
      <c r="BV78" s="385"/>
      <c r="BW78" s="385"/>
      <c r="BX78" s="385"/>
      <c r="BY78" s="385"/>
      <c r="BZ78" s="385"/>
      <c r="CA78" s="385"/>
      <c r="CB78" s="385"/>
      <c r="CC78" s="385"/>
      <c r="CD78" s="385"/>
      <c r="CE78" s="385"/>
    </row>
    <row r="79" spans="2:83" x14ac:dyDescent="0.15">
      <c r="B79" s="33"/>
      <c r="C79" s="386" t="s">
        <v>92</v>
      </c>
      <c r="D79" s="387"/>
      <c r="E79" s="388"/>
      <c r="F79" s="395" t="s">
        <v>93</v>
      </c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4"/>
      <c r="T79" s="73"/>
      <c r="U79" s="528">
        <v>1200000</v>
      </c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30"/>
      <c r="AO79" s="411" t="s">
        <v>65</v>
      </c>
      <c r="AP79" s="412"/>
      <c r="AQ79" s="413"/>
      <c r="AR79" s="73"/>
      <c r="AS79" s="34"/>
      <c r="AT79" s="73"/>
      <c r="AU79" s="528">
        <v>700000</v>
      </c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  <c r="BG79" s="529"/>
      <c r="BH79" s="529"/>
      <c r="BI79" s="529"/>
      <c r="BJ79" s="529"/>
      <c r="BK79" s="529"/>
      <c r="BL79" s="529"/>
      <c r="BM79" s="529"/>
      <c r="BN79" s="530"/>
      <c r="BO79" s="411" t="s">
        <v>65</v>
      </c>
      <c r="BP79" s="412"/>
      <c r="BQ79" s="413"/>
      <c r="BR79" s="73"/>
      <c r="BS79" s="55"/>
    </row>
    <row r="80" spans="2:83" ht="13.5" customHeight="1" x14ac:dyDescent="0.15">
      <c r="B80" s="33"/>
      <c r="C80" s="389"/>
      <c r="D80" s="390"/>
      <c r="E80" s="391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4"/>
      <c r="T80" s="73"/>
      <c r="U80" s="531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3"/>
      <c r="AO80" s="411"/>
      <c r="AP80" s="412"/>
      <c r="AQ80" s="413"/>
      <c r="AR80" s="73"/>
      <c r="AS80" s="34"/>
      <c r="AT80" s="73"/>
      <c r="AU80" s="531"/>
      <c r="AV80" s="532"/>
      <c r="AW80" s="532"/>
      <c r="AX80" s="532"/>
      <c r="AY80" s="532"/>
      <c r="AZ80" s="532"/>
      <c r="BA80" s="532"/>
      <c r="BB80" s="532"/>
      <c r="BC80" s="532"/>
      <c r="BD80" s="532"/>
      <c r="BE80" s="532"/>
      <c r="BF80" s="532"/>
      <c r="BG80" s="532"/>
      <c r="BH80" s="532"/>
      <c r="BI80" s="532"/>
      <c r="BJ80" s="532"/>
      <c r="BK80" s="532"/>
      <c r="BL80" s="532"/>
      <c r="BM80" s="532"/>
      <c r="BN80" s="533"/>
      <c r="BO80" s="411"/>
      <c r="BP80" s="412"/>
      <c r="BQ80" s="413"/>
      <c r="BR80" s="73"/>
      <c r="BS80" s="55"/>
    </row>
    <row r="81" spans="2:83" ht="13.5" customHeight="1" x14ac:dyDescent="0.15">
      <c r="B81" s="33"/>
      <c r="C81" s="392"/>
      <c r="D81" s="393"/>
      <c r="E81" s="394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4"/>
      <c r="T81" s="73"/>
      <c r="U81" s="537"/>
      <c r="V81" s="538"/>
      <c r="W81" s="538"/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8"/>
      <c r="AK81" s="538"/>
      <c r="AL81" s="538"/>
      <c r="AM81" s="538"/>
      <c r="AN81" s="539"/>
      <c r="AO81" s="414"/>
      <c r="AP81" s="415"/>
      <c r="AQ81" s="416"/>
      <c r="AR81" s="73"/>
      <c r="AS81" s="34"/>
      <c r="AT81" s="73"/>
      <c r="AU81" s="537"/>
      <c r="AV81" s="538"/>
      <c r="AW81" s="538"/>
      <c r="AX81" s="538"/>
      <c r="AY81" s="538"/>
      <c r="AZ81" s="538"/>
      <c r="BA81" s="538"/>
      <c r="BB81" s="538"/>
      <c r="BC81" s="538"/>
      <c r="BD81" s="538"/>
      <c r="BE81" s="538"/>
      <c r="BF81" s="538"/>
      <c r="BG81" s="538"/>
      <c r="BH81" s="538"/>
      <c r="BI81" s="538"/>
      <c r="BJ81" s="538"/>
      <c r="BK81" s="538"/>
      <c r="BL81" s="538"/>
      <c r="BM81" s="538"/>
      <c r="BN81" s="539"/>
      <c r="BO81" s="414"/>
      <c r="BP81" s="415"/>
      <c r="BQ81" s="416"/>
      <c r="BR81" s="73"/>
      <c r="BS81" s="55"/>
    </row>
    <row r="82" spans="2:83" ht="13.5" customHeight="1" x14ac:dyDescent="0.15">
      <c r="B82" s="33"/>
      <c r="C82" s="356" t="s">
        <v>94</v>
      </c>
      <c r="D82" s="357"/>
      <c r="E82" s="358"/>
      <c r="F82" s="365" t="s">
        <v>95</v>
      </c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4"/>
      <c r="T82" s="73"/>
      <c r="U82" s="367">
        <f>IF(U59="積算",U76+U79,"")</f>
        <v>36200000</v>
      </c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9"/>
      <c r="AO82" s="604" t="s">
        <v>65</v>
      </c>
      <c r="AP82" s="605"/>
      <c r="AQ82" s="606"/>
      <c r="AR82" s="74"/>
      <c r="AS82" s="75"/>
      <c r="AT82" s="74"/>
      <c r="AU82" s="367">
        <f>IF(U59="積算",AU76+AU79,"")</f>
        <v>24700000</v>
      </c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9"/>
      <c r="BO82" s="376" t="s">
        <v>65</v>
      </c>
      <c r="BP82" s="377"/>
      <c r="BQ82" s="378"/>
      <c r="BR82" s="73"/>
      <c r="BS82" s="345" t="str">
        <f>IF($U$59="積算",IF($AU$73="","",IF($U$82-$AU$82&gt;$AU$67,"","※2")),"")</f>
        <v/>
      </c>
      <c r="BT82" s="346" t="str">
        <f>IF(BS82="※2","補助金が有る場合の「リース料金支払額総合計」から、補助金相当分の減額がされていることが確認できません。","")</f>
        <v/>
      </c>
      <c r="BU82" s="346"/>
      <c r="BV82" s="346"/>
      <c r="BW82" s="346"/>
      <c r="BX82" s="346"/>
      <c r="BY82" s="346"/>
      <c r="BZ82" s="346"/>
      <c r="CA82" s="346"/>
      <c r="CB82" s="346"/>
      <c r="CC82" s="346"/>
      <c r="CD82" s="346"/>
      <c r="CE82" s="346"/>
    </row>
    <row r="83" spans="2:83" ht="13.5" customHeight="1" x14ac:dyDescent="0.15">
      <c r="B83" s="33"/>
      <c r="C83" s="359"/>
      <c r="D83" s="360"/>
      <c r="E83" s="361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4"/>
      <c r="T83" s="73"/>
      <c r="U83" s="370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2"/>
      <c r="AO83" s="607"/>
      <c r="AP83" s="608"/>
      <c r="AQ83" s="609"/>
      <c r="AR83" s="74"/>
      <c r="AS83" s="75"/>
      <c r="AT83" s="74"/>
      <c r="AU83" s="370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2"/>
      <c r="BO83" s="379"/>
      <c r="BP83" s="380"/>
      <c r="BQ83" s="381"/>
      <c r="BR83" s="73"/>
      <c r="BS83" s="345"/>
      <c r="BT83" s="346"/>
      <c r="BU83" s="346"/>
      <c r="BV83" s="346"/>
      <c r="BW83" s="346"/>
      <c r="BX83" s="346"/>
      <c r="BY83" s="346"/>
      <c r="BZ83" s="346"/>
      <c r="CA83" s="346"/>
      <c r="CB83" s="346"/>
      <c r="CC83" s="346"/>
      <c r="CD83" s="346"/>
      <c r="CE83" s="346"/>
    </row>
    <row r="84" spans="2:83" ht="13.5" customHeight="1" x14ac:dyDescent="0.15">
      <c r="B84" s="33"/>
      <c r="C84" s="362"/>
      <c r="D84" s="363"/>
      <c r="E84" s="364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4"/>
      <c r="T84" s="73"/>
      <c r="U84" s="373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5"/>
      <c r="AO84" s="610"/>
      <c r="AP84" s="611"/>
      <c r="AQ84" s="612"/>
      <c r="AR84" s="74"/>
      <c r="AS84" s="75"/>
      <c r="AT84" s="74"/>
      <c r="AU84" s="373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4"/>
      <c r="BG84" s="374"/>
      <c r="BH84" s="374"/>
      <c r="BI84" s="374"/>
      <c r="BJ84" s="374"/>
      <c r="BK84" s="374"/>
      <c r="BL84" s="374"/>
      <c r="BM84" s="374"/>
      <c r="BN84" s="375"/>
      <c r="BO84" s="382"/>
      <c r="BP84" s="383"/>
      <c r="BQ84" s="384"/>
      <c r="BR84" s="73"/>
      <c r="BS84" s="345"/>
      <c r="BT84" s="346"/>
      <c r="BU84" s="346"/>
      <c r="BV84" s="346"/>
      <c r="BW84" s="346"/>
      <c r="BX84" s="346"/>
      <c r="BY84" s="346"/>
      <c r="BZ84" s="346"/>
      <c r="CA84" s="346"/>
      <c r="CB84" s="346"/>
      <c r="CC84" s="346"/>
      <c r="CD84" s="346"/>
      <c r="CE84" s="346"/>
    </row>
    <row r="85" spans="2:83" x14ac:dyDescent="0.15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34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55"/>
    </row>
    <row r="86" spans="2:83" ht="13.5" customHeight="1" x14ac:dyDescent="0.15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55"/>
    </row>
    <row r="87" spans="2:83" ht="13.5" customHeight="1" x14ac:dyDescent="0.15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55"/>
    </row>
    <row r="88" spans="2:83" ht="13.5" customHeight="1" x14ac:dyDescent="0.15">
      <c r="B88" s="33"/>
      <c r="C88" s="277" t="s">
        <v>96</v>
      </c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9"/>
      <c r="BS88" s="55"/>
    </row>
    <row r="89" spans="2:83" ht="13.5" customHeight="1" x14ac:dyDescent="0.15">
      <c r="B89" s="33"/>
      <c r="C89" s="285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7"/>
      <c r="BS89" s="55"/>
    </row>
    <row r="90" spans="2:83" ht="13.5" customHeight="1" x14ac:dyDescent="0.15">
      <c r="B90" s="33"/>
      <c r="C90" s="280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2"/>
      <c r="BS90" s="55"/>
    </row>
    <row r="91" spans="2:83" ht="13.5" customHeight="1" x14ac:dyDescent="0.15">
      <c r="B91" s="33"/>
      <c r="C91" s="34"/>
      <c r="D91" s="34"/>
      <c r="E91" s="34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55"/>
    </row>
    <row r="92" spans="2:83" x14ac:dyDescent="0.15">
      <c r="B92" s="33"/>
      <c r="C92" s="34"/>
      <c r="D92" s="34"/>
      <c r="E92" s="34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34"/>
      <c r="T92" s="286" t="s">
        <v>82</v>
      </c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34"/>
      <c r="AT92" s="286" t="s">
        <v>83</v>
      </c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55"/>
    </row>
    <row r="93" spans="2:83" x14ac:dyDescent="0.15">
      <c r="B93" s="33"/>
      <c r="C93" s="34"/>
      <c r="D93" s="34"/>
      <c r="E93" s="34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34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34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55"/>
    </row>
    <row r="94" spans="2:83" ht="11.25" customHeight="1" x14ac:dyDescent="0.15">
      <c r="B94" s="33"/>
      <c r="C94" s="34"/>
      <c r="D94" s="34"/>
      <c r="E94" s="34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34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34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55"/>
    </row>
    <row r="95" spans="2:83" ht="13.5" customHeight="1" x14ac:dyDescent="0.15">
      <c r="B95" s="33"/>
      <c r="C95" s="356" t="s">
        <v>84</v>
      </c>
      <c r="D95" s="357"/>
      <c r="E95" s="358"/>
      <c r="F95" s="366" t="s">
        <v>85</v>
      </c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4"/>
      <c r="T95" s="73"/>
      <c r="U95" s="441">
        <v>0</v>
      </c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2"/>
      <c r="AL95" s="442"/>
      <c r="AM95" s="442"/>
      <c r="AN95" s="443"/>
      <c r="AO95" s="450" t="s">
        <v>65</v>
      </c>
      <c r="AP95" s="451"/>
      <c r="AQ95" s="452"/>
      <c r="AR95" s="73"/>
      <c r="AS95" s="34"/>
      <c r="AT95" s="73"/>
      <c r="AU95" s="367" t="str">
        <f>IF($U$59="料率",ROUNDDOWN(($U$52/3),0),"")</f>
        <v/>
      </c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9"/>
      <c r="BO95" s="376" t="s">
        <v>65</v>
      </c>
      <c r="BP95" s="377"/>
      <c r="BQ95" s="378"/>
      <c r="BR95" s="73"/>
      <c r="BS95" s="55"/>
    </row>
    <row r="96" spans="2:83" ht="13.5" customHeight="1" x14ac:dyDescent="0.15">
      <c r="B96" s="33"/>
      <c r="C96" s="359"/>
      <c r="D96" s="360"/>
      <c r="E96" s="361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4"/>
      <c r="T96" s="73"/>
      <c r="U96" s="444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5"/>
      <c r="AL96" s="445"/>
      <c r="AM96" s="445"/>
      <c r="AN96" s="446"/>
      <c r="AO96" s="453"/>
      <c r="AP96" s="454"/>
      <c r="AQ96" s="455"/>
      <c r="AR96" s="73"/>
      <c r="AS96" s="34"/>
      <c r="AT96" s="73"/>
      <c r="AU96" s="370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M96" s="371"/>
      <c r="BN96" s="372"/>
      <c r="BO96" s="379"/>
      <c r="BP96" s="380"/>
      <c r="BQ96" s="381"/>
      <c r="BR96" s="73"/>
      <c r="BS96" s="55"/>
    </row>
    <row r="97" spans="2:83" ht="13.5" customHeight="1" x14ac:dyDescent="0.15">
      <c r="B97" s="33"/>
      <c r="C97" s="362"/>
      <c r="D97" s="363"/>
      <c r="E97" s="364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4"/>
      <c r="T97" s="73"/>
      <c r="U97" s="447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9"/>
      <c r="AO97" s="456"/>
      <c r="AP97" s="457"/>
      <c r="AQ97" s="458"/>
      <c r="AR97" s="73"/>
      <c r="AS97" s="34"/>
      <c r="AT97" s="73"/>
      <c r="AU97" s="373"/>
      <c r="AV97" s="374"/>
      <c r="AW97" s="374"/>
      <c r="AX97" s="374"/>
      <c r="AY97" s="374"/>
      <c r="AZ97" s="374"/>
      <c r="BA97" s="374"/>
      <c r="BB97" s="374"/>
      <c r="BC97" s="374"/>
      <c r="BD97" s="374"/>
      <c r="BE97" s="374"/>
      <c r="BF97" s="374"/>
      <c r="BG97" s="374"/>
      <c r="BH97" s="374"/>
      <c r="BI97" s="374"/>
      <c r="BJ97" s="374"/>
      <c r="BK97" s="374"/>
      <c r="BL97" s="374"/>
      <c r="BM97" s="374"/>
      <c r="BN97" s="375"/>
      <c r="BO97" s="382"/>
      <c r="BP97" s="383"/>
      <c r="BQ97" s="384"/>
      <c r="BR97" s="73"/>
      <c r="BS97" s="55"/>
    </row>
    <row r="98" spans="2:83" ht="13.5" customHeight="1" x14ac:dyDescent="0.15">
      <c r="B98" s="33"/>
      <c r="C98" s="356" t="s">
        <v>86</v>
      </c>
      <c r="D98" s="357"/>
      <c r="E98" s="358"/>
      <c r="F98" s="365" t="s">
        <v>87</v>
      </c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4"/>
      <c r="T98" s="73"/>
      <c r="U98" s="367" t="str">
        <f>IF($U$59="料率",U49-U67,"")</f>
        <v/>
      </c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9"/>
      <c r="AO98" s="376" t="s">
        <v>65</v>
      </c>
      <c r="AP98" s="377"/>
      <c r="AQ98" s="378"/>
      <c r="AR98" s="73"/>
      <c r="AS98" s="34"/>
      <c r="AT98" s="73"/>
      <c r="AU98" s="367" t="str">
        <f>IF($U$59="料率",U49-AU95,"")</f>
        <v/>
      </c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9"/>
      <c r="BO98" s="376" t="s">
        <v>65</v>
      </c>
      <c r="BP98" s="377"/>
      <c r="BQ98" s="378"/>
      <c r="BR98" s="73"/>
      <c r="BS98" s="55"/>
    </row>
    <row r="99" spans="2:83" ht="13.5" customHeight="1" x14ac:dyDescent="0.15">
      <c r="B99" s="33"/>
      <c r="C99" s="359"/>
      <c r="D99" s="360"/>
      <c r="E99" s="361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4"/>
      <c r="T99" s="73"/>
      <c r="U99" s="370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  <c r="AG99" s="371"/>
      <c r="AH99" s="371"/>
      <c r="AI99" s="371"/>
      <c r="AJ99" s="371"/>
      <c r="AK99" s="371"/>
      <c r="AL99" s="371"/>
      <c r="AM99" s="371"/>
      <c r="AN99" s="372"/>
      <c r="AO99" s="379"/>
      <c r="AP99" s="380"/>
      <c r="AQ99" s="381"/>
      <c r="AR99" s="73"/>
      <c r="AS99" s="34"/>
      <c r="AT99" s="73"/>
      <c r="AU99" s="370"/>
      <c r="AV99" s="371"/>
      <c r="AW99" s="371"/>
      <c r="AX99" s="371"/>
      <c r="AY99" s="371"/>
      <c r="AZ99" s="371"/>
      <c r="BA99" s="371"/>
      <c r="BB99" s="371"/>
      <c r="BC99" s="371"/>
      <c r="BD99" s="371"/>
      <c r="BE99" s="371"/>
      <c r="BF99" s="371"/>
      <c r="BG99" s="371"/>
      <c r="BH99" s="371"/>
      <c r="BI99" s="371"/>
      <c r="BJ99" s="371"/>
      <c r="BK99" s="371"/>
      <c r="BL99" s="371"/>
      <c r="BM99" s="371"/>
      <c r="BN99" s="372"/>
      <c r="BO99" s="379"/>
      <c r="BP99" s="380"/>
      <c r="BQ99" s="381"/>
      <c r="BR99" s="73"/>
      <c r="BS99" s="55"/>
    </row>
    <row r="100" spans="2:83" ht="13.5" customHeight="1" x14ac:dyDescent="0.15">
      <c r="B100" s="33"/>
      <c r="C100" s="362"/>
      <c r="D100" s="363"/>
      <c r="E100" s="364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4"/>
      <c r="T100" s="73"/>
      <c r="U100" s="373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5"/>
      <c r="AO100" s="382"/>
      <c r="AP100" s="383"/>
      <c r="AQ100" s="384"/>
      <c r="AR100" s="73"/>
      <c r="AS100" s="34"/>
      <c r="AT100" s="73"/>
      <c r="AU100" s="373"/>
      <c r="AV100" s="374"/>
      <c r="AW100" s="374"/>
      <c r="AX100" s="374"/>
      <c r="AY100" s="374"/>
      <c r="AZ100" s="374"/>
      <c r="BA100" s="374"/>
      <c r="BB100" s="374"/>
      <c r="BC100" s="374"/>
      <c r="BD100" s="374"/>
      <c r="BE100" s="374"/>
      <c r="BF100" s="374"/>
      <c r="BG100" s="374"/>
      <c r="BH100" s="374"/>
      <c r="BI100" s="374"/>
      <c r="BJ100" s="374"/>
      <c r="BK100" s="374"/>
      <c r="BL100" s="374"/>
      <c r="BM100" s="374"/>
      <c r="BN100" s="375"/>
      <c r="BO100" s="382"/>
      <c r="BP100" s="383"/>
      <c r="BQ100" s="384"/>
      <c r="BR100" s="73"/>
      <c r="BS100" s="55"/>
    </row>
    <row r="101" spans="2:83" x14ac:dyDescent="0.15">
      <c r="B101" s="33"/>
      <c r="C101" s="34"/>
      <c r="D101" s="34"/>
      <c r="E101" s="3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34"/>
      <c r="T101" s="73"/>
      <c r="U101" s="433" t="s">
        <v>98</v>
      </c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76"/>
      <c r="AP101" s="76"/>
      <c r="AQ101" s="76"/>
      <c r="AR101" s="73"/>
      <c r="AS101" s="34"/>
      <c r="AT101" s="73"/>
      <c r="AU101" s="434" t="s">
        <v>98</v>
      </c>
      <c r="AV101" s="434"/>
      <c r="AW101" s="434"/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  <c r="BL101" s="434"/>
      <c r="BM101" s="434"/>
      <c r="BN101" s="434"/>
      <c r="BO101" s="76"/>
      <c r="BP101" s="76"/>
      <c r="BQ101" s="76"/>
      <c r="BR101" s="73"/>
      <c r="BS101" s="55"/>
    </row>
    <row r="102" spans="2:83" ht="13.5" customHeight="1" x14ac:dyDescent="0.15">
      <c r="B102" s="33"/>
      <c r="C102" s="386" t="s">
        <v>99</v>
      </c>
      <c r="D102" s="387"/>
      <c r="E102" s="388"/>
      <c r="F102" s="395" t="s">
        <v>100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4"/>
      <c r="T102" s="73"/>
      <c r="U102" s="435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7"/>
      <c r="AO102" s="426" t="s">
        <v>101</v>
      </c>
      <c r="AP102" s="427"/>
      <c r="AQ102" s="428"/>
      <c r="AR102" s="73"/>
      <c r="AS102" s="34"/>
      <c r="AT102" s="73"/>
      <c r="AU102" s="435"/>
      <c r="AV102" s="436"/>
      <c r="AW102" s="436"/>
      <c r="AX102" s="436"/>
      <c r="AY102" s="436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  <c r="BL102" s="436"/>
      <c r="BM102" s="436"/>
      <c r="BN102" s="437"/>
      <c r="BO102" s="426" t="s">
        <v>101</v>
      </c>
      <c r="BP102" s="427"/>
      <c r="BQ102" s="428"/>
      <c r="BR102" s="73"/>
      <c r="BS102" s="55"/>
    </row>
    <row r="103" spans="2:83" ht="13.5" customHeight="1" x14ac:dyDescent="0.15">
      <c r="B103" s="33"/>
      <c r="C103" s="389"/>
      <c r="D103" s="390"/>
      <c r="E103" s="391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4"/>
      <c r="T103" s="73"/>
      <c r="U103" s="438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40"/>
      <c r="AO103" s="411"/>
      <c r="AP103" s="412"/>
      <c r="AQ103" s="413"/>
      <c r="AR103" s="73"/>
      <c r="AS103" s="34"/>
      <c r="AT103" s="73"/>
      <c r="AU103" s="438"/>
      <c r="AV103" s="439"/>
      <c r="AW103" s="439"/>
      <c r="AX103" s="439"/>
      <c r="AY103" s="439"/>
      <c r="AZ103" s="439"/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40"/>
      <c r="BO103" s="411"/>
      <c r="BP103" s="412"/>
      <c r="BQ103" s="413"/>
      <c r="BR103" s="73"/>
      <c r="BS103" s="55"/>
    </row>
    <row r="104" spans="2:83" ht="13.5" customHeight="1" x14ac:dyDescent="0.15">
      <c r="B104" s="33"/>
      <c r="C104" s="389"/>
      <c r="D104" s="390"/>
      <c r="E104" s="391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4"/>
      <c r="T104" s="73"/>
      <c r="U104" s="438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40"/>
      <c r="AO104" s="411"/>
      <c r="AP104" s="412"/>
      <c r="AQ104" s="413"/>
      <c r="AR104" s="73"/>
      <c r="AS104" s="34"/>
      <c r="AT104" s="73"/>
      <c r="AU104" s="438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40"/>
      <c r="BO104" s="411"/>
      <c r="BP104" s="412"/>
      <c r="BQ104" s="413"/>
      <c r="BR104" s="73"/>
      <c r="BS104" s="55"/>
    </row>
    <row r="105" spans="2:83" ht="20.25" customHeight="1" x14ac:dyDescent="0.15">
      <c r="B105" s="33"/>
      <c r="C105" s="389" t="s">
        <v>102</v>
      </c>
      <c r="D105" s="390"/>
      <c r="E105" s="391"/>
      <c r="F105" s="429" t="s">
        <v>103</v>
      </c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4"/>
      <c r="T105" s="73"/>
      <c r="U105" s="430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2"/>
      <c r="AO105" s="411" t="s">
        <v>65</v>
      </c>
      <c r="AP105" s="412"/>
      <c r="AQ105" s="413"/>
      <c r="AR105" s="73"/>
      <c r="AS105" s="34"/>
      <c r="AT105" s="73"/>
      <c r="AU105" s="430"/>
      <c r="AV105" s="431"/>
      <c r="AW105" s="431"/>
      <c r="AX105" s="431"/>
      <c r="AY105" s="431"/>
      <c r="AZ105" s="431"/>
      <c r="BA105" s="431"/>
      <c r="BB105" s="431"/>
      <c r="BC105" s="431"/>
      <c r="BD105" s="431"/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2"/>
      <c r="BO105" s="411" t="s">
        <v>65</v>
      </c>
      <c r="BP105" s="412"/>
      <c r="BQ105" s="413"/>
      <c r="BR105" s="73"/>
      <c r="BS105" s="55"/>
    </row>
    <row r="106" spans="2:83" ht="13.5" customHeight="1" x14ac:dyDescent="0.15">
      <c r="B106" s="33"/>
      <c r="C106" s="389"/>
      <c r="D106" s="390"/>
      <c r="E106" s="391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4"/>
      <c r="T106" s="73"/>
      <c r="U106" s="430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2"/>
      <c r="AO106" s="411"/>
      <c r="AP106" s="412"/>
      <c r="AQ106" s="413"/>
      <c r="AR106" s="73"/>
      <c r="AS106" s="34"/>
      <c r="AT106" s="73"/>
      <c r="AU106" s="430"/>
      <c r="AV106" s="431"/>
      <c r="AW106" s="431"/>
      <c r="AX106" s="431"/>
      <c r="AY106" s="431"/>
      <c r="AZ106" s="431"/>
      <c r="BA106" s="431"/>
      <c r="BB106" s="431"/>
      <c r="BC106" s="431"/>
      <c r="BD106" s="431"/>
      <c r="BE106" s="431"/>
      <c r="BF106" s="431"/>
      <c r="BG106" s="431"/>
      <c r="BH106" s="431"/>
      <c r="BI106" s="431"/>
      <c r="BJ106" s="431"/>
      <c r="BK106" s="431"/>
      <c r="BL106" s="431"/>
      <c r="BM106" s="431"/>
      <c r="BN106" s="432"/>
      <c r="BO106" s="411"/>
      <c r="BP106" s="412"/>
      <c r="BQ106" s="413"/>
      <c r="BR106" s="73"/>
      <c r="BS106" s="55"/>
    </row>
    <row r="107" spans="2:83" ht="13.5" customHeight="1" x14ac:dyDescent="0.15">
      <c r="B107" s="33"/>
      <c r="C107" s="392"/>
      <c r="D107" s="393"/>
      <c r="E107" s="394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4"/>
      <c r="T107" s="73"/>
      <c r="U107" s="430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2"/>
      <c r="AO107" s="411"/>
      <c r="AP107" s="412"/>
      <c r="AQ107" s="413"/>
      <c r="AR107" s="73"/>
      <c r="AS107" s="34"/>
      <c r="AT107" s="73"/>
      <c r="AU107" s="430"/>
      <c r="AV107" s="431"/>
      <c r="AW107" s="431"/>
      <c r="AX107" s="431"/>
      <c r="AY107" s="431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  <c r="BJ107" s="431"/>
      <c r="BK107" s="431"/>
      <c r="BL107" s="431"/>
      <c r="BM107" s="431"/>
      <c r="BN107" s="432"/>
      <c r="BO107" s="411"/>
      <c r="BP107" s="412"/>
      <c r="BQ107" s="413"/>
      <c r="BR107" s="73"/>
      <c r="BS107" s="55"/>
    </row>
    <row r="108" spans="2:83" ht="13.5" customHeight="1" x14ac:dyDescent="0.15">
      <c r="B108" s="33"/>
      <c r="C108" s="386" t="s">
        <v>90</v>
      </c>
      <c r="D108" s="387"/>
      <c r="E108" s="388"/>
      <c r="F108" s="395" t="s">
        <v>105</v>
      </c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4"/>
      <c r="T108" s="73"/>
      <c r="U108" s="420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2"/>
      <c r="AO108" s="426" t="s">
        <v>65</v>
      </c>
      <c r="AP108" s="427"/>
      <c r="AQ108" s="428"/>
      <c r="AR108" s="73"/>
      <c r="AS108" s="34"/>
      <c r="AT108" s="73"/>
      <c r="AU108" s="420"/>
      <c r="AV108" s="421"/>
      <c r="AW108" s="421"/>
      <c r="AX108" s="421"/>
      <c r="AY108" s="421"/>
      <c r="AZ108" s="421"/>
      <c r="BA108" s="421"/>
      <c r="BB108" s="421"/>
      <c r="BC108" s="421"/>
      <c r="BD108" s="421"/>
      <c r="BE108" s="421"/>
      <c r="BF108" s="421"/>
      <c r="BG108" s="421"/>
      <c r="BH108" s="421"/>
      <c r="BI108" s="421"/>
      <c r="BJ108" s="421"/>
      <c r="BK108" s="421"/>
      <c r="BL108" s="421"/>
      <c r="BM108" s="421"/>
      <c r="BN108" s="422"/>
      <c r="BO108" s="426" t="s">
        <v>65</v>
      </c>
      <c r="BP108" s="427"/>
      <c r="BQ108" s="428"/>
      <c r="BR108" s="73"/>
      <c r="BS108" s="345" t="str">
        <f>IF($U$59="料率",IF($AU$108="","",IF($AU$108&gt;=$AU$98,"","※1")),"")</f>
        <v/>
      </c>
      <c r="BT108" s="385" t="str">
        <f>IF(BS108="※1","残価設定がないリース契約であることが確認できません。","")</f>
        <v/>
      </c>
      <c r="BU108" s="385"/>
      <c r="BV108" s="385"/>
      <c r="BW108" s="385"/>
      <c r="BX108" s="385"/>
      <c r="BY108" s="385"/>
      <c r="BZ108" s="385"/>
      <c r="CA108" s="385"/>
      <c r="CB108" s="385"/>
      <c r="CC108" s="385"/>
      <c r="CD108" s="385"/>
      <c r="CE108" s="385"/>
    </row>
    <row r="109" spans="2:83" ht="13.5" customHeight="1" x14ac:dyDescent="0.15">
      <c r="B109" s="33"/>
      <c r="C109" s="389"/>
      <c r="D109" s="390"/>
      <c r="E109" s="391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4"/>
      <c r="T109" s="73"/>
      <c r="U109" s="402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4"/>
      <c r="AO109" s="411"/>
      <c r="AP109" s="412"/>
      <c r="AQ109" s="413"/>
      <c r="AR109" s="73"/>
      <c r="AS109" s="34"/>
      <c r="AT109" s="73"/>
      <c r="AU109" s="402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4"/>
      <c r="BO109" s="411"/>
      <c r="BP109" s="412"/>
      <c r="BQ109" s="413"/>
      <c r="BR109" s="73"/>
      <c r="BS109" s="345"/>
      <c r="BT109" s="385"/>
      <c r="BU109" s="385"/>
      <c r="BV109" s="385"/>
      <c r="BW109" s="385"/>
      <c r="BX109" s="385"/>
      <c r="BY109" s="385"/>
      <c r="BZ109" s="385"/>
      <c r="CA109" s="385"/>
      <c r="CB109" s="385"/>
      <c r="CC109" s="385"/>
      <c r="CD109" s="385"/>
      <c r="CE109" s="385"/>
    </row>
    <row r="110" spans="2:83" ht="13.5" customHeight="1" x14ac:dyDescent="0.15">
      <c r="B110" s="33"/>
      <c r="C110" s="392"/>
      <c r="D110" s="393"/>
      <c r="E110" s="394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4"/>
      <c r="T110" s="73"/>
      <c r="U110" s="423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5"/>
      <c r="AO110" s="411"/>
      <c r="AP110" s="412"/>
      <c r="AQ110" s="413"/>
      <c r="AR110" s="73"/>
      <c r="AS110" s="34"/>
      <c r="AT110" s="73"/>
      <c r="AU110" s="423"/>
      <c r="AV110" s="424"/>
      <c r="AW110" s="424"/>
      <c r="AX110" s="424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4"/>
      <c r="BL110" s="424"/>
      <c r="BM110" s="424"/>
      <c r="BN110" s="425"/>
      <c r="BO110" s="411"/>
      <c r="BP110" s="412"/>
      <c r="BQ110" s="413"/>
      <c r="BR110" s="73"/>
      <c r="BS110" s="345"/>
      <c r="BT110" s="385"/>
      <c r="BU110" s="385"/>
      <c r="BV110" s="385"/>
      <c r="BW110" s="385"/>
      <c r="BX110" s="385"/>
      <c r="BY110" s="385"/>
      <c r="BZ110" s="385"/>
      <c r="CA110" s="385"/>
      <c r="CB110" s="385"/>
      <c r="CC110" s="385"/>
      <c r="CD110" s="385"/>
      <c r="CE110" s="385"/>
    </row>
    <row r="111" spans="2:83" ht="13.5" customHeight="1" x14ac:dyDescent="0.15">
      <c r="B111" s="33"/>
      <c r="C111" s="386" t="s">
        <v>92</v>
      </c>
      <c r="D111" s="387"/>
      <c r="E111" s="388"/>
      <c r="F111" s="395" t="s">
        <v>93</v>
      </c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4"/>
      <c r="T111" s="73"/>
      <c r="U111" s="399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1"/>
      <c r="AO111" s="408" t="s">
        <v>65</v>
      </c>
      <c r="AP111" s="409"/>
      <c r="AQ111" s="410"/>
      <c r="AR111" s="73"/>
      <c r="AS111" s="34"/>
      <c r="AT111" s="73"/>
      <c r="AU111" s="417"/>
      <c r="AV111" s="418"/>
      <c r="AW111" s="418"/>
      <c r="AX111" s="418"/>
      <c r="AY111" s="418"/>
      <c r="AZ111" s="418"/>
      <c r="BA111" s="418"/>
      <c r="BB111" s="418"/>
      <c r="BC111" s="418"/>
      <c r="BD111" s="418"/>
      <c r="BE111" s="418"/>
      <c r="BF111" s="418"/>
      <c r="BG111" s="418"/>
      <c r="BH111" s="418"/>
      <c r="BI111" s="418"/>
      <c r="BJ111" s="418"/>
      <c r="BK111" s="418"/>
      <c r="BL111" s="418"/>
      <c r="BM111" s="418"/>
      <c r="BN111" s="419"/>
      <c r="BO111" s="408" t="s">
        <v>65</v>
      </c>
      <c r="BP111" s="409"/>
      <c r="BQ111" s="410"/>
      <c r="BR111" s="73"/>
      <c r="BS111" s="55"/>
    </row>
    <row r="112" spans="2:83" ht="13.5" customHeight="1" x14ac:dyDescent="0.15">
      <c r="B112" s="33"/>
      <c r="C112" s="389"/>
      <c r="D112" s="390"/>
      <c r="E112" s="391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4"/>
      <c r="T112" s="73"/>
      <c r="U112" s="402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4"/>
      <c r="AO112" s="411"/>
      <c r="AP112" s="412"/>
      <c r="AQ112" s="413"/>
      <c r="AR112" s="73"/>
      <c r="AS112" s="34"/>
      <c r="AT112" s="73"/>
      <c r="AU112" s="402"/>
      <c r="AV112" s="403"/>
      <c r="AW112" s="403"/>
      <c r="AX112" s="403"/>
      <c r="AY112" s="403"/>
      <c r="AZ112" s="403"/>
      <c r="BA112" s="403"/>
      <c r="BB112" s="403"/>
      <c r="BC112" s="403"/>
      <c r="BD112" s="403"/>
      <c r="BE112" s="403"/>
      <c r="BF112" s="403"/>
      <c r="BG112" s="403"/>
      <c r="BH112" s="403"/>
      <c r="BI112" s="403"/>
      <c r="BJ112" s="403"/>
      <c r="BK112" s="403"/>
      <c r="BL112" s="403"/>
      <c r="BM112" s="403"/>
      <c r="BN112" s="404"/>
      <c r="BO112" s="411"/>
      <c r="BP112" s="412"/>
      <c r="BQ112" s="413"/>
      <c r="BR112" s="73"/>
      <c r="BS112" s="55"/>
    </row>
    <row r="113" spans="2:83" ht="13.5" customHeight="1" x14ac:dyDescent="0.15">
      <c r="B113" s="33"/>
      <c r="C113" s="392"/>
      <c r="D113" s="393"/>
      <c r="E113" s="394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4"/>
      <c r="T113" s="73"/>
      <c r="U113" s="405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7"/>
      <c r="AO113" s="414"/>
      <c r="AP113" s="415"/>
      <c r="AQ113" s="416"/>
      <c r="AR113" s="73"/>
      <c r="AS113" s="34"/>
      <c r="AT113" s="73"/>
      <c r="AU113" s="405"/>
      <c r="AV113" s="406"/>
      <c r="AW113" s="406"/>
      <c r="AX113" s="406"/>
      <c r="AY113" s="406"/>
      <c r="AZ113" s="406"/>
      <c r="BA113" s="406"/>
      <c r="BB113" s="406"/>
      <c r="BC113" s="406"/>
      <c r="BD113" s="406"/>
      <c r="BE113" s="406"/>
      <c r="BF113" s="406"/>
      <c r="BG113" s="406"/>
      <c r="BH113" s="406"/>
      <c r="BI113" s="406"/>
      <c r="BJ113" s="406"/>
      <c r="BK113" s="406"/>
      <c r="BL113" s="406"/>
      <c r="BM113" s="406"/>
      <c r="BN113" s="407"/>
      <c r="BO113" s="414"/>
      <c r="BP113" s="415"/>
      <c r="BQ113" s="416"/>
      <c r="BR113" s="73"/>
      <c r="BS113" s="55"/>
    </row>
    <row r="114" spans="2:83" ht="13.5" customHeight="1" x14ac:dyDescent="0.15">
      <c r="B114" s="33"/>
      <c r="C114" s="356" t="s">
        <v>94</v>
      </c>
      <c r="D114" s="357"/>
      <c r="E114" s="358"/>
      <c r="F114" s="365" t="s">
        <v>106</v>
      </c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4"/>
      <c r="T114" s="73"/>
      <c r="U114" s="367" t="str">
        <f>IF($U$59="料率",U108+U111,"")</f>
        <v/>
      </c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9"/>
      <c r="AO114" s="376" t="s">
        <v>65</v>
      </c>
      <c r="AP114" s="377"/>
      <c r="AQ114" s="378"/>
      <c r="AR114" s="73"/>
      <c r="AS114" s="34"/>
      <c r="AT114" s="73"/>
      <c r="AU114" s="367" t="str">
        <f>IF($U$59="料率",AU108+AU111,"")</f>
        <v/>
      </c>
      <c r="AV114" s="368"/>
      <c r="AW114" s="368"/>
      <c r="AX114" s="368"/>
      <c r="AY114" s="368"/>
      <c r="AZ114" s="368"/>
      <c r="BA114" s="368"/>
      <c r="BB114" s="368"/>
      <c r="BC114" s="368"/>
      <c r="BD114" s="368"/>
      <c r="BE114" s="368"/>
      <c r="BF114" s="368"/>
      <c r="BG114" s="368"/>
      <c r="BH114" s="368"/>
      <c r="BI114" s="368"/>
      <c r="BJ114" s="368"/>
      <c r="BK114" s="368"/>
      <c r="BL114" s="368"/>
      <c r="BM114" s="368"/>
      <c r="BN114" s="369"/>
      <c r="BO114" s="376" t="s">
        <v>65</v>
      </c>
      <c r="BP114" s="377"/>
      <c r="BQ114" s="378"/>
      <c r="BR114" s="73"/>
      <c r="BS114" s="345" t="str">
        <f>IF($U$59="料率",IF($AU$108="","",IF($U$114-$AU$114&gt;$AU$95,"","※2")),"")</f>
        <v/>
      </c>
      <c r="BT114" s="346" t="str">
        <f>IF(BS114="※2","補助金が有る場合の「リース料金支払額総合計」から、補助金相当分の減額がされていることが確認できません。","")</f>
        <v/>
      </c>
      <c r="BU114" s="346"/>
      <c r="BV114" s="346"/>
      <c r="BW114" s="346"/>
      <c r="BX114" s="346"/>
      <c r="BY114" s="346"/>
      <c r="BZ114" s="346"/>
      <c r="CA114" s="346"/>
      <c r="CB114" s="346"/>
      <c r="CC114" s="346"/>
      <c r="CD114" s="346"/>
      <c r="CE114" s="346"/>
    </row>
    <row r="115" spans="2:83" ht="13.5" customHeight="1" x14ac:dyDescent="0.15">
      <c r="B115" s="33"/>
      <c r="C115" s="359"/>
      <c r="D115" s="360"/>
      <c r="E115" s="361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4"/>
      <c r="T115" s="73"/>
      <c r="U115" s="370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2"/>
      <c r="AO115" s="379"/>
      <c r="AP115" s="380"/>
      <c r="AQ115" s="381"/>
      <c r="AR115" s="73"/>
      <c r="AS115" s="34"/>
      <c r="AT115" s="73"/>
      <c r="AU115" s="370"/>
      <c r="AV115" s="371"/>
      <c r="AW115" s="371"/>
      <c r="AX115" s="371"/>
      <c r="AY115" s="371"/>
      <c r="AZ115" s="371"/>
      <c r="BA115" s="371"/>
      <c r="BB115" s="371"/>
      <c r="BC115" s="371"/>
      <c r="BD115" s="371"/>
      <c r="BE115" s="371"/>
      <c r="BF115" s="371"/>
      <c r="BG115" s="371"/>
      <c r="BH115" s="371"/>
      <c r="BI115" s="371"/>
      <c r="BJ115" s="371"/>
      <c r="BK115" s="371"/>
      <c r="BL115" s="371"/>
      <c r="BM115" s="371"/>
      <c r="BN115" s="372"/>
      <c r="BO115" s="379"/>
      <c r="BP115" s="380"/>
      <c r="BQ115" s="381"/>
      <c r="BR115" s="73"/>
      <c r="BS115" s="345"/>
      <c r="BT115" s="346"/>
      <c r="BU115" s="346"/>
      <c r="BV115" s="346"/>
      <c r="BW115" s="346"/>
      <c r="BX115" s="346"/>
      <c r="BY115" s="346"/>
      <c r="BZ115" s="346"/>
      <c r="CA115" s="346"/>
      <c r="CB115" s="346"/>
      <c r="CC115" s="346"/>
      <c r="CD115" s="346"/>
      <c r="CE115" s="346"/>
    </row>
    <row r="116" spans="2:83" ht="13.5" customHeight="1" x14ac:dyDescent="0.15">
      <c r="B116" s="33"/>
      <c r="C116" s="362"/>
      <c r="D116" s="363"/>
      <c r="E116" s="364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4"/>
      <c r="T116" s="73"/>
      <c r="U116" s="373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374"/>
      <c r="AI116" s="374"/>
      <c r="AJ116" s="374"/>
      <c r="AK116" s="374"/>
      <c r="AL116" s="374"/>
      <c r="AM116" s="374"/>
      <c r="AN116" s="375"/>
      <c r="AO116" s="382"/>
      <c r="AP116" s="383"/>
      <c r="AQ116" s="384"/>
      <c r="AR116" s="73"/>
      <c r="AS116" s="34"/>
      <c r="AT116" s="73"/>
      <c r="AU116" s="373"/>
      <c r="AV116" s="374"/>
      <c r="AW116" s="374"/>
      <c r="AX116" s="374"/>
      <c r="AY116" s="374"/>
      <c r="AZ116" s="374"/>
      <c r="BA116" s="374"/>
      <c r="BB116" s="374"/>
      <c r="BC116" s="374"/>
      <c r="BD116" s="374"/>
      <c r="BE116" s="374"/>
      <c r="BF116" s="374"/>
      <c r="BG116" s="374"/>
      <c r="BH116" s="374"/>
      <c r="BI116" s="374"/>
      <c r="BJ116" s="374"/>
      <c r="BK116" s="374"/>
      <c r="BL116" s="374"/>
      <c r="BM116" s="374"/>
      <c r="BN116" s="375"/>
      <c r="BO116" s="382"/>
      <c r="BP116" s="383"/>
      <c r="BQ116" s="384"/>
      <c r="BR116" s="73"/>
      <c r="BS116" s="345"/>
      <c r="BT116" s="346"/>
      <c r="BU116" s="346"/>
      <c r="BV116" s="346"/>
      <c r="BW116" s="346"/>
      <c r="BX116" s="346"/>
      <c r="BY116" s="346"/>
      <c r="BZ116" s="346"/>
      <c r="CA116" s="346"/>
      <c r="CB116" s="346"/>
      <c r="CC116" s="346"/>
      <c r="CD116" s="346"/>
      <c r="CE116" s="346"/>
    </row>
    <row r="117" spans="2:83" ht="13.5" customHeight="1" x14ac:dyDescent="0.15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34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7"/>
    </row>
    <row r="118" spans="2:83" ht="34.5" customHeight="1" x14ac:dyDescent="0.15">
      <c r="B118" s="3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34"/>
      <c r="T118" s="73"/>
      <c r="U118" s="598" t="str">
        <f>IF(U59="料率",IF(U108="","",U108-U98),"")</f>
        <v/>
      </c>
      <c r="V118" s="599"/>
      <c r="W118" s="599"/>
      <c r="X118" s="599"/>
      <c r="Y118" s="599"/>
      <c r="Z118" s="599"/>
      <c r="AA118" s="599"/>
      <c r="AB118" s="599"/>
      <c r="AC118" s="599"/>
      <c r="AD118" s="599"/>
      <c r="AE118" s="599"/>
      <c r="AF118" s="599"/>
      <c r="AG118" s="599"/>
      <c r="AH118" s="599"/>
      <c r="AI118" s="599"/>
      <c r="AJ118" s="599"/>
      <c r="AK118" s="599"/>
      <c r="AL118" s="599"/>
      <c r="AM118" s="599"/>
      <c r="AN118" s="600"/>
      <c r="AO118" s="350" t="s">
        <v>65</v>
      </c>
      <c r="AP118" s="351"/>
      <c r="AQ118" s="352"/>
      <c r="AR118" s="73"/>
      <c r="AS118" s="34"/>
      <c r="AT118" s="78"/>
      <c r="AU118" s="601" t="str">
        <f>IF(U59="料率",IF(AU108="","",AU108-AU98),"")</f>
        <v/>
      </c>
      <c r="AV118" s="602"/>
      <c r="AW118" s="602"/>
      <c r="AX118" s="602"/>
      <c r="AY118" s="602"/>
      <c r="AZ118" s="602"/>
      <c r="BA118" s="602"/>
      <c r="BB118" s="602"/>
      <c r="BC118" s="602"/>
      <c r="BD118" s="602"/>
      <c r="BE118" s="602"/>
      <c r="BF118" s="602"/>
      <c r="BG118" s="602"/>
      <c r="BH118" s="602"/>
      <c r="BI118" s="602"/>
      <c r="BJ118" s="602"/>
      <c r="BK118" s="602"/>
      <c r="BL118" s="602"/>
      <c r="BM118" s="602"/>
      <c r="BN118" s="603"/>
      <c r="BO118" s="350" t="s">
        <v>65</v>
      </c>
      <c r="BP118" s="351"/>
      <c r="BQ118" s="352"/>
      <c r="BR118" s="73"/>
      <c r="BS118" s="77"/>
    </row>
    <row r="119" spans="2:83" ht="13.5" customHeight="1" x14ac:dyDescent="0.15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34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7"/>
    </row>
    <row r="120" spans="2:83" ht="0.75" customHeight="1" x14ac:dyDescent="0.1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73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73"/>
      <c r="AP120" s="73"/>
      <c r="AQ120" s="73"/>
      <c r="AR120" s="73"/>
      <c r="AS120" s="34"/>
      <c r="AT120" s="78"/>
      <c r="AU120" s="329"/>
      <c r="AV120" s="329"/>
      <c r="AW120" s="329"/>
      <c r="AX120" s="329"/>
      <c r="AY120" s="329"/>
      <c r="AZ120" s="329"/>
      <c r="BA120" s="329"/>
      <c r="BB120" s="329"/>
      <c r="BC120" s="329"/>
      <c r="BD120" s="329"/>
      <c r="BE120" s="329"/>
      <c r="BF120" s="329"/>
      <c r="BG120" s="329"/>
      <c r="BH120" s="329"/>
      <c r="BI120" s="329"/>
      <c r="BJ120" s="329"/>
      <c r="BK120" s="329"/>
      <c r="BL120" s="329"/>
      <c r="BM120" s="329"/>
      <c r="BN120" s="329"/>
      <c r="BO120" s="73"/>
      <c r="BP120" s="73"/>
      <c r="BQ120" s="73"/>
      <c r="BR120" s="73"/>
      <c r="BS120" s="55"/>
    </row>
    <row r="121" spans="2:83" ht="13.5" customHeight="1" x14ac:dyDescent="0.15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55"/>
    </row>
    <row r="122" spans="2:83" x14ac:dyDescent="0.15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55"/>
    </row>
    <row r="123" spans="2:83" ht="21" x14ac:dyDescent="0.15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1" t="s">
        <v>134</v>
      </c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55"/>
    </row>
    <row r="124" spans="2:83" x14ac:dyDescent="0.15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30" t="s">
        <v>107</v>
      </c>
      <c r="BN124" s="331"/>
      <c r="BO124" s="331"/>
      <c r="BP124" s="331"/>
      <c r="BQ124" s="332"/>
      <c r="BR124" s="34"/>
      <c r="BS124" s="55"/>
    </row>
    <row r="125" spans="2:83" ht="13.5" customHeight="1" x14ac:dyDescent="0.15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33"/>
      <c r="BN125" s="334"/>
      <c r="BO125" s="334"/>
      <c r="BP125" s="334"/>
      <c r="BQ125" s="335"/>
      <c r="BR125" s="34"/>
      <c r="BS125" s="55"/>
    </row>
    <row r="126" spans="2:83" ht="13.5" customHeight="1" x14ac:dyDescent="0.15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33"/>
      <c r="BN126" s="334"/>
      <c r="BO126" s="334"/>
      <c r="BP126" s="334"/>
      <c r="BQ126" s="335"/>
      <c r="BR126" s="34"/>
      <c r="BS126" s="55"/>
    </row>
    <row r="127" spans="2:83" ht="13.5" customHeight="1" x14ac:dyDescent="0.15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39" t="str">
        <f>IF(【契約①】契約内容申告書!N77="","",【契約①】契約内容申告書!N77)</f>
        <v/>
      </c>
      <c r="AZ127" s="340"/>
      <c r="BA127" s="340"/>
      <c r="BB127" s="340"/>
      <c r="BC127" s="340"/>
      <c r="BD127" s="340"/>
      <c r="BE127" s="340"/>
      <c r="BF127" s="340"/>
      <c r="BG127" s="340"/>
      <c r="BH127" s="340"/>
      <c r="BI127" s="340"/>
      <c r="BJ127" s="340"/>
      <c r="BK127" s="341"/>
      <c r="BL127" s="34"/>
      <c r="BM127" s="333"/>
      <c r="BN127" s="334"/>
      <c r="BO127" s="334"/>
      <c r="BP127" s="334"/>
      <c r="BQ127" s="335"/>
      <c r="BR127" s="34"/>
      <c r="BS127" s="55"/>
    </row>
    <row r="128" spans="2:83" ht="21" customHeight="1" x14ac:dyDescent="0.15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9" t="s">
        <v>108</v>
      </c>
      <c r="AS128" s="79"/>
      <c r="AT128" s="79"/>
      <c r="AU128" s="79"/>
      <c r="AV128" s="79"/>
      <c r="AW128" s="79"/>
      <c r="AX128" s="9"/>
      <c r="AY128" s="342"/>
      <c r="AZ128" s="343"/>
      <c r="BA128" s="343"/>
      <c r="BB128" s="343"/>
      <c r="BC128" s="343"/>
      <c r="BD128" s="343"/>
      <c r="BE128" s="343"/>
      <c r="BF128" s="343"/>
      <c r="BG128" s="343"/>
      <c r="BH128" s="343"/>
      <c r="BI128" s="343"/>
      <c r="BJ128" s="343"/>
      <c r="BK128" s="344"/>
      <c r="BL128" s="10"/>
      <c r="BM128" s="336"/>
      <c r="BN128" s="337"/>
      <c r="BO128" s="337"/>
      <c r="BP128" s="337"/>
      <c r="BQ128" s="338"/>
      <c r="BR128" s="34"/>
      <c r="BS128" s="55"/>
    </row>
    <row r="129" spans="2:71" x14ac:dyDescent="0.15">
      <c r="B129" s="80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2"/>
    </row>
    <row r="132" spans="2:71" ht="13.5" customHeight="1" x14ac:dyDescent="0.15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0"/>
      <c r="BL132" s="30"/>
      <c r="BM132" s="29"/>
      <c r="BN132" s="29"/>
      <c r="BO132" s="31"/>
      <c r="BP132" s="31"/>
      <c r="BQ132" s="29"/>
      <c r="BR132" s="29"/>
      <c r="BS132" s="32"/>
    </row>
    <row r="133" spans="2:71" ht="21.75" customHeight="1" x14ac:dyDescent="0.15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98"/>
      <c r="AX133" s="98"/>
      <c r="AY133" s="98"/>
      <c r="AZ133" s="98"/>
      <c r="BA133" s="98"/>
      <c r="BB133" s="98"/>
      <c r="BC133" s="35" t="s">
        <v>1</v>
      </c>
      <c r="BD133" s="36"/>
      <c r="BE133" s="257">
        <v>2020</v>
      </c>
      <c r="BF133" s="257"/>
      <c r="BG133" s="257"/>
      <c r="BH133" s="257"/>
      <c r="BI133" s="249" t="s">
        <v>2</v>
      </c>
      <c r="BJ133" s="249"/>
      <c r="BK133" s="597" t="s">
        <v>147</v>
      </c>
      <c r="BL133" s="597"/>
      <c r="BM133" s="249" t="s">
        <v>4</v>
      </c>
      <c r="BN133" s="249"/>
      <c r="BO133" s="597" t="s">
        <v>148</v>
      </c>
      <c r="BP133" s="597"/>
      <c r="BQ133" s="100" t="s">
        <v>6</v>
      </c>
      <c r="BR133" s="37"/>
      <c r="BS133" s="22"/>
    </row>
    <row r="134" spans="2:71" s="38" customFormat="1" ht="21.75" customHeight="1" x14ac:dyDescent="0.15">
      <c r="B134" s="39"/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98"/>
      <c r="AX134" s="98"/>
      <c r="AY134" s="98"/>
      <c r="AZ134" s="98"/>
      <c r="BA134" s="98"/>
      <c r="BB134" s="98"/>
      <c r="BC134" s="35" t="s">
        <v>7</v>
      </c>
      <c r="BD134" s="18" t="s">
        <v>163</v>
      </c>
      <c r="BE134" s="18"/>
      <c r="BF134" s="18"/>
      <c r="BG134" s="595" t="s">
        <v>146</v>
      </c>
      <c r="BH134" s="595"/>
      <c r="BI134" s="595"/>
      <c r="BJ134" s="595"/>
      <c r="BK134" s="595"/>
      <c r="BL134" s="595"/>
      <c r="BM134" s="595"/>
      <c r="BN134" s="595"/>
      <c r="BO134" s="595"/>
      <c r="BP134" s="595"/>
      <c r="BQ134" s="595"/>
      <c r="BR134" s="37"/>
      <c r="BS134" s="42"/>
    </row>
    <row r="135" spans="2:71" ht="43.5" customHeight="1" x14ac:dyDescent="0.1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20" t="s">
        <v>59</v>
      </c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  <c r="AS135" s="320"/>
      <c r="AT135" s="34"/>
      <c r="AU135" s="34"/>
      <c r="AV135" s="34"/>
      <c r="AW135" s="98"/>
      <c r="AX135" s="98"/>
      <c r="AY135" s="98"/>
      <c r="AZ135" s="98"/>
      <c r="BA135" s="98"/>
      <c r="BB135" s="98"/>
      <c r="BC135" s="98"/>
      <c r="BD135" s="100"/>
      <c r="BE135" s="37"/>
      <c r="BF135" s="37"/>
      <c r="BG135" s="37"/>
      <c r="BH135" s="37"/>
      <c r="BI135" s="43"/>
      <c r="BJ135" s="44"/>
      <c r="BK135" s="19"/>
      <c r="BL135" s="20" t="s">
        <v>9</v>
      </c>
      <c r="BM135" s="596">
        <v>1</v>
      </c>
      <c r="BN135" s="596"/>
      <c r="BO135" s="21" t="s">
        <v>10</v>
      </c>
      <c r="BP135" s="596">
        <f>IF(K146="","",K146)</f>
        <v>2</v>
      </c>
      <c r="BQ135" s="596"/>
      <c r="BR135" s="20" t="s">
        <v>11</v>
      </c>
      <c r="BS135" s="22"/>
    </row>
    <row r="136" spans="2:71" s="45" customFormat="1" ht="24" x14ac:dyDescent="0.15">
      <c r="B136" s="46"/>
      <c r="C136" s="322" t="s">
        <v>132</v>
      </c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4"/>
    </row>
    <row r="137" spans="2:71" s="45" customFormat="1" ht="24" x14ac:dyDescent="0.15">
      <c r="B137" s="46"/>
      <c r="C137" s="322" t="s">
        <v>63</v>
      </c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4"/>
    </row>
    <row r="138" spans="2:71" s="16" customFormat="1" ht="24" x14ac:dyDescent="0.15">
      <c r="B138" s="47"/>
      <c r="C138" s="322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4"/>
    </row>
    <row r="139" spans="2:71" s="48" customFormat="1" ht="12" customHeight="1" x14ac:dyDescent="0.15"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2"/>
    </row>
    <row r="140" spans="2:71" s="48" customFormat="1" ht="17.25" customHeight="1" x14ac:dyDescent="0.15">
      <c r="B140" s="49"/>
      <c r="C140" s="277" t="s">
        <v>12</v>
      </c>
      <c r="D140" s="278"/>
      <c r="E140" s="278"/>
      <c r="F140" s="278"/>
      <c r="G140" s="278"/>
      <c r="H140" s="278"/>
      <c r="I140" s="278"/>
      <c r="J140" s="279"/>
      <c r="K140" s="561" t="s">
        <v>144</v>
      </c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1"/>
      <c r="AD140" s="561"/>
      <c r="AE140" s="561"/>
      <c r="AF140" s="561"/>
      <c r="AG140" s="561"/>
      <c r="AH140" s="561"/>
      <c r="AI140" s="561"/>
      <c r="AJ140" s="561"/>
      <c r="AK140" s="561"/>
      <c r="AL140" s="561"/>
      <c r="AM140" s="56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3"/>
      <c r="BK140" s="54"/>
      <c r="BL140" s="54"/>
      <c r="BM140" s="51"/>
      <c r="BN140" s="51"/>
      <c r="BO140" s="51"/>
      <c r="BP140" s="51"/>
      <c r="BQ140" s="51"/>
      <c r="BR140" s="54"/>
      <c r="BS140" s="52"/>
    </row>
    <row r="141" spans="2:71" s="48" customFormat="1" ht="17.25" customHeight="1" x14ac:dyDescent="0.15">
      <c r="B141" s="49"/>
      <c r="C141" s="280"/>
      <c r="D141" s="281"/>
      <c r="E141" s="281"/>
      <c r="F141" s="281"/>
      <c r="G141" s="281"/>
      <c r="H141" s="281"/>
      <c r="I141" s="281"/>
      <c r="J141" s="282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3"/>
      <c r="BK141" s="53"/>
      <c r="BL141" s="53"/>
      <c r="BM141" s="51"/>
      <c r="BN141" s="51"/>
      <c r="BO141" s="51"/>
      <c r="BP141" s="51"/>
      <c r="BQ141" s="51"/>
      <c r="BR141" s="53"/>
      <c r="BS141" s="52"/>
    </row>
    <row r="142" spans="2:71" ht="17.25" customHeight="1" x14ac:dyDescent="0.15">
      <c r="B142" s="33"/>
      <c r="C142" s="277" t="s">
        <v>14</v>
      </c>
      <c r="D142" s="278"/>
      <c r="E142" s="278"/>
      <c r="F142" s="278"/>
      <c r="G142" s="278"/>
      <c r="H142" s="278"/>
      <c r="I142" s="278"/>
      <c r="J142" s="279"/>
      <c r="K142" s="561" t="s">
        <v>145</v>
      </c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34"/>
      <c r="BE142" s="34"/>
      <c r="BF142" s="34"/>
      <c r="BG142" s="34"/>
      <c r="BH142" s="34"/>
      <c r="BI142" s="51"/>
      <c r="BJ142" s="53"/>
      <c r="BK142" s="53"/>
      <c r="BL142" s="53"/>
      <c r="BM142" s="34"/>
      <c r="BN142" s="34"/>
      <c r="BO142" s="34"/>
      <c r="BP142" s="34"/>
      <c r="BQ142" s="34"/>
      <c r="BR142" s="53"/>
      <c r="BS142" s="55"/>
    </row>
    <row r="143" spans="2:71" ht="17.25" customHeight="1" x14ac:dyDescent="0.15">
      <c r="B143" s="33"/>
      <c r="C143" s="280"/>
      <c r="D143" s="281"/>
      <c r="E143" s="281"/>
      <c r="F143" s="281"/>
      <c r="G143" s="281"/>
      <c r="H143" s="281"/>
      <c r="I143" s="281"/>
      <c r="J143" s="282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1"/>
      <c r="AF143" s="561"/>
      <c r="AG143" s="561"/>
      <c r="AH143" s="561"/>
      <c r="AI143" s="561"/>
      <c r="AJ143" s="561"/>
      <c r="AK143" s="561"/>
      <c r="AL143" s="561"/>
      <c r="AM143" s="56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34"/>
      <c r="BE143" s="34"/>
      <c r="BF143" s="34"/>
      <c r="BG143" s="34"/>
      <c r="BH143" s="34"/>
      <c r="BI143" s="51"/>
      <c r="BJ143" s="53"/>
      <c r="BK143" s="53"/>
      <c r="BL143" s="53"/>
      <c r="BM143" s="34"/>
      <c r="BN143" s="34"/>
      <c r="BO143" s="34"/>
      <c r="BP143" s="34"/>
      <c r="BQ143" s="34"/>
      <c r="BR143" s="53"/>
      <c r="BS143" s="55"/>
    </row>
    <row r="144" spans="2:71" ht="17.25" customHeight="1" x14ac:dyDescent="0.15">
      <c r="B144" s="33"/>
      <c r="C144" s="277" t="s">
        <v>16</v>
      </c>
      <c r="D144" s="278"/>
      <c r="E144" s="278"/>
      <c r="F144" s="278"/>
      <c r="G144" s="278"/>
      <c r="H144" s="278"/>
      <c r="I144" s="278"/>
      <c r="J144" s="279"/>
      <c r="K144" s="561" t="s">
        <v>17</v>
      </c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1"/>
      <c r="AF144" s="561"/>
      <c r="AG144" s="561"/>
      <c r="AH144" s="561"/>
      <c r="AI144" s="561"/>
      <c r="AJ144" s="561"/>
      <c r="AK144" s="561"/>
      <c r="AL144" s="561"/>
      <c r="AM144" s="56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3"/>
      <c r="BK144" s="53"/>
      <c r="BL144" s="53"/>
      <c r="BM144" s="53"/>
      <c r="BN144" s="53"/>
      <c r="BO144" s="53"/>
      <c r="BP144" s="53"/>
      <c r="BQ144" s="53"/>
      <c r="BR144" s="53"/>
      <c r="BS144" s="55"/>
    </row>
    <row r="145" spans="2:71" ht="17.25" customHeight="1" x14ac:dyDescent="0.15">
      <c r="B145" s="33"/>
      <c r="C145" s="280"/>
      <c r="D145" s="281"/>
      <c r="E145" s="281"/>
      <c r="F145" s="281"/>
      <c r="G145" s="281"/>
      <c r="H145" s="281"/>
      <c r="I145" s="281"/>
      <c r="J145" s="282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1"/>
      <c r="AF145" s="561"/>
      <c r="AG145" s="561"/>
      <c r="AH145" s="561"/>
      <c r="AI145" s="561"/>
      <c r="AJ145" s="561"/>
      <c r="AK145" s="561"/>
      <c r="AL145" s="561"/>
      <c r="AM145" s="561"/>
      <c r="AN145" s="51"/>
      <c r="AO145" s="34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3"/>
      <c r="BK145" s="53"/>
      <c r="BL145" s="53"/>
      <c r="BM145" s="53"/>
      <c r="BN145" s="53"/>
      <c r="BO145" s="53"/>
      <c r="BP145" s="53"/>
      <c r="BQ145" s="53"/>
      <c r="BR145" s="53"/>
      <c r="BS145" s="55"/>
    </row>
    <row r="146" spans="2:71" s="48" customFormat="1" ht="17.25" customHeight="1" x14ac:dyDescent="0.15">
      <c r="B146" s="49"/>
      <c r="C146" s="311" t="s">
        <v>18</v>
      </c>
      <c r="D146" s="311"/>
      <c r="E146" s="311"/>
      <c r="F146" s="311"/>
      <c r="G146" s="311"/>
      <c r="H146" s="311"/>
      <c r="I146" s="311"/>
      <c r="J146" s="311"/>
      <c r="K146" s="561">
        <v>2</v>
      </c>
      <c r="L146" s="561"/>
      <c r="M146" s="561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1"/>
      <c r="AF146" s="561"/>
      <c r="AG146" s="561"/>
      <c r="AH146" s="561"/>
      <c r="AI146" s="561"/>
      <c r="AJ146" s="561"/>
      <c r="AK146" s="561"/>
      <c r="AL146" s="561"/>
      <c r="AM146" s="561"/>
      <c r="AN146" s="34"/>
      <c r="AO146" s="51"/>
      <c r="AP146" s="51"/>
      <c r="AQ146" s="51"/>
      <c r="AR146" s="51"/>
      <c r="AS146" s="51"/>
      <c r="AT146" s="51"/>
      <c r="AU146" s="562" t="s">
        <v>64</v>
      </c>
      <c r="AV146" s="563"/>
      <c r="AW146" s="563"/>
      <c r="AX146" s="563"/>
      <c r="AY146" s="563"/>
      <c r="AZ146" s="564"/>
      <c r="BA146" s="571">
        <f>AU230</f>
        <v>24700000</v>
      </c>
      <c r="BB146" s="572"/>
      <c r="BC146" s="572"/>
      <c r="BD146" s="572"/>
      <c r="BE146" s="572"/>
      <c r="BF146" s="572"/>
      <c r="BG146" s="572"/>
      <c r="BH146" s="572"/>
      <c r="BI146" s="572"/>
      <c r="BJ146" s="572"/>
      <c r="BK146" s="572"/>
      <c r="BL146" s="572"/>
      <c r="BM146" s="573"/>
      <c r="BN146" s="580" t="s">
        <v>65</v>
      </c>
      <c r="BO146" s="581"/>
      <c r="BP146" s="581"/>
      <c r="BQ146" s="582"/>
      <c r="BR146" s="53"/>
      <c r="BS146" s="52"/>
    </row>
    <row r="147" spans="2:71" s="48" customFormat="1" ht="17.25" customHeight="1" x14ac:dyDescent="0.15">
      <c r="B147" s="49"/>
      <c r="C147" s="311"/>
      <c r="D147" s="311"/>
      <c r="E147" s="311"/>
      <c r="F147" s="311"/>
      <c r="G147" s="311"/>
      <c r="H147" s="311"/>
      <c r="I147" s="311"/>
      <c r="J147" s="31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1"/>
      <c r="AF147" s="561"/>
      <c r="AG147" s="561"/>
      <c r="AH147" s="561"/>
      <c r="AI147" s="561"/>
      <c r="AJ147" s="561"/>
      <c r="AK147" s="561"/>
      <c r="AL147" s="561"/>
      <c r="AM147" s="561"/>
      <c r="AN147" s="34"/>
      <c r="AO147" s="51"/>
      <c r="AP147" s="51"/>
      <c r="AQ147" s="51"/>
      <c r="AR147" s="51"/>
      <c r="AS147" s="51"/>
      <c r="AT147" s="51"/>
      <c r="AU147" s="565"/>
      <c r="AV147" s="566"/>
      <c r="AW147" s="566"/>
      <c r="AX147" s="566"/>
      <c r="AY147" s="566"/>
      <c r="AZ147" s="567"/>
      <c r="BA147" s="574"/>
      <c r="BB147" s="575"/>
      <c r="BC147" s="575"/>
      <c r="BD147" s="575"/>
      <c r="BE147" s="575"/>
      <c r="BF147" s="575"/>
      <c r="BG147" s="575"/>
      <c r="BH147" s="575"/>
      <c r="BI147" s="575"/>
      <c r="BJ147" s="575"/>
      <c r="BK147" s="575"/>
      <c r="BL147" s="575"/>
      <c r="BM147" s="576"/>
      <c r="BN147" s="583"/>
      <c r="BO147" s="584"/>
      <c r="BP147" s="584"/>
      <c r="BQ147" s="585"/>
      <c r="BR147" s="53"/>
      <c r="BS147" s="52"/>
    </row>
    <row r="148" spans="2:71" ht="17.25" customHeight="1" x14ac:dyDescent="0.15">
      <c r="B148" s="33"/>
      <c r="C148" s="277" t="s">
        <v>19</v>
      </c>
      <c r="D148" s="278"/>
      <c r="E148" s="278"/>
      <c r="F148" s="278"/>
      <c r="G148" s="278"/>
      <c r="H148" s="278"/>
      <c r="I148" s="278"/>
      <c r="J148" s="279"/>
      <c r="K148" s="589">
        <v>1</v>
      </c>
      <c r="L148" s="590"/>
      <c r="M148" s="590"/>
      <c r="N148" s="590"/>
      <c r="O148" s="590"/>
      <c r="P148" s="590"/>
      <c r="Q148" s="590"/>
      <c r="R148" s="590"/>
      <c r="S148" s="590"/>
      <c r="T148" s="590"/>
      <c r="U148" s="590"/>
      <c r="V148" s="590"/>
      <c r="W148" s="590"/>
      <c r="X148" s="590"/>
      <c r="Y148" s="590"/>
      <c r="Z148" s="590"/>
      <c r="AA148" s="590"/>
      <c r="AB148" s="590"/>
      <c r="AC148" s="590"/>
      <c r="AD148" s="590"/>
      <c r="AE148" s="590"/>
      <c r="AF148" s="590"/>
      <c r="AG148" s="590"/>
      <c r="AH148" s="590"/>
      <c r="AI148" s="590"/>
      <c r="AJ148" s="590"/>
      <c r="AK148" s="590"/>
      <c r="AL148" s="590"/>
      <c r="AM148" s="591"/>
      <c r="AN148" s="51"/>
      <c r="AO148" s="51"/>
      <c r="AP148" s="51"/>
      <c r="AQ148" s="51"/>
      <c r="AR148" s="51"/>
      <c r="AS148" s="51"/>
      <c r="AT148" s="51"/>
      <c r="AU148" s="565"/>
      <c r="AV148" s="566"/>
      <c r="AW148" s="566"/>
      <c r="AX148" s="566"/>
      <c r="AY148" s="566"/>
      <c r="AZ148" s="567"/>
      <c r="BA148" s="574"/>
      <c r="BB148" s="575"/>
      <c r="BC148" s="575"/>
      <c r="BD148" s="575"/>
      <c r="BE148" s="575"/>
      <c r="BF148" s="575"/>
      <c r="BG148" s="575"/>
      <c r="BH148" s="575"/>
      <c r="BI148" s="575"/>
      <c r="BJ148" s="575"/>
      <c r="BK148" s="575"/>
      <c r="BL148" s="575"/>
      <c r="BM148" s="576"/>
      <c r="BN148" s="583"/>
      <c r="BO148" s="584"/>
      <c r="BP148" s="584"/>
      <c r="BQ148" s="585"/>
      <c r="BR148" s="53"/>
      <c r="BS148" s="55"/>
    </row>
    <row r="149" spans="2:71" ht="17.25" customHeight="1" x14ac:dyDescent="0.15">
      <c r="B149" s="33"/>
      <c r="C149" s="280"/>
      <c r="D149" s="281"/>
      <c r="E149" s="281"/>
      <c r="F149" s="281"/>
      <c r="G149" s="281"/>
      <c r="H149" s="281"/>
      <c r="I149" s="281"/>
      <c r="J149" s="282"/>
      <c r="K149" s="592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4"/>
      <c r="AN149" s="51"/>
      <c r="AO149" s="51"/>
      <c r="AP149" s="51"/>
      <c r="AQ149" s="51"/>
      <c r="AR149" s="51"/>
      <c r="AS149" s="51"/>
      <c r="AT149" s="51"/>
      <c r="AU149" s="568"/>
      <c r="AV149" s="569"/>
      <c r="AW149" s="569"/>
      <c r="AX149" s="569"/>
      <c r="AY149" s="569"/>
      <c r="AZ149" s="570"/>
      <c r="BA149" s="577"/>
      <c r="BB149" s="578"/>
      <c r="BC149" s="578"/>
      <c r="BD149" s="578"/>
      <c r="BE149" s="578"/>
      <c r="BF149" s="578"/>
      <c r="BG149" s="578"/>
      <c r="BH149" s="578"/>
      <c r="BI149" s="578"/>
      <c r="BJ149" s="578"/>
      <c r="BK149" s="578"/>
      <c r="BL149" s="578"/>
      <c r="BM149" s="579"/>
      <c r="BN149" s="586"/>
      <c r="BO149" s="587"/>
      <c r="BP149" s="587"/>
      <c r="BQ149" s="588"/>
      <c r="BR149" s="54"/>
      <c r="BS149" s="55"/>
    </row>
    <row r="150" spans="2:71" ht="7.5" customHeight="1" x14ac:dyDescent="0.15">
      <c r="B150" s="33"/>
      <c r="C150" s="56"/>
      <c r="D150" s="56"/>
      <c r="E150" s="56"/>
      <c r="F150" s="56"/>
      <c r="G150" s="56"/>
      <c r="H150" s="56"/>
      <c r="I150" s="56"/>
      <c r="J150" s="56"/>
      <c r="K150" s="57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9"/>
      <c r="BO150" s="51"/>
      <c r="BP150" s="59"/>
      <c r="BQ150" s="51"/>
      <c r="BR150" s="51"/>
      <c r="BS150" s="55"/>
    </row>
    <row r="151" spans="2:71" ht="7.5" customHeight="1" x14ac:dyDescent="0.15">
      <c r="B151" s="60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61"/>
      <c r="BP151" s="61"/>
      <c r="BQ151" s="61"/>
      <c r="BR151" s="61"/>
      <c r="BS151" s="55"/>
    </row>
    <row r="152" spans="2:71" ht="13.5" customHeight="1" x14ac:dyDescent="0.15">
      <c r="B152" s="33"/>
      <c r="C152" s="277" t="s">
        <v>66</v>
      </c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9"/>
      <c r="BS152" s="55"/>
    </row>
    <row r="153" spans="2:71" ht="13.5" customHeight="1" x14ac:dyDescent="0.15">
      <c r="B153" s="33"/>
      <c r="C153" s="285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7"/>
      <c r="BS153" s="55"/>
    </row>
    <row r="154" spans="2:71" ht="13.5" customHeight="1" x14ac:dyDescent="0.15">
      <c r="B154" s="33"/>
      <c r="C154" s="280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/>
      <c r="BM154" s="281"/>
      <c r="BN154" s="281"/>
      <c r="BO154" s="281"/>
      <c r="BP154" s="281"/>
      <c r="BQ154" s="281"/>
      <c r="BR154" s="282"/>
      <c r="BS154" s="55"/>
    </row>
    <row r="155" spans="2:71" s="61" customFormat="1" x14ac:dyDescent="0.15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22"/>
    </row>
    <row r="156" spans="2:71" ht="13.5" customHeight="1" x14ac:dyDescent="0.15">
      <c r="B156" s="33"/>
      <c r="C156" s="356" t="s">
        <v>67</v>
      </c>
      <c r="D156" s="357"/>
      <c r="E156" s="358"/>
      <c r="F156" s="519" t="s">
        <v>68</v>
      </c>
      <c r="G156" s="520"/>
      <c r="H156" s="520"/>
      <c r="I156" s="520"/>
      <c r="J156" s="520"/>
      <c r="K156" s="520"/>
      <c r="L156" s="520"/>
      <c r="M156" s="520"/>
      <c r="N156" s="520"/>
      <c r="O156" s="520"/>
      <c r="P156" s="520"/>
      <c r="Q156" s="520"/>
      <c r="R156" s="521"/>
      <c r="S156" s="34"/>
      <c r="T156" s="34"/>
      <c r="U156" s="367">
        <f>U159+U162</f>
        <v>120</v>
      </c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9"/>
      <c r="AO156" s="555" t="s">
        <v>69</v>
      </c>
      <c r="AP156" s="556"/>
      <c r="AQ156" s="557"/>
      <c r="AR156" s="34"/>
      <c r="AS156" s="34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55"/>
    </row>
    <row r="157" spans="2:71" ht="13.5" customHeight="1" x14ac:dyDescent="0.15">
      <c r="B157" s="33"/>
      <c r="C157" s="359"/>
      <c r="D157" s="360"/>
      <c r="E157" s="361"/>
      <c r="F157" s="522"/>
      <c r="G157" s="523"/>
      <c r="H157" s="523"/>
      <c r="I157" s="523"/>
      <c r="J157" s="523"/>
      <c r="K157" s="523"/>
      <c r="L157" s="523"/>
      <c r="M157" s="523"/>
      <c r="N157" s="523"/>
      <c r="O157" s="523"/>
      <c r="P157" s="523"/>
      <c r="Q157" s="523"/>
      <c r="R157" s="524"/>
      <c r="S157" s="34"/>
      <c r="T157" s="34"/>
      <c r="U157" s="370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371"/>
      <c r="AK157" s="371"/>
      <c r="AL157" s="371"/>
      <c r="AM157" s="371"/>
      <c r="AN157" s="372"/>
      <c r="AO157" s="546"/>
      <c r="AP157" s="547"/>
      <c r="AQ157" s="548"/>
      <c r="AR157" s="63"/>
      <c r="AS157" s="34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55"/>
    </row>
    <row r="158" spans="2:71" ht="13.5" customHeight="1" x14ac:dyDescent="0.15">
      <c r="B158" s="33"/>
      <c r="C158" s="362"/>
      <c r="D158" s="363"/>
      <c r="E158" s="364"/>
      <c r="F158" s="525"/>
      <c r="G158" s="526"/>
      <c r="H158" s="526"/>
      <c r="I158" s="526"/>
      <c r="J158" s="526"/>
      <c r="K158" s="526"/>
      <c r="L158" s="526"/>
      <c r="M158" s="526"/>
      <c r="N158" s="526"/>
      <c r="O158" s="526"/>
      <c r="P158" s="526"/>
      <c r="Q158" s="526"/>
      <c r="R158" s="527"/>
      <c r="S158" s="34"/>
      <c r="T158" s="34"/>
      <c r="U158" s="552"/>
      <c r="V158" s="553"/>
      <c r="W158" s="553"/>
      <c r="X158" s="553"/>
      <c r="Y158" s="553"/>
      <c r="Z158" s="553"/>
      <c r="AA158" s="553"/>
      <c r="AB158" s="553"/>
      <c r="AC158" s="553"/>
      <c r="AD158" s="553"/>
      <c r="AE158" s="553"/>
      <c r="AF158" s="553"/>
      <c r="AG158" s="553"/>
      <c r="AH158" s="553"/>
      <c r="AI158" s="553"/>
      <c r="AJ158" s="553"/>
      <c r="AK158" s="553"/>
      <c r="AL158" s="553"/>
      <c r="AM158" s="553"/>
      <c r="AN158" s="554"/>
      <c r="AO158" s="558"/>
      <c r="AP158" s="559"/>
      <c r="AQ158" s="560"/>
      <c r="AR158" s="34"/>
      <c r="AS158" s="34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55"/>
    </row>
    <row r="159" spans="2:71" ht="13.5" customHeight="1" x14ac:dyDescent="0.15">
      <c r="B159" s="33"/>
      <c r="C159" s="34"/>
      <c r="D159" s="34"/>
      <c r="E159" s="34"/>
      <c r="F159" s="356" t="s">
        <v>70</v>
      </c>
      <c r="G159" s="357"/>
      <c r="H159" s="358"/>
      <c r="I159" s="519" t="s">
        <v>71</v>
      </c>
      <c r="J159" s="520"/>
      <c r="K159" s="520"/>
      <c r="L159" s="520"/>
      <c r="M159" s="520"/>
      <c r="N159" s="520"/>
      <c r="O159" s="520"/>
      <c r="P159" s="520"/>
      <c r="Q159" s="520"/>
      <c r="R159" s="521"/>
      <c r="S159" s="34"/>
      <c r="T159" s="34"/>
      <c r="U159" s="540">
        <v>84</v>
      </c>
      <c r="V159" s="541"/>
      <c r="W159" s="541"/>
      <c r="X159" s="541"/>
      <c r="Y159" s="541"/>
      <c r="Z159" s="541"/>
      <c r="AA159" s="541"/>
      <c r="AB159" s="541"/>
      <c r="AC159" s="541"/>
      <c r="AD159" s="541"/>
      <c r="AE159" s="541"/>
      <c r="AF159" s="541"/>
      <c r="AG159" s="541"/>
      <c r="AH159" s="541"/>
      <c r="AI159" s="541"/>
      <c r="AJ159" s="541"/>
      <c r="AK159" s="541"/>
      <c r="AL159" s="541"/>
      <c r="AM159" s="541"/>
      <c r="AN159" s="542"/>
      <c r="AO159" s="543" t="s">
        <v>69</v>
      </c>
      <c r="AP159" s="544"/>
      <c r="AQ159" s="545"/>
      <c r="AR159" s="34"/>
      <c r="AS159" s="34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55"/>
    </row>
    <row r="160" spans="2:71" ht="13.5" customHeight="1" x14ac:dyDescent="0.15">
      <c r="B160" s="33"/>
      <c r="C160" s="34"/>
      <c r="D160" s="34"/>
      <c r="E160" s="34"/>
      <c r="F160" s="359"/>
      <c r="G160" s="360"/>
      <c r="H160" s="361"/>
      <c r="I160" s="522"/>
      <c r="J160" s="523"/>
      <c r="K160" s="523"/>
      <c r="L160" s="523"/>
      <c r="M160" s="523"/>
      <c r="N160" s="523"/>
      <c r="O160" s="523"/>
      <c r="P160" s="523"/>
      <c r="Q160" s="523"/>
      <c r="R160" s="524"/>
      <c r="S160" s="34"/>
      <c r="T160" s="34"/>
      <c r="U160" s="370"/>
      <c r="V160" s="371"/>
      <c r="W160" s="371"/>
      <c r="X160" s="371"/>
      <c r="Y160" s="371"/>
      <c r="Z160" s="371"/>
      <c r="AA160" s="371"/>
      <c r="AB160" s="371"/>
      <c r="AC160" s="371"/>
      <c r="AD160" s="371"/>
      <c r="AE160" s="371"/>
      <c r="AF160" s="371"/>
      <c r="AG160" s="371"/>
      <c r="AH160" s="371"/>
      <c r="AI160" s="371"/>
      <c r="AJ160" s="371"/>
      <c r="AK160" s="371"/>
      <c r="AL160" s="371"/>
      <c r="AM160" s="371"/>
      <c r="AN160" s="372"/>
      <c r="AO160" s="546"/>
      <c r="AP160" s="547"/>
      <c r="AQ160" s="548"/>
      <c r="AR160" s="34"/>
      <c r="AS160" s="34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55"/>
    </row>
    <row r="161" spans="2:71" ht="13.5" customHeight="1" x14ac:dyDescent="0.15">
      <c r="B161" s="33"/>
      <c r="C161" s="34"/>
      <c r="D161" s="34"/>
      <c r="E161" s="34"/>
      <c r="F161" s="362"/>
      <c r="G161" s="363"/>
      <c r="H161" s="364"/>
      <c r="I161" s="525"/>
      <c r="J161" s="526"/>
      <c r="K161" s="526"/>
      <c r="L161" s="526"/>
      <c r="M161" s="526"/>
      <c r="N161" s="526"/>
      <c r="O161" s="526"/>
      <c r="P161" s="526"/>
      <c r="Q161" s="526"/>
      <c r="R161" s="527"/>
      <c r="S161" s="34"/>
      <c r="T161" s="34"/>
      <c r="U161" s="552"/>
      <c r="V161" s="553"/>
      <c r="W161" s="553"/>
      <c r="X161" s="553"/>
      <c r="Y161" s="553"/>
      <c r="Z161" s="553"/>
      <c r="AA161" s="553"/>
      <c r="AB161" s="553"/>
      <c r="AC161" s="553"/>
      <c r="AD161" s="553"/>
      <c r="AE161" s="553"/>
      <c r="AF161" s="553"/>
      <c r="AG161" s="553"/>
      <c r="AH161" s="553"/>
      <c r="AI161" s="553"/>
      <c r="AJ161" s="553"/>
      <c r="AK161" s="553"/>
      <c r="AL161" s="553"/>
      <c r="AM161" s="553"/>
      <c r="AN161" s="554"/>
      <c r="AO161" s="558"/>
      <c r="AP161" s="559"/>
      <c r="AQ161" s="560"/>
      <c r="AR161" s="34"/>
      <c r="AS161" s="34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55"/>
    </row>
    <row r="162" spans="2:71" ht="13.5" customHeight="1" x14ac:dyDescent="0.15">
      <c r="B162" s="33"/>
      <c r="C162" s="34"/>
      <c r="D162" s="34"/>
      <c r="E162" s="34"/>
      <c r="F162" s="356" t="s">
        <v>72</v>
      </c>
      <c r="G162" s="357"/>
      <c r="H162" s="358"/>
      <c r="I162" s="519" t="s">
        <v>73</v>
      </c>
      <c r="J162" s="520"/>
      <c r="K162" s="520"/>
      <c r="L162" s="520"/>
      <c r="M162" s="520"/>
      <c r="N162" s="520"/>
      <c r="O162" s="520"/>
      <c r="P162" s="520"/>
      <c r="Q162" s="520"/>
      <c r="R162" s="521"/>
      <c r="S162" s="34"/>
      <c r="T162" s="34"/>
      <c r="U162" s="540">
        <v>36</v>
      </c>
      <c r="V162" s="541"/>
      <c r="W162" s="541"/>
      <c r="X162" s="541"/>
      <c r="Y162" s="541"/>
      <c r="Z162" s="541"/>
      <c r="AA162" s="541"/>
      <c r="AB162" s="541"/>
      <c r="AC162" s="541"/>
      <c r="AD162" s="541"/>
      <c r="AE162" s="541"/>
      <c r="AF162" s="541"/>
      <c r="AG162" s="541"/>
      <c r="AH162" s="541"/>
      <c r="AI162" s="541"/>
      <c r="AJ162" s="541"/>
      <c r="AK162" s="541"/>
      <c r="AL162" s="541"/>
      <c r="AM162" s="541"/>
      <c r="AN162" s="542"/>
      <c r="AO162" s="543" t="s">
        <v>69</v>
      </c>
      <c r="AP162" s="544"/>
      <c r="AQ162" s="545"/>
      <c r="AR162" s="34"/>
      <c r="AS162" s="34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55"/>
    </row>
    <row r="163" spans="2:71" ht="13.5" customHeight="1" x14ac:dyDescent="0.15">
      <c r="B163" s="33"/>
      <c r="C163" s="34"/>
      <c r="D163" s="34"/>
      <c r="E163" s="34"/>
      <c r="F163" s="359"/>
      <c r="G163" s="360"/>
      <c r="H163" s="361"/>
      <c r="I163" s="522"/>
      <c r="J163" s="523"/>
      <c r="K163" s="523"/>
      <c r="L163" s="523"/>
      <c r="M163" s="523"/>
      <c r="N163" s="523"/>
      <c r="O163" s="523"/>
      <c r="P163" s="523"/>
      <c r="Q163" s="523"/>
      <c r="R163" s="524"/>
      <c r="S163" s="34"/>
      <c r="T163" s="34"/>
      <c r="U163" s="370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1"/>
      <c r="AJ163" s="371"/>
      <c r="AK163" s="371"/>
      <c r="AL163" s="371"/>
      <c r="AM163" s="371"/>
      <c r="AN163" s="372"/>
      <c r="AO163" s="546"/>
      <c r="AP163" s="547"/>
      <c r="AQ163" s="548"/>
      <c r="AR163" s="34"/>
      <c r="AS163" s="34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55"/>
    </row>
    <row r="164" spans="2:71" ht="13.5" customHeight="1" x14ac:dyDescent="0.15">
      <c r="B164" s="33"/>
      <c r="C164" s="34"/>
      <c r="D164" s="34"/>
      <c r="E164" s="34"/>
      <c r="F164" s="362"/>
      <c r="G164" s="363"/>
      <c r="H164" s="364"/>
      <c r="I164" s="525"/>
      <c r="J164" s="526"/>
      <c r="K164" s="526"/>
      <c r="L164" s="526"/>
      <c r="M164" s="526"/>
      <c r="N164" s="526"/>
      <c r="O164" s="526"/>
      <c r="P164" s="526"/>
      <c r="Q164" s="526"/>
      <c r="R164" s="527"/>
      <c r="S164" s="34"/>
      <c r="T164" s="34"/>
      <c r="U164" s="373"/>
      <c r="V164" s="374"/>
      <c r="W164" s="374"/>
      <c r="X164" s="374"/>
      <c r="Y164" s="374"/>
      <c r="Z164" s="374"/>
      <c r="AA164" s="374"/>
      <c r="AB164" s="374"/>
      <c r="AC164" s="374"/>
      <c r="AD164" s="374"/>
      <c r="AE164" s="374"/>
      <c r="AF164" s="374"/>
      <c r="AG164" s="374"/>
      <c r="AH164" s="374"/>
      <c r="AI164" s="374"/>
      <c r="AJ164" s="374"/>
      <c r="AK164" s="374"/>
      <c r="AL164" s="374"/>
      <c r="AM164" s="374"/>
      <c r="AN164" s="375"/>
      <c r="AO164" s="549"/>
      <c r="AP164" s="550"/>
      <c r="AQ164" s="551"/>
      <c r="AR164" s="34"/>
      <c r="AS164" s="34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55"/>
    </row>
    <row r="165" spans="2:71" ht="13.5" customHeight="1" x14ac:dyDescent="0.15">
      <c r="B165" s="33"/>
      <c r="C165" s="356" t="s">
        <v>74</v>
      </c>
      <c r="D165" s="357"/>
      <c r="E165" s="358"/>
      <c r="F165" s="395" t="s">
        <v>75</v>
      </c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4"/>
      <c r="T165" s="34"/>
      <c r="U165" s="367">
        <f>U168+U171</f>
        <v>30000000</v>
      </c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9"/>
      <c r="AO165" s="426" t="s">
        <v>65</v>
      </c>
      <c r="AP165" s="427"/>
      <c r="AQ165" s="428"/>
      <c r="AR165" s="34"/>
      <c r="AS165" s="34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55"/>
    </row>
    <row r="166" spans="2:71" ht="13.5" customHeight="1" x14ac:dyDescent="0.15">
      <c r="B166" s="33"/>
      <c r="C166" s="359"/>
      <c r="D166" s="360"/>
      <c r="E166" s="361"/>
      <c r="F166" s="397"/>
      <c r="G166" s="397"/>
      <c r="H166" s="397"/>
      <c r="I166" s="397"/>
      <c r="J166" s="397"/>
      <c r="K166" s="397"/>
      <c r="L166" s="397"/>
      <c r="M166" s="397"/>
      <c r="N166" s="397"/>
      <c r="O166" s="397"/>
      <c r="P166" s="397"/>
      <c r="Q166" s="397"/>
      <c r="R166" s="397"/>
      <c r="S166" s="34"/>
      <c r="T166" s="34"/>
      <c r="U166" s="370"/>
      <c r="V166" s="371"/>
      <c r="W166" s="371"/>
      <c r="X166" s="371"/>
      <c r="Y166" s="371"/>
      <c r="Z166" s="371"/>
      <c r="AA166" s="371"/>
      <c r="AB166" s="371"/>
      <c r="AC166" s="371"/>
      <c r="AD166" s="371"/>
      <c r="AE166" s="371"/>
      <c r="AF166" s="371"/>
      <c r="AG166" s="371"/>
      <c r="AH166" s="371"/>
      <c r="AI166" s="371"/>
      <c r="AJ166" s="371"/>
      <c r="AK166" s="371"/>
      <c r="AL166" s="371"/>
      <c r="AM166" s="371"/>
      <c r="AN166" s="372"/>
      <c r="AO166" s="411"/>
      <c r="AP166" s="412"/>
      <c r="AQ166" s="413"/>
      <c r="AR166" s="34"/>
      <c r="AS166" s="34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55"/>
    </row>
    <row r="167" spans="2:71" x14ac:dyDescent="0.15">
      <c r="B167" s="33"/>
      <c r="C167" s="362"/>
      <c r="D167" s="363"/>
      <c r="E167" s="364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4"/>
      <c r="T167" s="34"/>
      <c r="U167" s="552"/>
      <c r="V167" s="553"/>
      <c r="W167" s="553"/>
      <c r="X167" s="553"/>
      <c r="Y167" s="553"/>
      <c r="Z167" s="553"/>
      <c r="AA167" s="553"/>
      <c r="AB167" s="553"/>
      <c r="AC167" s="553"/>
      <c r="AD167" s="553"/>
      <c r="AE167" s="553"/>
      <c r="AF167" s="553"/>
      <c r="AG167" s="553"/>
      <c r="AH167" s="553"/>
      <c r="AI167" s="553"/>
      <c r="AJ167" s="553"/>
      <c r="AK167" s="553"/>
      <c r="AL167" s="553"/>
      <c r="AM167" s="553"/>
      <c r="AN167" s="554"/>
      <c r="AO167" s="411"/>
      <c r="AP167" s="412"/>
      <c r="AQ167" s="413"/>
      <c r="AR167" s="34"/>
      <c r="AS167" s="34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55"/>
    </row>
    <row r="168" spans="2:71" s="61" customFormat="1" ht="13.5" customHeight="1" x14ac:dyDescent="0.15">
      <c r="B168" s="33"/>
      <c r="C168" s="34"/>
      <c r="D168" s="34"/>
      <c r="E168" s="34"/>
      <c r="F168" s="356" t="s">
        <v>76</v>
      </c>
      <c r="G168" s="357"/>
      <c r="H168" s="358"/>
      <c r="I168" s="519" t="s">
        <v>77</v>
      </c>
      <c r="J168" s="520"/>
      <c r="K168" s="520"/>
      <c r="L168" s="520"/>
      <c r="M168" s="520"/>
      <c r="N168" s="520"/>
      <c r="O168" s="520"/>
      <c r="P168" s="520"/>
      <c r="Q168" s="520"/>
      <c r="R168" s="521"/>
      <c r="S168" s="34"/>
      <c r="T168" s="34"/>
      <c r="U168" s="528">
        <v>27000000</v>
      </c>
      <c r="V168" s="529"/>
      <c r="W168" s="529"/>
      <c r="X168" s="529"/>
      <c r="Y168" s="529"/>
      <c r="Z168" s="529"/>
      <c r="AA168" s="529"/>
      <c r="AB168" s="529"/>
      <c r="AC168" s="529"/>
      <c r="AD168" s="529"/>
      <c r="AE168" s="529"/>
      <c r="AF168" s="529"/>
      <c r="AG168" s="529"/>
      <c r="AH168" s="529"/>
      <c r="AI168" s="529"/>
      <c r="AJ168" s="529"/>
      <c r="AK168" s="529"/>
      <c r="AL168" s="529"/>
      <c r="AM168" s="529"/>
      <c r="AN168" s="530"/>
      <c r="AO168" s="411" t="s">
        <v>65</v>
      </c>
      <c r="AP168" s="412"/>
      <c r="AQ168" s="413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22"/>
    </row>
    <row r="169" spans="2:71" ht="13.5" customHeight="1" x14ac:dyDescent="0.15">
      <c r="B169" s="33"/>
      <c r="C169" s="34"/>
      <c r="D169" s="34"/>
      <c r="E169" s="34"/>
      <c r="F169" s="359"/>
      <c r="G169" s="360"/>
      <c r="H169" s="361"/>
      <c r="I169" s="522"/>
      <c r="J169" s="523"/>
      <c r="K169" s="523"/>
      <c r="L169" s="523"/>
      <c r="M169" s="523"/>
      <c r="N169" s="523"/>
      <c r="O169" s="523"/>
      <c r="P169" s="523"/>
      <c r="Q169" s="523"/>
      <c r="R169" s="524"/>
      <c r="S169" s="34"/>
      <c r="T169" s="34"/>
      <c r="U169" s="531"/>
      <c r="V169" s="532"/>
      <c r="W169" s="532"/>
      <c r="X169" s="532"/>
      <c r="Y169" s="532"/>
      <c r="Z169" s="532"/>
      <c r="AA169" s="532"/>
      <c r="AB169" s="532"/>
      <c r="AC169" s="532"/>
      <c r="AD169" s="532"/>
      <c r="AE169" s="532"/>
      <c r="AF169" s="532"/>
      <c r="AG169" s="532"/>
      <c r="AH169" s="532"/>
      <c r="AI169" s="532"/>
      <c r="AJ169" s="532"/>
      <c r="AK169" s="532"/>
      <c r="AL169" s="532"/>
      <c r="AM169" s="532"/>
      <c r="AN169" s="533"/>
      <c r="AO169" s="411"/>
      <c r="AP169" s="412"/>
      <c r="AQ169" s="413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55"/>
    </row>
    <row r="170" spans="2:71" ht="13.5" customHeight="1" x14ac:dyDescent="0.15">
      <c r="B170" s="33"/>
      <c r="C170" s="34"/>
      <c r="D170" s="34"/>
      <c r="E170" s="34"/>
      <c r="F170" s="362"/>
      <c r="G170" s="363"/>
      <c r="H170" s="364"/>
      <c r="I170" s="525"/>
      <c r="J170" s="526"/>
      <c r="K170" s="526"/>
      <c r="L170" s="526"/>
      <c r="M170" s="526"/>
      <c r="N170" s="526"/>
      <c r="O170" s="526"/>
      <c r="P170" s="526"/>
      <c r="Q170" s="526"/>
      <c r="R170" s="527"/>
      <c r="S170" s="34"/>
      <c r="T170" s="34"/>
      <c r="U170" s="534"/>
      <c r="V170" s="535"/>
      <c r="W170" s="535"/>
      <c r="X170" s="535"/>
      <c r="Y170" s="535"/>
      <c r="Z170" s="535"/>
      <c r="AA170" s="535"/>
      <c r="AB170" s="535"/>
      <c r="AC170" s="535"/>
      <c r="AD170" s="535"/>
      <c r="AE170" s="535"/>
      <c r="AF170" s="535"/>
      <c r="AG170" s="535"/>
      <c r="AH170" s="535"/>
      <c r="AI170" s="535"/>
      <c r="AJ170" s="535"/>
      <c r="AK170" s="535"/>
      <c r="AL170" s="535"/>
      <c r="AM170" s="535"/>
      <c r="AN170" s="536"/>
      <c r="AO170" s="411"/>
      <c r="AP170" s="412"/>
      <c r="AQ170" s="413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55"/>
    </row>
    <row r="171" spans="2:71" ht="13.5" customHeight="1" x14ac:dyDescent="0.15">
      <c r="B171" s="33"/>
      <c r="C171" s="34"/>
      <c r="D171" s="34"/>
      <c r="E171" s="34"/>
      <c r="F171" s="356" t="s">
        <v>78</v>
      </c>
      <c r="G171" s="357"/>
      <c r="H171" s="358"/>
      <c r="I171" s="519" t="s">
        <v>79</v>
      </c>
      <c r="J171" s="520"/>
      <c r="K171" s="520"/>
      <c r="L171" s="520"/>
      <c r="M171" s="520"/>
      <c r="N171" s="520"/>
      <c r="O171" s="520"/>
      <c r="P171" s="520"/>
      <c r="Q171" s="520"/>
      <c r="R171" s="521"/>
      <c r="S171" s="34"/>
      <c r="T171" s="34"/>
      <c r="U171" s="528">
        <v>3000000</v>
      </c>
      <c r="V171" s="529"/>
      <c r="W171" s="529"/>
      <c r="X171" s="529"/>
      <c r="Y171" s="529"/>
      <c r="Z171" s="529"/>
      <c r="AA171" s="529"/>
      <c r="AB171" s="529"/>
      <c r="AC171" s="529"/>
      <c r="AD171" s="529"/>
      <c r="AE171" s="529"/>
      <c r="AF171" s="529"/>
      <c r="AG171" s="529"/>
      <c r="AH171" s="529"/>
      <c r="AI171" s="529"/>
      <c r="AJ171" s="529"/>
      <c r="AK171" s="529"/>
      <c r="AL171" s="529"/>
      <c r="AM171" s="529"/>
      <c r="AN171" s="530"/>
      <c r="AO171" s="411" t="s">
        <v>65</v>
      </c>
      <c r="AP171" s="412"/>
      <c r="AQ171" s="413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55"/>
    </row>
    <row r="172" spans="2:71" ht="13.5" customHeight="1" x14ac:dyDescent="0.15">
      <c r="B172" s="33"/>
      <c r="C172" s="34"/>
      <c r="D172" s="34"/>
      <c r="E172" s="34"/>
      <c r="F172" s="359"/>
      <c r="G172" s="360"/>
      <c r="H172" s="361"/>
      <c r="I172" s="522"/>
      <c r="J172" s="523"/>
      <c r="K172" s="523"/>
      <c r="L172" s="523"/>
      <c r="M172" s="523"/>
      <c r="N172" s="523"/>
      <c r="O172" s="523"/>
      <c r="P172" s="523"/>
      <c r="Q172" s="523"/>
      <c r="R172" s="524"/>
      <c r="S172" s="34"/>
      <c r="T172" s="34"/>
      <c r="U172" s="531"/>
      <c r="V172" s="532"/>
      <c r="W172" s="532"/>
      <c r="X172" s="532"/>
      <c r="Y172" s="532"/>
      <c r="Z172" s="532"/>
      <c r="AA172" s="532"/>
      <c r="AB172" s="532"/>
      <c r="AC172" s="532"/>
      <c r="AD172" s="532"/>
      <c r="AE172" s="532"/>
      <c r="AF172" s="532"/>
      <c r="AG172" s="532"/>
      <c r="AH172" s="532"/>
      <c r="AI172" s="532"/>
      <c r="AJ172" s="532"/>
      <c r="AK172" s="532"/>
      <c r="AL172" s="532"/>
      <c r="AM172" s="532"/>
      <c r="AN172" s="533"/>
      <c r="AO172" s="411"/>
      <c r="AP172" s="412"/>
      <c r="AQ172" s="413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55"/>
    </row>
    <row r="173" spans="2:71" ht="13.5" customHeight="1" x14ac:dyDescent="0.15">
      <c r="B173" s="33"/>
      <c r="C173" s="34"/>
      <c r="D173" s="34"/>
      <c r="E173" s="34"/>
      <c r="F173" s="362"/>
      <c r="G173" s="363"/>
      <c r="H173" s="364"/>
      <c r="I173" s="525"/>
      <c r="J173" s="526"/>
      <c r="K173" s="526"/>
      <c r="L173" s="526"/>
      <c r="M173" s="526"/>
      <c r="N173" s="526"/>
      <c r="O173" s="526"/>
      <c r="P173" s="526"/>
      <c r="Q173" s="526"/>
      <c r="R173" s="527"/>
      <c r="S173" s="34"/>
      <c r="T173" s="34"/>
      <c r="U173" s="537"/>
      <c r="V173" s="538"/>
      <c r="W173" s="538"/>
      <c r="X173" s="538"/>
      <c r="Y173" s="538"/>
      <c r="Z173" s="538"/>
      <c r="AA173" s="538"/>
      <c r="AB173" s="538"/>
      <c r="AC173" s="538"/>
      <c r="AD173" s="538"/>
      <c r="AE173" s="538"/>
      <c r="AF173" s="538"/>
      <c r="AG173" s="538"/>
      <c r="AH173" s="538"/>
      <c r="AI173" s="538"/>
      <c r="AJ173" s="538"/>
      <c r="AK173" s="538"/>
      <c r="AL173" s="538"/>
      <c r="AM173" s="538"/>
      <c r="AN173" s="539"/>
      <c r="AO173" s="414"/>
      <c r="AP173" s="415"/>
      <c r="AQ173" s="416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55"/>
    </row>
    <row r="174" spans="2:71" s="8" customFormat="1" ht="13.5" customHeight="1" thickBot="1" x14ac:dyDescent="0.2">
      <c r="B174" s="60"/>
      <c r="C174" s="61"/>
      <c r="D174" s="61"/>
      <c r="E174" s="61"/>
      <c r="F174" s="64"/>
      <c r="G174" s="64"/>
      <c r="H174" s="64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1"/>
      <c r="T174" s="6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66"/>
      <c r="AP174" s="66"/>
      <c r="AQ174" s="66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22"/>
    </row>
    <row r="175" spans="2:71" ht="46.5" customHeight="1" x14ac:dyDescent="0.15">
      <c r="B175" s="33"/>
      <c r="C175" s="67" t="s">
        <v>80</v>
      </c>
      <c r="D175" s="34"/>
      <c r="E175" s="61"/>
      <c r="F175" s="68"/>
      <c r="G175" s="61"/>
      <c r="H175" s="61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34"/>
      <c r="T175" s="34"/>
      <c r="U175" s="516" t="s">
        <v>155</v>
      </c>
      <c r="V175" s="517"/>
      <c r="W175" s="517"/>
      <c r="X175" s="517"/>
      <c r="Y175" s="517"/>
      <c r="Z175" s="517"/>
      <c r="AA175" s="517"/>
      <c r="AB175" s="517"/>
      <c r="AC175" s="517"/>
      <c r="AD175" s="517"/>
      <c r="AE175" s="517"/>
      <c r="AF175" s="517"/>
      <c r="AG175" s="517"/>
      <c r="AH175" s="517"/>
      <c r="AI175" s="517"/>
      <c r="AJ175" s="517"/>
      <c r="AK175" s="517"/>
      <c r="AL175" s="517"/>
      <c r="AM175" s="517"/>
      <c r="AN175" s="518"/>
      <c r="AO175" s="69"/>
      <c r="AP175" s="69"/>
      <c r="AQ175" s="69"/>
      <c r="AR175" s="69"/>
      <c r="AS175" s="69"/>
      <c r="AT175" s="69"/>
      <c r="AU175" s="70" t="str">
        <f>IF(U175="積算","※①のフォームで入力してください。",IF(U175="料率","②のフォームに入力してください。",""))</f>
        <v>②のフォームに入力してください。</v>
      </c>
      <c r="AV175" s="57"/>
      <c r="AW175" s="57"/>
      <c r="AX175" s="57"/>
      <c r="AY175" s="57"/>
      <c r="AZ175" s="57"/>
      <c r="BA175" s="57"/>
      <c r="BB175" s="71"/>
      <c r="BC175" s="71"/>
      <c r="BD175" s="71"/>
      <c r="BE175" s="71"/>
      <c r="BF175" s="71"/>
      <c r="BG175" s="71"/>
      <c r="BH175" s="66"/>
      <c r="BI175" s="66"/>
      <c r="BJ175" s="66"/>
      <c r="BK175" s="66"/>
      <c r="BL175" s="61"/>
      <c r="BM175" s="61"/>
      <c r="BN175" s="61"/>
      <c r="BO175" s="34"/>
      <c r="BP175" s="34"/>
      <c r="BQ175" s="34"/>
      <c r="BR175" s="34"/>
      <c r="BS175" s="55"/>
    </row>
    <row r="176" spans="2:71" ht="13.5" customHeight="1" x14ac:dyDescent="0.15">
      <c r="B176" s="33"/>
      <c r="C176" s="277" t="s">
        <v>81</v>
      </c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278"/>
      <c r="BE176" s="278"/>
      <c r="BF176" s="278"/>
      <c r="BG176" s="278"/>
      <c r="BH176" s="278"/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9"/>
      <c r="BS176" s="55"/>
    </row>
    <row r="177" spans="2:83" ht="13.5" customHeight="1" x14ac:dyDescent="0.15">
      <c r="B177" s="33"/>
      <c r="C177" s="285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286"/>
      <c r="BA177" s="286"/>
      <c r="BB177" s="286"/>
      <c r="BC177" s="286"/>
      <c r="BD177" s="286"/>
      <c r="BE177" s="286"/>
      <c r="BF177" s="286"/>
      <c r="BG177" s="286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6"/>
      <c r="BR177" s="287"/>
      <c r="BS177" s="55"/>
    </row>
    <row r="178" spans="2:83" ht="13.5" customHeight="1" x14ac:dyDescent="0.15">
      <c r="B178" s="33"/>
      <c r="C178" s="280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  <c r="AP178" s="281"/>
      <c r="AQ178" s="281"/>
      <c r="AR178" s="281"/>
      <c r="AS178" s="281"/>
      <c r="AT178" s="281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/>
      <c r="BM178" s="281"/>
      <c r="BN178" s="281"/>
      <c r="BO178" s="281"/>
      <c r="BP178" s="281"/>
      <c r="BQ178" s="281"/>
      <c r="BR178" s="282"/>
      <c r="BS178" s="55"/>
    </row>
    <row r="179" spans="2:83" ht="13.5" customHeight="1" x14ac:dyDescent="0.15">
      <c r="B179" s="6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73"/>
      <c r="BP179" s="73"/>
      <c r="BQ179" s="73"/>
      <c r="BR179" s="73"/>
      <c r="BS179" s="55"/>
    </row>
    <row r="180" spans="2:83" ht="11.25" customHeight="1" x14ac:dyDescent="0.15">
      <c r="B180" s="33"/>
      <c r="C180" s="73"/>
      <c r="D180" s="73"/>
      <c r="E180" s="7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73"/>
      <c r="T180" s="286" t="s">
        <v>82</v>
      </c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73"/>
      <c r="AT180" s="286" t="s">
        <v>83</v>
      </c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  <c r="BE180" s="286"/>
      <c r="BF180" s="286"/>
      <c r="BG180" s="286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6"/>
      <c r="BR180" s="286"/>
      <c r="BS180" s="55"/>
    </row>
    <row r="181" spans="2:83" ht="11.25" customHeight="1" x14ac:dyDescent="0.15">
      <c r="B181" s="33"/>
      <c r="C181" s="73"/>
      <c r="D181" s="73"/>
      <c r="E181" s="7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73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73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  <c r="BE181" s="286"/>
      <c r="BF181" s="286"/>
      <c r="BG181" s="286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6"/>
      <c r="BR181" s="286"/>
      <c r="BS181" s="55"/>
    </row>
    <row r="182" spans="2:83" ht="11.25" customHeight="1" x14ac:dyDescent="0.15">
      <c r="B182" s="33"/>
      <c r="C182" s="73"/>
      <c r="D182" s="73"/>
      <c r="E182" s="7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55"/>
    </row>
    <row r="183" spans="2:83" s="61" customFormat="1" x14ac:dyDescent="0.15">
      <c r="B183" s="33"/>
      <c r="C183" s="459" t="s">
        <v>84</v>
      </c>
      <c r="D183" s="460"/>
      <c r="E183" s="461"/>
      <c r="F183" s="366" t="s">
        <v>85</v>
      </c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73"/>
      <c r="T183" s="73"/>
      <c r="U183" s="468">
        <v>0</v>
      </c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69"/>
      <c r="AH183" s="469"/>
      <c r="AI183" s="469"/>
      <c r="AJ183" s="469"/>
      <c r="AK183" s="469"/>
      <c r="AL183" s="469"/>
      <c r="AM183" s="469"/>
      <c r="AN183" s="470"/>
      <c r="AO183" s="265" t="s">
        <v>65</v>
      </c>
      <c r="AP183" s="266"/>
      <c r="AQ183" s="267"/>
      <c r="AR183" s="73"/>
      <c r="AS183" s="73"/>
      <c r="AT183" s="73"/>
      <c r="AU183" s="468" t="str">
        <f>IF(U175="積算",ROUNDDOWN((U168/3),0),"")</f>
        <v/>
      </c>
      <c r="AV183" s="469"/>
      <c r="AW183" s="469"/>
      <c r="AX183" s="469"/>
      <c r="AY183" s="469"/>
      <c r="AZ183" s="469"/>
      <c r="BA183" s="469"/>
      <c r="BB183" s="469"/>
      <c r="BC183" s="469"/>
      <c r="BD183" s="469"/>
      <c r="BE183" s="469"/>
      <c r="BF183" s="469"/>
      <c r="BG183" s="469"/>
      <c r="BH183" s="469"/>
      <c r="BI183" s="469"/>
      <c r="BJ183" s="469"/>
      <c r="BK183" s="469"/>
      <c r="BL183" s="469"/>
      <c r="BM183" s="469"/>
      <c r="BN183" s="470"/>
      <c r="BO183" s="265" t="s">
        <v>65</v>
      </c>
      <c r="BP183" s="266"/>
      <c r="BQ183" s="267"/>
      <c r="BR183" s="73"/>
      <c r="BS183" s="55"/>
    </row>
    <row r="184" spans="2:83" x14ac:dyDescent="0.15">
      <c r="B184" s="33"/>
      <c r="C184" s="462"/>
      <c r="D184" s="463"/>
      <c r="E184" s="464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73"/>
      <c r="T184" s="73"/>
      <c r="U184" s="471"/>
      <c r="V184" s="472"/>
      <c r="W184" s="472"/>
      <c r="X184" s="472"/>
      <c r="Y184" s="472"/>
      <c r="Z184" s="472"/>
      <c r="AA184" s="472"/>
      <c r="AB184" s="472"/>
      <c r="AC184" s="472"/>
      <c r="AD184" s="472"/>
      <c r="AE184" s="472"/>
      <c r="AF184" s="472"/>
      <c r="AG184" s="472"/>
      <c r="AH184" s="472"/>
      <c r="AI184" s="472"/>
      <c r="AJ184" s="472"/>
      <c r="AK184" s="472"/>
      <c r="AL184" s="472"/>
      <c r="AM184" s="472"/>
      <c r="AN184" s="473"/>
      <c r="AO184" s="213"/>
      <c r="AP184" s="214"/>
      <c r="AQ184" s="215"/>
      <c r="AR184" s="73"/>
      <c r="AS184" s="73"/>
      <c r="AT184" s="73"/>
      <c r="AU184" s="471"/>
      <c r="AV184" s="472"/>
      <c r="AW184" s="472"/>
      <c r="AX184" s="472"/>
      <c r="AY184" s="472"/>
      <c r="AZ184" s="472"/>
      <c r="BA184" s="472"/>
      <c r="BB184" s="472"/>
      <c r="BC184" s="472"/>
      <c r="BD184" s="472"/>
      <c r="BE184" s="472"/>
      <c r="BF184" s="472"/>
      <c r="BG184" s="472"/>
      <c r="BH184" s="472"/>
      <c r="BI184" s="472"/>
      <c r="BJ184" s="472"/>
      <c r="BK184" s="472"/>
      <c r="BL184" s="472"/>
      <c r="BM184" s="472"/>
      <c r="BN184" s="473"/>
      <c r="BO184" s="213"/>
      <c r="BP184" s="214"/>
      <c r="BQ184" s="215"/>
      <c r="BR184" s="73"/>
      <c r="BS184" s="55"/>
    </row>
    <row r="185" spans="2:83" x14ac:dyDescent="0.15">
      <c r="B185" s="33"/>
      <c r="C185" s="465"/>
      <c r="D185" s="466"/>
      <c r="E185" s="467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73"/>
      <c r="T185" s="73"/>
      <c r="U185" s="474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6"/>
      <c r="AO185" s="216"/>
      <c r="AP185" s="217"/>
      <c r="AQ185" s="218"/>
      <c r="AR185" s="73"/>
      <c r="AS185" s="73"/>
      <c r="AT185" s="73"/>
      <c r="AU185" s="474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5"/>
      <c r="BH185" s="475"/>
      <c r="BI185" s="475"/>
      <c r="BJ185" s="475"/>
      <c r="BK185" s="475"/>
      <c r="BL185" s="475"/>
      <c r="BM185" s="475"/>
      <c r="BN185" s="476"/>
      <c r="BO185" s="216"/>
      <c r="BP185" s="217"/>
      <c r="BQ185" s="218"/>
      <c r="BR185" s="73"/>
      <c r="BS185" s="55"/>
    </row>
    <row r="186" spans="2:83" x14ac:dyDescent="0.15">
      <c r="B186" s="33"/>
      <c r="C186" s="459" t="s">
        <v>86</v>
      </c>
      <c r="D186" s="460"/>
      <c r="E186" s="461"/>
      <c r="F186" s="365" t="s">
        <v>87</v>
      </c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73"/>
      <c r="T186" s="73"/>
      <c r="U186" s="468" t="str">
        <f>IF(U175="積算",U165-U183,"")</f>
        <v/>
      </c>
      <c r="V186" s="469"/>
      <c r="W186" s="469"/>
      <c r="X186" s="469"/>
      <c r="Y186" s="469"/>
      <c r="Z186" s="469"/>
      <c r="AA186" s="469"/>
      <c r="AB186" s="469"/>
      <c r="AC186" s="469"/>
      <c r="AD186" s="469"/>
      <c r="AE186" s="469"/>
      <c r="AF186" s="469"/>
      <c r="AG186" s="469"/>
      <c r="AH186" s="469"/>
      <c r="AI186" s="469"/>
      <c r="AJ186" s="469"/>
      <c r="AK186" s="469"/>
      <c r="AL186" s="469"/>
      <c r="AM186" s="469"/>
      <c r="AN186" s="470"/>
      <c r="AO186" s="265" t="s">
        <v>65</v>
      </c>
      <c r="AP186" s="266"/>
      <c r="AQ186" s="267"/>
      <c r="AR186" s="73"/>
      <c r="AS186" s="73"/>
      <c r="AT186" s="73"/>
      <c r="AU186" s="468" t="str">
        <f>IF(U175="積算",U165-AU183,"")</f>
        <v/>
      </c>
      <c r="AV186" s="469"/>
      <c r="AW186" s="469"/>
      <c r="AX186" s="469"/>
      <c r="AY186" s="469"/>
      <c r="AZ186" s="469"/>
      <c r="BA186" s="469"/>
      <c r="BB186" s="469"/>
      <c r="BC186" s="469"/>
      <c r="BD186" s="469"/>
      <c r="BE186" s="469"/>
      <c r="BF186" s="469"/>
      <c r="BG186" s="469"/>
      <c r="BH186" s="469"/>
      <c r="BI186" s="469"/>
      <c r="BJ186" s="469"/>
      <c r="BK186" s="469"/>
      <c r="BL186" s="469"/>
      <c r="BM186" s="469"/>
      <c r="BN186" s="470"/>
      <c r="BO186" s="265" t="s">
        <v>65</v>
      </c>
      <c r="BP186" s="266"/>
      <c r="BQ186" s="267"/>
      <c r="BR186" s="73"/>
      <c r="BS186" s="55"/>
    </row>
    <row r="187" spans="2:83" x14ac:dyDescent="0.15">
      <c r="B187" s="33"/>
      <c r="C187" s="462"/>
      <c r="D187" s="463"/>
      <c r="E187" s="464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73"/>
      <c r="T187" s="73"/>
      <c r="U187" s="471"/>
      <c r="V187" s="472"/>
      <c r="W187" s="472"/>
      <c r="X187" s="472"/>
      <c r="Y187" s="472"/>
      <c r="Z187" s="472"/>
      <c r="AA187" s="472"/>
      <c r="AB187" s="472"/>
      <c r="AC187" s="472"/>
      <c r="AD187" s="472"/>
      <c r="AE187" s="472"/>
      <c r="AF187" s="472"/>
      <c r="AG187" s="472"/>
      <c r="AH187" s="472"/>
      <c r="AI187" s="472"/>
      <c r="AJ187" s="472"/>
      <c r="AK187" s="472"/>
      <c r="AL187" s="472"/>
      <c r="AM187" s="472"/>
      <c r="AN187" s="473"/>
      <c r="AO187" s="213"/>
      <c r="AP187" s="214"/>
      <c r="AQ187" s="215"/>
      <c r="AR187" s="73"/>
      <c r="AS187" s="73"/>
      <c r="AT187" s="73"/>
      <c r="AU187" s="471"/>
      <c r="AV187" s="472"/>
      <c r="AW187" s="472"/>
      <c r="AX187" s="472"/>
      <c r="AY187" s="472"/>
      <c r="AZ187" s="472"/>
      <c r="BA187" s="472"/>
      <c r="BB187" s="472"/>
      <c r="BC187" s="472"/>
      <c r="BD187" s="472"/>
      <c r="BE187" s="472"/>
      <c r="BF187" s="472"/>
      <c r="BG187" s="472"/>
      <c r="BH187" s="472"/>
      <c r="BI187" s="472"/>
      <c r="BJ187" s="472"/>
      <c r="BK187" s="472"/>
      <c r="BL187" s="472"/>
      <c r="BM187" s="472"/>
      <c r="BN187" s="473"/>
      <c r="BO187" s="213"/>
      <c r="BP187" s="214"/>
      <c r="BQ187" s="215"/>
      <c r="BR187" s="73"/>
      <c r="BS187" s="55"/>
    </row>
    <row r="188" spans="2:83" x14ac:dyDescent="0.15">
      <c r="B188" s="33"/>
      <c r="C188" s="465"/>
      <c r="D188" s="466"/>
      <c r="E188" s="467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73"/>
      <c r="T188" s="73"/>
      <c r="U188" s="474"/>
      <c r="V188" s="475"/>
      <c r="W188" s="475"/>
      <c r="X188" s="475"/>
      <c r="Y188" s="475"/>
      <c r="Z188" s="475"/>
      <c r="AA188" s="475"/>
      <c r="AB188" s="475"/>
      <c r="AC188" s="475"/>
      <c r="AD188" s="475"/>
      <c r="AE188" s="475"/>
      <c r="AF188" s="475"/>
      <c r="AG188" s="475"/>
      <c r="AH188" s="475"/>
      <c r="AI188" s="475"/>
      <c r="AJ188" s="475"/>
      <c r="AK188" s="475"/>
      <c r="AL188" s="475"/>
      <c r="AM188" s="475"/>
      <c r="AN188" s="476"/>
      <c r="AO188" s="216"/>
      <c r="AP188" s="217"/>
      <c r="AQ188" s="218"/>
      <c r="AR188" s="73"/>
      <c r="AS188" s="73"/>
      <c r="AT188" s="73"/>
      <c r="AU188" s="474"/>
      <c r="AV188" s="475"/>
      <c r="AW188" s="475"/>
      <c r="AX188" s="475"/>
      <c r="AY188" s="475"/>
      <c r="AZ188" s="475"/>
      <c r="BA188" s="475"/>
      <c r="BB188" s="475"/>
      <c r="BC188" s="475"/>
      <c r="BD188" s="475"/>
      <c r="BE188" s="475"/>
      <c r="BF188" s="475"/>
      <c r="BG188" s="475"/>
      <c r="BH188" s="475"/>
      <c r="BI188" s="475"/>
      <c r="BJ188" s="475"/>
      <c r="BK188" s="475"/>
      <c r="BL188" s="475"/>
      <c r="BM188" s="475"/>
      <c r="BN188" s="476"/>
      <c r="BO188" s="216"/>
      <c r="BP188" s="217"/>
      <c r="BQ188" s="218"/>
      <c r="BR188" s="73"/>
      <c r="BS188" s="55"/>
    </row>
    <row r="189" spans="2:83" ht="13.5" customHeight="1" x14ac:dyDescent="0.15">
      <c r="B189" s="33"/>
      <c r="C189" s="459" t="s">
        <v>88</v>
      </c>
      <c r="D189" s="460"/>
      <c r="E189" s="461"/>
      <c r="F189" s="395" t="s">
        <v>89</v>
      </c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73"/>
      <c r="T189" s="73"/>
      <c r="U189" s="468"/>
      <c r="V189" s="469"/>
      <c r="W189" s="469"/>
      <c r="X189" s="469"/>
      <c r="Y189" s="469"/>
      <c r="Z189" s="469"/>
      <c r="AA189" s="469"/>
      <c r="AB189" s="469"/>
      <c r="AC189" s="469"/>
      <c r="AD189" s="469"/>
      <c r="AE189" s="469"/>
      <c r="AF189" s="469"/>
      <c r="AG189" s="469"/>
      <c r="AH189" s="469"/>
      <c r="AI189" s="469"/>
      <c r="AJ189" s="469"/>
      <c r="AK189" s="469"/>
      <c r="AL189" s="469"/>
      <c r="AM189" s="469"/>
      <c r="AN189" s="470"/>
      <c r="AO189" s="513" t="s">
        <v>65</v>
      </c>
      <c r="AP189" s="514"/>
      <c r="AQ189" s="515"/>
      <c r="AR189" s="73"/>
      <c r="AS189" s="73"/>
      <c r="AT189" s="73"/>
      <c r="AU189" s="468"/>
      <c r="AV189" s="469"/>
      <c r="AW189" s="469"/>
      <c r="AX189" s="469"/>
      <c r="AY189" s="469"/>
      <c r="AZ189" s="469"/>
      <c r="BA189" s="469"/>
      <c r="BB189" s="469"/>
      <c r="BC189" s="469"/>
      <c r="BD189" s="469"/>
      <c r="BE189" s="469"/>
      <c r="BF189" s="469"/>
      <c r="BG189" s="469"/>
      <c r="BH189" s="469"/>
      <c r="BI189" s="469"/>
      <c r="BJ189" s="469"/>
      <c r="BK189" s="469"/>
      <c r="BL189" s="469"/>
      <c r="BM189" s="469"/>
      <c r="BN189" s="470"/>
      <c r="BO189" s="513" t="s">
        <v>65</v>
      </c>
      <c r="BP189" s="514"/>
      <c r="BQ189" s="515"/>
      <c r="BR189" s="73"/>
      <c r="BS189" s="55"/>
    </row>
    <row r="190" spans="2:83" ht="13.5" customHeight="1" x14ac:dyDescent="0.15">
      <c r="B190" s="33"/>
      <c r="C190" s="462"/>
      <c r="D190" s="463"/>
      <c r="E190" s="464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73"/>
      <c r="T190" s="73"/>
      <c r="U190" s="471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3"/>
      <c r="AO190" s="498"/>
      <c r="AP190" s="499"/>
      <c r="AQ190" s="500"/>
      <c r="AR190" s="73"/>
      <c r="AS190" s="73"/>
      <c r="AT190" s="73"/>
      <c r="AU190" s="471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3"/>
      <c r="BO190" s="498"/>
      <c r="BP190" s="499"/>
      <c r="BQ190" s="500"/>
      <c r="BR190" s="73"/>
      <c r="BS190" s="55"/>
    </row>
    <row r="191" spans="2:83" ht="13.5" customHeight="1" x14ac:dyDescent="0.15">
      <c r="B191" s="33"/>
      <c r="C191" s="465"/>
      <c r="D191" s="466"/>
      <c r="E191" s="467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73"/>
      <c r="T191" s="73"/>
      <c r="U191" s="504"/>
      <c r="V191" s="505"/>
      <c r="W191" s="505"/>
      <c r="X191" s="505"/>
      <c r="Y191" s="505"/>
      <c r="Z191" s="505"/>
      <c r="AA191" s="505"/>
      <c r="AB191" s="505"/>
      <c r="AC191" s="505"/>
      <c r="AD191" s="505"/>
      <c r="AE191" s="505"/>
      <c r="AF191" s="505"/>
      <c r="AG191" s="505"/>
      <c r="AH191" s="505"/>
      <c r="AI191" s="505"/>
      <c r="AJ191" s="505"/>
      <c r="AK191" s="505"/>
      <c r="AL191" s="505"/>
      <c r="AM191" s="505"/>
      <c r="AN191" s="506"/>
      <c r="AO191" s="498"/>
      <c r="AP191" s="499"/>
      <c r="AQ191" s="500"/>
      <c r="AR191" s="73"/>
      <c r="AS191" s="73"/>
      <c r="AT191" s="73"/>
      <c r="AU191" s="504"/>
      <c r="AV191" s="505"/>
      <c r="AW191" s="505"/>
      <c r="AX191" s="505"/>
      <c r="AY191" s="505"/>
      <c r="AZ191" s="505"/>
      <c r="BA191" s="505"/>
      <c r="BB191" s="505"/>
      <c r="BC191" s="505"/>
      <c r="BD191" s="505"/>
      <c r="BE191" s="505"/>
      <c r="BF191" s="505"/>
      <c r="BG191" s="505"/>
      <c r="BH191" s="505"/>
      <c r="BI191" s="505"/>
      <c r="BJ191" s="505"/>
      <c r="BK191" s="505"/>
      <c r="BL191" s="505"/>
      <c r="BM191" s="505"/>
      <c r="BN191" s="506"/>
      <c r="BO191" s="498"/>
      <c r="BP191" s="499"/>
      <c r="BQ191" s="500"/>
      <c r="BR191" s="73"/>
      <c r="BS191" s="55"/>
    </row>
    <row r="192" spans="2:83" ht="13.5" customHeight="1" x14ac:dyDescent="0.15">
      <c r="B192" s="33"/>
      <c r="C192" s="486" t="s">
        <v>90</v>
      </c>
      <c r="D192" s="487"/>
      <c r="E192" s="488"/>
      <c r="F192" s="395" t="s">
        <v>91</v>
      </c>
      <c r="G192" s="396"/>
      <c r="H192" s="396"/>
      <c r="I192" s="396"/>
      <c r="J192" s="396"/>
      <c r="K192" s="396"/>
      <c r="L192" s="396"/>
      <c r="M192" s="396"/>
      <c r="N192" s="396"/>
      <c r="O192" s="396"/>
      <c r="P192" s="396"/>
      <c r="Q192" s="396"/>
      <c r="R192" s="396"/>
      <c r="S192" s="73"/>
      <c r="T192" s="73"/>
      <c r="U192" s="468" t="str">
        <f>IF(U175="積算",U186+U189,"")</f>
        <v/>
      </c>
      <c r="V192" s="469"/>
      <c r="W192" s="469"/>
      <c r="X192" s="469"/>
      <c r="Y192" s="469"/>
      <c r="Z192" s="469"/>
      <c r="AA192" s="469"/>
      <c r="AB192" s="469"/>
      <c r="AC192" s="469"/>
      <c r="AD192" s="469"/>
      <c r="AE192" s="469"/>
      <c r="AF192" s="469"/>
      <c r="AG192" s="469"/>
      <c r="AH192" s="469"/>
      <c r="AI192" s="469"/>
      <c r="AJ192" s="469"/>
      <c r="AK192" s="469"/>
      <c r="AL192" s="469"/>
      <c r="AM192" s="469"/>
      <c r="AN192" s="470"/>
      <c r="AO192" s="507" t="s">
        <v>65</v>
      </c>
      <c r="AP192" s="508"/>
      <c r="AQ192" s="509"/>
      <c r="AR192" s="74"/>
      <c r="AS192" s="74"/>
      <c r="AT192" s="74"/>
      <c r="AU192" s="468" t="str">
        <f>IF(U175="積算",AU186+AU189,"")</f>
        <v/>
      </c>
      <c r="AV192" s="469"/>
      <c r="AW192" s="469"/>
      <c r="AX192" s="469"/>
      <c r="AY192" s="469"/>
      <c r="AZ192" s="469"/>
      <c r="BA192" s="469"/>
      <c r="BB192" s="469"/>
      <c r="BC192" s="469"/>
      <c r="BD192" s="469"/>
      <c r="BE192" s="469"/>
      <c r="BF192" s="469"/>
      <c r="BG192" s="469"/>
      <c r="BH192" s="469"/>
      <c r="BI192" s="469"/>
      <c r="BJ192" s="469"/>
      <c r="BK192" s="469"/>
      <c r="BL192" s="469"/>
      <c r="BM192" s="469"/>
      <c r="BN192" s="470"/>
      <c r="BO192" s="513" t="s">
        <v>65</v>
      </c>
      <c r="BP192" s="514"/>
      <c r="BQ192" s="515"/>
      <c r="BR192" s="73"/>
      <c r="BS192" s="345" t="str">
        <f>IF($AU$76&gt;=$AU$70,"","※1")</f>
        <v/>
      </c>
      <c r="BT192" s="385" t="str">
        <f>IF(BS192="※1","残価設定がないリース契約であることが確認できません。","")</f>
        <v/>
      </c>
      <c r="BU192" s="385"/>
      <c r="BV192" s="385"/>
      <c r="BW192" s="385"/>
      <c r="BX192" s="385"/>
      <c r="BY192" s="385"/>
      <c r="BZ192" s="385"/>
      <c r="CA192" s="385"/>
      <c r="CB192" s="385"/>
      <c r="CC192" s="385"/>
      <c r="CD192" s="385"/>
      <c r="CE192" s="385"/>
    </row>
    <row r="193" spans="2:83" ht="13.5" customHeight="1" x14ac:dyDescent="0.15">
      <c r="B193" s="33"/>
      <c r="C193" s="489"/>
      <c r="D193" s="490"/>
      <c r="E193" s="491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73"/>
      <c r="T193" s="73"/>
      <c r="U193" s="471"/>
      <c r="V193" s="472"/>
      <c r="W193" s="472"/>
      <c r="X193" s="472"/>
      <c r="Y193" s="472"/>
      <c r="Z193" s="472"/>
      <c r="AA193" s="472"/>
      <c r="AB193" s="472"/>
      <c r="AC193" s="472"/>
      <c r="AD193" s="472"/>
      <c r="AE193" s="472"/>
      <c r="AF193" s="472"/>
      <c r="AG193" s="472"/>
      <c r="AH193" s="472"/>
      <c r="AI193" s="472"/>
      <c r="AJ193" s="472"/>
      <c r="AK193" s="472"/>
      <c r="AL193" s="472"/>
      <c r="AM193" s="472"/>
      <c r="AN193" s="473"/>
      <c r="AO193" s="510"/>
      <c r="AP193" s="511"/>
      <c r="AQ193" s="512"/>
      <c r="AR193" s="74"/>
      <c r="AS193" s="74"/>
      <c r="AT193" s="74"/>
      <c r="AU193" s="471"/>
      <c r="AV193" s="472"/>
      <c r="AW193" s="472"/>
      <c r="AX193" s="472"/>
      <c r="AY193" s="472"/>
      <c r="AZ193" s="472"/>
      <c r="BA193" s="472"/>
      <c r="BB193" s="472"/>
      <c r="BC193" s="472"/>
      <c r="BD193" s="472"/>
      <c r="BE193" s="472"/>
      <c r="BF193" s="472"/>
      <c r="BG193" s="472"/>
      <c r="BH193" s="472"/>
      <c r="BI193" s="472"/>
      <c r="BJ193" s="472"/>
      <c r="BK193" s="472"/>
      <c r="BL193" s="472"/>
      <c r="BM193" s="472"/>
      <c r="BN193" s="473"/>
      <c r="BO193" s="498"/>
      <c r="BP193" s="499"/>
      <c r="BQ193" s="500"/>
      <c r="BR193" s="73"/>
      <c r="BS193" s="345"/>
      <c r="BT193" s="385"/>
      <c r="BU193" s="385"/>
      <c r="BV193" s="385"/>
      <c r="BW193" s="385"/>
      <c r="BX193" s="385"/>
      <c r="BY193" s="385"/>
      <c r="BZ193" s="385"/>
      <c r="CA193" s="385"/>
      <c r="CB193" s="385"/>
      <c r="CC193" s="385"/>
      <c r="CD193" s="385"/>
      <c r="CE193" s="385"/>
    </row>
    <row r="194" spans="2:83" ht="13.5" customHeight="1" x14ac:dyDescent="0.15">
      <c r="B194" s="33"/>
      <c r="C194" s="492"/>
      <c r="D194" s="493"/>
      <c r="E194" s="494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73"/>
      <c r="T194" s="73"/>
      <c r="U194" s="504"/>
      <c r="V194" s="505"/>
      <c r="W194" s="505"/>
      <c r="X194" s="505"/>
      <c r="Y194" s="505"/>
      <c r="Z194" s="505"/>
      <c r="AA194" s="505"/>
      <c r="AB194" s="505"/>
      <c r="AC194" s="505"/>
      <c r="AD194" s="505"/>
      <c r="AE194" s="505"/>
      <c r="AF194" s="505"/>
      <c r="AG194" s="505"/>
      <c r="AH194" s="505"/>
      <c r="AI194" s="505"/>
      <c r="AJ194" s="505"/>
      <c r="AK194" s="505"/>
      <c r="AL194" s="505"/>
      <c r="AM194" s="505"/>
      <c r="AN194" s="506"/>
      <c r="AO194" s="510"/>
      <c r="AP194" s="511"/>
      <c r="AQ194" s="512"/>
      <c r="AR194" s="74"/>
      <c r="AS194" s="74"/>
      <c r="AT194" s="74"/>
      <c r="AU194" s="504"/>
      <c r="AV194" s="505"/>
      <c r="AW194" s="505"/>
      <c r="AX194" s="505"/>
      <c r="AY194" s="505"/>
      <c r="AZ194" s="505"/>
      <c r="BA194" s="505"/>
      <c r="BB194" s="505"/>
      <c r="BC194" s="505"/>
      <c r="BD194" s="505"/>
      <c r="BE194" s="505"/>
      <c r="BF194" s="505"/>
      <c r="BG194" s="505"/>
      <c r="BH194" s="505"/>
      <c r="BI194" s="505"/>
      <c r="BJ194" s="505"/>
      <c r="BK194" s="505"/>
      <c r="BL194" s="505"/>
      <c r="BM194" s="505"/>
      <c r="BN194" s="506"/>
      <c r="BO194" s="498"/>
      <c r="BP194" s="499"/>
      <c r="BQ194" s="500"/>
      <c r="BR194" s="73"/>
      <c r="BS194" s="345"/>
      <c r="BT194" s="385"/>
      <c r="BU194" s="385"/>
      <c r="BV194" s="385"/>
      <c r="BW194" s="385"/>
      <c r="BX194" s="385"/>
      <c r="BY194" s="385"/>
      <c r="BZ194" s="385"/>
      <c r="CA194" s="385"/>
      <c r="CB194" s="385"/>
      <c r="CC194" s="385"/>
      <c r="CD194" s="385"/>
      <c r="CE194" s="385"/>
    </row>
    <row r="195" spans="2:83" x14ac:dyDescent="0.15">
      <c r="B195" s="33"/>
      <c r="C195" s="486" t="s">
        <v>92</v>
      </c>
      <c r="D195" s="487"/>
      <c r="E195" s="488"/>
      <c r="F195" s="395" t="s">
        <v>93</v>
      </c>
      <c r="G195" s="396"/>
      <c r="H195" s="396"/>
      <c r="I195" s="396"/>
      <c r="J195" s="396"/>
      <c r="K195" s="396"/>
      <c r="L195" s="396"/>
      <c r="M195" s="396"/>
      <c r="N195" s="396"/>
      <c r="O195" s="396"/>
      <c r="P195" s="396"/>
      <c r="Q195" s="396"/>
      <c r="R195" s="396"/>
      <c r="S195" s="73"/>
      <c r="T195" s="73"/>
      <c r="U195" s="495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6"/>
      <c r="AG195" s="496"/>
      <c r="AH195" s="496"/>
      <c r="AI195" s="496"/>
      <c r="AJ195" s="496"/>
      <c r="AK195" s="496"/>
      <c r="AL195" s="496"/>
      <c r="AM195" s="496"/>
      <c r="AN195" s="497"/>
      <c r="AO195" s="498" t="s">
        <v>65</v>
      </c>
      <c r="AP195" s="499"/>
      <c r="AQ195" s="500"/>
      <c r="AR195" s="73"/>
      <c r="AS195" s="73"/>
      <c r="AT195" s="73"/>
      <c r="AU195" s="495"/>
      <c r="AV195" s="496"/>
      <c r="AW195" s="496"/>
      <c r="AX195" s="496"/>
      <c r="AY195" s="496"/>
      <c r="AZ195" s="496"/>
      <c r="BA195" s="496"/>
      <c r="BB195" s="496"/>
      <c r="BC195" s="496"/>
      <c r="BD195" s="496"/>
      <c r="BE195" s="496"/>
      <c r="BF195" s="496"/>
      <c r="BG195" s="496"/>
      <c r="BH195" s="496"/>
      <c r="BI195" s="496"/>
      <c r="BJ195" s="496"/>
      <c r="BK195" s="496"/>
      <c r="BL195" s="496"/>
      <c r="BM195" s="496"/>
      <c r="BN195" s="497"/>
      <c r="BO195" s="498" t="s">
        <v>65</v>
      </c>
      <c r="BP195" s="499"/>
      <c r="BQ195" s="500"/>
      <c r="BR195" s="73"/>
      <c r="BS195" s="55"/>
    </row>
    <row r="196" spans="2:83" ht="13.5" customHeight="1" x14ac:dyDescent="0.15">
      <c r="B196" s="33"/>
      <c r="C196" s="489"/>
      <c r="D196" s="490"/>
      <c r="E196" s="491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73"/>
      <c r="T196" s="73"/>
      <c r="U196" s="471"/>
      <c r="V196" s="472"/>
      <c r="W196" s="472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AO196" s="498"/>
      <c r="AP196" s="499"/>
      <c r="AQ196" s="500"/>
      <c r="AR196" s="73"/>
      <c r="AS196" s="73"/>
      <c r="AT196" s="73"/>
      <c r="AU196" s="471"/>
      <c r="AV196" s="472"/>
      <c r="AW196" s="472"/>
      <c r="AX196" s="472"/>
      <c r="AY196" s="472"/>
      <c r="AZ196" s="472"/>
      <c r="BA196" s="472"/>
      <c r="BB196" s="472"/>
      <c r="BC196" s="472"/>
      <c r="BD196" s="472"/>
      <c r="BE196" s="472"/>
      <c r="BF196" s="472"/>
      <c r="BG196" s="472"/>
      <c r="BH196" s="472"/>
      <c r="BI196" s="472"/>
      <c r="BJ196" s="472"/>
      <c r="BK196" s="472"/>
      <c r="BL196" s="472"/>
      <c r="BM196" s="472"/>
      <c r="BN196" s="473"/>
      <c r="BO196" s="498"/>
      <c r="BP196" s="499"/>
      <c r="BQ196" s="500"/>
      <c r="BR196" s="73"/>
      <c r="BS196" s="55"/>
    </row>
    <row r="197" spans="2:83" ht="13.5" customHeight="1" x14ac:dyDescent="0.15">
      <c r="B197" s="33"/>
      <c r="C197" s="492"/>
      <c r="D197" s="493"/>
      <c r="E197" s="494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398"/>
      <c r="R197" s="398"/>
      <c r="S197" s="73"/>
      <c r="T197" s="73"/>
      <c r="U197" s="474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5"/>
      <c r="AG197" s="475"/>
      <c r="AH197" s="475"/>
      <c r="AI197" s="475"/>
      <c r="AJ197" s="475"/>
      <c r="AK197" s="475"/>
      <c r="AL197" s="475"/>
      <c r="AM197" s="475"/>
      <c r="AN197" s="476"/>
      <c r="AO197" s="501"/>
      <c r="AP197" s="502"/>
      <c r="AQ197" s="503"/>
      <c r="AR197" s="73"/>
      <c r="AS197" s="73"/>
      <c r="AT197" s="73"/>
      <c r="AU197" s="474"/>
      <c r="AV197" s="475"/>
      <c r="AW197" s="475"/>
      <c r="AX197" s="475"/>
      <c r="AY197" s="475"/>
      <c r="AZ197" s="475"/>
      <c r="BA197" s="475"/>
      <c r="BB197" s="475"/>
      <c r="BC197" s="475"/>
      <c r="BD197" s="475"/>
      <c r="BE197" s="475"/>
      <c r="BF197" s="475"/>
      <c r="BG197" s="475"/>
      <c r="BH197" s="475"/>
      <c r="BI197" s="475"/>
      <c r="BJ197" s="475"/>
      <c r="BK197" s="475"/>
      <c r="BL197" s="475"/>
      <c r="BM197" s="475"/>
      <c r="BN197" s="476"/>
      <c r="BO197" s="501"/>
      <c r="BP197" s="502"/>
      <c r="BQ197" s="503"/>
      <c r="BR197" s="73"/>
      <c r="BS197" s="55"/>
    </row>
    <row r="198" spans="2:83" ht="13.5" customHeight="1" x14ac:dyDescent="0.15">
      <c r="B198" s="33"/>
      <c r="C198" s="459" t="s">
        <v>94</v>
      </c>
      <c r="D198" s="460"/>
      <c r="E198" s="461"/>
      <c r="F198" s="365" t="s">
        <v>95</v>
      </c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73"/>
      <c r="T198" s="73"/>
      <c r="U198" s="468" t="str">
        <f>IF(U175="積算",U192+U195,"")</f>
        <v/>
      </c>
      <c r="V198" s="469"/>
      <c r="W198" s="469"/>
      <c r="X198" s="469"/>
      <c r="Y198" s="469"/>
      <c r="Z198" s="469"/>
      <c r="AA198" s="469"/>
      <c r="AB198" s="469"/>
      <c r="AC198" s="469"/>
      <c r="AD198" s="469"/>
      <c r="AE198" s="469"/>
      <c r="AF198" s="469"/>
      <c r="AG198" s="469"/>
      <c r="AH198" s="469"/>
      <c r="AI198" s="469"/>
      <c r="AJ198" s="469"/>
      <c r="AK198" s="469"/>
      <c r="AL198" s="469"/>
      <c r="AM198" s="469"/>
      <c r="AN198" s="470"/>
      <c r="AO198" s="477" t="s">
        <v>65</v>
      </c>
      <c r="AP198" s="478"/>
      <c r="AQ198" s="479"/>
      <c r="AR198" s="74"/>
      <c r="AS198" s="74"/>
      <c r="AT198" s="74"/>
      <c r="AU198" s="468" t="str">
        <f>IF(U175="積算",AU192+AU195,"")</f>
        <v/>
      </c>
      <c r="AV198" s="469"/>
      <c r="AW198" s="469"/>
      <c r="AX198" s="469"/>
      <c r="AY198" s="469"/>
      <c r="AZ198" s="469"/>
      <c r="BA198" s="469"/>
      <c r="BB198" s="469"/>
      <c r="BC198" s="469"/>
      <c r="BD198" s="469"/>
      <c r="BE198" s="469"/>
      <c r="BF198" s="469"/>
      <c r="BG198" s="469"/>
      <c r="BH198" s="469"/>
      <c r="BI198" s="469"/>
      <c r="BJ198" s="469"/>
      <c r="BK198" s="469"/>
      <c r="BL198" s="469"/>
      <c r="BM198" s="469"/>
      <c r="BN198" s="470"/>
      <c r="BO198" s="265" t="s">
        <v>65</v>
      </c>
      <c r="BP198" s="266"/>
      <c r="BQ198" s="267"/>
      <c r="BR198" s="73"/>
      <c r="BS198" s="345" t="str">
        <f>IF($U$59="積算",IF($AU$73="","",IF($U$82-$AU$82&gt;$AU$67,"","※2")),"")</f>
        <v/>
      </c>
      <c r="BT198" s="346" t="str">
        <f>IF(BS198="※2","補助金が有る場合の「リース料金支払額総合計」から、補助金相当分の減額がされていることが確認できません。","")</f>
        <v/>
      </c>
      <c r="BU198" s="346"/>
      <c r="BV198" s="346"/>
      <c r="BW198" s="346"/>
      <c r="BX198" s="346"/>
      <c r="BY198" s="346"/>
      <c r="BZ198" s="346"/>
      <c r="CA198" s="346"/>
      <c r="CB198" s="346"/>
      <c r="CC198" s="346"/>
      <c r="CD198" s="346"/>
      <c r="CE198" s="346"/>
    </row>
    <row r="199" spans="2:83" ht="13.5" customHeight="1" x14ac:dyDescent="0.15">
      <c r="B199" s="33"/>
      <c r="C199" s="462"/>
      <c r="D199" s="463"/>
      <c r="E199" s="464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73"/>
      <c r="T199" s="73"/>
      <c r="U199" s="471"/>
      <c r="V199" s="472"/>
      <c r="W199" s="472"/>
      <c r="X199" s="472"/>
      <c r="Y199" s="472"/>
      <c r="Z199" s="472"/>
      <c r="AA199" s="472"/>
      <c r="AB199" s="472"/>
      <c r="AC199" s="472"/>
      <c r="AD199" s="472"/>
      <c r="AE199" s="472"/>
      <c r="AF199" s="472"/>
      <c r="AG199" s="472"/>
      <c r="AH199" s="472"/>
      <c r="AI199" s="472"/>
      <c r="AJ199" s="472"/>
      <c r="AK199" s="472"/>
      <c r="AL199" s="472"/>
      <c r="AM199" s="472"/>
      <c r="AN199" s="473"/>
      <c r="AO199" s="480"/>
      <c r="AP199" s="481"/>
      <c r="AQ199" s="482"/>
      <c r="AR199" s="74"/>
      <c r="AS199" s="74"/>
      <c r="AT199" s="74"/>
      <c r="AU199" s="471"/>
      <c r="AV199" s="472"/>
      <c r="AW199" s="472"/>
      <c r="AX199" s="472"/>
      <c r="AY199" s="472"/>
      <c r="AZ199" s="472"/>
      <c r="BA199" s="472"/>
      <c r="BB199" s="472"/>
      <c r="BC199" s="472"/>
      <c r="BD199" s="472"/>
      <c r="BE199" s="472"/>
      <c r="BF199" s="472"/>
      <c r="BG199" s="472"/>
      <c r="BH199" s="472"/>
      <c r="BI199" s="472"/>
      <c r="BJ199" s="472"/>
      <c r="BK199" s="472"/>
      <c r="BL199" s="472"/>
      <c r="BM199" s="472"/>
      <c r="BN199" s="473"/>
      <c r="BO199" s="213"/>
      <c r="BP199" s="214"/>
      <c r="BQ199" s="215"/>
      <c r="BR199" s="73"/>
      <c r="BS199" s="345"/>
      <c r="BT199" s="346"/>
      <c r="BU199" s="346"/>
      <c r="BV199" s="346"/>
      <c r="BW199" s="346"/>
      <c r="BX199" s="346"/>
      <c r="BY199" s="346"/>
      <c r="BZ199" s="346"/>
      <c r="CA199" s="346"/>
      <c r="CB199" s="346"/>
      <c r="CC199" s="346"/>
      <c r="CD199" s="346"/>
      <c r="CE199" s="346"/>
    </row>
    <row r="200" spans="2:83" ht="13.5" customHeight="1" x14ac:dyDescent="0.15">
      <c r="B200" s="33"/>
      <c r="C200" s="465"/>
      <c r="D200" s="466"/>
      <c r="E200" s="467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73"/>
      <c r="T200" s="73"/>
      <c r="U200" s="474"/>
      <c r="V200" s="475"/>
      <c r="W200" s="475"/>
      <c r="X200" s="475"/>
      <c r="Y200" s="475"/>
      <c r="Z200" s="475"/>
      <c r="AA200" s="475"/>
      <c r="AB200" s="475"/>
      <c r="AC200" s="475"/>
      <c r="AD200" s="475"/>
      <c r="AE200" s="475"/>
      <c r="AF200" s="475"/>
      <c r="AG200" s="475"/>
      <c r="AH200" s="475"/>
      <c r="AI200" s="475"/>
      <c r="AJ200" s="475"/>
      <c r="AK200" s="475"/>
      <c r="AL200" s="475"/>
      <c r="AM200" s="475"/>
      <c r="AN200" s="476"/>
      <c r="AO200" s="483"/>
      <c r="AP200" s="484"/>
      <c r="AQ200" s="485"/>
      <c r="AR200" s="74"/>
      <c r="AS200" s="74"/>
      <c r="AT200" s="74"/>
      <c r="AU200" s="474"/>
      <c r="AV200" s="475"/>
      <c r="AW200" s="475"/>
      <c r="AX200" s="475"/>
      <c r="AY200" s="475"/>
      <c r="AZ200" s="475"/>
      <c r="BA200" s="475"/>
      <c r="BB200" s="475"/>
      <c r="BC200" s="475"/>
      <c r="BD200" s="475"/>
      <c r="BE200" s="475"/>
      <c r="BF200" s="475"/>
      <c r="BG200" s="475"/>
      <c r="BH200" s="475"/>
      <c r="BI200" s="475"/>
      <c r="BJ200" s="475"/>
      <c r="BK200" s="475"/>
      <c r="BL200" s="475"/>
      <c r="BM200" s="475"/>
      <c r="BN200" s="476"/>
      <c r="BO200" s="216"/>
      <c r="BP200" s="217"/>
      <c r="BQ200" s="218"/>
      <c r="BR200" s="73"/>
      <c r="BS200" s="345"/>
      <c r="BT200" s="346"/>
      <c r="BU200" s="346"/>
      <c r="BV200" s="346"/>
      <c r="BW200" s="346"/>
      <c r="BX200" s="346"/>
      <c r="BY200" s="346"/>
      <c r="BZ200" s="346"/>
      <c r="CA200" s="346"/>
      <c r="CB200" s="346"/>
      <c r="CC200" s="346"/>
      <c r="CD200" s="346"/>
      <c r="CE200" s="346"/>
    </row>
    <row r="201" spans="2:83" x14ac:dyDescent="0.15">
      <c r="B201" s="3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55"/>
    </row>
    <row r="202" spans="2:83" ht="13.5" customHeight="1" x14ac:dyDescent="0.15"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55"/>
    </row>
    <row r="203" spans="2:83" ht="13.5" customHeight="1" x14ac:dyDescent="0.15"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55"/>
    </row>
    <row r="204" spans="2:83" ht="13.5" customHeight="1" x14ac:dyDescent="0.15">
      <c r="B204" s="33"/>
      <c r="C204" s="277" t="s">
        <v>96</v>
      </c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278"/>
      <c r="AZ204" s="278"/>
      <c r="BA204" s="278"/>
      <c r="BB204" s="278"/>
      <c r="BC204" s="278"/>
      <c r="BD204" s="278"/>
      <c r="BE204" s="278"/>
      <c r="BF204" s="278"/>
      <c r="BG204" s="278"/>
      <c r="BH204" s="278"/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9"/>
      <c r="BS204" s="55"/>
    </row>
    <row r="205" spans="2:83" ht="13.5" customHeight="1" x14ac:dyDescent="0.15">
      <c r="B205" s="33"/>
      <c r="C205" s="285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6"/>
      <c r="AU205" s="286"/>
      <c r="AV205" s="286"/>
      <c r="AW205" s="286"/>
      <c r="AX205" s="286"/>
      <c r="AY205" s="286"/>
      <c r="AZ205" s="286"/>
      <c r="BA205" s="286"/>
      <c r="BB205" s="286"/>
      <c r="BC205" s="286"/>
      <c r="BD205" s="286"/>
      <c r="BE205" s="286"/>
      <c r="BF205" s="286"/>
      <c r="BG205" s="286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6"/>
      <c r="BR205" s="287"/>
      <c r="BS205" s="55"/>
    </row>
    <row r="206" spans="2:83" ht="13.5" customHeight="1" x14ac:dyDescent="0.15">
      <c r="B206" s="33"/>
      <c r="C206" s="280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  <c r="AP206" s="281"/>
      <c r="AQ206" s="281"/>
      <c r="AR206" s="281"/>
      <c r="AS206" s="281"/>
      <c r="AT206" s="281"/>
      <c r="AU206" s="281"/>
      <c r="AV206" s="281"/>
      <c r="AW206" s="281"/>
      <c r="AX206" s="281"/>
      <c r="AY206" s="281"/>
      <c r="AZ206" s="281"/>
      <c r="BA206" s="281"/>
      <c r="BB206" s="281"/>
      <c r="BC206" s="281"/>
      <c r="BD206" s="281"/>
      <c r="BE206" s="281"/>
      <c r="BF206" s="281"/>
      <c r="BG206" s="281"/>
      <c r="BH206" s="281"/>
      <c r="BI206" s="281"/>
      <c r="BJ206" s="281"/>
      <c r="BK206" s="281"/>
      <c r="BL206" s="281"/>
      <c r="BM206" s="281"/>
      <c r="BN206" s="281"/>
      <c r="BO206" s="281"/>
      <c r="BP206" s="281"/>
      <c r="BQ206" s="281"/>
      <c r="BR206" s="282"/>
      <c r="BS206" s="55"/>
    </row>
    <row r="207" spans="2:83" ht="13.5" customHeight="1" x14ac:dyDescent="0.15">
      <c r="B207" s="33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BS207" s="55"/>
    </row>
    <row r="208" spans="2:83" ht="13.5" customHeight="1" x14ac:dyDescent="0.15">
      <c r="B208" s="33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T208" s="286" t="s">
        <v>82</v>
      </c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6"/>
      <c r="AT208" s="286" t="s">
        <v>83</v>
      </c>
      <c r="AU208" s="286"/>
      <c r="AV208" s="286"/>
      <c r="AW208" s="286"/>
      <c r="AX208" s="286"/>
      <c r="AY208" s="286"/>
      <c r="AZ208" s="286"/>
      <c r="BA208" s="286"/>
      <c r="BB208" s="286"/>
      <c r="BC208" s="286"/>
      <c r="BD208" s="286"/>
      <c r="BE208" s="286"/>
      <c r="BF208" s="286"/>
      <c r="BG208" s="286"/>
      <c r="BH208" s="286"/>
      <c r="BI208" s="286"/>
      <c r="BJ208" s="286"/>
      <c r="BK208" s="286"/>
      <c r="BL208" s="286"/>
      <c r="BM208" s="286"/>
      <c r="BN208" s="286"/>
      <c r="BO208" s="286"/>
      <c r="BP208" s="286"/>
      <c r="BQ208" s="286"/>
      <c r="BR208" s="286"/>
      <c r="BS208" s="55"/>
    </row>
    <row r="209" spans="2:83" ht="13.5" customHeight="1" x14ac:dyDescent="0.15">
      <c r="B209" s="33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6"/>
      <c r="AQ209" s="286"/>
      <c r="AR209" s="286"/>
      <c r="AT209" s="286"/>
      <c r="AU209" s="286"/>
      <c r="AV209" s="286"/>
      <c r="AW209" s="286"/>
      <c r="AX209" s="286"/>
      <c r="AY209" s="286"/>
      <c r="AZ209" s="286"/>
      <c r="BA209" s="286"/>
      <c r="BB209" s="286"/>
      <c r="BC209" s="286"/>
      <c r="BD209" s="286"/>
      <c r="BE209" s="286"/>
      <c r="BF209" s="286"/>
      <c r="BG209" s="286"/>
      <c r="BH209" s="286"/>
      <c r="BI209" s="286"/>
      <c r="BJ209" s="286"/>
      <c r="BK209" s="286"/>
      <c r="BL209" s="286"/>
      <c r="BM209" s="286"/>
      <c r="BN209" s="286"/>
      <c r="BO209" s="286"/>
      <c r="BP209" s="286"/>
      <c r="BQ209" s="286"/>
      <c r="BR209" s="286"/>
      <c r="BS209" s="55"/>
    </row>
    <row r="210" spans="2:83" ht="11.25" customHeight="1" x14ac:dyDescent="0.15">
      <c r="B210" s="33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55"/>
    </row>
    <row r="211" spans="2:83" ht="13.5" customHeight="1" x14ac:dyDescent="0.15">
      <c r="B211" s="33"/>
      <c r="C211" s="356" t="s">
        <v>84</v>
      </c>
      <c r="D211" s="357"/>
      <c r="E211" s="358"/>
      <c r="F211" s="366" t="s">
        <v>85</v>
      </c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T211" s="73"/>
      <c r="U211" s="441">
        <v>0</v>
      </c>
      <c r="V211" s="442"/>
      <c r="W211" s="442"/>
      <c r="X211" s="442"/>
      <c r="Y211" s="442"/>
      <c r="Z211" s="442"/>
      <c r="AA211" s="442"/>
      <c r="AB211" s="442"/>
      <c r="AC211" s="442"/>
      <c r="AD211" s="442"/>
      <c r="AE211" s="442"/>
      <c r="AF211" s="442"/>
      <c r="AG211" s="442"/>
      <c r="AH211" s="442"/>
      <c r="AI211" s="442"/>
      <c r="AJ211" s="442"/>
      <c r="AK211" s="442"/>
      <c r="AL211" s="442"/>
      <c r="AM211" s="442"/>
      <c r="AN211" s="443"/>
      <c r="AO211" s="450" t="s">
        <v>65</v>
      </c>
      <c r="AP211" s="451"/>
      <c r="AQ211" s="452"/>
      <c r="AR211" s="73"/>
      <c r="AT211" s="73"/>
      <c r="AU211" s="367">
        <v>9000000</v>
      </c>
      <c r="AV211" s="368"/>
      <c r="AW211" s="368"/>
      <c r="AX211" s="368"/>
      <c r="AY211" s="368"/>
      <c r="AZ211" s="368"/>
      <c r="BA211" s="368"/>
      <c r="BB211" s="368"/>
      <c r="BC211" s="368"/>
      <c r="BD211" s="368"/>
      <c r="BE211" s="368"/>
      <c r="BF211" s="368"/>
      <c r="BG211" s="368"/>
      <c r="BH211" s="368"/>
      <c r="BI211" s="368"/>
      <c r="BJ211" s="368"/>
      <c r="BK211" s="368"/>
      <c r="BL211" s="368"/>
      <c r="BM211" s="368"/>
      <c r="BN211" s="369"/>
      <c r="BO211" s="376" t="s">
        <v>65</v>
      </c>
      <c r="BP211" s="377"/>
      <c r="BQ211" s="378"/>
      <c r="BR211" s="73"/>
      <c r="BS211" s="55"/>
    </row>
    <row r="212" spans="2:83" ht="13.5" customHeight="1" x14ac:dyDescent="0.15">
      <c r="B212" s="33"/>
      <c r="C212" s="359"/>
      <c r="D212" s="360"/>
      <c r="E212" s="361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T212" s="73"/>
      <c r="U212" s="444"/>
      <c r="V212" s="445"/>
      <c r="W212" s="445"/>
      <c r="X212" s="445"/>
      <c r="Y212" s="445"/>
      <c r="Z212" s="445"/>
      <c r="AA212" s="445"/>
      <c r="AB212" s="445"/>
      <c r="AC212" s="445"/>
      <c r="AD212" s="445"/>
      <c r="AE212" s="445"/>
      <c r="AF212" s="445"/>
      <c r="AG212" s="445"/>
      <c r="AH212" s="445"/>
      <c r="AI212" s="445"/>
      <c r="AJ212" s="445"/>
      <c r="AK212" s="445"/>
      <c r="AL212" s="445"/>
      <c r="AM212" s="445"/>
      <c r="AN212" s="446"/>
      <c r="AO212" s="453"/>
      <c r="AP212" s="454"/>
      <c r="AQ212" s="455"/>
      <c r="AR212" s="73"/>
      <c r="AT212" s="73"/>
      <c r="AU212" s="370"/>
      <c r="AV212" s="371"/>
      <c r="AW212" s="371"/>
      <c r="AX212" s="371"/>
      <c r="AY212" s="371"/>
      <c r="AZ212" s="371"/>
      <c r="BA212" s="371"/>
      <c r="BB212" s="371"/>
      <c r="BC212" s="371"/>
      <c r="BD212" s="371"/>
      <c r="BE212" s="371"/>
      <c r="BF212" s="371"/>
      <c r="BG212" s="371"/>
      <c r="BH212" s="371"/>
      <c r="BI212" s="371"/>
      <c r="BJ212" s="371"/>
      <c r="BK212" s="371"/>
      <c r="BL212" s="371"/>
      <c r="BM212" s="371"/>
      <c r="BN212" s="372"/>
      <c r="BO212" s="379"/>
      <c r="BP212" s="380"/>
      <c r="BQ212" s="381"/>
      <c r="BR212" s="73"/>
      <c r="BS212" s="55"/>
    </row>
    <row r="213" spans="2:83" ht="13.5" customHeight="1" x14ac:dyDescent="0.15">
      <c r="B213" s="33"/>
      <c r="C213" s="362"/>
      <c r="D213" s="363"/>
      <c r="E213" s="364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T213" s="73"/>
      <c r="U213" s="447"/>
      <c r="V213" s="448"/>
      <c r="W213" s="448"/>
      <c r="X213" s="448"/>
      <c r="Y213" s="448"/>
      <c r="Z213" s="448"/>
      <c r="AA213" s="448"/>
      <c r="AB213" s="448"/>
      <c r="AC213" s="448"/>
      <c r="AD213" s="448"/>
      <c r="AE213" s="448"/>
      <c r="AF213" s="448"/>
      <c r="AG213" s="448"/>
      <c r="AH213" s="448"/>
      <c r="AI213" s="448"/>
      <c r="AJ213" s="448"/>
      <c r="AK213" s="448"/>
      <c r="AL213" s="448"/>
      <c r="AM213" s="448"/>
      <c r="AN213" s="449"/>
      <c r="AO213" s="456"/>
      <c r="AP213" s="457"/>
      <c r="AQ213" s="458"/>
      <c r="AR213" s="73"/>
      <c r="AT213" s="73"/>
      <c r="AU213" s="373"/>
      <c r="AV213" s="374"/>
      <c r="AW213" s="374"/>
      <c r="AX213" s="374"/>
      <c r="AY213" s="374"/>
      <c r="AZ213" s="374"/>
      <c r="BA213" s="374"/>
      <c r="BB213" s="374"/>
      <c r="BC213" s="374"/>
      <c r="BD213" s="374"/>
      <c r="BE213" s="374"/>
      <c r="BF213" s="374"/>
      <c r="BG213" s="374"/>
      <c r="BH213" s="374"/>
      <c r="BI213" s="374"/>
      <c r="BJ213" s="374"/>
      <c r="BK213" s="374"/>
      <c r="BL213" s="374"/>
      <c r="BM213" s="374"/>
      <c r="BN213" s="375"/>
      <c r="BO213" s="382"/>
      <c r="BP213" s="383"/>
      <c r="BQ213" s="384"/>
      <c r="BR213" s="73"/>
      <c r="BS213" s="55"/>
    </row>
    <row r="214" spans="2:83" ht="13.5" customHeight="1" x14ac:dyDescent="0.15">
      <c r="B214" s="33"/>
      <c r="C214" s="356" t="s">
        <v>86</v>
      </c>
      <c r="D214" s="357"/>
      <c r="E214" s="358"/>
      <c r="F214" s="365" t="s">
        <v>87</v>
      </c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T214" s="73"/>
      <c r="U214" s="367">
        <v>30000000</v>
      </c>
      <c r="V214" s="368"/>
      <c r="W214" s="368"/>
      <c r="X214" s="368"/>
      <c r="Y214" s="368"/>
      <c r="Z214" s="368"/>
      <c r="AA214" s="368"/>
      <c r="AB214" s="368"/>
      <c r="AC214" s="368"/>
      <c r="AD214" s="368"/>
      <c r="AE214" s="368"/>
      <c r="AF214" s="368"/>
      <c r="AG214" s="368"/>
      <c r="AH214" s="368"/>
      <c r="AI214" s="368"/>
      <c r="AJ214" s="368"/>
      <c r="AK214" s="368"/>
      <c r="AL214" s="368"/>
      <c r="AM214" s="368"/>
      <c r="AN214" s="369"/>
      <c r="AO214" s="376" t="s">
        <v>65</v>
      </c>
      <c r="AP214" s="377"/>
      <c r="AQ214" s="378"/>
      <c r="AR214" s="73"/>
      <c r="AT214" s="73"/>
      <c r="AU214" s="367">
        <v>21000000</v>
      </c>
      <c r="AV214" s="368"/>
      <c r="AW214" s="368"/>
      <c r="AX214" s="368"/>
      <c r="AY214" s="368"/>
      <c r="AZ214" s="368"/>
      <c r="BA214" s="368"/>
      <c r="BB214" s="368"/>
      <c r="BC214" s="368"/>
      <c r="BD214" s="368"/>
      <c r="BE214" s="368"/>
      <c r="BF214" s="368"/>
      <c r="BG214" s="368"/>
      <c r="BH214" s="368"/>
      <c r="BI214" s="368"/>
      <c r="BJ214" s="368"/>
      <c r="BK214" s="368"/>
      <c r="BL214" s="368"/>
      <c r="BM214" s="368"/>
      <c r="BN214" s="369"/>
      <c r="BO214" s="376" t="s">
        <v>65</v>
      </c>
      <c r="BP214" s="377"/>
      <c r="BQ214" s="378"/>
      <c r="BR214" s="73"/>
      <c r="BS214" s="55"/>
    </row>
    <row r="215" spans="2:83" ht="13.5" customHeight="1" x14ac:dyDescent="0.15">
      <c r="B215" s="33"/>
      <c r="C215" s="359"/>
      <c r="D215" s="360"/>
      <c r="E215" s="361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T215" s="73"/>
      <c r="U215" s="370"/>
      <c r="V215" s="371"/>
      <c r="W215" s="371"/>
      <c r="X215" s="371"/>
      <c r="Y215" s="371"/>
      <c r="Z215" s="371"/>
      <c r="AA215" s="371"/>
      <c r="AB215" s="371"/>
      <c r="AC215" s="371"/>
      <c r="AD215" s="371"/>
      <c r="AE215" s="371"/>
      <c r="AF215" s="371"/>
      <c r="AG215" s="371"/>
      <c r="AH215" s="371"/>
      <c r="AI215" s="371"/>
      <c r="AJ215" s="371"/>
      <c r="AK215" s="371"/>
      <c r="AL215" s="371"/>
      <c r="AM215" s="371"/>
      <c r="AN215" s="372"/>
      <c r="AO215" s="379"/>
      <c r="AP215" s="380"/>
      <c r="AQ215" s="381"/>
      <c r="AR215" s="73"/>
      <c r="AT215" s="73"/>
      <c r="AU215" s="370"/>
      <c r="AV215" s="371"/>
      <c r="AW215" s="371"/>
      <c r="AX215" s="371"/>
      <c r="AY215" s="371"/>
      <c r="AZ215" s="371"/>
      <c r="BA215" s="371"/>
      <c r="BB215" s="371"/>
      <c r="BC215" s="371"/>
      <c r="BD215" s="371"/>
      <c r="BE215" s="371"/>
      <c r="BF215" s="371"/>
      <c r="BG215" s="371"/>
      <c r="BH215" s="371"/>
      <c r="BI215" s="371"/>
      <c r="BJ215" s="371"/>
      <c r="BK215" s="371"/>
      <c r="BL215" s="371"/>
      <c r="BM215" s="371"/>
      <c r="BN215" s="372"/>
      <c r="BO215" s="379"/>
      <c r="BP215" s="380"/>
      <c r="BQ215" s="381"/>
      <c r="BR215" s="73"/>
      <c r="BS215" s="55"/>
    </row>
    <row r="216" spans="2:83" ht="13.5" customHeight="1" x14ac:dyDescent="0.15">
      <c r="B216" s="33"/>
      <c r="C216" s="362"/>
      <c r="D216" s="363"/>
      <c r="E216" s="364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T216" s="73"/>
      <c r="U216" s="373"/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5"/>
      <c r="AO216" s="382"/>
      <c r="AP216" s="383"/>
      <c r="AQ216" s="384"/>
      <c r="AR216" s="73"/>
      <c r="AT216" s="73"/>
      <c r="AU216" s="373"/>
      <c r="AV216" s="374"/>
      <c r="AW216" s="374"/>
      <c r="AX216" s="374"/>
      <c r="AY216" s="374"/>
      <c r="AZ216" s="374"/>
      <c r="BA216" s="374"/>
      <c r="BB216" s="374"/>
      <c r="BC216" s="374"/>
      <c r="BD216" s="374"/>
      <c r="BE216" s="374"/>
      <c r="BF216" s="374"/>
      <c r="BG216" s="374"/>
      <c r="BH216" s="374"/>
      <c r="BI216" s="374"/>
      <c r="BJ216" s="374"/>
      <c r="BK216" s="374"/>
      <c r="BL216" s="374"/>
      <c r="BM216" s="374"/>
      <c r="BN216" s="375"/>
      <c r="BO216" s="382"/>
      <c r="BP216" s="383"/>
      <c r="BQ216" s="384"/>
      <c r="BR216" s="73"/>
      <c r="BS216" s="55"/>
    </row>
    <row r="217" spans="2:83" ht="13.5" customHeight="1" x14ac:dyDescent="0.15">
      <c r="B217" s="33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T217" s="73"/>
      <c r="U217" s="433" t="s">
        <v>98</v>
      </c>
      <c r="V217" s="433"/>
      <c r="W217" s="433"/>
      <c r="X217" s="433"/>
      <c r="Y217" s="433"/>
      <c r="Z217" s="433"/>
      <c r="AA217" s="433"/>
      <c r="AB217" s="433"/>
      <c r="AC217" s="433"/>
      <c r="AD217" s="433"/>
      <c r="AE217" s="433"/>
      <c r="AF217" s="433"/>
      <c r="AG217" s="433"/>
      <c r="AH217" s="433"/>
      <c r="AI217" s="433"/>
      <c r="AJ217" s="433"/>
      <c r="AK217" s="433"/>
      <c r="AL217" s="433"/>
      <c r="AM217" s="433"/>
      <c r="AN217" s="433"/>
      <c r="AO217" s="76"/>
      <c r="AP217" s="76"/>
      <c r="AQ217" s="76"/>
      <c r="AR217" s="73"/>
      <c r="AT217" s="73"/>
      <c r="AU217" s="434" t="s">
        <v>98</v>
      </c>
      <c r="AV217" s="434"/>
      <c r="AW217" s="434"/>
      <c r="AX217" s="434"/>
      <c r="AY217" s="434"/>
      <c r="AZ217" s="434"/>
      <c r="BA217" s="434"/>
      <c r="BB217" s="434"/>
      <c r="BC217" s="434"/>
      <c r="BD217" s="434"/>
      <c r="BE217" s="434"/>
      <c r="BF217" s="434"/>
      <c r="BG217" s="434"/>
      <c r="BH217" s="434"/>
      <c r="BI217" s="434"/>
      <c r="BJ217" s="434"/>
      <c r="BK217" s="434"/>
      <c r="BL217" s="434"/>
      <c r="BM217" s="434"/>
      <c r="BN217" s="434"/>
      <c r="BO217" s="76"/>
      <c r="BP217" s="76"/>
      <c r="BQ217" s="76"/>
      <c r="BR217" s="73"/>
      <c r="BS217" s="55"/>
    </row>
    <row r="218" spans="2:83" ht="13.5" customHeight="1" x14ac:dyDescent="0.15">
      <c r="B218" s="33"/>
      <c r="C218" s="386" t="s">
        <v>99</v>
      </c>
      <c r="D218" s="387"/>
      <c r="E218" s="388"/>
      <c r="F218" s="395" t="s">
        <v>100</v>
      </c>
      <c r="G218" s="396"/>
      <c r="H218" s="396"/>
      <c r="I218" s="396"/>
      <c r="J218" s="396"/>
      <c r="K218" s="396"/>
      <c r="L218" s="396"/>
      <c r="M218" s="396"/>
      <c r="N218" s="396"/>
      <c r="O218" s="396"/>
      <c r="P218" s="396"/>
      <c r="Q218" s="396"/>
      <c r="R218" s="396"/>
      <c r="T218" s="73"/>
      <c r="U218" s="435">
        <v>1.3879999999999999</v>
      </c>
      <c r="V218" s="436"/>
      <c r="W218" s="436"/>
      <c r="X218" s="436"/>
      <c r="Y218" s="436"/>
      <c r="Z218" s="436"/>
      <c r="AA218" s="436"/>
      <c r="AB218" s="436"/>
      <c r="AC218" s="436"/>
      <c r="AD218" s="436"/>
      <c r="AE218" s="436"/>
      <c r="AF218" s="436"/>
      <c r="AG218" s="436"/>
      <c r="AH218" s="436"/>
      <c r="AI218" s="436"/>
      <c r="AJ218" s="436"/>
      <c r="AK218" s="436"/>
      <c r="AL218" s="436"/>
      <c r="AM218" s="436"/>
      <c r="AN218" s="437"/>
      <c r="AO218" s="426" t="s">
        <v>101</v>
      </c>
      <c r="AP218" s="427"/>
      <c r="AQ218" s="428"/>
      <c r="AR218" s="73"/>
      <c r="AT218" s="73"/>
      <c r="AU218" s="435">
        <v>1.3879999999999999</v>
      </c>
      <c r="AV218" s="436"/>
      <c r="AW218" s="436"/>
      <c r="AX218" s="436"/>
      <c r="AY218" s="436"/>
      <c r="AZ218" s="436"/>
      <c r="BA218" s="436"/>
      <c r="BB218" s="436"/>
      <c r="BC218" s="436"/>
      <c r="BD218" s="436"/>
      <c r="BE218" s="436"/>
      <c r="BF218" s="436"/>
      <c r="BG218" s="436"/>
      <c r="BH218" s="436"/>
      <c r="BI218" s="436"/>
      <c r="BJ218" s="436"/>
      <c r="BK218" s="436"/>
      <c r="BL218" s="436"/>
      <c r="BM218" s="436"/>
      <c r="BN218" s="437"/>
      <c r="BO218" s="426" t="s">
        <v>101</v>
      </c>
      <c r="BP218" s="427"/>
      <c r="BQ218" s="428"/>
      <c r="BR218" s="73"/>
      <c r="BS218" s="55"/>
    </row>
    <row r="219" spans="2:83" ht="13.5" customHeight="1" x14ac:dyDescent="0.15">
      <c r="B219" s="33"/>
      <c r="C219" s="389"/>
      <c r="D219" s="390"/>
      <c r="E219" s="391"/>
      <c r="F219" s="397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T219" s="73"/>
      <c r="U219" s="438"/>
      <c r="V219" s="439"/>
      <c r="W219" s="439"/>
      <c r="X219" s="439"/>
      <c r="Y219" s="439"/>
      <c r="Z219" s="439"/>
      <c r="AA219" s="439"/>
      <c r="AB219" s="439"/>
      <c r="AC219" s="439"/>
      <c r="AD219" s="439"/>
      <c r="AE219" s="439"/>
      <c r="AF219" s="439"/>
      <c r="AG219" s="439"/>
      <c r="AH219" s="439"/>
      <c r="AI219" s="439"/>
      <c r="AJ219" s="439"/>
      <c r="AK219" s="439"/>
      <c r="AL219" s="439"/>
      <c r="AM219" s="439"/>
      <c r="AN219" s="440"/>
      <c r="AO219" s="411"/>
      <c r="AP219" s="412"/>
      <c r="AQ219" s="413"/>
      <c r="AR219" s="73"/>
      <c r="AT219" s="73"/>
      <c r="AU219" s="438"/>
      <c r="AV219" s="439"/>
      <c r="AW219" s="439"/>
      <c r="AX219" s="439"/>
      <c r="AY219" s="439"/>
      <c r="AZ219" s="439"/>
      <c r="BA219" s="439"/>
      <c r="BB219" s="439"/>
      <c r="BC219" s="439"/>
      <c r="BD219" s="439"/>
      <c r="BE219" s="439"/>
      <c r="BF219" s="439"/>
      <c r="BG219" s="439"/>
      <c r="BH219" s="439"/>
      <c r="BI219" s="439"/>
      <c r="BJ219" s="439"/>
      <c r="BK219" s="439"/>
      <c r="BL219" s="439"/>
      <c r="BM219" s="439"/>
      <c r="BN219" s="440"/>
      <c r="BO219" s="411"/>
      <c r="BP219" s="412"/>
      <c r="BQ219" s="413"/>
      <c r="BR219" s="73"/>
      <c r="BS219" s="55"/>
    </row>
    <row r="220" spans="2:83" ht="13.5" customHeight="1" x14ac:dyDescent="0.15">
      <c r="B220" s="33"/>
      <c r="C220" s="389"/>
      <c r="D220" s="390"/>
      <c r="E220" s="391"/>
      <c r="F220" s="397"/>
      <c r="G220" s="397"/>
      <c r="H220" s="397"/>
      <c r="I220" s="397"/>
      <c r="J220" s="397"/>
      <c r="K220" s="397"/>
      <c r="L220" s="397"/>
      <c r="M220" s="397"/>
      <c r="N220" s="397"/>
      <c r="O220" s="397"/>
      <c r="P220" s="397"/>
      <c r="Q220" s="397"/>
      <c r="R220" s="397"/>
      <c r="T220" s="73"/>
      <c r="U220" s="438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G220" s="439"/>
      <c r="AH220" s="439"/>
      <c r="AI220" s="439"/>
      <c r="AJ220" s="439"/>
      <c r="AK220" s="439"/>
      <c r="AL220" s="439"/>
      <c r="AM220" s="439"/>
      <c r="AN220" s="440"/>
      <c r="AO220" s="411"/>
      <c r="AP220" s="412"/>
      <c r="AQ220" s="413"/>
      <c r="AR220" s="73"/>
      <c r="AT220" s="73"/>
      <c r="AU220" s="438"/>
      <c r="AV220" s="439"/>
      <c r="AW220" s="439"/>
      <c r="AX220" s="439"/>
      <c r="AY220" s="439"/>
      <c r="AZ220" s="439"/>
      <c r="BA220" s="439"/>
      <c r="BB220" s="439"/>
      <c r="BC220" s="439"/>
      <c r="BD220" s="439"/>
      <c r="BE220" s="439"/>
      <c r="BF220" s="439"/>
      <c r="BG220" s="439"/>
      <c r="BH220" s="439"/>
      <c r="BI220" s="439"/>
      <c r="BJ220" s="439"/>
      <c r="BK220" s="439"/>
      <c r="BL220" s="439"/>
      <c r="BM220" s="439"/>
      <c r="BN220" s="440"/>
      <c r="BO220" s="411"/>
      <c r="BP220" s="412"/>
      <c r="BQ220" s="413"/>
      <c r="BR220" s="73"/>
      <c r="BS220" s="55"/>
    </row>
    <row r="221" spans="2:83" ht="20.25" customHeight="1" x14ac:dyDescent="0.15">
      <c r="B221" s="33"/>
      <c r="C221" s="389" t="s">
        <v>102</v>
      </c>
      <c r="D221" s="390"/>
      <c r="E221" s="391"/>
      <c r="F221" s="429" t="s">
        <v>103</v>
      </c>
      <c r="G221" s="397"/>
      <c r="H221" s="397"/>
      <c r="I221" s="397"/>
      <c r="J221" s="397"/>
      <c r="K221" s="397"/>
      <c r="L221" s="397"/>
      <c r="M221" s="397"/>
      <c r="N221" s="397"/>
      <c r="O221" s="397"/>
      <c r="P221" s="397"/>
      <c r="Q221" s="397"/>
      <c r="R221" s="397"/>
      <c r="T221" s="73"/>
      <c r="U221" s="430">
        <v>416400</v>
      </c>
      <c r="V221" s="431"/>
      <c r="W221" s="431"/>
      <c r="X221" s="431"/>
      <c r="Y221" s="431"/>
      <c r="Z221" s="431"/>
      <c r="AA221" s="431"/>
      <c r="AB221" s="431"/>
      <c r="AC221" s="431"/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2"/>
      <c r="AO221" s="411" t="s">
        <v>65</v>
      </c>
      <c r="AP221" s="412"/>
      <c r="AQ221" s="413"/>
      <c r="AR221" s="73"/>
      <c r="AT221" s="73"/>
      <c r="AU221" s="430">
        <v>291480</v>
      </c>
      <c r="AV221" s="431"/>
      <c r="AW221" s="431"/>
      <c r="AX221" s="431"/>
      <c r="AY221" s="431"/>
      <c r="AZ221" s="431"/>
      <c r="BA221" s="431"/>
      <c r="BB221" s="431"/>
      <c r="BC221" s="431"/>
      <c r="BD221" s="431"/>
      <c r="BE221" s="431"/>
      <c r="BF221" s="431"/>
      <c r="BG221" s="431"/>
      <c r="BH221" s="431"/>
      <c r="BI221" s="431"/>
      <c r="BJ221" s="431"/>
      <c r="BK221" s="431"/>
      <c r="BL221" s="431"/>
      <c r="BM221" s="431"/>
      <c r="BN221" s="432"/>
      <c r="BO221" s="411" t="s">
        <v>65</v>
      </c>
      <c r="BP221" s="412"/>
      <c r="BQ221" s="413"/>
      <c r="BR221" s="73"/>
      <c r="BS221" s="55"/>
    </row>
    <row r="222" spans="2:83" ht="13.5" customHeight="1" x14ac:dyDescent="0.15">
      <c r="B222" s="33"/>
      <c r="C222" s="389"/>
      <c r="D222" s="390"/>
      <c r="E222" s="391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T222" s="73"/>
      <c r="U222" s="430"/>
      <c r="V222" s="431"/>
      <c r="W222" s="431"/>
      <c r="X222" s="431"/>
      <c r="Y222" s="431"/>
      <c r="Z222" s="431"/>
      <c r="AA222" s="431"/>
      <c r="AB222" s="431"/>
      <c r="AC222" s="431"/>
      <c r="AD222" s="431"/>
      <c r="AE222" s="431"/>
      <c r="AF222" s="431"/>
      <c r="AG222" s="431"/>
      <c r="AH222" s="431"/>
      <c r="AI222" s="431"/>
      <c r="AJ222" s="431"/>
      <c r="AK222" s="431"/>
      <c r="AL222" s="431"/>
      <c r="AM222" s="431"/>
      <c r="AN222" s="432"/>
      <c r="AO222" s="411"/>
      <c r="AP222" s="412"/>
      <c r="AQ222" s="413"/>
      <c r="AR222" s="73"/>
      <c r="AT222" s="73"/>
      <c r="AU222" s="430"/>
      <c r="AV222" s="431"/>
      <c r="AW222" s="431"/>
      <c r="AX222" s="431"/>
      <c r="AY222" s="431"/>
      <c r="AZ222" s="431"/>
      <c r="BA222" s="431"/>
      <c r="BB222" s="431"/>
      <c r="BC222" s="431"/>
      <c r="BD222" s="431"/>
      <c r="BE222" s="431"/>
      <c r="BF222" s="431"/>
      <c r="BG222" s="431"/>
      <c r="BH222" s="431"/>
      <c r="BI222" s="431"/>
      <c r="BJ222" s="431"/>
      <c r="BK222" s="431"/>
      <c r="BL222" s="431"/>
      <c r="BM222" s="431"/>
      <c r="BN222" s="432"/>
      <c r="BO222" s="411"/>
      <c r="BP222" s="412"/>
      <c r="BQ222" s="413"/>
      <c r="BR222" s="73"/>
      <c r="BS222" s="55"/>
    </row>
    <row r="223" spans="2:83" ht="13.5" customHeight="1" x14ac:dyDescent="0.15">
      <c r="B223" s="33"/>
      <c r="C223" s="392"/>
      <c r="D223" s="393"/>
      <c r="E223" s="394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  <c r="R223" s="398"/>
      <c r="T223" s="73"/>
      <c r="U223" s="430"/>
      <c r="V223" s="431"/>
      <c r="W223" s="431"/>
      <c r="X223" s="431"/>
      <c r="Y223" s="431"/>
      <c r="Z223" s="431"/>
      <c r="AA223" s="431"/>
      <c r="AB223" s="431"/>
      <c r="AC223" s="431"/>
      <c r="AD223" s="431"/>
      <c r="AE223" s="431"/>
      <c r="AF223" s="431"/>
      <c r="AG223" s="431"/>
      <c r="AH223" s="431"/>
      <c r="AI223" s="431"/>
      <c r="AJ223" s="431"/>
      <c r="AK223" s="431"/>
      <c r="AL223" s="431"/>
      <c r="AM223" s="431"/>
      <c r="AN223" s="432"/>
      <c r="AO223" s="411"/>
      <c r="AP223" s="412"/>
      <c r="AQ223" s="413"/>
      <c r="AR223" s="73"/>
      <c r="AT223" s="73"/>
      <c r="AU223" s="430"/>
      <c r="AV223" s="431"/>
      <c r="AW223" s="431"/>
      <c r="AX223" s="431"/>
      <c r="AY223" s="431"/>
      <c r="AZ223" s="431"/>
      <c r="BA223" s="431"/>
      <c r="BB223" s="431"/>
      <c r="BC223" s="431"/>
      <c r="BD223" s="431"/>
      <c r="BE223" s="431"/>
      <c r="BF223" s="431"/>
      <c r="BG223" s="431"/>
      <c r="BH223" s="431"/>
      <c r="BI223" s="431"/>
      <c r="BJ223" s="431"/>
      <c r="BK223" s="431"/>
      <c r="BL223" s="431"/>
      <c r="BM223" s="431"/>
      <c r="BN223" s="432"/>
      <c r="BO223" s="411"/>
      <c r="BP223" s="412"/>
      <c r="BQ223" s="413"/>
      <c r="BR223" s="73"/>
      <c r="BS223" s="55"/>
    </row>
    <row r="224" spans="2:83" ht="13.5" customHeight="1" x14ac:dyDescent="0.15">
      <c r="B224" s="33"/>
      <c r="C224" s="386" t="s">
        <v>90</v>
      </c>
      <c r="D224" s="387"/>
      <c r="E224" s="388"/>
      <c r="F224" s="395" t="s">
        <v>105</v>
      </c>
      <c r="G224" s="396"/>
      <c r="H224" s="396"/>
      <c r="I224" s="396"/>
      <c r="J224" s="396"/>
      <c r="K224" s="396"/>
      <c r="L224" s="396"/>
      <c r="M224" s="396"/>
      <c r="N224" s="396"/>
      <c r="O224" s="396"/>
      <c r="P224" s="396"/>
      <c r="Q224" s="396"/>
      <c r="R224" s="396"/>
      <c r="T224" s="73"/>
      <c r="U224" s="420">
        <v>35000000</v>
      </c>
      <c r="V224" s="421"/>
      <c r="W224" s="421"/>
      <c r="X224" s="421"/>
      <c r="Y224" s="421"/>
      <c r="Z224" s="421"/>
      <c r="AA224" s="421"/>
      <c r="AB224" s="421"/>
      <c r="AC224" s="421"/>
      <c r="AD224" s="421"/>
      <c r="AE224" s="421"/>
      <c r="AF224" s="421"/>
      <c r="AG224" s="421"/>
      <c r="AH224" s="421"/>
      <c r="AI224" s="421"/>
      <c r="AJ224" s="421"/>
      <c r="AK224" s="421"/>
      <c r="AL224" s="421"/>
      <c r="AM224" s="421"/>
      <c r="AN224" s="422"/>
      <c r="AO224" s="426" t="s">
        <v>65</v>
      </c>
      <c r="AP224" s="427"/>
      <c r="AQ224" s="428"/>
      <c r="AR224" s="73"/>
      <c r="AT224" s="73"/>
      <c r="AU224" s="420">
        <v>24000000</v>
      </c>
      <c r="AV224" s="421"/>
      <c r="AW224" s="421"/>
      <c r="AX224" s="421"/>
      <c r="AY224" s="421"/>
      <c r="AZ224" s="421"/>
      <c r="BA224" s="421"/>
      <c r="BB224" s="421"/>
      <c r="BC224" s="421"/>
      <c r="BD224" s="421"/>
      <c r="BE224" s="421"/>
      <c r="BF224" s="421"/>
      <c r="BG224" s="421"/>
      <c r="BH224" s="421"/>
      <c r="BI224" s="421"/>
      <c r="BJ224" s="421"/>
      <c r="BK224" s="421"/>
      <c r="BL224" s="421"/>
      <c r="BM224" s="421"/>
      <c r="BN224" s="422"/>
      <c r="BO224" s="426" t="s">
        <v>65</v>
      </c>
      <c r="BP224" s="427"/>
      <c r="BQ224" s="428"/>
      <c r="BR224" s="73"/>
      <c r="BS224" s="345" t="str">
        <f>IF($U$59="料率",IF($AU$108="","",IF($AU$108&gt;=$AU$98,"","※1")),"")</f>
        <v/>
      </c>
      <c r="BT224" s="385" t="str">
        <f>IF(BS224="※1","残価設定がないリース契約であることが確認できません。","")</f>
        <v/>
      </c>
      <c r="BU224" s="385"/>
      <c r="BV224" s="385"/>
      <c r="BW224" s="385"/>
      <c r="BX224" s="385"/>
      <c r="BY224" s="385"/>
      <c r="BZ224" s="385"/>
      <c r="CA224" s="385"/>
      <c r="CB224" s="385"/>
      <c r="CC224" s="385"/>
      <c r="CD224" s="385"/>
      <c r="CE224" s="385"/>
    </row>
    <row r="225" spans="2:83" ht="13.5" customHeight="1" x14ac:dyDescent="0.15">
      <c r="B225" s="33"/>
      <c r="C225" s="389"/>
      <c r="D225" s="390"/>
      <c r="E225" s="391"/>
      <c r="F225" s="397"/>
      <c r="G225" s="397"/>
      <c r="H225" s="397"/>
      <c r="I225" s="397"/>
      <c r="J225" s="397"/>
      <c r="K225" s="397"/>
      <c r="L225" s="397"/>
      <c r="M225" s="397"/>
      <c r="N225" s="397"/>
      <c r="O225" s="397"/>
      <c r="P225" s="397"/>
      <c r="Q225" s="397"/>
      <c r="R225" s="397"/>
      <c r="T225" s="73"/>
      <c r="U225" s="402"/>
      <c r="V225" s="403"/>
      <c r="W225" s="403"/>
      <c r="X225" s="403"/>
      <c r="Y225" s="403"/>
      <c r="Z225" s="403"/>
      <c r="AA225" s="403"/>
      <c r="AB225" s="403"/>
      <c r="AC225" s="403"/>
      <c r="AD225" s="403"/>
      <c r="AE225" s="403"/>
      <c r="AF225" s="403"/>
      <c r="AG225" s="403"/>
      <c r="AH225" s="403"/>
      <c r="AI225" s="403"/>
      <c r="AJ225" s="403"/>
      <c r="AK225" s="403"/>
      <c r="AL225" s="403"/>
      <c r="AM225" s="403"/>
      <c r="AN225" s="404"/>
      <c r="AO225" s="411"/>
      <c r="AP225" s="412"/>
      <c r="AQ225" s="413"/>
      <c r="AR225" s="73"/>
      <c r="AT225" s="73"/>
      <c r="AU225" s="402"/>
      <c r="AV225" s="403"/>
      <c r="AW225" s="403"/>
      <c r="AX225" s="403"/>
      <c r="AY225" s="403"/>
      <c r="AZ225" s="403"/>
      <c r="BA225" s="403"/>
      <c r="BB225" s="403"/>
      <c r="BC225" s="403"/>
      <c r="BD225" s="403"/>
      <c r="BE225" s="403"/>
      <c r="BF225" s="403"/>
      <c r="BG225" s="403"/>
      <c r="BH225" s="403"/>
      <c r="BI225" s="403"/>
      <c r="BJ225" s="403"/>
      <c r="BK225" s="403"/>
      <c r="BL225" s="403"/>
      <c r="BM225" s="403"/>
      <c r="BN225" s="404"/>
      <c r="BO225" s="411"/>
      <c r="BP225" s="412"/>
      <c r="BQ225" s="413"/>
      <c r="BR225" s="73"/>
      <c r="BS225" s="345"/>
      <c r="BT225" s="385"/>
      <c r="BU225" s="385"/>
      <c r="BV225" s="385"/>
      <c r="BW225" s="385"/>
      <c r="BX225" s="385"/>
      <c r="BY225" s="385"/>
      <c r="BZ225" s="385"/>
      <c r="CA225" s="385"/>
      <c r="CB225" s="385"/>
      <c r="CC225" s="385"/>
      <c r="CD225" s="385"/>
      <c r="CE225" s="385"/>
    </row>
    <row r="226" spans="2:83" ht="13.5" customHeight="1" x14ac:dyDescent="0.15">
      <c r="B226" s="33"/>
      <c r="C226" s="392"/>
      <c r="D226" s="393"/>
      <c r="E226" s="394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T226" s="73"/>
      <c r="U226" s="423"/>
      <c r="V226" s="424"/>
      <c r="W226" s="424"/>
      <c r="X226" s="424"/>
      <c r="Y226" s="424"/>
      <c r="Z226" s="424"/>
      <c r="AA226" s="424"/>
      <c r="AB226" s="424"/>
      <c r="AC226" s="424"/>
      <c r="AD226" s="424"/>
      <c r="AE226" s="424"/>
      <c r="AF226" s="424"/>
      <c r="AG226" s="424"/>
      <c r="AH226" s="424"/>
      <c r="AI226" s="424"/>
      <c r="AJ226" s="424"/>
      <c r="AK226" s="424"/>
      <c r="AL226" s="424"/>
      <c r="AM226" s="424"/>
      <c r="AN226" s="425"/>
      <c r="AO226" s="411"/>
      <c r="AP226" s="412"/>
      <c r="AQ226" s="413"/>
      <c r="AR226" s="73"/>
      <c r="AT226" s="73"/>
      <c r="AU226" s="423"/>
      <c r="AV226" s="424"/>
      <c r="AW226" s="424"/>
      <c r="AX226" s="424"/>
      <c r="AY226" s="424"/>
      <c r="AZ226" s="424"/>
      <c r="BA226" s="424"/>
      <c r="BB226" s="424"/>
      <c r="BC226" s="424"/>
      <c r="BD226" s="424"/>
      <c r="BE226" s="424"/>
      <c r="BF226" s="424"/>
      <c r="BG226" s="424"/>
      <c r="BH226" s="424"/>
      <c r="BI226" s="424"/>
      <c r="BJ226" s="424"/>
      <c r="BK226" s="424"/>
      <c r="BL226" s="424"/>
      <c r="BM226" s="424"/>
      <c r="BN226" s="425"/>
      <c r="BO226" s="411"/>
      <c r="BP226" s="412"/>
      <c r="BQ226" s="413"/>
      <c r="BR226" s="73"/>
      <c r="BS226" s="345"/>
      <c r="BT226" s="385"/>
      <c r="BU226" s="385"/>
      <c r="BV226" s="385"/>
      <c r="BW226" s="385"/>
      <c r="BX226" s="385"/>
      <c r="BY226" s="385"/>
      <c r="BZ226" s="385"/>
      <c r="CA226" s="385"/>
      <c r="CB226" s="385"/>
      <c r="CC226" s="385"/>
      <c r="CD226" s="385"/>
      <c r="CE226" s="385"/>
    </row>
    <row r="227" spans="2:83" ht="13.5" customHeight="1" x14ac:dyDescent="0.15">
      <c r="B227" s="33"/>
      <c r="C227" s="386" t="s">
        <v>92</v>
      </c>
      <c r="D227" s="387"/>
      <c r="E227" s="388"/>
      <c r="F227" s="395" t="s">
        <v>93</v>
      </c>
      <c r="G227" s="396"/>
      <c r="H227" s="396"/>
      <c r="I227" s="396"/>
      <c r="J227" s="396"/>
      <c r="K227" s="396"/>
      <c r="L227" s="396"/>
      <c r="M227" s="396"/>
      <c r="N227" s="396"/>
      <c r="O227" s="396"/>
      <c r="P227" s="396"/>
      <c r="Q227" s="396"/>
      <c r="R227" s="396"/>
      <c r="T227" s="73"/>
      <c r="U227" s="399">
        <v>1200000</v>
      </c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  <c r="AJ227" s="400"/>
      <c r="AK227" s="400"/>
      <c r="AL227" s="400"/>
      <c r="AM227" s="400"/>
      <c r="AN227" s="401"/>
      <c r="AO227" s="408" t="s">
        <v>65</v>
      </c>
      <c r="AP227" s="409"/>
      <c r="AQ227" s="410"/>
      <c r="AR227" s="73"/>
      <c r="AT227" s="73"/>
      <c r="AU227" s="417">
        <v>700000</v>
      </c>
      <c r="AV227" s="418"/>
      <c r="AW227" s="418"/>
      <c r="AX227" s="418"/>
      <c r="AY227" s="418"/>
      <c r="AZ227" s="418"/>
      <c r="BA227" s="418"/>
      <c r="BB227" s="418"/>
      <c r="BC227" s="418"/>
      <c r="BD227" s="418"/>
      <c r="BE227" s="418"/>
      <c r="BF227" s="418"/>
      <c r="BG227" s="418"/>
      <c r="BH227" s="418"/>
      <c r="BI227" s="418"/>
      <c r="BJ227" s="418"/>
      <c r="BK227" s="418"/>
      <c r="BL227" s="418"/>
      <c r="BM227" s="418"/>
      <c r="BN227" s="419"/>
      <c r="BO227" s="408" t="s">
        <v>65</v>
      </c>
      <c r="BP227" s="409"/>
      <c r="BQ227" s="410"/>
      <c r="BR227" s="73"/>
      <c r="BS227" s="55"/>
    </row>
    <row r="228" spans="2:83" ht="13.5" customHeight="1" x14ac:dyDescent="0.15">
      <c r="B228" s="33"/>
      <c r="C228" s="389"/>
      <c r="D228" s="390"/>
      <c r="E228" s="391"/>
      <c r="F228" s="397"/>
      <c r="G228" s="397"/>
      <c r="H228" s="397"/>
      <c r="I228" s="397"/>
      <c r="J228" s="397"/>
      <c r="K228" s="397"/>
      <c r="L228" s="397"/>
      <c r="M228" s="397"/>
      <c r="N228" s="397"/>
      <c r="O228" s="397"/>
      <c r="P228" s="397"/>
      <c r="Q228" s="397"/>
      <c r="R228" s="397"/>
      <c r="T228" s="73"/>
      <c r="U228" s="402"/>
      <c r="V228" s="403"/>
      <c r="W228" s="403"/>
      <c r="X228" s="403"/>
      <c r="Y228" s="403"/>
      <c r="Z228" s="403"/>
      <c r="AA228" s="403"/>
      <c r="AB228" s="403"/>
      <c r="AC228" s="403"/>
      <c r="AD228" s="403"/>
      <c r="AE228" s="403"/>
      <c r="AF228" s="403"/>
      <c r="AG228" s="403"/>
      <c r="AH228" s="403"/>
      <c r="AI228" s="403"/>
      <c r="AJ228" s="403"/>
      <c r="AK228" s="403"/>
      <c r="AL228" s="403"/>
      <c r="AM228" s="403"/>
      <c r="AN228" s="404"/>
      <c r="AO228" s="411"/>
      <c r="AP228" s="412"/>
      <c r="AQ228" s="413"/>
      <c r="AR228" s="73"/>
      <c r="AT228" s="73"/>
      <c r="AU228" s="402"/>
      <c r="AV228" s="403"/>
      <c r="AW228" s="403"/>
      <c r="AX228" s="403"/>
      <c r="AY228" s="403"/>
      <c r="AZ228" s="403"/>
      <c r="BA228" s="403"/>
      <c r="BB228" s="403"/>
      <c r="BC228" s="403"/>
      <c r="BD228" s="403"/>
      <c r="BE228" s="403"/>
      <c r="BF228" s="403"/>
      <c r="BG228" s="403"/>
      <c r="BH228" s="403"/>
      <c r="BI228" s="403"/>
      <c r="BJ228" s="403"/>
      <c r="BK228" s="403"/>
      <c r="BL228" s="403"/>
      <c r="BM228" s="403"/>
      <c r="BN228" s="404"/>
      <c r="BO228" s="411"/>
      <c r="BP228" s="412"/>
      <c r="BQ228" s="413"/>
      <c r="BR228" s="73"/>
      <c r="BS228" s="55"/>
    </row>
    <row r="229" spans="2:83" ht="13.5" customHeight="1" x14ac:dyDescent="0.15">
      <c r="B229" s="33"/>
      <c r="C229" s="392"/>
      <c r="D229" s="393"/>
      <c r="E229" s="394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8"/>
      <c r="R229" s="398"/>
      <c r="T229" s="73"/>
      <c r="U229" s="405"/>
      <c r="V229" s="406"/>
      <c r="W229" s="406"/>
      <c r="X229" s="406"/>
      <c r="Y229" s="406"/>
      <c r="Z229" s="406"/>
      <c r="AA229" s="406"/>
      <c r="AB229" s="406"/>
      <c r="AC229" s="406"/>
      <c r="AD229" s="406"/>
      <c r="AE229" s="406"/>
      <c r="AF229" s="406"/>
      <c r="AG229" s="406"/>
      <c r="AH229" s="406"/>
      <c r="AI229" s="406"/>
      <c r="AJ229" s="406"/>
      <c r="AK229" s="406"/>
      <c r="AL229" s="406"/>
      <c r="AM229" s="406"/>
      <c r="AN229" s="407"/>
      <c r="AO229" s="414"/>
      <c r="AP229" s="415"/>
      <c r="AQ229" s="416"/>
      <c r="AR229" s="73"/>
      <c r="AT229" s="73"/>
      <c r="AU229" s="405"/>
      <c r="AV229" s="406"/>
      <c r="AW229" s="406"/>
      <c r="AX229" s="406"/>
      <c r="AY229" s="406"/>
      <c r="AZ229" s="406"/>
      <c r="BA229" s="406"/>
      <c r="BB229" s="406"/>
      <c r="BC229" s="406"/>
      <c r="BD229" s="406"/>
      <c r="BE229" s="406"/>
      <c r="BF229" s="406"/>
      <c r="BG229" s="406"/>
      <c r="BH229" s="406"/>
      <c r="BI229" s="406"/>
      <c r="BJ229" s="406"/>
      <c r="BK229" s="406"/>
      <c r="BL229" s="406"/>
      <c r="BM229" s="406"/>
      <c r="BN229" s="407"/>
      <c r="BO229" s="414"/>
      <c r="BP229" s="415"/>
      <c r="BQ229" s="416"/>
      <c r="BR229" s="73"/>
      <c r="BS229" s="55"/>
    </row>
    <row r="230" spans="2:83" ht="13.5" customHeight="1" x14ac:dyDescent="0.15">
      <c r="B230" s="33"/>
      <c r="C230" s="356" t="s">
        <v>94</v>
      </c>
      <c r="D230" s="357"/>
      <c r="E230" s="358"/>
      <c r="F230" s="365" t="s">
        <v>106</v>
      </c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T230" s="73"/>
      <c r="U230" s="367">
        <v>36200000</v>
      </c>
      <c r="V230" s="368"/>
      <c r="W230" s="368"/>
      <c r="X230" s="368"/>
      <c r="Y230" s="368"/>
      <c r="Z230" s="368"/>
      <c r="AA230" s="368"/>
      <c r="AB230" s="368"/>
      <c r="AC230" s="368"/>
      <c r="AD230" s="368"/>
      <c r="AE230" s="368"/>
      <c r="AF230" s="368"/>
      <c r="AG230" s="368"/>
      <c r="AH230" s="368"/>
      <c r="AI230" s="368"/>
      <c r="AJ230" s="368"/>
      <c r="AK230" s="368"/>
      <c r="AL230" s="368"/>
      <c r="AM230" s="368"/>
      <c r="AN230" s="369"/>
      <c r="AO230" s="376" t="s">
        <v>65</v>
      </c>
      <c r="AP230" s="377"/>
      <c r="AQ230" s="378"/>
      <c r="AR230" s="73"/>
      <c r="AT230" s="73"/>
      <c r="AU230" s="367">
        <v>24700000</v>
      </c>
      <c r="AV230" s="368"/>
      <c r="AW230" s="368"/>
      <c r="AX230" s="368"/>
      <c r="AY230" s="368"/>
      <c r="AZ230" s="368"/>
      <c r="BA230" s="368"/>
      <c r="BB230" s="368"/>
      <c r="BC230" s="368"/>
      <c r="BD230" s="368"/>
      <c r="BE230" s="368"/>
      <c r="BF230" s="368"/>
      <c r="BG230" s="368"/>
      <c r="BH230" s="368"/>
      <c r="BI230" s="368"/>
      <c r="BJ230" s="368"/>
      <c r="BK230" s="368"/>
      <c r="BL230" s="368"/>
      <c r="BM230" s="368"/>
      <c r="BN230" s="369"/>
      <c r="BO230" s="376" t="s">
        <v>65</v>
      </c>
      <c r="BP230" s="377"/>
      <c r="BQ230" s="378"/>
      <c r="BR230" s="73"/>
      <c r="BS230" s="345" t="str">
        <f>IF($U$59="料率",IF($AU$108="","",IF($U$114-$AU$114&gt;$AU$95,"","※2")),"")</f>
        <v/>
      </c>
      <c r="BT230" s="346" t="str">
        <f>IF(BS230="※2","補助金が有る場合の「リース料金支払額総合計」から、補助金相当分の減額がされていることが確認できません。","")</f>
        <v/>
      </c>
      <c r="BU230" s="346"/>
      <c r="BV230" s="346"/>
      <c r="BW230" s="346"/>
      <c r="BX230" s="346"/>
      <c r="BY230" s="346"/>
      <c r="BZ230" s="346"/>
      <c r="CA230" s="346"/>
      <c r="CB230" s="346"/>
      <c r="CC230" s="346"/>
      <c r="CD230" s="346"/>
      <c r="CE230" s="346"/>
    </row>
    <row r="231" spans="2:83" ht="13.5" customHeight="1" x14ac:dyDescent="0.15">
      <c r="B231" s="33"/>
      <c r="C231" s="359"/>
      <c r="D231" s="360"/>
      <c r="E231" s="361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T231" s="73"/>
      <c r="U231" s="370"/>
      <c r="V231" s="371"/>
      <c r="W231" s="371"/>
      <c r="X231" s="371"/>
      <c r="Y231" s="371"/>
      <c r="Z231" s="371"/>
      <c r="AA231" s="371"/>
      <c r="AB231" s="371"/>
      <c r="AC231" s="371"/>
      <c r="AD231" s="371"/>
      <c r="AE231" s="371"/>
      <c r="AF231" s="371"/>
      <c r="AG231" s="371"/>
      <c r="AH231" s="371"/>
      <c r="AI231" s="371"/>
      <c r="AJ231" s="371"/>
      <c r="AK231" s="371"/>
      <c r="AL231" s="371"/>
      <c r="AM231" s="371"/>
      <c r="AN231" s="372"/>
      <c r="AO231" s="379"/>
      <c r="AP231" s="380"/>
      <c r="AQ231" s="381"/>
      <c r="AR231" s="73"/>
      <c r="AT231" s="73"/>
      <c r="AU231" s="370"/>
      <c r="AV231" s="371"/>
      <c r="AW231" s="371"/>
      <c r="AX231" s="371"/>
      <c r="AY231" s="371"/>
      <c r="AZ231" s="371"/>
      <c r="BA231" s="371"/>
      <c r="BB231" s="371"/>
      <c r="BC231" s="371"/>
      <c r="BD231" s="371"/>
      <c r="BE231" s="371"/>
      <c r="BF231" s="371"/>
      <c r="BG231" s="371"/>
      <c r="BH231" s="371"/>
      <c r="BI231" s="371"/>
      <c r="BJ231" s="371"/>
      <c r="BK231" s="371"/>
      <c r="BL231" s="371"/>
      <c r="BM231" s="371"/>
      <c r="BN231" s="372"/>
      <c r="BO231" s="379"/>
      <c r="BP231" s="380"/>
      <c r="BQ231" s="381"/>
      <c r="BR231" s="73"/>
      <c r="BS231" s="345"/>
      <c r="BT231" s="346"/>
      <c r="BU231" s="346"/>
      <c r="BV231" s="346"/>
      <c r="BW231" s="346"/>
      <c r="BX231" s="346"/>
      <c r="BY231" s="346"/>
      <c r="BZ231" s="346"/>
      <c r="CA231" s="346"/>
      <c r="CB231" s="346"/>
      <c r="CC231" s="346"/>
      <c r="CD231" s="346"/>
      <c r="CE231" s="346"/>
    </row>
    <row r="232" spans="2:83" ht="13.5" customHeight="1" x14ac:dyDescent="0.15">
      <c r="B232" s="33"/>
      <c r="C232" s="362"/>
      <c r="D232" s="363"/>
      <c r="E232" s="364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T232" s="73"/>
      <c r="U232" s="373"/>
      <c r="V232" s="374"/>
      <c r="W232" s="374"/>
      <c r="X232" s="374"/>
      <c r="Y232" s="374"/>
      <c r="Z232" s="374"/>
      <c r="AA232" s="374"/>
      <c r="AB232" s="374"/>
      <c r="AC232" s="374"/>
      <c r="AD232" s="374"/>
      <c r="AE232" s="374"/>
      <c r="AF232" s="374"/>
      <c r="AG232" s="374"/>
      <c r="AH232" s="374"/>
      <c r="AI232" s="374"/>
      <c r="AJ232" s="374"/>
      <c r="AK232" s="374"/>
      <c r="AL232" s="374"/>
      <c r="AM232" s="374"/>
      <c r="AN232" s="375"/>
      <c r="AO232" s="382"/>
      <c r="AP232" s="383"/>
      <c r="AQ232" s="384"/>
      <c r="AR232" s="73"/>
      <c r="AT232" s="73"/>
      <c r="AU232" s="373"/>
      <c r="AV232" s="374"/>
      <c r="AW232" s="374"/>
      <c r="AX232" s="374"/>
      <c r="AY232" s="374"/>
      <c r="AZ232" s="374"/>
      <c r="BA232" s="374"/>
      <c r="BB232" s="374"/>
      <c r="BC232" s="374"/>
      <c r="BD232" s="374"/>
      <c r="BE232" s="374"/>
      <c r="BF232" s="374"/>
      <c r="BG232" s="374"/>
      <c r="BH232" s="374"/>
      <c r="BI232" s="374"/>
      <c r="BJ232" s="374"/>
      <c r="BK232" s="374"/>
      <c r="BL232" s="374"/>
      <c r="BM232" s="374"/>
      <c r="BN232" s="375"/>
      <c r="BO232" s="382"/>
      <c r="BP232" s="383"/>
      <c r="BQ232" s="384"/>
      <c r="BR232" s="73"/>
      <c r="BS232" s="345"/>
      <c r="BT232" s="346"/>
      <c r="BU232" s="346"/>
      <c r="BV232" s="346"/>
      <c r="BW232" s="346"/>
      <c r="BX232" s="346"/>
      <c r="BY232" s="346"/>
      <c r="BZ232" s="346"/>
      <c r="CA232" s="346"/>
      <c r="CB232" s="346"/>
      <c r="CC232" s="346"/>
      <c r="CD232" s="346"/>
      <c r="CE232" s="346"/>
    </row>
    <row r="233" spans="2:83" ht="13.5" customHeight="1" x14ac:dyDescent="0.15">
      <c r="B233" s="3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7"/>
    </row>
    <row r="234" spans="2:83" ht="34.5" customHeight="1" x14ac:dyDescent="0.15">
      <c r="B234" s="33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T234" s="73"/>
      <c r="U234" s="347">
        <v>5000000</v>
      </c>
      <c r="V234" s="348"/>
      <c r="W234" s="348"/>
      <c r="X234" s="348"/>
      <c r="Y234" s="348"/>
      <c r="Z234" s="348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9"/>
      <c r="AO234" s="350" t="s">
        <v>65</v>
      </c>
      <c r="AP234" s="351"/>
      <c r="AQ234" s="352"/>
      <c r="AR234" s="73"/>
      <c r="AT234" s="78"/>
      <c r="AU234" s="353">
        <v>3000000</v>
      </c>
      <c r="AV234" s="354"/>
      <c r="AW234" s="354"/>
      <c r="AX234" s="354"/>
      <c r="AY234" s="354"/>
      <c r="AZ234" s="354"/>
      <c r="BA234" s="354"/>
      <c r="BB234" s="354"/>
      <c r="BC234" s="354"/>
      <c r="BD234" s="354"/>
      <c r="BE234" s="354"/>
      <c r="BF234" s="354"/>
      <c r="BG234" s="354"/>
      <c r="BH234" s="354"/>
      <c r="BI234" s="354"/>
      <c r="BJ234" s="354"/>
      <c r="BK234" s="354"/>
      <c r="BL234" s="354"/>
      <c r="BM234" s="354"/>
      <c r="BN234" s="355"/>
      <c r="BO234" s="350" t="s">
        <v>65</v>
      </c>
      <c r="BP234" s="351"/>
      <c r="BQ234" s="352"/>
      <c r="BR234" s="73"/>
      <c r="BS234" s="77"/>
    </row>
    <row r="235" spans="2:83" ht="13.5" customHeight="1" x14ac:dyDescent="0.15">
      <c r="B235" s="3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7"/>
    </row>
    <row r="236" spans="2:83" ht="0.75" customHeight="1" x14ac:dyDescent="0.15">
      <c r="B236" s="33"/>
      <c r="T236" s="73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73"/>
      <c r="AP236" s="73"/>
      <c r="AQ236" s="73"/>
      <c r="AR236" s="73"/>
      <c r="AT236" s="78"/>
      <c r="AU236" s="329"/>
      <c r="AV236" s="329"/>
      <c r="AW236" s="329"/>
      <c r="AX236" s="329"/>
      <c r="AY236" s="329"/>
      <c r="AZ236" s="329"/>
      <c r="BA236" s="329"/>
      <c r="BB236" s="329"/>
      <c r="BC236" s="329"/>
      <c r="BD236" s="329"/>
      <c r="BE236" s="329"/>
      <c r="BF236" s="329"/>
      <c r="BG236" s="329"/>
      <c r="BH236" s="329"/>
      <c r="BI236" s="329"/>
      <c r="BJ236" s="329"/>
      <c r="BK236" s="329"/>
      <c r="BL236" s="329"/>
      <c r="BM236" s="329"/>
      <c r="BN236" s="329"/>
      <c r="BO236" s="73"/>
      <c r="BP236" s="73"/>
      <c r="BQ236" s="73"/>
      <c r="BR236" s="73"/>
      <c r="BS236" s="55"/>
    </row>
    <row r="237" spans="2:83" ht="13.5" customHeight="1" x14ac:dyDescent="0.15"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55"/>
    </row>
    <row r="238" spans="2:83" x14ac:dyDescent="0.15"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55"/>
    </row>
    <row r="239" spans="2:83" ht="21" x14ac:dyDescent="0.15"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" t="s">
        <v>134</v>
      </c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55"/>
    </row>
    <row r="240" spans="2:83" x14ac:dyDescent="0.15"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30" t="s">
        <v>107</v>
      </c>
      <c r="BN240" s="331"/>
      <c r="BO240" s="331"/>
      <c r="BP240" s="331"/>
      <c r="BQ240" s="332"/>
      <c r="BR240" s="34"/>
      <c r="BS240" s="55"/>
    </row>
    <row r="241" spans="2:71" ht="13.5" customHeight="1" x14ac:dyDescent="0.15"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33"/>
      <c r="BN241" s="334"/>
      <c r="BO241" s="334"/>
      <c r="BP241" s="334"/>
      <c r="BQ241" s="335"/>
      <c r="BR241" s="34"/>
      <c r="BS241" s="55"/>
    </row>
    <row r="242" spans="2:71" ht="13.5" customHeight="1" x14ac:dyDescent="0.15"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33"/>
      <c r="BN242" s="334"/>
      <c r="BO242" s="334"/>
      <c r="BP242" s="334"/>
      <c r="BQ242" s="335"/>
      <c r="BR242" s="34"/>
      <c r="BS242" s="55"/>
    </row>
    <row r="243" spans="2:71" ht="13.5" customHeight="1" x14ac:dyDescent="0.15"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39" t="str">
        <f>IF(【契約①】契約内容申告書!N194="","",【契約①】契約内容申告書!N194)</f>
        <v/>
      </c>
      <c r="AZ243" s="340"/>
      <c r="BA243" s="340"/>
      <c r="BB243" s="340"/>
      <c r="BC243" s="340"/>
      <c r="BD243" s="340"/>
      <c r="BE243" s="340"/>
      <c r="BF243" s="340"/>
      <c r="BG243" s="340"/>
      <c r="BH243" s="340"/>
      <c r="BI243" s="340"/>
      <c r="BJ243" s="340"/>
      <c r="BK243" s="341"/>
      <c r="BL243" s="34"/>
      <c r="BM243" s="333"/>
      <c r="BN243" s="334"/>
      <c r="BO243" s="334"/>
      <c r="BP243" s="334"/>
      <c r="BQ243" s="335"/>
      <c r="BR243" s="34"/>
      <c r="BS243" s="55"/>
    </row>
    <row r="244" spans="2:71" ht="21" customHeight="1" x14ac:dyDescent="0.15"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9" t="s">
        <v>108</v>
      </c>
      <c r="AS244" s="79"/>
      <c r="AT244" s="79"/>
      <c r="AU244" s="79"/>
      <c r="AV244" s="79"/>
      <c r="AW244" s="79"/>
      <c r="AX244" s="9"/>
      <c r="AY244" s="342"/>
      <c r="AZ244" s="343"/>
      <c r="BA244" s="343"/>
      <c r="BB244" s="343"/>
      <c r="BC244" s="343"/>
      <c r="BD244" s="343"/>
      <c r="BE244" s="343"/>
      <c r="BF244" s="343"/>
      <c r="BG244" s="343"/>
      <c r="BH244" s="343"/>
      <c r="BI244" s="343"/>
      <c r="BJ244" s="343"/>
      <c r="BK244" s="344"/>
      <c r="BL244" s="10"/>
      <c r="BM244" s="336"/>
      <c r="BN244" s="337"/>
      <c r="BO244" s="337"/>
      <c r="BP244" s="337"/>
      <c r="BQ244" s="338"/>
      <c r="BR244" s="34"/>
      <c r="BS244" s="55"/>
    </row>
    <row r="245" spans="2:71" x14ac:dyDescent="0.15">
      <c r="B245" s="80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2"/>
    </row>
    <row r="253" spans="2:71" ht="21" x14ac:dyDescent="0.15">
      <c r="C253" s="16" t="s">
        <v>157</v>
      </c>
    </row>
    <row r="254" spans="2:71" ht="21" x14ac:dyDescent="0.15">
      <c r="C254" s="16" t="s">
        <v>158</v>
      </c>
    </row>
    <row r="255" spans="2:71" ht="21" x14ac:dyDescent="0.15">
      <c r="C255" s="16" t="s">
        <v>159</v>
      </c>
    </row>
    <row r="256" spans="2:71" ht="21" x14ac:dyDescent="0.15">
      <c r="C256" s="16" t="s">
        <v>160</v>
      </c>
    </row>
    <row r="257" spans="2:3" ht="21" x14ac:dyDescent="0.15">
      <c r="C257" s="16" t="s">
        <v>47</v>
      </c>
    </row>
    <row r="260" spans="2:3" ht="28.5" x14ac:dyDescent="0.15">
      <c r="B260" s="86" t="s">
        <v>48</v>
      </c>
    </row>
    <row r="301" spans="2:2" ht="28.5" x14ac:dyDescent="0.15">
      <c r="B301" s="86" t="s">
        <v>49</v>
      </c>
    </row>
  </sheetData>
  <sheetProtection password="B6C9" sheet="1" objects="1" scenarios="1" selectLockedCells="1"/>
  <mergeCells count="306">
    <mergeCell ref="AB19:AS19"/>
    <mergeCell ref="BM19:BN19"/>
    <mergeCell ref="BP19:BQ19"/>
    <mergeCell ref="C20:BS20"/>
    <mergeCell ref="C21:BS21"/>
    <mergeCell ref="C22:BS22"/>
    <mergeCell ref="BI17:BJ17"/>
    <mergeCell ref="BK17:BL17"/>
    <mergeCell ref="BM17:BN17"/>
    <mergeCell ref="BO17:BP17"/>
    <mergeCell ref="BG18:BQ18"/>
    <mergeCell ref="BE17:BH17"/>
    <mergeCell ref="C30:J31"/>
    <mergeCell ref="K30:AM31"/>
    <mergeCell ref="AU30:AZ33"/>
    <mergeCell ref="BA30:BM33"/>
    <mergeCell ref="BN30:BQ33"/>
    <mergeCell ref="C32:J33"/>
    <mergeCell ref="K32:AM33"/>
    <mergeCell ref="C24:J25"/>
    <mergeCell ref="K24:AM25"/>
    <mergeCell ref="C26:J27"/>
    <mergeCell ref="K26:AM27"/>
    <mergeCell ref="C28:J29"/>
    <mergeCell ref="K28:AM29"/>
    <mergeCell ref="C49:E51"/>
    <mergeCell ref="F49:R51"/>
    <mergeCell ref="U49:AN51"/>
    <mergeCell ref="AO49:AQ51"/>
    <mergeCell ref="C36:BR38"/>
    <mergeCell ref="C40:E42"/>
    <mergeCell ref="F40:R42"/>
    <mergeCell ref="U40:AN42"/>
    <mergeCell ref="AO40:AQ42"/>
    <mergeCell ref="F43:H45"/>
    <mergeCell ref="I43:R45"/>
    <mergeCell ref="U43:AN45"/>
    <mergeCell ref="AO43:AQ45"/>
    <mergeCell ref="F52:H54"/>
    <mergeCell ref="I52:R54"/>
    <mergeCell ref="U52:AN54"/>
    <mergeCell ref="AO52:AQ54"/>
    <mergeCell ref="F55:H57"/>
    <mergeCell ref="I55:R57"/>
    <mergeCell ref="U55:AN57"/>
    <mergeCell ref="AO55:AQ57"/>
    <mergeCell ref="F46:H48"/>
    <mergeCell ref="I46:R48"/>
    <mergeCell ref="U46:AN48"/>
    <mergeCell ref="AO46:AQ48"/>
    <mergeCell ref="U59:AN59"/>
    <mergeCell ref="C60:BR62"/>
    <mergeCell ref="T64:AR65"/>
    <mergeCell ref="AT64:BR65"/>
    <mergeCell ref="C67:E69"/>
    <mergeCell ref="F67:R69"/>
    <mergeCell ref="U67:AN69"/>
    <mergeCell ref="AO67:AQ69"/>
    <mergeCell ref="AU67:BN69"/>
    <mergeCell ref="BO67:BQ69"/>
    <mergeCell ref="C73:E75"/>
    <mergeCell ref="F73:R75"/>
    <mergeCell ref="U73:AN75"/>
    <mergeCell ref="AO73:AQ75"/>
    <mergeCell ref="AU73:BN75"/>
    <mergeCell ref="BO73:BQ75"/>
    <mergeCell ref="C70:E72"/>
    <mergeCell ref="F70:R72"/>
    <mergeCell ref="U70:AN72"/>
    <mergeCell ref="AO70:AQ72"/>
    <mergeCell ref="AU70:BN72"/>
    <mergeCell ref="BO70:BQ72"/>
    <mergeCell ref="BS76:BS78"/>
    <mergeCell ref="BT76:CE78"/>
    <mergeCell ref="C79:E81"/>
    <mergeCell ref="F79:R81"/>
    <mergeCell ref="U79:AN81"/>
    <mergeCell ref="AO79:AQ81"/>
    <mergeCell ref="AU79:BN81"/>
    <mergeCell ref="BO79:BQ81"/>
    <mergeCell ref="C76:E78"/>
    <mergeCell ref="F76:R78"/>
    <mergeCell ref="U76:AN78"/>
    <mergeCell ref="AO76:AQ78"/>
    <mergeCell ref="AU76:BN78"/>
    <mergeCell ref="BO76:BQ78"/>
    <mergeCell ref="BO95:BQ97"/>
    <mergeCell ref="C98:E100"/>
    <mergeCell ref="F98:R100"/>
    <mergeCell ref="U98:AN100"/>
    <mergeCell ref="AO98:AQ100"/>
    <mergeCell ref="AU98:BN100"/>
    <mergeCell ref="BO98:BQ100"/>
    <mergeCell ref="BS82:BS84"/>
    <mergeCell ref="BT82:CE84"/>
    <mergeCell ref="C88:BR90"/>
    <mergeCell ref="T92:AR93"/>
    <mergeCell ref="AT92:BR93"/>
    <mergeCell ref="C95:E97"/>
    <mergeCell ref="F95:R97"/>
    <mergeCell ref="U95:AN97"/>
    <mergeCell ref="AO95:AQ97"/>
    <mergeCell ref="AU95:BN97"/>
    <mergeCell ref="C82:E84"/>
    <mergeCell ref="F82:R84"/>
    <mergeCell ref="U82:AN84"/>
    <mergeCell ref="AO82:AQ84"/>
    <mergeCell ref="AU82:BN84"/>
    <mergeCell ref="BO82:BQ84"/>
    <mergeCell ref="BO102:BQ104"/>
    <mergeCell ref="C105:E107"/>
    <mergeCell ref="F105:R107"/>
    <mergeCell ref="U105:AN107"/>
    <mergeCell ref="AO105:AQ107"/>
    <mergeCell ref="AU105:BN107"/>
    <mergeCell ref="BO105:BQ107"/>
    <mergeCell ref="U101:AN101"/>
    <mergeCell ref="AU101:BN101"/>
    <mergeCell ref="C102:E104"/>
    <mergeCell ref="F102:R104"/>
    <mergeCell ref="U102:AN104"/>
    <mergeCell ref="AO102:AQ104"/>
    <mergeCell ref="AU102:BN104"/>
    <mergeCell ref="BS108:BS110"/>
    <mergeCell ref="BT108:CE110"/>
    <mergeCell ref="C111:E113"/>
    <mergeCell ref="F111:R113"/>
    <mergeCell ref="U111:AN113"/>
    <mergeCell ref="AO111:AQ113"/>
    <mergeCell ref="AU111:BN113"/>
    <mergeCell ref="BO111:BQ113"/>
    <mergeCell ref="C108:E110"/>
    <mergeCell ref="F108:R110"/>
    <mergeCell ref="U108:AN110"/>
    <mergeCell ref="AO108:AQ110"/>
    <mergeCell ref="AU108:BN110"/>
    <mergeCell ref="BO108:BQ110"/>
    <mergeCell ref="BS114:BS116"/>
    <mergeCell ref="BT114:CE116"/>
    <mergeCell ref="U118:AN118"/>
    <mergeCell ref="AO118:AQ118"/>
    <mergeCell ref="AU118:BN118"/>
    <mergeCell ref="BO118:BQ118"/>
    <mergeCell ref="C114:E116"/>
    <mergeCell ref="F114:R116"/>
    <mergeCell ref="U114:AN116"/>
    <mergeCell ref="AO114:AQ116"/>
    <mergeCell ref="AU114:BN116"/>
    <mergeCell ref="BO114:BQ116"/>
    <mergeCell ref="BG134:BQ134"/>
    <mergeCell ref="AB135:AS135"/>
    <mergeCell ref="BM135:BN135"/>
    <mergeCell ref="BP135:BQ135"/>
    <mergeCell ref="C136:BS136"/>
    <mergeCell ref="C137:BS137"/>
    <mergeCell ref="U120:AN120"/>
    <mergeCell ref="AU120:BN120"/>
    <mergeCell ref="BM124:BQ128"/>
    <mergeCell ref="AY127:BK128"/>
    <mergeCell ref="BI133:BJ133"/>
    <mergeCell ref="BK133:BL133"/>
    <mergeCell ref="BM133:BN133"/>
    <mergeCell ref="BO133:BP133"/>
    <mergeCell ref="BE133:BH133"/>
    <mergeCell ref="C146:J147"/>
    <mergeCell ref="K146:AM147"/>
    <mergeCell ref="AU146:AZ149"/>
    <mergeCell ref="BA146:BM149"/>
    <mergeCell ref="BN146:BQ149"/>
    <mergeCell ref="C148:J149"/>
    <mergeCell ref="K148:AM149"/>
    <mergeCell ref="C138:BS138"/>
    <mergeCell ref="C140:J141"/>
    <mergeCell ref="K140:AM141"/>
    <mergeCell ref="C142:J143"/>
    <mergeCell ref="K142:AM143"/>
    <mergeCell ref="C144:J145"/>
    <mergeCell ref="K144:AM145"/>
    <mergeCell ref="C165:E167"/>
    <mergeCell ref="F165:R167"/>
    <mergeCell ref="U165:AN167"/>
    <mergeCell ref="AO165:AQ167"/>
    <mergeCell ref="C152:BR154"/>
    <mergeCell ref="C156:E158"/>
    <mergeCell ref="F156:R158"/>
    <mergeCell ref="U156:AN158"/>
    <mergeCell ref="AO156:AQ158"/>
    <mergeCell ref="F159:H161"/>
    <mergeCell ref="I159:R161"/>
    <mergeCell ref="U159:AN161"/>
    <mergeCell ref="AO159:AQ161"/>
    <mergeCell ref="F168:H170"/>
    <mergeCell ref="I168:R170"/>
    <mergeCell ref="U168:AN170"/>
    <mergeCell ref="AO168:AQ170"/>
    <mergeCell ref="F171:H173"/>
    <mergeCell ref="I171:R173"/>
    <mergeCell ref="U171:AN173"/>
    <mergeCell ref="AO171:AQ173"/>
    <mergeCell ref="F162:H164"/>
    <mergeCell ref="I162:R164"/>
    <mergeCell ref="U162:AN164"/>
    <mergeCell ref="AO162:AQ164"/>
    <mergeCell ref="U175:AN175"/>
    <mergeCell ref="C176:BR178"/>
    <mergeCell ref="T180:AR181"/>
    <mergeCell ref="AT180:BR181"/>
    <mergeCell ref="C183:E185"/>
    <mergeCell ref="F183:R185"/>
    <mergeCell ref="U183:AN185"/>
    <mergeCell ref="AO183:AQ185"/>
    <mergeCell ref="AU183:BN185"/>
    <mergeCell ref="BO183:BQ185"/>
    <mergeCell ref="C189:E191"/>
    <mergeCell ref="F189:R191"/>
    <mergeCell ref="U189:AN191"/>
    <mergeCell ref="AO189:AQ191"/>
    <mergeCell ref="AU189:BN191"/>
    <mergeCell ref="BO189:BQ191"/>
    <mergeCell ref="C186:E188"/>
    <mergeCell ref="F186:R188"/>
    <mergeCell ref="U186:AN188"/>
    <mergeCell ref="AO186:AQ188"/>
    <mergeCell ref="AU186:BN188"/>
    <mergeCell ref="BO186:BQ188"/>
    <mergeCell ref="BS192:BS194"/>
    <mergeCell ref="BT192:CE194"/>
    <mergeCell ref="C195:E197"/>
    <mergeCell ref="F195:R197"/>
    <mergeCell ref="U195:AN197"/>
    <mergeCell ref="AO195:AQ197"/>
    <mergeCell ref="AU195:BN197"/>
    <mergeCell ref="BO195:BQ197"/>
    <mergeCell ref="C192:E194"/>
    <mergeCell ref="F192:R194"/>
    <mergeCell ref="U192:AN194"/>
    <mergeCell ref="AO192:AQ194"/>
    <mergeCell ref="AU192:BN194"/>
    <mergeCell ref="BO192:BQ194"/>
    <mergeCell ref="BO211:BQ213"/>
    <mergeCell ref="C214:E216"/>
    <mergeCell ref="F214:R216"/>
    <mergeCell ref="U214:AN216"/>
    <mergeCell ref="AO214:AQ216"/>
    <mergeCell ref="AU214:BN216"/>
    <mergeCell ref="BO214:BQ216"/>
    <mergeCell ref="BS198:BS200"/>
    <mergeCell ref="BT198:CE200"/>
    <mergeCell ref="C204:BR206"/>
    <mergeCell ref="T208:AR209"/>
    <mergeCell ref="AT208:BR209"/>
    <mergeCell ref="C211:E213"/>
    <mergeCell ref="F211:R213"/>
    <mergeCell ref="U211:AN213"/>
    <mergeCell ref="AO211:AQ213"/>
    <mergeCell ref="AU211:BN213"/>
    <mergeCell ref="C198:E200"/>
    <mergeCell ref="F198:R200"/>
    <mergeCell ref="U198:AN200"/>
    <mergeCell ref="AO198:AQ200"/>
    <mergeCell ref="AU198:BN200"/>
    <mergeCell ref="BO198:BQ200"/>
    <mergeCell ref="BO218:BQ220"/>
    <mergeCell ref="C221:E223"/>
    <mergeCell ref="F221:R223"/>
    <mergeCell ref="U221:AN223"/>
    <mergeCell ref="AO221:AQ223"/>
    <mergeCell ref="AU221:BN223"/>
    <mergeCell ref="BO221:BQ223"/>
    <mergeCell ref="U217:AN217"/>
    <mergeCell ref="AU217:BN217"/>
    <mergeCell ref="C218:E220"/>
    <mergeCell ref="F218:R220"/>
    <mergeCell ref="U218:AN220"/>
    <mergeCell ref="AO218:AQ220"/>
    <mergeCell ref="AU218:BN220"/>
    <mergeCell ref="C230:E232"/>
    <mergeCell ref="F230:R232"/>
    <mergeCell ref="U230:AN232"/>
    <mergeCell ref="AO230:AQ232"/>
    <mergeCell ref="AU230:BN232"/>
    <mergeCell ref="BO230:BQ232"/>
    <mergeCell ref="BS224:BS226"/>
    <mergeCell ref="BT224:CE226"/>
    <mergeCell ref="C227:E229"/>
    <mergeCell ref="F227:R229"/>
    <mergeCell ref="U227:AN229"/>
    <mergeCell ref="AO227:AQ229"/>
    <mergeCell ref="AU227:BN229"/>
    <mergeCell ref="BO227:BQ229"/>
    <mergeCell ref="C224:E226"/>
    <mergeCell ref="F224:R226"/>
    <mergeCell ref="U224:AN226"/>
    <mergeCell ref="AO224:AQ226"/>
    <mergeCell ref="AU224:BN226"/>
    <mergeCell ref="BO224:BQ226"/>
    <mergeCell ref="U236:AN236"/>
    <mergeCell ref="AU236:BN236"/>
    <mergeCell ref="BM240:BQ244"/>
    <mergeCell ref="AY243:BK244"/>
    <mergeCell ref="BS230:BS232"/>
    <mergeCell ref="BT230:CE232"/>
    <mergeCell ref="U234:AN234"/>
    <mergeCell ref="AO234:AQ234"/>
    <mergeCell ref="AU234:BN234"/>
    <mergeCell ref="BO234:BQ234"/>
  </mergeCells>
  <phoneticPr fontId="37"/>
  <conditionalFormatting sqref="B60:BR85">
    <cfRule type="expression" dxfId="66" priority="11">
      <formula>$U$59="料率"</formula>
    </cfRule>
  </conditionalFormatting>
  <conditionalFormatting sqref="C88:BR100 C101:U101 BO101:BR101 AO101:AU101 C119:BR119 C118:AO118 AR118:BN118 BR118 C102:BR117">
    <cfRule type="expression" dxfId="65" priority="10">
      <formula>$U$59="積算"</formula>
    </cfRule>
  </conditionalFormatting>
  <conditionalFormatting sqref="BO118">
    <cfRule type="expression" dxfId="64" priority="9">
      <formula>$U$59="積算"</formula>
    </cfRule>
  </conditionalFormatting>
  <conditionalFormatting sqref="B176:BR201">
    <cfRule type="expression" dxfId="63" priority="8">
      <formula>$U$59="料率"</formula>
    </cfRule>
  </conditionalFormatting>
  <conditionalFormatting sqref="C204:BR206">
    <cfRule type="expression" dxfId="62" priority="7">
      <formula>$U$59="積算"</formula>
    </cfRule>
  </conditionalFormatting>
  <conditionalFormatting sqref="C208:S235 T217:U217 BO217:BR217 AO217:AU217 T235:BR235 T234:AO234 AR234:BO234 BR234 T218:BR233">
    <cfRule type="expression" dxfId="61" priority="2">
      <formula>$T$45="積算"</formula>
    </cfRule>
  </conditionalFormatting>
  <conditionalFormatting sqref="C207:BR207">
    <cfRule type="expression" dxfId="60" priority="5">
      <formula>$T$45="積算"</formula>
    </cfRule>
  </conditionalFormatting>
  <conditionalFormatting sqref="T208:BR216">
    <cfRule type="expression" dxfId="59" priority="3">
      <formula>$T$45="積算"</formula>
    </cfRule>
  </conditionalFormatting>
  <dataValidations count="7">
    <dataValidation type="whole" allowBlank="1" showInputMessage="1" showErrorMessage="1" sqref="U43:AN48 U52:AN57 U159:AN164 U168:AN173" xr:uid="{00000000-0002-0000-0100-000000000000}">
      <formula1>0</formula1>
      <formula2>9999999999</formula2>
    </dataValidation>
    <dataValidation type="list" showInputMessage="1" showErrorMessage="1" sqref="U59 U175" xr:uid="{00000000-0002-0000-0100-000001000000}">
      <formula1>"積算,料率,"</formula1>
    </dataValidation>
    <dataValidation type="custom" allowBlank="1" showInputMessage="1" showErrorMessage="1" sqref="AQ59 AQ175" xr:uid="{00000000-0002-0000-0100-000002000000}">
      <formula1>"if(R43=""料率"","""")"</formula1>
    </dataValidation>
    <dataValidation type="custom" showInputMessage="1" showErrorMessage="1" errorTitle="計算方法" error="計算方法で「積算」が選択されていません。" sqref="U67:BN84 U183:BN200" xr:uid="{00000000-0002-0000-0100-000003000000}">
      <formula1>$U$59="積算"</formula1>
    </dataValidation>
    <dataValidation type="custom" showInputMessage="1" showErrorMessage="1" errorTitle="計算方法" error="計算方法が「積算」を選択されています。①の表に入力してください。" sqref="U119:BN119 U235:BN235" xr:uid="{00000000-0002-0000-0100-000004000000}">
      <formula1>U83="料率"</formula1>
    </dataValidation>
    <dataValidation type="custom" showInputMessage="1" showErrorMessage="1" errorTitle="計算方法" error="計算方法で「料率」が選択されていません。" sqref="AP95:AQ117 AR95:BN118 BO118 U95:AO118" xr:uid="{00000000-0002-0000-0100-000005000000}">
      <formula1>$U$59="料率"</formula1>
    </dataValidation>
    <dataValidation type="custom" showInputMessage="1" showErrorMessage="1" errorTitle="計算方法" error="計算方法で「料率」が選択されていません。" sqref="AP211:AQ233 AR211:BN234 BO234 U211:AO234" xr:uid="{00000000-0002-0000-0100-000006000000}">
      <formula1>$T$45="料率"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3" orientation="portrait" r:id="rId1"/>
  <rowBreaks count="2" manualBreakCount="2">
    <brk id="130" max="71" man="1"/>
    <brk id="246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DB107"/>
  <sheetViews>
    <sheetView showGridLines="0" zoomScale="55" zoomScaleNormal="55" zoomScaleSheetLayoutView="55" workbookViewId="0">
      <selection activeCell="J13" sqref="J13:AI14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3"/>
      <c r="BT1" s="34"/>
      <c r="BU1" s="34"/>
      <c r="BV1" s="705"/>
      <c r="BW1" s="705"/>
    </row>
    <row r="2" spans="1:75" s="16" customFormat="1" ht="21" x14ac:dyDescent="0.15"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5" t="s">
        <v>1</v>
      </c>
      <c r="BC2" s="106"/>
      <c r="BD2" s="257">
        <v>2020</v>
      </c>
      <c r="BE2" s="257"/>
      <c r="BF2" s="257"/>
      <c r="BG2" s="257"/>
      <c r="BH2" s="706" t="s">
        <v>2</v>
      </c>
      <c r="BI2" s="706"/>
      <c r="BJ2" s="707"/>
      <c r="BK2" s="707"/>
      <c r="BL2" s="706" t="s">
        <v>4</v>
      </c>
      <c r="BM2" s="706"/>
      <c r="BN2" s="707"/>
      <c r="BO2" s="707"/>
      <c r="BP2" s="102" t="s">
        <v>6</v>
      </c>
      <c r="BR2" s="102"/>
    </row>
    <row r="3" spans="1:75" s="16" customFormat="1" ht="21" x14ac:dyDescent="0.15"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 t="s">
        <v>7</v>
      </c>
      <c r="BC3" s="697" t="s">
        <v>163</v>
      </c>
      <c r="BD3" s="697"/>
      <c r="BE3" s="697"/>
      <c r="BF3" s="698"/>
      <c r="BG3" s="698"/>
      <c r="BH3" s="698"/>
      <c r="BI3" s="698"/>
      <c r="BJ3" s="698"/>
      <c r="BK3" s="698"/>
      <c r="BL3" s="698"/>
      <c r="BM3" s="698"/>
      <c r="BN3" s="698"/>
      <c r="BO3" s="698"/>
      <c r="BP3" s="698"/>
      <c r="BQ3" s="698"/>
      <c r="BR3" s="102"/>
    </row>
    <row r="4" spans="1:75" s="16" customFormat="1" ht="21" x14ac:dyDescent="0.15"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H4" s="105"/>
      <c r="BI4" s="15"/>
      <c r="BJ4" s="15"/>
      <c r="BK4" s="16" t="s">
        <v>50</v>
      </c>
      <c r="BL4" s="699">
        <v>1</v>
      </c>
      <c r="BM4" s="699"/>
      <c r="BN4" s="17" t="s">
        <v>51</v>
      </c>
      <c r="BO4" s="699" t="str">
        <f>IF(J15="","",J15)</f>
        <v/>
      </c>
      <c r="BP4" s="699"/>
      <c r="BQ4" s="16" t="s">
        <v>52</v>
      </c>
      <c r="BR4" s="102"/>
    </row>
    <row r="5" spans="1:75" s="38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5" customFormat="1" ht="24" x14ac:dyDescent="0.15">
      <c r="B7" s="701" t="s">
        <v>132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48" customFormat="1" ht="17.25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5" s="48" customFormat="1" ht="17.25" x14ac:dyDescent="0.15">
      <c r="A9" s="24"/>
      <c r="B9" s="311" t="s">
        <v>12</v>
      </c>
      <c r="C9" s="311"/>
      <c r="D9" s="311"/>
      <c r="E9" s="311"/>
      <c r="F9" s="311"/>
      <c r="G9" s="311"/>
      <c r="H9" s="311"/>
      <c r="I9" s="311"/>
      <c r="J9" s="679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1"/>
    </row>
    <row r="10" spans="1:75" s="48" customFormat="1" ht="17.25" x14ac:dyDescent="0.15">
      <c r="B10" s="311"/>
      <c r="C10" s="311"/>
      <c r="D10" s="311"/>
      <c r="E10" s="311"/>
      <c r="F10" s="311"/>
      <c r="G10" s="311"/>
      <c r="H10" s="311"/>
      <c r="I10" s="311"/>
      <c r="J10" s="682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4"/>
    </row>
    <row r="11" spans="1:75" ht="17.25" x14ac:dyDescent="0.15">
      <c r="B11" s="311" t="s">
        <v>14</v>
      </c>
      <c r="C11" s="311"/>
      <c r="D11" s="311"/>
      <c r="E11" s="311"/>
      <c r="F11" s="311"/>
      <c r="G11" s="311"/>
      <c r="H11" s="311"/>
      <c r="I11" s="311"/>
      <c r="J11" s="679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1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8"/>
    </row>
    <row r="12" spans="1:75" ht="17.25" x14ac:dyDescent="0.15">
      <c r="B12" s="311"/>
      <c r="C12" s="311"/>
      <c r="D12" s="311"/>
      <c r="E12" s="311"/>
      <c r="F12" s="311"/>
      <c r="G12" s="311"/>
      <c r="H12" s="311"/>
      <c r="I12" s="311"/>
      <c r="J12" s="682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4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8"/>
    </row>
    <row r="13" spans="1:75" ht="17.25" x14ac:dyDescent="0.15">
      <c r="B13" s="311" t="s">
        <v>16</v>
      </c>
      <c r="C13" s="311"/>
      <c r="D13" s="311"/>
      <c r="E13" s="311"/>
      <c r="F13" s="311"/>
      <c r="G13" s="311"/>
      <c r="H13" s="311"/>
      <c r="I13" s="311"/>
      <c r="J13" s="679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311"/>
      <c r="C14" s="311"/>
      <c r="D14" s="311"/>
      <c r="E14" s="311"/>
      <c r="F14" s="311"/>
      <c r="G14" s="311"/>
      <c r="H14" s="311"/>
      <c r="I14" s="311"/>
      <c r="J14" s="682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4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679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  <c r="AM15" s="24"/>
      <c r="AN15" s="24"/>
      <c r="AO15" s="24"/>
      <c r="AP15" s="24"/>
    </row>
    <row r="16" spans="1:75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682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4"/>
      <c r="AM16" s="24"/>
      <c r="AN16" s="24"/>
      <c r="AO16" s="24"/>
      <c r="AP16" s="24"/>
      <c r="BR16" s="24"/>
    </row>
    <row r="17" spans="1:106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691">
        <v>1</v>
      </c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3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280"/>
      <c r="C18" s="281"/>
      <c r="D18" s="281"/>
      <c r="E18" s="281"/>
      <c r="F18" s="281"/>
      <c r="G18" s="281"/>
      <c r="H18" s="281"/>
      <c r="I18" s="282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6"/>
      <c r="AJ18" s="48"/>
      <c r="AK18" s="48"/>
      <c r="AL18" s="48"/>
      <c r="AM18" s="48"/>
      <c r="AN18" s="48"/>
      <c r="AO18" s="48"/>
      <c r="AP18" s="48"/>
      <c r="BS18" s="704" t="str">
        <f>IF(P31&lt;W28,プルダウン項目!G2,"")</f>
        <v/>
      </c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0"/>
      <c r="AO19" s="110"/>
      <c r="AP19" s="110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</row>
    <row r="21" spans="1:106" ht="11.25" customHeight="1" x14ac:dyDescent="0.15">
      <c r="B21" s="277" t="s">
        <v>20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</row>
    <row r="22" spans="1:106" ht="11.2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S22" s="704" t="str">
        <f>IF(AND(I28&gt;0,OR(AH28="",AH31="")),プルダウン項目!G3,"")</f>
        <v/>
      </c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</row>
    <row r="23" spans="1:106" ht="11.2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</row>
    <row r="24" spans="1:106" ht="15" customHeight="1" x14ac:dyDescent="0.15">
      <c r="A24" s="8"/>
      <c r="B24" s="288" t="s">
        <v>123</v>
      </c>
      <c r="C24" s="288"/>
      <c r="D24" s="288"/>
      <c r="E24" s="288"/>
      <c r="F24" s="288"/>
      <c r="G24" s="288"/>
      <c r="H24" s="288"/>
      <c r="I24" s="290" t="s">
        <v>124</v>
      </c>
      <c r="J24" s="290"/>
      <c r="K24" s="290"/>
      <c r="L24" s="290"/>
      <c r="M24" s="290"/>
      <c r="N24" s="290"/>
      <c r="O24" s="290"/>
      <c r="P24" s="290" t="s">
        <v>23</v>
      </c>
      <c r="Q24" s="290"/>
      <c r="R24" s="290"/>
      <c r="S24" s="290"/>
      <c r="T24" s="290"/>
      <c r="U24" s="290"/>
      <c r="V24" s="290"/>
      <c r="W24" s="292" t="s">
        <v>126</v>
      </c>
      <c r="X24" s="293"/>
      <c r="Y24" s="293"/>
      <c r="Z24" s="293"/>
      <c r="AA24" s="293"/>
      <c r="AB24" s="293"/>
      <c r="AC24" s="294"/>
      <c r="AD24" s="301" t="s">
        <v>24</v>
      </c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  <c r="AU24" s="290" t="s">
        <v>53</v>
      </c>
      <c r="AV24" s="290"/>
      <c r="AW24" s="290"/>
      <c r="AX24" s="290"/>
      <c r="AY24" s="290"/>
      <c r="AZ24" s="290" t="s">
        <v>54</v>
      </c>
      <c r="BA24" s="290"/>
      <c r="BB24" s="290"/>
      <c r="BC24" s="290"/>
      <c r="BD24" s="290"/>
      <c r="BE24" s="290" t="s">
        <v>55</v>
      </c>
      <c r="BF24" s="290"/>
      <c r="BG24" s="290"/>
      <c r="BH24" s="290"/>
      <c r="BI24" s="290"/>
      <c r="BJ24" s="290" t="s">
        <v>56</v>
      </c>
      <c r="BK24" s="290"/>
      <c r="BL24" s="290"/>
      <c r="BM24" s="290"/>
      <c r="BN24" s="290"/>
      <c r="BO24" s="290"/>
      <c r="BP24" s="290"/>
      <c r="BQ24" s="290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</row>
    <row r="25" spans="1:106" ht="15" customHeight="1" x14ac:dyDescent="0.15">
      <c r="B25" s="288"/>
      <c r="C25" s="288"/>
      <c r="D25" s="288"/>
      <c r="E25" s="288"/>
      <c r="F25" s="288"/>
      <c r="G25" s="288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5"/>
      <c r="X25" s="296"/>
      <c r="Y25" s="296"/>
      <c r="Z25" s="296"/>
      <c r="AA25" s="296"/>
      <c r="AB25" s="296"/>
      <c r="AC25" s="297"/>
      <c r="AD25" s="304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1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DB25" s="1"/>
    </row>
    <row r="26" spans="1:106" ht="15" customHeight="1" x14ac:dyDescent="0.15">
      <c r="B26" s="288"/>
      <c r="C26" s="288"/>
      <c r="D26" s="288"/>
      <c r="E26" s="288"/>
      <c r="F26" s="288"/>
      <c r="G26" s="288"/>
      <c r="H26" s="288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5"/>
      <c r="X26" s="296"/>
      <c r="Y26" s="296"/>
      <c r="Z26" s="296"/>
      <c r="AA26" s="296"/>
      <c r="AB26" s="296"/>
      <c r="AC26" s="297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6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S26" s="704" t="str">
        <f>IF(AU28=プルダウン項目!B6,プルダウン項目!G4,"")</f>
        <v/>
      </c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DB26" s="1"/>
    </row>
    <row r="27" spans="1:106" ht="15" customHeight="1" x14ac:dyDescent="0.15">
      <c r="B27" s="289"/>
      <c r="C27" s="289"/>
      <c r="D27" s="289"/>
      <c r="E27" s="289"/>
      <c r="F27" s="289"/>
      <c r="G27" s="289"/>
      <c r="H27" s="289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8"/>
      <c r="X27" s="299"/>
      <c r="Y27" s="299"/>
      <c r="Z27" s="299"/>
      <c r="AA27" s="299"/>
      <c r="AB27" s="299"/>
      <c r="AC27" s="300"/>
      <c r="AD27" s="307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9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DB27" s="2"/>
    </row>
    <row r="28" spans="1:106" ht="15.75" customHeight="1" x14ac:dyDescent="0.15">
      <c r="B28" s="650"/>
      <c r="C28" s="650"/>
      <c r="D28" s="650"/>
      <c r="E28" s="651"/>
      <c r="F28" s="255" t="s">
        <v>57</v>
      </c>
      <c r="G28" s="255"/>
      <c r="H28" s="256"/>
      <c r="I28" s="650"/>
      <c r="J28" s="650"/>
      <c r="K28" s="650"/>
      <c r="L28" s="651"/>
      <c r="M28" s="255" t="s">
        <v>58</v>
      </c>
      <c r="N28" s="255"/>
      <c r="O28" s="256"/>
      <c r="P28" s="652" t="str">
        <f>IF(B28="","",B28+I28)</f>
        <v/>
      </c>
      <c r="Q28" s="652"/>
      <c r="R28" s="652"/>
      <c r="S28" s="653"/>
      <c r="T28" s="235" t="s">
        <v>57</v>
      </c>
      <c r="U28" s="235"/>
      <c r="V28" s="236"/>
      <c r="W28" s="685"/>
      <c r="X28" s="686"/>
      <c r="Y28" s="686"/>
      <c r="Z28" s="686"/>
      <c r="AA28" s="247" t="s">
        <v>2</v>
      </c>
      <c r="AB28" s="247"/>
      <c r="AC28" s="248"/>
      <c r="AD28" s="265" t="s">
        <v>30</v>
      </c>
      <c r="AE28" s="266"/>
      <c r="AF28" s="266"/>
      <c r="AG28" s="267"/>
      <c r="AH28" s="655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7"/>
      <c r="AU28" s="664"/>
      <c r="AV28" s="665"/>
      <c r="AW28" s="665"/>
      <c r="AX28" s="665"/>
      <c r="AY28" s="666"/>
      <c r="AZ28" s="641"/>
      <c r="BA28" s="642"/>
      <c r="BB28" s="642"/>
      <c r="BC28" s="642"/>
      <c r="BD28" s="643"/>
      <c r="BE28" s="641"/>
      <c r="BF28" s="642"/>
      <c r="BG28" s="642"/>
      <c r="BH28" s="642"/>
      <c r="BI28" s="643"/>
      <c r="BJ28" s="708"/>
      <c r="BK28" s="709"/>
      <c r="BL28" s="709"/>
      <c r="BM28" s="709"/>
      <c r="BN28" s="709"/>
      <c r="BO28" s="709"/>
      <c r="BP28" s="709"/>
      <c r="BQ28" s="710"/>
      <c r="BR28" s="15" t="str">
        <f>IF(BS18="","","※1")</f>
        <v/>
      </c>
      <c r="BS28" s="703" t="str">
        <f>IF(AZ28=プルダウン項目!C6,プルダウン項目!G5,"")</f>
        <v/>
      </c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DB28" s="2"/>
    </row>
    <row r="29" spans="1:106" ht="15.75" customHeight="1" x14ac:dyDescent="0.15">
      <c r="B29" s="650"/>
      <c r="C29" s="650"/>
      <c r="D29" s="650"/>
      <c r="E29" s="651"/>
      <c r="F29" s="257"/>
      <c r="G29" s="257"/>
      <c r="H29" s="258"/>
      <c r="I29" s="650"/>
      <c r="J29" s="650"/>
      <c r="K29" s="650"/>
      <c r="L29" s="651"/>
      <c r="M29" s="257"/>
      <c r="N29" s="257"/>
      <c r="O29" s="258"/>
      <c r="P29" s="652"/>
      <c r="Q29" s="652"/>
      <c r="R29" s="652"/>
      <c r="S29" s="653"/>
      <c r="T29" s="237"/>
      <c r="U29" s="237"/>
      <c r="V29" s="238"/>
      <c r="W29" s="687"/>
      <c r="X29" s="688"/>
      <c r="Y29" s="688"/>
      <c r="Z29" s="688"/>
      <c r="AA29" s="249"/>
      <c r="AB29" s="249"/>
      <c r="AC29" s="250"/>
      <c r="AD29" s="213"/>
      <c r="AE29" s="214"/>
      <c r="AF29" s="214"/>
      <c r="AG29" s="215"/>
      <c r="AH29" s="658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60"/>
      <c r="AU29" s="667"/>
      <c r="AV29" s="668"/>
      <c r="AW29" s="668"/>
      <c r="AX29" s="668"/>
      <c r="AY29" s="669"/>
      <c r="AZ29" s="644"/>
      <c r="BA29" s="645"/>
      <c r="BB29" s="645"/>
      <c r="BC29" s="645"/>
      <c r="BD29" s="646"/>
      <c r="BE29" s="644"/>
      <c r="BF29" s="645"/>
      <c r="BG29" s="645"/>
      <c r="BH29" s="645"/>
      <c r="BI29" s="646"/>
      <c r="BJ29" s="711"/>
      <c r="BK29" s="712"/>
      <c r="BL29" s="712"/>
      <c r="BM29" s="712"/>
      <c r="BN29" s="712"/>
      <c r="BO29" s="712"/>
      <c r="BP29" s="712"/>
      <c r="BQ29" s="71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DB29" s="2"/>
    </row>
    <row r="30" spans="1:106" ht="15.75" customHeight="1" x14ac:dyDescent="0.15">
      <c r="B30" s="650"/>
      <c r="C30" s="650"/>
      <c r="D30" s="650"/>
      <c r="E30" s="651"/>
      <c r="F30" s="259"/>
      <c r="G30" s="259"/>
      <c r="H30" s="260"/>
      <c r="I30" s="650"/>
      <c r="J30" s="650"/>
      <c r="K30" s="650"/>
      <c r="L30" s="651"/>
      <c r="M30" s="259"/>
      <c r="N30" s="259"/>
      <c r="O30" s="260"/>
      <c r="P30" s="654"/>
      <c r="Q30" s="654"/>
      <c r="R30" s="654"/>
      <c r="S30" s="229"/>
      <c r="T30" s="237"/>
      <c r="U30" s="237"/>
      <c r="V30" s="238"/>
      <c r="W30" s="689"/>
      <c r="X30" s="690"/>
      <c r="Y30" s="690"/>
      <c r="Z30" s="690"/>
      <c r="AA30" s="251"/>
      <c r="AB30" s="251"/>
      <c r="AC30" s="252"/>
      <c r="AD30" s="268"/>
      <c r="AE30" s="269"/>
      <c r="AF30" s="269"/>
      <c r="AG30" s="270"/>
      <c r="AH30" s="661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667"/>
      <c r="AV30" s="668"/>
      <c r="AW30" s="668"/>
      <c r="AX30" s="668"/>
      <c r="AY30" s="669"/>
      <c r="AZ30" s="644"/>
      <c r="BA30" s="645"/>
      <c r="BB30" s="645"/>
      <c r="BC30" s="645"/>
      <c r="BD30" s="646"/>
      <c r="BE30" s="644"/>
      <c r="BF30" s="645"/>
      <c r="BG30" s="645"/>
      <c r="BH30" s="645"/>
      <c r="BI30" s="646"/>
      <c r="BJ30" s="711"/>
      <c r="BK30" s="712"/>
      <c r="BL30" s="712"/>
      <c r="BM30" s="712"/>
      <c r="BN30" s="712"/>
      <c r="BO30" s="712"/>
      <c r="BP30" s="712"/>
      <c r="BQ30" s="713"/>
      <c r="BR30" s="15" t="str">
        <f>IF(BS22="","","※2")</f>
        <v/>
      </c>
      <c r="BS30" s="703" t="str">
        <f>IF(BE28=プルダウン項目!D6,プルダウン項目!G6,"")</f>
        <v/>
      </c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DB30" s="2"/>
    </row>
    <row r="31" spans="1:106" ht="15.75" customHeight="1" x14ac:dyDescent="0.15">
      <c r="B31" s="229" t="str">
        <f>IF(B28="","",ROUNDDOWN(B28/12,0))</f>
        <v/>
      </c>
      <c r="C31" s="230"/>
      <c r="D31" s="230"/>
      <c r="E31" s="230"/>
      <c r="F31" s="235" t="s">
        <v>2</v>
      </c>
      <c r="G31" s="235"/>
      <c r="H31" s="236"/>
      <c r="I31" s="230" t="str">
        <f>IF(I28="","",ROUNDDOWN(I28/12,0))</f>
        <v/>
      </c>
      <c r="J31" s="230"/>
      <c r="K31" s="230"/>
      <c r="L31" s="230"/>
      <c r="M31" s="235" t="s">
        <v>2</v>
      </c>
      <c r="N31" s="235"/>
      <c r="O31" s="235"/>
      <c r="P31" s="229" t="str">
        <f>IF(P28="","",ROUNDDOWN(P28/12,0))</f>
        <v/>
      </c>
      <c r="Q31" s="230"/>
      <c r="R31" s="230"/>
      <c r="S31" s="230"/>
      <c r="T31" s="235" t="s">
        <v>2</v>
      </c>
      <c r="U31" s="235"/>
      <c r="V31" s="236"/>
      <c r="W31" s="201"/>
      <c r="X31" s="202"/>
      <c r="Y31" s="202"/>
      <c r="Z31" s="202"/>
      <c r="AA31" s="202"/>
      <c r="AB31" s="202"/>
      <c r="AC31" s="203"/>
      <c r="AD31" s="210" t="s">
        <v>34</v>
      </c>
      <c r="AE31" s="211"/>
      <c r="AF31" s="211"/>
      <c r="AG31" s="212"/>
      <c r="AH31" s="673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5"/>
      <c r="AU31" s="667"/>
      <c r="AV31" s="668"/>
      <c r="AW31" s="668"/>
      <c r="AX31" s="668"/>
      <c r="AY31" s="669"/>
      <c r="AZ31" s="644"/>
      <c r="BA31" s="645"/>
      <c r="BB31" s="645"/>
      <c r="BC31" s="645"/>
      <c r="BD31" s="646"/>
      <c r="BE31" s="644"/>
      <c r="BF31" s="645"/>
      <c r="BG31" s="645"/>
      <c r="BH31" s="645"/>
      <c r="BI31" s="646"/>
      <c r="BJ31" s="711"/>
      <c r="BK31" s="712"/>
      <c r="BL31" s="712"/>
      <c r="BM31" s="712"/>
      <c r="BN31" s="712"/>
      <c r="BO31" s="712"/>
      <c r="BP31" s="712"/>
      <c r="BQ31" s="71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DB31" s="3"/>
    </row>
    <row r="32" spans="1:106" ht="15.75" customHeight="1" x14ac:dyDescent="0.15">
      <c r="B32" s="231"/>
      <c r="C32" s="232"/>
      <c r="D32" s="232"/>
      <c r="E32" s="232"/>
      <c r="F32" s="237"/>
      <c r="G32" s="237"/>
      <c r="H32" s="238"/>
      <c r="I32" s="232"/>
      <c r="J32" s="232"/>
      <c r="K32" s="232"/>
      <c r="L32" s="232"/>
      <c r="M32" s="237"/>
      <c r="N32" s="237"/>
      <c r="O32" s="237"/>
      <c r="P32" s="231"/>
      <c r="Q32" s="232"/>
      <c r="R32" s="232"/>
      <c r="S32" s="232"/>
      <c r="T32" s="237"/>
      <c r="U32" s="237"/>
      <c r="V32" s="238"/>
      <c r="W32" s="204"/>
      <c r="X32" s="205"/>
      <c r="Y32" s="205"/>
      <c r="Z32" s="205"/>
      <c r="AA32" s="205"/>
      <c r="AB32" s="205"/>
      <c r="AC32" s="206"/>
      <c r="AD32" s="213"/>
      <c r="AE32" s="214"/>
      <c r="AF32" s="214"/>
      <c r="AG32" s="215"/>
      <c r="AH32" s="658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60"/>
      <c r="AU32" s="667"/>
      <c r="AV32" s="668"/>
      <c r="AW32" s="668"/>
      <c r="AX32" s="668"/>
      <c r="AY32" s="669"/>
      <c r="AZ32" s="644"/>
      <c r="BA32" s="645"/>
      <c r="BB32" s="645"/>
      <c r="BC32" s="645"/>
      <c r="BD32" s="646"/>
      <c r="BE32" s="644"/>
      <c r="BF32" s="645"/>
      <c r="BG32" s="645"/>
      <c r="BH32" s="645"/>
      <c r="BI32" s="646"/>
      <c r="BJ32" s="711"/>
      <c r="BK32" s="712"/>
      <c r="BL32" s="712"/>
      <c r="BM32" s="712"/>
      <c r="BN32" s="712"/>
      <c r="BO32" s="712"/>
      <c r="BP32" s="712"/>
      <c r="BQ32" s="713"/>
      <c r="BS32" s="717" t="str">
        <f>IF(BJ28=プルダウン項目!E6,プルダウン項目!G7,"")</f>
        <v/>
      </c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B32" s="3"/>
    </row>
    <row r="33" spans="1:106" ht="33.75" customHeight="1" x14ac:dyDescent="0.15">
      <c r="B33" s="233"/>
      <c r="C33" s="234"/>
      <c r="D33" s="234"/>
      <c r="E33" s="234"/>
      <c r="F33" s="239"/>
      <c r="G33" s="239"/>
      <c r="H33" s="240"/>
      <c r="I33" s="234"/>
      <c r="J33" s="234"/>
      <c r="K33" s="234"/>
      <c r="L33" s="234"/>
      <c r="M33" s="239"/>
      <c r="N33" s="239"/>
      <c r="O33" s="239"/>
      <c r="P33" s="233"/>
      <c r="Q33" s="234"/>
      <c r="R33" s="234"/>
      <c r="S33" s="234"/>
      <c r="T33" s="239"/>
      <c r="U33" s="239"/>
      <c r="V33" s="240"/>
      <c r="W33" s="207"/>
      <c r="X33" s="208"/>
      <c r="Y33" s="208"/>
      <c r="Z33" s="208"/>
      <c r="AA33" s="208"/>
      <c r="AB33" s="208"/>
      <c r="AC33" s="209"/>
      <c r="AD33" s="216"/>
      <c r="AE33" s="217"/>
      <c r="AF33" s="217"/>
      <c r="AG33" s="218"/>
      <c r="AH33" s="676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8"/>
      <c r="AU33" s="670"/>
      <c r="AV33" s="671"/>
      <c r="AW33" s="671"/>
      <c r="AX33" s="671"/>
      <c r="AY33" s="672"/>
      <c r="AZ33" s="647"/>
      <c r="BA33" s="648"/>
      <c r="BB33" s="648"/>
      <c r="BC33" s="648"/>
      <c r="BD33" s="649"/>
      <c r="BE33" s="647"/>
      <c r="BF33" s="648"/>
      <c r="BG33" s="648"/>
      <c r="BH33" s="648"/>
      <c r="BI33" s="649"/>
      <c r="BJ33" s="714"/>
      <c r="BK33" s="715"/>
      <c r="BL33" s="715"/>
      <c r="BM33" s="715"/>
      <c r="BN33" s="715"/>
      <c r="BO33" s="715"/>
      <c r="BP33" s="715"/>
      <c r="BQ33" s="716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DB33" s="3"/>
    </row>
    <row r="34" spans="1:106" ht="72" customHeight="1" x14ac:dyDescent="0.15">
      <c r="B34" s="178" t="s">
        <v>162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9"/>
      <c r="X34" s="179"/>
      <c r="Y34" s="179"/>
      <c r="Z34" s="179"/>
      <c r="AA34" s="179"/>
      <c r="AB34" s="179"/>
      <c r="AC34" s="179"/>
      <c r="AD34" s="178"/>
      <c r="AE34" s="178"/>
      <c r="AF34" s="178"/>
      <c r="AG34" s="178"/>
      <c r="AH34" s="178"/>
      <c r="AI34" s="178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customFormat="1" ht="11.25" customHeight="1" x14ac:dyDescent="0.15">
      <c r="B36" s="180" t="s">
        <v>36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1:106" customFormat="1" ht="11.25" customHeight="1" x14ac:dyDescent="0.15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</row>
    <row r="38" spans="1:106" customFormat="1" ht="11.25" customHeight="1" x14ac:dyDescent="0.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</row>
    <row r="39" spans="1:106" customFormat="1" ht="27" customHeight="1" x14ac:dyDescent="0.15">
      <c r="B39" s="131" t="s">
        <v>37</v>
      </c>
      <c r="C39" s="132"/>
      <c r="D39" s="133"/>
      <c r="E39" s="131" t="s">
        <v>38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  <c r="Y39" s="131" t="s">
        <v>39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1" t="s">
        <v>40</v>
      </c>
      <c r="BG39" s="132"/>
      <c r="BH39" s="132"/>
      <c r="BI39" s="132"/>
      <c r="BJ39" s="132"/>
      <c r="BK39" s="133"/>
      <c r="BL39" s="131" t="s">
        <v>127</v>
      </c>
      <c r="BM39" s="132"/>
      <c r="BN39" s="132"/>
      <c r="BO39" s="132"/>
      <c r="BP39" s="132"/>
      <c r="BQ39" s="133"/>
    </row>
    <row r="40" spans="1:106" customFormat="1" ht="27" customHeight="1" x14ac:dyDescent="0.15">
      <c r="B40" s="134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6"/>
      <c r="BF40" s="134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6"/>
    </row>
    <row r="41" spans="1:106" customFormat="1" ht="27" customHeight="1" thickBot="1" x14ac:dyDescent="0.2">
      <c r="B41" s="189"/>
      <c r="C41" s="190"/>
      <c r="D41" s="191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1"/>
      <c r="BF41" s="189"/>
      <c r="BG41" s="190"/>
      <c r="BH41" s="190"/>
      <c r="BI41" s="190"/>
      <c r="BJ41" s="190"/>
      <c r="BK41" s="191"/>
      <c r="BL41" s="189"/>
      <c r="BM41" s="190"/>
      <c r="BN41" s="190"/>
      <c r="BO41" s="190"/>
      <c r="BP41" s="190"/>
      <c r="BQ41" s="191"/>
    </row>
    <row r="42" spans="1:106" customFormat="1" ht="12.95" customHeight="1" thickTop="1" x14ac:dyDescent="0.15">
      <c r="B42" s="192">
        <v>1</v>
      </c>
      <c r="C42" s="193"/>
      <c r="D42" s="194"/>
      <c r="E42" s="637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9"/>
      <c r="Y42" s="637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638"/>
      <c r="AT42" s="638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9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</row>
    <row r="43" spans="1:106" customFormat="1" ht="12.95" customHeight="1" x14ac:dyDescent="0.15">
      <c r="B43" s="134"/>
      <c r="C43" s="135"/>
      <c r="D43" s="136"/>
      <c r="E43" s="627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9"/>
      <c r="Y43" s="627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9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</row>
    <row r="44" spans="1:106" customFormat="1" ht="12.95" customHeight="1" x14ac:dyDescent="0.15">
      <c r="B44" s="137"/>
      <c r="C44" s="138"/>
      <c r="D44" s="139"/>
      <c r="E44" s="630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2"/>
      <c r="Y44" s="630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</row>
    <row r="45" spans="1:106" customFormat="1" ht="12.95" customHeight="1" x14ac:dyDescent="0.15">
      <c r="B45" s="131">
        <v>2</v>
      </c>
      <c r="C45" s="132"/>
      <c r="D45" s="133"/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6"/>
      <c r="Y45" s="624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</row>
    <row r="46" spans="1:106" customFormat="1" ht="12.95" customHeight="1" x14ac:dyDescent="0.15">
      <c r="B46" s="134"/>
      <c r="C46" s="135"/>
      <c r="D46" s="136"/>
      <c r="E46" s="627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9"/>
      <c r="Y46" s="627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</row>
    <row r="47" spans="1:106" customFormat="1" ht="12.95" customHeight="1" x14ac:dyDescent="0.15">
      <c r="B47" s="137"/>
      <c r="C47" s="138"/>
      <c r="D47" s="139"/>
      <c r="E47" s="630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2"/>
      <c r="Y47" s="630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2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</row>
    <row r="48" spans="1:106" customFormat="1" ht="12.95" customHeight="1" x14ac:dyDescent="0.15">
      <c r="B48" s="131">
        <v>3</v>
      </c>
      <c r="C48" s="132"/>
      <c r="D48" s="133"/>
      <c r="E48" s="624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6"/>
      <c r="Y48" s="624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</row>
    <row r="49" spans="2:69" customFormat="1" ht="12.95" customHeight="1" x14ac:dyDescent="0.15">
      <c r="B49" s="134"/>
      <c r="C49" s="135"/>
      <c r="D49" s="136"/>
      <c r="E49" s="627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9"/>
      <c r="Y49" s="627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  <c r="BE49" s="629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</row>
    <row r="50" spans="2:69" customFormat="1" ht="12.95" customHeight="1" x14ac:dyDescent="0.15">
      <c r="B50" s="137"/>
      <c r="C50" s="138"/>
      <c r="D50" s="139"/>
      <c r="E50" s="630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2"/>
      <c r="Y50" s="630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1"/>
      <c r="BB50" s="631"/>
      <c r="BC50" s="631"/>
      <c r="BD50" s="631"/>
      <c r="BE50" s="632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</row>
    <row r="51" spans="2:69" customFormat="1" ht="12.95" customHeight="1" x14ac:dyDescent="0.15">
      <c r="B51" s="131">
        <v>4</v>
      </c>
      <c r="C51" s="132"/>
      <c r="D51" s="133"/>
      <c r="E51" s="624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6"/>
      <c r="Y51" s="624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</row>
    <row r="52" spans="2:69" customFormat="1" ht="12.95" customHeight="1" x14ac:dyDescent="0.15">
      <c r="B52" s="134"/>
      <c r="C52" s="135"/>
      <c r="D52" s="136"/>
      <c r="E52" s="627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9"/>
      <c r="Y52" s="627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9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</row>
    <row r="53" spans="2:69" customFormat="1" ht="12.95" customHeight="1" x14ac:dyDescent="0.15">
      <c r="B53" s="137"/>
      <c r="C53" s="138"/>
      <c r="D53" s="139"/>
      <c r="E53" s="630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2"/>
      <c r="Y53" s="630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</row>
    <row r="54" spans="2:69" customFormat="1" ht="12.95" customHeight="1" x14ac:dyDescent="0.15">
      <c r="B54" s="131">
        <v>5</v>
      </c>
      <c r="C54" s="132"/>
      <c r="D54" s="133"/>
      <c r="E54" s="624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6"/>
      <c r="Y54" s="624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633"/>
    </row>
    <row r="55" spans="2:69" customFormat="1" ht="12.95" customHeight="1" x14ac:dyDescent="0.15">
      <c r="B55" s="134"/>
      <c r="C55" s="135"/>
      <c r="D55" s="136"/>
      <c r="E55" s="627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9"/>
      <c r="Y55" s="627"/>
      <c r="Z55" s="628"/>
      <c r="AA55" s="628"/>
      <c r="AB55" s="628"/>
      <c r="AC55" s="628"/>
      <c r="AD55" s="628"/>
      <c r="AE55" s="628"/>
      <c r="AF55" s="628"/>
      <c r="AG55" s="628"/>
      <c r="AH55" s="628"/>
      <c r="AI55" s="628"/>
      <c r="AJ55" s="628"/>
      <c r="AK55" s="628"/>
      <c r="AL55" s="628"/>
      <c r="AM55" s="628"/>
      <c r="AN55" s="628"/>
      <c r="AO55" s="628"/>
      <c r="AP55" s="628"/>
      <c r="AQ55" s="628"/>
      <c r="AR55" s="628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9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</row>
    <row r="56" spans="2:69" customFormat="1" ht="12.95" customHeight="1" x14ac:dyDescent="0.15">
      <c r="B56" s="137"/>
      <c r="C56" s="138"/>
      <c r="D56" s="139"/>
      <c r="E56" s="630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2"/>
      <c r="Y56" s="630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2"/>
      <c r="BF56" s="633"/>
      <c r="BG56" s="633"/>
      <c r="BH56" s="633"/>
      <c r="BI56" s="633"/>
      <c r="BJ56" s="633"/>
      <c r="BK56" s="633"/>
      <c r="BL56" s="633"/>
      <c r="BM56" s="633"/>
      <c r="BN56" s="633"/>
      <c r="BO56" s="633"/>
      <c r="BP56" s="633"/>
      <c r="BQ56" s="633"/>
    </row>
    <row r="57" spans="2:69" customFormat="1" ht="12.95" customHeight="1" x14ac:dyDescent="0.15">
      <c r="B57" s="131">
        <v>6</v>
      </c>
      <c r="C57" s="132"/>
      <c r="D57" s="133"/>
      <c r="E57" s="624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  <c r="Y57" s="624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</row>
    <row r="58" spans="2:69" customFormat="1" ht="12.95" customHeight="1" x14ac:dyDescent="0.15">
      <c r="B58" s="134"/>
      <c r="C58" s="135"/>
      <c r="D58" s="136"/>
      <c r="E58" s="627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9"/>
      <c r="Y58" s="627"/>
      <c r="Z58" s="628"/>
      <c r="AA58" s="628"/>
      <c r="AB58" s="628"/>
      <c r="AC58" s="628"/>
      <c r="AD58" s="628"/>
      <c r="AE58" s="628"/>
      <c r="AF58" s="628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</row>
    <row r="59" spans="2:69" customFormat="1" ht="12.95" customHeight="1" x14ac:dyDescent="0.15">
      <c r="B59" s="137"/>
      <c r="C59" s="138"/>
      <c r="D59" s="139"/>
      <c r="E59" s="630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630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2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633"/>
      <c r="BQ59" s="633"/>
    </row>
    <row r="60" spans="2:69" customFormat="1" ht="12.95" customHeight="1" x14ac:dyDescent="0.15">
      <c r="B60" s="131">
        <v>7</v>
      </c>
      <c r="C60" s="132"/>
      <c r="D60" s="133"/>
      <c r="E60" s="624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6"/>
      <c r="Y60" s="624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</row>
    <row r="61" spans="2:69" customFormat="1" ht="12.95" customHeight="1" x14ac:dyDescent="0.15">
      <c r="B61" s="134"/>
      <c r="C61" s="135"/>
      <c r="D61" s="136"/>
      <c r="E61" s="627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9"/>
      <c r="Y61" s="627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9"/>
      <c r="BF61" s="633"/>
      <c r="BG61" s="633"/>
      <c r="BH61" s="633"/>
      <c r="BI61" s="633"/>
      <c r="BJ61" s="633"/>
      <c r="BK61" s="633"/>
      <c r="BL61" s="633"/>
      <c r="BM61" s="633"/>
      <c r="BN61" s="633"/>
      <c r="BO61" s="633"/>
      <c r="BP61" s="633"/>
      <c r="BQ61" s="633"/>
    </row>
    <row r="62" spans="2:69" customFormat="1" ht="12.95" customHeight="1" x14ac:dyDescent="0.15">
      <c r="B62" s="137"/>
      <c r="C62" s="138"/>
      <c r="D62" s="139"/>
      <c r="E62" s="630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630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2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</row>
    <row r="63" spans="2:69" customFormat="1" ht="12.95" customHeight="1" x14ac:dyDescent="0.15">
      <c r="B63" s="131">
        <v>8</v>
      </c>
      <c r="C63" s="132"/>
      <c r="D63" s="133"/>
      <c r="E63" s="624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  <c r="Y63" s="624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33"/>
      <c r="BG63" s="633"/>
      <c r="BH63" s="633"/>
      <c r="BI63" s="633"/>
      <c r="BJ63" s="633"/>
      <c r="BK63" s="633"/>
      <c r="BL63" s="633"/>
      <c r="BM63" s="633"/>
      <c r="BN63" s="633"/>
      <c r="BO63" s="633"/>
      <c r="BP63" s="633"/>
      <c r="BQ63" s="633"/>
    </row>
    <row r="64" spans="2:69" customFormat="1" ht="12.95" customHeight="1" x14ac:dyDescent="0.15">
      <c r="B64" s="134"/>
      <c r="C64" s="135"/>
      <c r="D64" s="136"/>
      <c r="E64" s="627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9"/>
      <c r="Y64" s="627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  <c r="AM64" s="628"/>
      <c r="AN64" s="628"/>
      <c r="AO64" s="628"/>
      <c r="AP64" s="628"/>
      <c r="AQ64" s="628"/>
      <c r="AR64" s="628"/>
      <c r="AS64" s="628"/>
      <c r="AT64" s="628"/>
      <c r="AU64" s="628"/>
      <c r="AV64" s="628"/>
      <c r="AW64" s="628"/>
      <c r="AX64" s="628"/>
      <c r="AY64" s="628"/>
      <c r="AZ64" s="628"/>
      <c r="BA64" s="628"/>
      <c r="BB64" s="628"/>
      <c r="BC64" s="628"/>
      <c r="BD64" s="628"/>
      <c r="BE64" s="629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</row>
    <row r="65" spans="2:69" customFormat="1" ht="12.95" customHeight="1" x14ac:dyDescent="0.15">
      <c r="B65" s="137"/>
      <c r="C65" s="138"/>
      <c r="D65" s="139"/>
      <c r="E65" s="630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2"/>
      <c r="Y65" s="630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2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</row>
    <row r="66" spans="2:69" customFormat="1" ht="12.95" customHeight="1" x14ac:dyDescent="0.15">
      <c r="B66" s="131">
        <v>9</v>
      </c>
      <c r="C66" s="132"/>
      <c r="D66" s="133"/>
      <c r="E66" s="624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6"/>
      <c r="Y66" s="624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6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</row>
    <row r="67" spans="2:69" customFormat="1" ht="12.95" customHeight="1" x14ac:dyDescent="0.15">
      <c r="B67" s="134"/>
      <c r="C67" s="135"/>
      <c r="D67" s="136"/>
      <c r="E67" s="627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9"/>
      <c r="Y67" s="627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9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</row>
    <row r="68" spans="2:69" customFormat="1" ht="12.95" customHeight="1" x14ac:dyDescent="0.15">
      <c r="B68" s="137"/>
      <c r="C68" s="138"/>
      <c r="D68" s="139"/>
      <c r="E68" s="630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2"/>
      <c r="Y68" s="630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2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</row>
    <row r="69" spans="2:69" customFormat="1" ht="12.95" customHeight="1" x14ac:dyDescent="0.15">
      <c r="B69" s="131">
        <v>10</v>
      </c>
      <c r="C69" s="132"/>
      <c r="D69" s="133"/>
      <c r="E69" s="624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6"/>
      <c r="Y69" s="624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6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</row>
    <row r="70" spans="2:69" customFormat="1" ht="12.95" customHeight="1" x14ac:dyDescent="0.15">
      <c r="B70" s="134"/>
      <c r="C70" s="135"/>
      <c r="D70" s="136"/>
      <c r="E70" s="627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9"/>
      <c r="Y70" s="627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9"/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633"/>
    </row>
    <row r="71" spans="2:69" customFormat="1" ht="12.95" customHeight="1" x14ac:dyDescent="0.15">
      <c r="B71" s="137"/>
      <c r="C71" s="138"/>
      <c r="D71" s="139"/>
      <c r="E71" s="627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9"/>
      <c r="Y71" s="627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9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</row>
    <row r="72" spans="2:69" customFormat="1" ht="12.95" customHeight="1" x14ac:dyDescent="0.15">
      <c r="B72" s="131">
        <v>11</v>
      </c>
      <c r="C72" s="132"/>
      <c r="D72" s="133"/>
      <c r="E72" s="624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6"/>
      <c r="Y72" s="624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6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</row>
    <row r="73" spans="2:69" customFormat="1" ht="12.95" customHeight="1" x14ac:dyDescent="0.15">
      <c r="B73" s="134"/>
      <c r="C73" s="135"/>
      <c r="D73" s="136"/>
      <c r="E73" s="627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9"/>
      <c r="Y73" s="627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  <c r="AM73" s="628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9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</row>
    <row r="74" spans="2:69" customFormat="1" ht="12.95" customHeight="1" x14ac:dyDescent="0.15">
      <c r="B74" s="137"/>
      <c r="C74" s="138"/>
      <c r="D74" s="139"/>
      <c r="E74" s="630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2"/>
      <c r="Y74" s="630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6"/>
      <c r="BQ74" s="636"/>
    </row>
    <row r="75" spans="2:69" customFormat="1" ht="12.95" customHeight="1" x14ac:dyDescent="0.15">
      <c r="B75" s="131">
        <v>12</v>
      </c>
      <c r="C75" s="132"/>
      <c r="D75" s="133"/>
      <c r="E75" s="624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6"/>
      <c r="Y75" s="624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6"/>
      <c r="BF75" s="633"/>
      <c r="BG75" s="633"/>
      <c r="BH75" s="633"/>
      <c r="BI75" s="633"/>
      <c r="BJ75" s="633"/>
      <c r="BK75" s="633"/>
      <c r="BL75" s="633"/>
      <c r="BM75" s="633"/>
      <c r="BN75" s="633"/>
      <c r="BO75" s="633"/>
      <c r="BP75" s="633"/>
      <c r="BQ75" s="633"/>
    </row>
    <row r="76" spans="2:69" customFormat="1" ht="12.95" customHeight="1" x14ac:dyDescent="0.15">
      <c r="B76" s="134"/>
      <c r="C76" s="135"/>
      <c r="D76" s="136"/>
      <c r="E76" s="627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9"/>
      <c r="Y76" s="627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9"/>
      <c r="BF76" s="633"/>
      <c r="BG76" s="633"/>
      <c r="BH76" s="633"/>
      <c r="BI76" s="633"/>
      <c r="BJ76" s="633"/>
      <c r="BK76" s="633"/>
      <c r="BL76" s="633"/>
      <c r="BM76" s="633"/>
      <c r="BN76" s="633"/>
      <c r="BO76" s="633"/>
      <c r="BP76" s="633"/>
      <c r="BQ76" s="633"/>
    </row>
    <row r="77" spans="2:69" customFormat="1" ht="12.95" customHeight="1" x14ac:dyDescent="0.15">
      <c r="B77" s="137"/>
      <c r="C77" s="138"/>
      <c r="D77" s="139"/>
      <c r="E77" s="630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2"/>
      <c r="Y77" s="630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3"/>
      <c r="BG77" s="633"/>
      <c r="BH77" s="633"/>
      <c r="BI77" s="633"/>
      <c r="BJ77" s="633"/>
      <c r="BK77" s="633"/>
      <c r="BL77" s="633"/>
      <c r="BM77" s="633"/>
      <c r="BN77" s="633"/>
      <c r="BO77" s="633"/>
      <c r="BP77" s="633"/>
      <c r="BQ77" s="633"/>
    </row>
    <row r="78" spans="2:69" customFormat="1" ht="12.95" customHeight="1" x14ac:dyDescent="0.15">
      <c r="B78" s="131">
        <v>13</v>
      </c>
      <c r="C78" s="132"/>
      <c r="D78" s="133"/>
      <c r="E78" s="624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6"/>
      <c r="Y78" s="624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6"/>
      <c r="BF78" s="633"/>
      <c r="BG78" s="633"/>
      <c r="BH78" s="633"/>
      <c r="BI78" s="633"/>
      <c r="BJ78" s="633"/>
      <c r="BK78" s="633"/>
      <c r="BL78" s="633"/>
      <c r="BM78" s="633"/>
      <c r="BN78" s="633"/>
      <c r="BO78" s="633"/>
      <c r="BP78" s="633"/>
      <c r="BQ78" s="633"/>
    </row>
    <row r="79" spans="2:69" customFormat="1" ht="12.95" customHeight="1" x14ac:dyDescent="0.15">
      <c r="B79" s="134"/>
      <c r="C79" s="135"/>
      <c r="D79" s="136"/>
      <c r="E79" s="627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9"/>
      <c r="Y79" s="627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9"/>
      <c r="BF79" s="633"/>
      <c r="BG79" s="633"/>
      <c r="BH79" s="633"/>
      <c r="BI79" s="633"/>
      <c r="BJ79" s="633"/>
      <c r="BK79" s="633"/>
      <c r="BL79" s="633"/>
      <c r="BM79" s="633"/>
      <c r="BN79" s="633"/>
      <c r="BO79" s="633"/>
      <c r="BP79" s="633"/>
      <c r="BQ79" s="633"/>
    </row>
    <row r="80" spans="2:69" customFormat="1" ht="12.95" customHeight="1" x14ac:dyDescent="0.15">
      <c r="B80" s="137"/>
      <c r="C80" s="138"/>
      <c r="D80" s="139"/>
      <c r="E80" s="630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2"/>
      <c r="Y80" s="630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3"/>
      <c r="BG80" s="633"/>
      <c r="BH80" s="633"/>
      <c r="BI80" s="633"/>
      <c r="BJ80" s="633"/>
      <c r="BK80" s="633"/>
      <c r="BL80" s="633"/>
      <c r="BM80" s="633"/>
      <c r="BN80" s="633"/>
      <c r="BO80" s="633"/>
      <c r="BP80" s="633"/>
      <c r="BQ80" s="633"/>
    </row>
    <row r="81" spans="2:69" customFormat="1" ht="12.95" customHeight="1" x14ac:dyDescent="0.15">
      <c r="B81" s="131">
        <v>14</v>
      </c>
      <c r="C81" s="132"/>
      <c r="D81" s="133"/>
      <c r="E81" s="624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6"/>
      <c r="Y81" s="624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6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3"/>
      <c r="BQ81" s="633"/>
    </row>
    <row r="82" spans="2:69" customFormat="1" ht="12.95" customHeight="1" x14ac:dyDescent="0.15">
      <c r="B82" s="134"/>
      <c r="C82" s="135"/>
      <c r="D82" s="136"/>
      <c r="E82" s="627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9"/>
      <c r="Y82" s="627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  <c r="AN82" s="628"/>
      <c r="AO82" s="628"/>
      <c r="AP82" s="628"/>
      <c r="AQ82" s="628"/>
      <c r="AR82" s="628"/>
      <c r="AS82" s="628"/>
      <c r="AT82" s="628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9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</row>
    <row r="83" spans="2:69" customFormat="1" ht="12.95" customHeight="1" x14ac:dyDescent="0.15">
      <c r="B83" s="137"/>
      <c r="C83" s="138"/>
      <c r="D83" s="139"/>
      <c r="E83" s="630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2"/>
      <c r="Y83" s="630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</row>
    <row r="84" spans="2:69" customFormat="1" ht="12.95" customHeight="1" x14ac:dyDescent="0.15">
      <c r="B84" s="131">
        <v>15</v>
      </c>
      <c r="C84" s="132"/>
      <c r="D84" s="133"/>
      <c r="E84" s="624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6"/>
      <c r="Y84" s="624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6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</row>
    <row r="85" spans="2:69" customFormat="1" ht="12.95" customHeight="1" x14ac:dyDescent="0.15">
      <c r="B85" s="134"/>
      <c r="C85" s="135"/>
      <c r="D85" s="136"/>
      <c r="E85" s="627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9"/>
      <c r="Y85" s="627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  <c r="AN85" s="628"/>
      <c r="AO85" s="628"/>
      <c r="AP85" s="628"/>
      <c r="AQ85" s="628"/>
      <c r="AR85" s="628"/>
      <c r="AS85" s="628"/>
      <c r="AT85" s="628"/>
      <c r="AU85" s="628"/>
      <c r="AV85" s="628"/>
      <c r="AW85" s="628"/>
      <c r="AX85" s="628"/>
      <c r="AY85" s="628"/>
      <c r="AZ85" s="628"/>
      <c r="BA85" s="628"/>
      <c r="BB85" s="628"/>
      <c r="BC85" s="628"/>
      <c r="BD85" s="628"/>
      <c r="BE85" s="629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</row>
    <row r="86" spans="2:69" customFormat="1" ht="12.95" customHeight="1" x14ac:dyDescent="0.15">
      <c r="B86" s="137"/>
      <c r="C86" s="138"/>
      <c r="D86" s="139"/>
      <c r="E86" s="630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2"/>
      <c r="Y86" s="630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2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</row>
    <row r="87" spans="2:69" customFormat="1" ht="12.95" customHeight="1" x14ac:dyDescent="0.15">
      <c r="B87" s="131">
        <v>16</v>
      </c>
      <c r="C87" s="132"/>
      <c r="D87" s="133"/>
      <c r="E87" s="624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  <c r="Y87" s="624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633"/>
      <c r="BG87" s="633"/>
      <c r="BH87" s="633"/>
      <c r="BI87" s="633"/>
      <c r="BJ87" s="633"/>
      <c r="BK87" s="633"/>
      <c r="BL87" s="633"/>
      <c r="BM87" s="633"/>
      <c r="BN87" s="633"/>
      <c r="BO87" s="633"/>
      <c r="BP87" s="633"/>
      <c r="BQ87" s="633"/>
    </row>
    <row r="88" spans="2:69" customFormat="1" ht="12.95" customHeight="1" x14ac:dyDescent="0.15">
      <c r="B88" s="134"/>
      <c r="C88" s="135"/>
      <c r="D88" s="136"/>
      <c r="E88" s="627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9"/>
      <c r="Y88" s="627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  <c r="AN88" s="628"/>
      <c r="AO88" s="628"/>
      <c r="AP88" s="628"/>
      <c r="AQ88" s="628"/>
      <c r="AR88" s="628"/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9"/>
      <c r="BF88" s="633"/>
      <c r="BG88" s="633"/>
      <c r="BH88" s="633"/>
      <c r="BI88" s="633"/>
      <c r="BJ88" s="633"/>
      <c r="BK88" s="633"/>
      <c r="BL88" s="633"/>
      <c r="BM88" s="633"/>
      <c r="BN88" s="633"/>
      <c r="BO88" s="633"/>
      <c r="BP88" s="633"/>
      <c r="BQ88" s="633"/>
    </row>
    <row r="89" spans="2:69" customFormat="1" ht="12.95" customHeight="1" x14ac:dyDescent="0.15">
      <c r="B89" s="137"/>
      <c r="C89" s="138"/>
      <c r="D89" s="139"/>
      <c r="E89" s="630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2"/>
      <c r="Y89" s="630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2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3"/>
      <c r="BQ89" s="633"/>
    </row>
    <row r="90" spans="2:69" customFormat="1" ht="12.95" customHeight="1" x14ac:dyDescent="0.15">
      <c r="B90" s="131">
        <v>17</v>
      </c>
      <c r="C90" s="132"/>
      <c r="D90" s="133"/>
      <c r="E90" s="624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6"/>
      <c r="Y90" s="624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6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</row>
    <row r="91" spans="2:69" customFormat="1" ht="12.95" customHeight="1" x14ac:dyDescent="0.15">
      <c r="B91" s="134"/>
      <c r="C91" s="135"/>
      <c r="D91" s="136"/>
      <c r="E91" s="627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9"/>
      <c r="Y91" s="627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8"/>
      <c r="AT91" s="628"/>
      <c r="AU91" s="628"/>
      <c r="AV91" s="628"/>
      <c r="AW91" s="628"/>
      <c r="AX91" s="628"/>
      <c r="AY91" s="628"/>
      <c r="AZ91" s="628"/>
      <c r="BA91" s="628"/>
      <c r="BB91" s="628"/>
      <c r="BC91" s="628"/>
      <c r="BD91" s="628"/>
      <c r="BE91" s="629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</row>
    <row r="92" spans="2:69" customFormat="1" ht="12.95" customHeight="1" x14ac:dyDescent="0.15">
      <c r="B92" s="137"/>
      <c r="C92" s="138"/>
      <c r="D92" s="139"/>
      <c r="E92" s="630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2"/>
      <c r="Y92" s="630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2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</row>
    <row r="93" spans="2:69" customFormat="1" ht="12.95" customHeight="1" x14ac:dyDescent="0.15">
      <c r="B93" s="131">
        <v>18</v>
      </c>
      <c r="C93" s="132"/>
      <c r="D93" s="133"/>
      <c r="E93" s="624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6"/>
      <c r="Y93" s="624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6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</row>
    <row r="94" spans="2:69" customFormat="1" ht="12.95" customHeight="1" x14ac:dyDescent="0.15">
      <c r="B94" s="134"/>
      <c r="C94" s="135"/>
      <c r="D94" s="136"/>
      <c r="E94" s="627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9"/>
      <c r="Y94" s="627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9"/>
      <c r="BF94" s="633"/>
      <c r="BG94" s="633"/>
      <c r="BH94" s="633"/>
      <c r="BI94" s="633"/>
      <c r="BJ94" s="633"/>
      <c r="BK94" s="633"/>
      <c r="BL94" s="633"/>
      <c r="BM94" s="633"/>
      <c r="BN94" s="633"/>
      <c r="BO94" s="633"/>
      <c r="BP94" s="633"/>
      <c r="BQ94" s="633"/>
    </row>
    <row r="95" spans="2:69" customFormat="1" ht="12.95" customHeight="1" x14ac:dyDescent="0.15">
      <c r="B95" s="137"/>
      <c r="C95" s="138"/>
      <c r="D95" s="139"/>
      <c r="E95" s="630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2"/>
      <c r="Y95" s="630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2"/>
      <c r="BF95" s="633"/>
      <c r="BG95" s="633"/>
      <c r="BH95" s="633"/>
      <c r="BI95" s="633"/>
      <c r="BJ95" s="633"/>
      <c r="BK95" s="633"/>
      <c r="BL95" s="633"/>
      <c r="BM95" s="633"/>
      <c r="BN95" s="633"/>
      <c r="BO95" s="633"/>
      <c r="BP95" s="633"/>
      <c r="BQ95" s="633"/>
    </row>
    <row r="96" spans="2:69" customFormat="1" ht="12.95" customHeight="1" x14ac:dyDescent="0.15">
      <c r="B96" s="131">
        <v>19</v>
      </c>
      <c r="C96" s="132"/>
      <c r="D96" s="133"/>
      <c r="E96" s="624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6"/>
      <c r="Y96" s="624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6"/>
      <c r="BF96" s="633"/>
      <c r="BG96" s="633"/>
      <c r="BH96" s="633"/>
      <c r="BI96" s="633"/>
      <c r="BJ96" s="633"/>
      <c r="BK96" s="633"/>
      <c r="BL96" s="633"/>
      <c r="BM96" s="633"/>
      <c r="BN96" s="633"/>
      <c r="BO96" s="633"/>
      <c r="BP96" s="633"/>
      <c r="BQ96" s="633"/>
    </row>
    <row r="97" spans="2:69" customFormat="1" ht="12.95" customHeight="1" x14ac:dyDescent="0.15">
      <c r="B97" s="134"/>
      <c r="C97" s="135"/>
      <c r="D97" s="136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9"/>
      <c r="Y97" s="627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8"/>
      <c r="AK97" s="628"/>
      <c r="AL97" s="628"/>
      <c r="AM97" s="628"/>
      <c r="AN97" s="628"/>
      <c r="AO97" s="628"/>
      <c r="AP97" s="628"/>
      <c r="AQ97" s="628"/>
      <c r="AR97" s="628"/>
      <c r="AS97" s="628"/>
      <c r="AT97" s="628"/>
      <c r="AU97" s="628"/>
      <c r="AV97" s="628"/>
      <c r="AW97" s="628"/>
      <c r="AX97" s="628"/>
      <c r="AY97" s="628"/>
      <c r="AZ97" s="628"/>
      <c r="BA97" s="628"/>
      <c r="BB97" s="628"/>
      <c r="BC97" s="628"/>
      <c r="BD97" s="628"/>
      <c r="BE97" s="629"/>
      <c r="BF97" s="633"/>
      <c r="BG97" s="633"/>
      <c r="BH97" s="633"/>
      <c r="BI97" s="633"/>
      <c r="BJ97" s="633"/>
      <c r="BK97" s="633"/>
      <c r="BL97" s="633"/>
      <c r="BM97" s="633"/>
      <c r="BN97" s="633"/>
      <c r="BO97" s="633"/>
      <c r="BP97" s="633"/>
      <c r="BQ97" s="633"/>
    </row>
    <row r="98" spans="2:69" customFormat="1" ht="12.95" customHeight="1" x14ac:dyDescent="0.15">
      <c r="B98" s="137"/>
      <c r="C98" s="138"/>
      <c r="D98" s="139"/>
      <c r="E98" s="630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2"/>
      <c r="Y98" s="630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2"/>
      <c r="BF98" s="633"/>
      <c r="BG98" s="633"/>
      <c r="BH98" s="633"/>
      <c r="BI98" s="633"/>
      <c r="BJ98" s="633"/>
      <c r="BK98" s="633"/>
      <c r="BL98" s="633"/>
      <c r="BM98" s="633"/>
      <c r="BN98" s="633"/>
      <c r="BO98" s="633"/>
      <c r="BP98" s="633"/>
      <c r="BQ98" s="633"/>
    </row>
    <row r="99" spans="2:69" customFormat="1" ht="12.95" customHeight="1" x14ac:dyDescent="0.15">
      <c r="B99" s="131">
        <v>20</v>
      </c>
      <c r="C99" s="132"/>
      <c r="D99" s="133"/>
      <c r="E99" s="624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6"/>
      <c r="Y99" s="624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6"/>
      <c r="BF99" s="633"/>
      <c r="BG99" s="633"/>
      <c r="BH99" s="633"/>
      <c r="BI99" s="633"/>
      <c r="BJ99" s="633"/>
      <c r="BK99" s="633"/>
      <c r="BL99" s="633"/>
      <c r="BM99" s="633"/>
      <c r="BN99" s="633"/>
      <c r="BO99" s="633"/>
      <c r="BP99" s="633"/>
      <c r="BQ99" s="633"/>
    </row>
    <row r="100" spans="2:69" customFormat="1" ht="12.95" customHeight="1" x14ac:dyDescent="0.15">
      <c r="B100" s="134"/>
      <c r="C100" s="135"/>
      <c r="D100" s="136"/>
      <c r="E100" s="627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9"/>
      <c r="Y100" s="627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8"/>
      <c r="AW100" s="628"/>
      <c r="AX100" s="628"/>
      <c r="AY100" s="628"/>
      <c r="AZ100" s="628"/>
      <c r="BA100" s="628"/>
      <c r="BB100" s="628"/>
      <c r="BC100" s="628"/>
      <c r="BD100" s="628"/>
      <c r="BE100" s="629"/>
      <c r="BF100" s="633"/>
      <c r="BG100" s="633"/>
      <c r="BH100" s="633"/>
      <c r="BI100" s="633"/>
      <c r="BJ100" s="633"/>
      <c r="BK100" s="633"/>
      <c r="BL100" s="633"/>
      <c r="BM100" s="633"/>
      <c r="BN100" s="633"/>
      <c r="BO100" s="633"/>
      <c r="BP100" s="633"/>
      <c r="BQ100" s="633"/>
    </row>
    <row r="101" spans="2:69" customFormat="1" ht="12.95" customHeight="1" x14ac:dyDescent="0.15">
      <c r="B101" s="137"/>
      <c r="C101" s="138"/>
      <c r="D101" s="139"/>
      <c r="E101" s="630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2"/>
      <c r="Y101" s="630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2"/>
      <c r="BF101" s="633"/>
      <c r="BG101" s="633"/>
      <c r="BH101" s="633"/>
      <c r="BI101" s="633"/>
      <c r="BJ101" s="633"/>
      <c r="BK101" s="633"/>
      <c r="BL101" s="633"/>
      <c r="BM101" s="633"/>
      <c r="BN101" s="633"/>
      <c r="BO101" s="633"/>
      <c r="BP101" s="633"/>
      <c r="BQ101" s="633"/>
    </row>
    <row r="102" spans="2:69" customFormat="1" x14ac:dyDescent="0.15"/>
    <row r="103" spans="2:69" customFormat="1" x14ac:dyDescent="0.15"/>
    <row r="104" spans="2:69" customFormat="1" ht="27" customHeight="1" x14ac:dyDescent="0.15">
      <c r="B104" s="126" t="s">
        <v>133</v>
      </c>
    </row>
    <row r="105" spans="2:69" customFormat="1" ht="38.25" customHeight="1" x14ac:dyDescent="0.15">
      <c r="B105" s="150" t="s">
        <v>14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622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623"/>
      <c r="AJ105" s="623"/>
      <c r="AK105" s="623"/>
      <c r="AL105" s="623"/>
      <c r="AM105" s="623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153" t="s">
        <v>43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</row>
    <row r="106" spans="2:69" customFormat="1" ht="38.25" customHeight="1" x14ac:dyDescent="0.15">
      <c r="B106" s="150" t="s">
        <v>44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622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156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8"/>
    </row>
    <row r="107" spans="2:69" customFormat="1" ht="38.25" customHeight="1" x14ac:dyDescent="0.15">
      <c r="B107" s="150" t="s">
        <v>45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622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159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1"/>
    </row>
  </sheetData>
  <sheetProtection password="B6C9" sheet="1" objects="1" scenarios="1" selectLockedCells="1"/>
  <mergeCells count="175">
    <mergeCell ref="BS30:CF31"/>
    <mergeCell ref="BS28:CF29"/>
    <mergeCell ref="BS26:CF27"/>
    <mergeCell ref="BS22:CF25"/>
    <mergeCell ref="BS18:CF21"/>
    <mergeCell ref="BV1:BW1"/>
    <mergeCell ref="BH2:BI2"/>
    <mergeCell ref="BJ2:BK2"/>
    <mergeCell ref="BL2:BM2"/>
    <mergeCell ref="BN2:BO2"/>
    <mergeCell ref="BJ28:BQ33"/>
    <mergeCell ref="BS32:CE33"/>
    <mergeCell ref="BD2:BG2"/>
    <mergeCell ref="BC3:BE3"/>
    <mergeCell ref="BF3:BQ3"/>
    <mergeCell ref="BL4:BM4"/>
    <mergeCell ref="BO4:BP4"/>
    <mergeCell ref="B5:BR5"/>
    <mergeCell ref="B7:BR7"/>
    <mergeCell ref="B9:I10"/>
    <mergeCell ref="J9:AI10"/>
    <mergeCell ref="B11:I12"/>
    <mergeCell ref="J11:AI12"/>
    <mergeCell ref="I31:L33"/>
    <mergeCell ref="M31:O33"/>
    <mergeCell ref="P31:S33"/>
    <mergeCell ref="T28:V30"/>
    <mergeCell ref="W28:Z30"/>
    <mergeCell ref="B13:I14"/>
    <mergeCell ref="J13:AI14"/>
    <mergeCell ref="B15:I16"/>
    <mergeCell ref="J15:AI16"/>
    <mergeCell ref="B17:I18"/>
    <mergeCell ref="J17:AI18"/>
    <mergeCell ref="B21:BQ23"/>
    <mergeCell ref="B24:H27"/>
    <mergeCell ref="I24:O27"/>
    <mergeCell ref="P24:V27"/>
    <mergeCell ref="W24:AC27"/>
    <mergeCell ref="AD24:AT27"/>
    <mergeCell ref="AU24:AY27"/>
    <mergeCell ref="AZ24:BD27"/>
    <mergeCell ref="BE24:BI27"/>
    <mergeCell ref="BJ24:BQ27"/>
    <mergeCell ref="B34:BQ34"/>
    <mergeCell ref="B36:BQ38"/>
    <mergeCell ref="B39:D41"/>
    <mergeCell ref="E39:X41"/>
    <mergeCell ref="Y39:BE41"/>
    <mergeCell ref="BF39:BK41"/>
    <mergeCell ref="BL39:BQ41"/>
    <mergeCell ref="AZ28:BD33"/>
    <mergeCell ref="BE28:BI33"/>
    <mergeCell ref="B28:E30"/>
    <mergeCell ref="F28:H30"/>
    <mergeCell ref="I28:L30"/>
    <mergeCell ref="M28:O30"/>
    <mergeCell ref="P28:S30"/>
    <mergeCell ref="AA28:AC30"/>
    <mergeCell ref="AD28:AG30"/>
    <mergeCell ref="AH28:AT30"/>
    <mergeCell ref="AU28:AY33"/>
    <mergeCell ref="T31:V33"/>
    <mergeCell ref="W31:AC33"/>
    <mergeCell ref="AD31:AG33"/>
    <mergeCell ref="AH31:AT33"/>
    <mergeCell ref="B31:E33"/>
    <mergeCell ref="F31:H3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60:D62"/>
    <mergeCell ref="E60:X62"/>
    <mergeCell ref="Y60:BE62"/>
    <mergeCell ref="BF60:BK62"/>
    <mergeCell ref="BL60:BQ62"/>
    <mergeCell ref="B63:D65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72:D74"/>
    <mergeCell ref="E72:X74"/>
    <mergeCell ref="Y72:BE74"/>
    <mergeCell ref="BF72:BK74"/>
    <mergeCell ref="BL72:BQ74"/>
    <mergeCell ref="B75:D77"/>
    <mergeCell ref="E75:X77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</mergeCells>
  <phoneticPr fontId="1"/>
  <conditionalFormatting sqref="AZ28">
    <cfRule type="cellIs" dxfId="58" priority="8" operator="equal">
      <formula>"該当する"</formula>
    </cfRule>
  </conditionalFormatting>
  <conditionalFormatting sqref="BE28">
    <cfRule type="cellIs" dxfId="57" priority="7" operator="equal">
      <formula>"該当する"</formula>
    </cfRule>
  </conditionalFormatting>
  <conditionalFormatting sqref="BJ28:BQ33">
    <cfRule type="cellIs" dxfId="56" priority="6" operator="equal">
      <formula>"該当する"</formula>
    </cfRule>
  </conditionalFormatting>
  <conditionalFormatting sqref="AU28:AY33">
    <cfRule type="expression" dxfId="55" priority="5">
      <formula>$AU$28="有"</formula>
    </cfRule>
  </conditionalFormatting>
  <conditionalFormatting sqref="AH28:AT30">
    <cfRule type="expression" dxfId="54" priority="2">
      <formula>AND($I$28&gt;0,$AH$28="")</formula>
    </cfRule>
  </conditionalFormatting>
  <conditionalFormatting sqref="AH31:AT33">
    <cfRule type="expression" dxfId="53" priority="1">
      <formula>AND($I$28&gt;0,$AH$31="")</formula>
    </cfRule>
  </conditionalFormatting>
  <dataValidations count="3"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200-000000000000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200-000001000000}"/>
    <dataValidation type="whole" operator="greaterThan" allowBlank="1" showInputMessage="1" showErrorMessage="1" error="再リース契約がない場合は、入力不要です" sqref="I28:L30" xr:uid="{00000000-0002-0000-0200-000002000000}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3000000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00000000-0002-0000-0200-000004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200-000005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200-000006000000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2"/>
      <c r="AW2" s="102"/>
      <c r="AX2" s="102"/>
      <c r="AY2" s="102"/>
      <c r="AZ2" s="102"/>
      <c r="BA2" s="102"/>
      <c r="BB2" s="105" t="s">
        <v>1</v>
      </c>
      <c r="BC2" s="114"/>
      <c r="BD2" s="257">
        <v>2020</v>
      </c>
      <c r="BE2" s="257"/>
      <c r="BF2" s="257"/>
      <c r="BG2" s="257"/>
      <c r="BH2" s="764" t="s">
        <v>2</v>
      </c>
      <c r="BI2" s="764"/>
      <c r="BJ2" s="597" t="str">
        <f>IF(【契約①】契約内容申告書!BJ2="","",【契約①】契約内容申告書!BJ2)</f>
        <v/>
      </c>
      <c r="BK2" s="597"/>
      <c r="BL2" s="764" t="s">
        <v>4</v>
      </c>
      <c r="BM2" s="764"/>
      <c r="BN2" s="597" t="str">
        <f>IF(【契約①】契約内容申告書!BN2="","",【契約①】契約内容申告書!BN2)</f>
        <v/>
      </c>
      <c r="BO2" s="597"/>
      <c r="BP2" s="115" t="s">
        <v>6</v>
      </c>
      <c r="BQ2" s="116"/>
      <c r="BR2" s="8"/>
    </row>
    <row r="3" spans="2:70" s="38" customFormat="1" ht="21.75" customHeight="1" x14ac:dyDescent="0.1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2"/>
      <c r="AW3" s="102"/>
      <c r="AX3" s="102"/>
      <c r="AY3" s="102"/>
      <c r="AZ3" s="102"/>
      <c r="BA3" s="102"/>
      <c r="BB3" s="105" t="s">
        <v>7</v>
      </c>
      <c r="BC3" s="4" t="s">
        <v>163</v>
      </c>
      <c r="BD3" s="4"/>
      <c r="BE3" s="4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116"/>
      <c r="BR3" s="118"/>
    </row>
    <row r="4" spans="2:70" ht="43.5" customHeight="1" x14ac:dyDescent="0.15">
      <c r="AA4" s="700" t="s">
        <v>59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02"/>
      <c r="AW4" s="102"/>
      <c r="AX4" s="102"/>
      <c r="AY4" s="102"/>
      <c r="AZ4" s="102"/>
      <c r="BA4" s="102"/>
      <c r="BB4" s="102"/>
      <c r="BC4" s="115"/>
      <c r="BD4" s="116"/>
      <c r="BE4" s="116"/>
      <c r="BF4" s="116"/>
      <c r="BG4" s="116"/>
      <c r="BH4" s="119"/>
      <c r="BI4" s="120"/>
      <c r="BJ4" s="5"/>
      <c r="BK4" s="6" t="s">
        <v>60</v>
      </c>
      <c r="BL4" s="766">
        <f>【契約①】契約内容申告書!BL4</f>
        <v>1</v>
      </c>
      <c r="BM4" s="766"/>
      <c r="BN4" s="7" t="s">
        <v>61</v>
      </c>
      <c r="BO4" s="766" t="str">
        <f>IF(J15="","",J15)</f>
        <v/>
      </c>
      <c r="BP4" s="766"/>
      <c r="BQ4" s="6" t="s">
        <v>62</v>
      </c>
      <c r="BR4" s="8"/>
    </row>
    <row r="5" spans="2:70" s="45" customFormat="1" ht="24" x14ac:dyDescent="0.15">
      <c r="B5" s="701" t="s">
        <v>132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5" customFormat="1" ht="24" x14ac:dyDescent="0.15">
      <c r="B6" s="701" t="s">
        <v>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16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48" customFormat="1" ht="12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2:70" s="48" customFormat="1" ht="17.25" customHeight="1" x14ac:dyDescent="0.15">
      <c r="B9" s="277" t="s">
        <v>12</v>
      </c>
      <c r="C9" s="278"/>
      <c r="D9" s="278"/>
      <c r="E9" s="278"/>
      <c r="F9" s="278"/>
      <c r="G9" s="278"/>
      <c r="H9" s="278"/>
      <c r="I9" s="279"/>
      <c r="J9" s="561" t="str">
        <f>IF(【契約①】契約内容申告書!J9="","",【契約①】契約内容申告書!J9)</f>
        <v/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BI9" s="53"/>
      <c r="BJ9" s="54"/>
      <c r="BK9" s="54"/>
      <c r="BQ9" s="54"/>
    </row>
    <row r="10" spans="2:70" s="48" customFormat="1" ht="17.25" customHeight="1" x14ac:dyDescent="0.15">
      <c r="B10" s="280"/>
      <c r="C10" s="281"/>
      <c r="D10" s="281"/>
      <c r="E10" s="281"/>
      <c r="F10" s="281"/>
      <c r="G10" s="281"/>
      <c r="H10" s="281"/>
      <c r="I10" s="282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BI10" s="53"/>
      <c r="BJ10" s="53"/>
      <c r="BK10" s="53"/>
      <c r="BQ10" s="53"/>
    </row>
    <row r="11" spans="2:70" ht="17.25" customHeight="1" x14ac:dyDescent="0.15">
      <c r="B11" s="277" t="s">
        <v>14</v>
      </c>
      <c r="C11" s="278"/>
      <c r="D11" s="278"/>
      <c r="E11" s="278"/>
      <c r="F11" s="278"/>
      <c r="G11" s="278"/>
      <c r="H11" s="278"/>
      <c r="I11" s="279"/>
      <c r="J11" s="561" t="str">
        <f>IF(【契約①】契約内容申告書!J11="","",【契約①】契約内容申告書!J11)</f>
        <v/>
      </c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280"/>
      <c r="C12" s="281"/>
      <c r="D12" s="281"/>
      <c r="E12" s="281"/>
      <c r="F12" s="281"/>
      <c r="G12" s="281"/>
      <c r="H12" s="281"/>
      <c r="I12" s="282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277" t="s">
        <v>16</v>
      </c>
      <c r="C13" s="278"/>
      <c r="D13" s="278"/>
      <c r="E13" s="278"/>
      <c r="F13" s="278"/>
      <c r="G13" s="278"/>
      <c r="H13" s="278"/>
      <c r="I13" s="279"/>
      <c r="J13" s="561" t="str">
        <f>IF(【契約①】契約内容申告書!J13="","",【契約①】契約内容申告書!J13)</f>
        <v/>
      </c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280"/>
      <c r="C14" s="281"/>
      <c r="D14" s="281"/>
      <c r="E14" s="281"/>
      <c r="F14" s="281"/>
      <c r="G14" s="281"/>
      <c r="H14" s="281"/>
      <c r="I14" s="282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561" t="str">
        <f>IF(【契約①】契約内容申告書!J15="","",【契約①】契約内容申告書!J15)</f>
        <v/>
      </c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24"/>
      <c r="AT15" s="562" t="s">
        <v>64</v>
      </c>
      <c r="AU15" s="563"/>
      <c r="AV15" s="563"/>
      <c r="AW15" s="563"/>
      <c r="AX15" s="563"/>
      <c r="AY15" s="564"/>
      <c r="AZ15" s="571">
        <f>IF(T44="",0,IF(T44="積算",AT67,IF(T44="料率",AT99)))+IF(【契約②】計算書!T44="",0,IF(【契約②】計算書!T44="積算",【契約②】計算書!AT67,IF(【契約②】計算書!T44="料率",【契約②】計算書!AT99)))+IF(【契約③】計算書!T44="",0,IF(【契約③】計算書!T44="積算",【契約③】計算書!AT67,IF(【契約③】計算書!T44="料率",【契約③】計算書!AT99)))+IF(【契約④】計算書!T44="",0,IF(【契約④】計算書!T44="積算",【契約④】計算書!AT67,IF(【契約④】計算書!T44="料率",【契約④】計算書!AT99)))+IF(【契約⑤】計算書!T44="",0,IF(【契約⑤】計算書!T44="積算",【契約⑤】計算書!AT67,IF(【契約⑤】計算書!T44="料率",【契約⑤】計算書!AT99)))</f>
        <v>0</v>
      </c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80" t="s">
        <v>65</v>
      </c>
      <c r="BN15" s="581"/>
      <c r="BO15" s="581"/>
      <c r="BP15" s="582"/>
      <c r="BQ15" s="53"/>
    </row>
    <row r="16" spans="2:70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24"/>
      <c r="AT16" s="565"/>
      <c r="AU16" s="566"/>
      <c r="AV16" s="566"/>
      <c r="AW16" s="566"/>
      <c r="AX16" s="566"/>
      <c r="AY16" s="567"/>
      <c r="AZ16" s="574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6"/>
      <c r="BM16" s="583"/>
      <c r="BN16" s="584"/>
      <c r="BO16" s="584"/>
      <c r="BP16" s="585"/>
      <c r="BQ16" s="53"/>
    </row>
    <row r="17" spans="1:69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589">
        <f>IF(【契約①】契約内容申告書!J17="","",【契約①】契約内容申告書!J17)</f>
        <v>1</v>
      </c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1"/>
      <c r="AM17" s="48"/>
      <c r="AN17" s="48"/>
      <c r="AO17" s="48"/>
      <c r="AP17" s="48"/>
      <c r="AQ17" s="48"/>
      <c r="AR17" s="48"/>
      <c r="AS17" s="48"/>
      <c r="AT17" s="565"/>
      <c r="AU17" s="566"/>
      <c r="AV17" s="566"/>
      <c r="AW17" s="566"/>
      <c r="AX17" s="566"/>
      <c r="AY17" s="567"/>
      <c r="AZ17" s="574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6"/>
      <c r="BM17" s="583"/>
      <c r="BN17" s="584"/>
      <c r="BO17" s="584"/>
      <c r="BP17" s="585"/>
      <c r="BQ17" s="53"/>
    </row>
    <row r="18" spans="1:69" ht="17.25" customHeight="1" x14ac:dyDescent="0.15">
      <c r="B18" s="280"/>
      <c r="C18" s="281"/>
      <c r="D18" s="281"/>
      <c r="E18" s="281"/>
      <c r="F18" s="281"/>
      <c r="G18" s="281"/>
      <c r="H18" s="281"/>
      <c r="I18" s="282"/>
      <c r="J18" s="592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4"/>
      <c r="AM18" s="48"/>
      <c r="AN18" s="48"/>
      <c r="AO18" s="48"/>
      <c r="AP18" s="48"/>
      <c r="AQ18" s="48"/>
      <c r="AR18" s="48"/>
      <c r="AS18" s="48"/>
      <c r="AT18" s="568"/>
      <c r="AU18" s="569"/>
      <c r="AV18" s="569"/>
      <c r="AW18" s="569"/>
      <c r="AX18" s="569"/>
      <c r="AY18" s="570"/>
      <c r="AZ18" s="577"/>
      <c r="BA18" s="578"/>
      <c r="BB18" s="578"/>
      <c r="BC18" s="578"/>
      <c r="BD18" s="578"/>
      <c r="BE18" s="578"/>
      <c r="BF18" s="578"/>
      <c r="BG18" s="578"/>
      <c r="BH18" s="578"/>
      <c r="BI18" s="578"/>
      <c r="BJ18" s="578"/>
      <c r="BK18" s="578"/>
      <c r="BL18" s="579"/>
      <c r="BM18" s="586"/>
      <c r="BN18" s="587"/>
      <c r="BO18" s="587"/>
      <c r="BP18" s="588"/>
      <c r="BQ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1"/>
      <c r="BN19" s="48"/>
      <c r="BO19" s="121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277" t="s">
        <v>66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1:69" ht="13.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</row>
    <row r="23" spans="1:69" ht="13.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56" t="s">
        <v>67</v>
      </c>
      <c r="C25" s="357"/>
      <c r="D25" s="358"/>
      <c r="E25" s="519" t="s">
        <v>68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  <c r="T25" s="367">
        <f>T28+T31</f>
        <v>0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555" t="s">
        <v>69</v>
      </c>
      <c r="AO25" s="556"/>
      <c r="AP25" s="557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59"/>
      <c r="C26" s="360"/>
      <c r="D26" s="361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T26" s="370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546"/>
      <c r="AO26" s="547"/>
      <c r="AP26" s="548"/>
      <c r="AQ26" s="12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62"/>
      <c r="C27" s="363"/>
      <c r="D27" s="364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T27" s="552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4"/>
      <c r="AN27" s="558"/>
      <c r="AO27" s="559"/>
      <c r="AP27" s="560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56" t="s">
        <v>70</v>
      </c>
      <c r="F28" s="357"/>
      <c r="G28" s="358"/>
      <c r="H28" s="519" t="s">
        <v>71</v>
      </c>
      <c r="I28" s="520"/>
      <c r="J28" s="520"/>
      <c r="K28" s="520"/>
      <c r="L28" s="520"/>
      <c r="M28" s="520"/>
      <c r="N28" s="520"/>
      <c r="O28" s="520"/>
      <c r="P28" s="520"/>
      <c r="Q28" s="521"/>
      <c r="T28" s="540">
        <f>【契約①】契約内容申告書!B28</f>
        <v>0</v>
      </c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2"/>
      <c r="AN28" s="543" t="s">
        <v>69</v>
      </c>
      <c r="AO28" s="544"/>
      <c r="AP28" s="54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59"/>
      <c r="F29" s="360"/>
      <c r="G29" s="361"/>
      <c r="H29" s="522"/>
      <c r="I29" s="523"/>
      <c r="J29" s="523"/>
      <c r="K29" s="523"/>
      <c r="L29" s="523"/>
      <c r="M29" s="523"/>
      <c r="N29" s="523"/>
      <c r="O29" s="523"/>
      <c r="P29" s="523"/>
      <c r="Q29" s="524"/>
      <c r="T29" s="370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2"/>
      <c r="AN29" s="546"/>
      <c r="AO29" s="547"/>
      <c r="AP29" s="54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62"/>
      <c r="F30" s="363"/>
      <c r="G30" s="364"/>
      <c r="H30" s="525"/>
      <c r="I30" s="526"/>
      <c r="J30" s="526"/>
      <c r="K30" s="526"/>
      <c r="L30" s="526"/>
      <c r="M30" s="526"/>
      <c r="N30" s="526"/>
      <c r="O30" s="526"/>
      <c r="P30" s="526"/>
      <c r="Q30" s="527"/>
      <c r="T30" s="552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4"/>
      <c r="AN30" s="558"/>
      <c r="AO30" s="559"/>
      <c r="AP30" s="56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56" t="s">
        <v>72</v>
      </c>
      <c r="F31" s="357"/>
      <c r="G31" s="358"/>
      <c r="H31" s="519" t="s">
        <v>73</v>
      </c>
      <c r="I31" s="520"/>
      <c r="J31" s="520"/>
      <c r="K31" s="520"/>
      <c r="L31" s="520"/>
      <c r="M31" s="520"/>
      <c r="N31" s="520"/>
      <c r="O31" s="520"/>
      <c r="P31" s="520"/>
      <c r="Q31" s="521"/>
      <c r="T31" s="540">
        <f>【契約①】契約内容申告書!I28</f>
        <v>0</v>
      </c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2"/>
      <c r="AN31" s="543" t="s">
        <v>69</v>
      </c>
      <c r="AO31" s="544"/>
      <c r="AP31" s="545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59"/>
      <c r="F32" s="360"/>
      <c r="G32" s="361"/>
      <c r="H32" s="522"/>
      <c r="I32" s="523"/>
      <c r="J32" s="523"/>
      <c r="K32" s="523"/>
      <c r="L32" s="523"/>
      <c r="M32" s="523"/>
      <c r="N32" s="523"/>
      <c r="O32" s="523"/>
      <c r="P32" s="523"/>
      <c r="Q32" s="524"/>
      <c r="T32" s="370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2"/>
      <c r="AN32" s="546"/>
      <c r="AO32" s="547"/>
      <c r="AP32" s="54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62"/>
      <c r="F33" s="363"/>
      <c r="G33" s="364"/>
      <c r="H33" s="525"/>
      <c r="I33" s="526"/>
      <c r="J33" s="526"/>
      <c r="K33" s="526"/>
      <c r="L33" s="526"/>
      <c r="M33" s="526"/>
      <c r="N33" s="526"/>
      <c r="O33" s="526"/>
      <c r="P33" s="526"/>
      <c r="Q33" s="527"/>
      <c r="T33" s="373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549"/>
      <c r="AO33" s="550"/>
      <c r="AP33" s="55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56" t="s">
        <v>74</v>
      </c>
      <c r="C34" s="357"/>
      <c r="D34" s="358"/>
      <c r="E34" s="395" t="s">
        <v>75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T34" s="367">
        <f>T37+T40</f>
        <v>0</v>
      </c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  <c r="AN34" s="426" t="s">
        <v>65</v>
      </c>
      <c r="AO34" s="427"/>
      <c r="AP34" s="428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59"/>
      <c r="C35" s="360"/>
      <c r="D35" s="361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T35" s="370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411"/>
      <c r="AO35" s="412"/>
      <c r="AP35" s="413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62"/>
      <c r="C36" s="363"/>
      <c r="D36" s="36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T36" s="552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4"/>
      <c r="AN36" s="411"/>
      <c r="AO36" s="412"/>
      <c r="AP36" s="41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56" t="s">
        <v>76</v>
      </c>
      <c r="F37" s="357"/>
      <c r="G37" s="358"/>
      <c r="H37" s="519" t="s">
        <v>77</v>
      </c>
      <c r="I37" s="520"/>
      <c r="J37" s="520"/>
      <c r="K37" s="520"/>
      <c r="L37" s="520"/>
      <c r="M37" s="520"/>
      <c r="N37" s="520"/>
      <c r="O37" s="520"/>
      <c r="P37" s="520"/>
      <c r="Q37" s="521"/>
      <c r="R37" s="24"/>
      <c r="S37" s="24"/>
      <c r="T37" s="719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1"/>
      <c r="AN37" s="411" t="s">
        <v>65</v>
      </c>
      <c r="AO37" s="412"/>
      <c r="AP37" s="413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59"/>
      <c r="F38" s="360"/>
      <c r="G38" s="361"/>
      <c r="H38" s="522"/>
      <c r="I38" s="523"/>
      <c r="J38" s="523"/>
      <c r="K38" s="523"/>
      <c r="L38" s="523"/>
      <c r="M38" s="523"/>
      <c r="N38" s="523"/>
      <c r="O38" s="523"/>
      <c r="P38" s="523"/>
      <c r="Q38" s="524"/>
      <c r="T38" s="722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4"/>
      <c r="AN38" s="411"/>
      <c r="AO38" s="412"/>
      <c r="AP38" s="413"/>
    </row>
    <row r="39" spans="1:69" ht="13.5" customHeight="1" x14ac:dyDescent="0.15">
      <c r="E39" s="362"/>
      <c r="F39" s="363"/>
      <c r="G39" s="364"/>
      <c r="H39" s="525"/>
      <c r="I39" s="526"/>
      <c r="J39" s="526"/>
      <c r="K39" s="526"/>
      <c r="L39" s="526"/>
      <c r="M39" s="526"/>
      <c r="N39" s="526"/>
      <c r="O39" s="526"/>
      <c r="P39" s="526"/>
      <c r="Q39" s="527"/>
      <c r="T39" s="758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60"/>
      <c r="AN39" s="411"/>
      <c r="AO39" s="412"/>
      <c r="AP39" s="413"/>
    </row>
    <row r="40" spans="1:69" ht="13.5" customHeight="1" x14ac:dyDescent="0.15">
      <c r="E40" s="356" t="s">
        <v>78</v>
      </c>
      <c r="F40" s="357"/>
      <c r="G40" s="358"/>
      <c r="H40" s="519" t="s">
        <v>79</v>
      </c>
      <c r="I40" s="520"/>
      <c r="J40" s="520"/>
      <c r="K40" s="520"/>
      <c r="L40" s="520"/>
      <c r="M40" s="520"/>
      <c r="N40" s="520"/>
      <c r="O40" s="520"/>
      <c r="P40" s="520"/>
      <c r="Q40" s="521"/>
      <c r="T40" s="719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1"/>
      <c r="AN40" s="411" t="s">
        <v>65</v>
      </c>
      <c r="AO40" s="412"/>
      <c r="AP40" s="413"/>
    </row>
    <row r="41" spans="1:69" ht="13.5" customHeight="1" x14ac:dyDescent="0.15">
      <c r="E41" s="359"/>
      <c r="F41" s="360"/>
      <c r="G41" s="361"/>
      <c r="H41" s="522"/>
      <c r="I41" s="523"/>
      <c r="J41" s="523"/>
      <c r="K41" s="523"/>
      <c r="L41" s="523"/>
      <c r="M41" s="523"/>
      <c r="N41" s="523"/>
      <c r="O41" s="523"/>
      <c r="P41" s="523"/>
      <c r="Q41" s="524"/>
      <c r="T41" s="722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4"/>
      <c r="AN41" s="411"/>
      <c r="AO41" s="412"/>
      <c r="AP41" s="413"/>
    </row>
    <row r="42" spans="1:69" ht="13.5" customHeight="1" x14ac:dyDescent="0.15">
      <c r="E42" s="362"/>
      <c r="F42" s="363"/>
      <c r="G42" s="364"/>
      <c r="H42" s="525"/>
      <c r="I42" s="526"/>
      <c r="J42" s="526"/>
      <c r="K42" s="526"/>
      <c r="L42" s="526"/>
      <c r="M42" s="526"/>
      <c r="N42" s="526"/>
      <c r="O42" s="526"/>
      <c r="P42" s="526"/>
      <c r="Q42" s="527"/>
      <c r="T42" s="725"/>
      <c r="U42" s="726"/>
      <c r="V42" s="726"/>
      <c r="W42" s="726"/>
      <c r="X42" s="726"/>
      <c r="Y42" s="726"/>
      <c r="Z42" s="726"/>
      <c r="AA42" s="726"/>
      <c r="AB42" s="726"/>
      <c r="AC42" s="726"/>
      <c r="AD42" s="726"/>
      <c r="AE42" s="726"/>
      <c r="AF42" s="726"/>
      <c r="AG42" s="726"/>
      <c r="AH42" s="726"/>
      <c r="AI42" s="726"/>
      <c r="AJ42" s="726"/>
      <c r="AK42" s="726"/>
      <c r="AL42" s="726"/>
      <c r="AM42" s="727"/>
      <c r="AN42" s="414"/>
      <c r="AO42" s="415"/>
      <c r="AP42" s="416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66"/>
      <c r="AO43" s="66"/>
      <c r="AP43" s="66"/>
    </row>
    <row r="44" spans="1:69" ht="46.5" customHeight="1" x14ac:dyDescent="0.15">
      <c r="B44" s="67" t="s">
        <v>80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61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762"/>
      <c r="AM44" s="763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277" t="s">
        <v>81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3.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7"/>
    </row>
    <row r="47" spans="1:69" ht="13.5" customHeight="1" x14ac:dyDescent="0.15"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2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286" t="s">
        <v>82</v>
      </c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S49" s="286" t="s">
        <v>83</v>
      </c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56" t="s">
        <v>84</v>
      </c>
      <c r="C52" s="357"/>
      <c r="D52" s="358"/>
      <c r="E52" s="366" t="s">
        <v>85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24"/>
      <c r="S52" s="73"/>
      <c r="T52" s="441">
        <v>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50" t="s">
        <v>65</v>
      </c>
      <c r="AO52" s="451"/>
      <c r="AP52" s="452"/>
      <c r="AQ52" s="73"/>
      <c r="AR52" s="24"/>
      <c r="AS52" s="73"/>
      <c r="AT52" s="367" t="str">
        <f>IF(T44="積算",ROUNDDOWN((T37/3),0),"")</f>
        <v/>
      </c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376" t="s">
        <v>65</v>
      </c>
      <c r="BO52" s="377"/>
      <c r="BP52" s="378"/>
      <c r="BQ52" s="73"/>
      <c r="BR52" s="24"/>
    </row>
    <row r="53" spans="1:82" x14ac:dyDescent="0.15">
      <c r="B53" s="359"/>
      <c r="C53" s="360"/>
      <c r="D53" s="361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S53" s="73"/>
      <c r="T53" s="444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6"/>
      <c r="AN53" s="453"/>
      <c r="AO53" s="454"/>
      <c r="AP53" s="455"/>
      <c r="AQ53" s="73"/>
      <c r="AS53" s="73"/>
      <c r="AT53" s="370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2"/>
      <c r="BN53" s="379"/>
      <c r="BO53" s="380"/>
      <c r="BP53" s="381"/>
      <c r="BQ53" s="73"/>
    </row>
    <row r="54" spans="1:82" x14ac:dyDescent="0.15">
      <c r="B54" s="362"/>
      <c r="C54" s="363"/>
      <c r="D54" s="364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S54" s="73"/>
      <c r="T54" s="447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9"/>
      <c r="AN54" s="456"/>
      <c r="AO54" s="457"/>
      <c r="AP54" s="458"/>
      <c r="AQ54" s="73"/>
      <c r="AS54" s="73"/>
      <c r="AT54" s="373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82"/>
      <c r="BO54" s="383"/>
      <c r="BP54" s="384"/>
      <c r="BQ54" s="73"/>
    </row>
    <row r="55" spans="1:82" x14ac:dyDescent="0.15">
      <c r="B55" s="356" t="s">
        <v>86</v>
      </c>
      <c r="C55" s="357"/>
      <c r="D55" s="358"/>
      <c r="E55" s="365" t="s">
        <v>87</v>
      </c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S55" s="73"/>
      <c r="T55" s="367" t="str">
        <f>IF(T44="積算",T34-T52,"")</f>
        <v/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6" t="s">
        <v>65</v>
      </c>
      <c r="AO55" s="377"/>
      <c r="AP55" s="378"/>
      <c r="AQ55" s="73"/>
      <c r="AS55" s="73"/>
      <c r="AT55" s="367" t="str">
        <f>IF(T44="積算",T34-AT52,"")</f>
        <v/>
      </c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376" t="s">
        <v>65</v>
      </c>
      <c r="BO55" s="377"/>
      <c r="BP55" s="378"/>
      <c r="BQ55" s="73"/>
    </row>
    <row r="56" spans="1:82" x14ac:dyDescent="0.15">
      <c r="B56" s="359"/>
      <c r="C56" s="360"/>
      <c r="D56" s="361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S56" s="73"/>
      <c r="T56" s="370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2"/>
      <c r="AN56" s="379"/>
      <c r="AO56" s="380"/>
      <c r="AP56" s="381"/>
      <c r="AQ56" s="73"/>
      <c r="AS56" s="73"/>
      <c r="AT56" s="370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2"/>
      <c r="BN56" s="379"/>
      <c r="BO56" s="380"/>
      <c r="BP56" s="381"/>
      <c r="BQ56" s="73"/>
    </row>
    <row r="57" spans="1:82" x14ac:dyDescent="0.15">
      <c r="B57" s="362"/>
      <c r="C57" s="363"/>
      <c r="D57" s="364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S57" s="73"/>
      <c r="T57" s="373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82"/>
      <c r="AO57" s="383"/>
      <c r="AP57" s="384"/>
      <c r="AQ57" s="73"/>
      <c r="AS57" s="73"/>
      <c r="AT57" s="373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82"/>
      <c r="BO57" s="383"/>
      <c r="BP57" s="384"/>
      <c r="BQ57" s="73"/>
      <c r="BR57" s="34"/>
    </row>
    <row r="58" spans="1:82" ht="13.5" customHeight="1" x14ac:dyDescent="0.15">
      <c r="B58" s="356" t="s">
        <v>88</v>
      </c>
      <c r="C58" s="357"/>
      <c r="D58" s="358"/>
      <c r="E58" s="395" t="s">
        <v>89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S58" s="73"/>
      <c r="T58" s="755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7"/>
      <c r="AN58" s="426" t="s">
        <v>65</v>
      </c>
      <c r="AO58" s="427"/>
      <c r="AP58" s="428"/>
      <c r="AQ58" s="73"/>
      <c r="AS58" s="73"/>
      <c r="AT58" s="755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7"/>
      <c r="BN58" s="426" t="s">
        <v>65</v>
      </c>
      <c r="BO58" s="427"/>
      <c r="BP58" s="428"/>
      <c r="BQ58" s="73"/>
    </row>
    <row r="59" spans="1:82" ht="13.5" customHeight="1" x14ac:dyDescent="0.15">
      <c r="B59" s="359"/>
      <c r="C59" s="360"/>
      <c r="D59" s="361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S59" s="73"/>
      <c r="T59" s="722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4"/>
      <c r="AN59" s="411"/>
      <c r="AO59" s="412"/>
      <c r="AP59" s="413"/>
      <c r="AQ59" s="73"/>
      <c r="AS59" s="73"/>
      <c r="AT59" s="722"/>
      <c r="AU59" s="723"/>
      <c r="AV59" s="723"/>
      <c r="AW59" s="723"/>
      <c r="AX59" s="723"/>
      <c r="AY59" s="723"/>
      <c r="AZ59" s="723"/>
      <c r="BA59" s="723"/>
      <c r="BB59" s="723"/>
      <c r="BC59" s="723"/>
      <c r="BD59" s="723"/>
      <c r="BE59" s="723"/>
      <c r="BF59" s="723"/>
      <c r="BG59" s="723"/>
      <c r="BH59" s="723"/>
      <c r="BI59" s="723"/>
      <c r="BJ59" s="723"/>
      <c r="BK59" s="723"/>
      <c r="BL59" s="723"/>
      <c r="BM59" s="724"/>
      <c r="BN59" s="411"/>
      <c r="BO59" s="412"/>
      <c r="BP59" s="413"/>
      <c r="BQ59" s="73"/>
    </row>
    <row r="60" spans="1:82" ht="13.5" customHeight="1" x14ac:dyDescent="0.15">
      <c r="B60" s="362"/>
      <c r="C60" s="363"/>
      <c r="D60" s="364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S60" s="73"/>
      <c r="T60" s="758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  <c r="AL60" s="759"/>
      <c r="AM60" s="760"/>
      <c r="AN60" s="411"/>
      <c r="AO60" s="412"/>
      <c r="AP60" s="413"/>
      <c r="AQ60" s="73"/>
      <c r="AS60" s="73"/>
      <c r="AT60" s="758"/>
      <c r="AU60" s="759"/>
      <c r="AV60" s="759"/>
      <c r="AW60" s="759"/>
      <c r="AX60" s="759"/>
      <c r="AY60" s="759"/>
      <c r="AZ60" s="759"/>
      <c r="BA60" s="759"/>
      <c r="BB60" s="759"/>
      <c r="BC60" s="759"/>
      <c r="BD60" s="759"/>
      <c r="BE60" s="759"/>
      <c r="BF60" s="759"/>
      <c r="BG60" s="759"/>
      <c r="BH60" s="759"/>
      <c r="BI60" s="759"/>
      <c r="BJ60" s="759"/>
      <c r="BK60" s="759"/>
      <c r="BL60" s="759"/>
      <c r="BM60" s="760"/>
      <c r="BN60" s="411"/>
      <c r="BO60" s="412"/>
      <c r="BP60" s="413"/>
      <c r="BQ60" s="73"/>
      <c r="BR60" s="34"/>
    </row>
    <row r="61" spans="1:82" ht="13.5" customHeight="1" x14ac:dyDescent="0.15">
      <c r="B61" s="386" t="s">
        <v>90</v>
      </c>
      <c r="C61" s="387"/>
      <c r="D61" s="388"/>
      <c r="E61" s="395" t="s">
        <v>91</v>
      </c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S61" s="73"/>
      <c r="T61" s="367" t="str">
        <f>IF(T44="積算",T55+T58,"")</f>
        <v/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613" t="s">
        <v>65</v>
      </c>
      <c r="AO61" s="614"/>
      <c r="AP61" s="615"/>
      <c r="AQ61" s="74"/>
      <c r="AR61" s="85"/>
      <c r="AS61" s="74"/>
      <c r="AT61" s="367" t="str">
        <f>IF(T44="積算",AT55+AT58,"")</f>
        <v/>
      </c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9"/>
      <c r="BN61" s="426" t="s">
        <v>65</v>
      </c>
      <c r="BO61" s="427"/>
      <c r="BP61" s="428"/>
      <c r="BQ61" s="73"/>
      <c r="BR61" s="718" t="str">
        <f>IF($AT$61&gt;=$AT$55,"","※1")</f>
        <v/>
      </c>
      <c r="BS61" s="385" t="str">
        <f>IF(BR61="※1","残価設定がないリース契約であることが確認できません。","")</f>
        <v/>
      </c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</row>
    <row r="62" spans="1:82" ht="13.5" customHeight="1" x14ac:dyDescent="0.15">
      <c r="B62" s="389"/>
      <c r="C62" s="390"/>
      <c r="D62" s="391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S62" s="73"/>
      <c r="T62" s="370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2"/>
      <c r="AN62" s="616"/>
      <c r="AO62" s="617"/>
      <c r="AP62" s="618"/>
      <c r="AQ62" s="74"/>
      <c r="AR62" s="85"/>
      <c r="AS62" s="74"/>
      <c r="AT62" s="370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2"/>
      <c r="BN62" s="411"/>
      <c r="BO62" s="412"/>
      <c r="BP62" s="413"/>
      <c r="BQ62" s="73"/>
      <c r="BR62" s="718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</row>
    <row r="63" spans="1:82" ht="13.5" customHeight="1" x14ac:dyDescent="0.15">
      <c r="B63" s="392"/>
      <c r="C63" s="393"/>
      <c r="D63" s="394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73"/>
      <c r="T63" s="552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4"/>
      <c r="AN63" s="616"/>
      <c r="AO63" s="617"/>
      <c r="AP63" s="618"/>
      <c r="AQ63" s="74"/>
      <c r="AR63" s="85"/>
      <c r="AS63" s="74"/>
      <c r="AT63" s="552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4"/>
      <c r="BN63" s="411"/>
      <c r="BO63" s="412"/>
      <c r="BP63" s="413"/>
      <c r="BQ63" s="73"/>
      <c r="BR63" s="718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</row>
    <row r="64" spans="1:82" x14ac:dyDescent="0.15">
      <c r="B64" s="386" t="s">
        <v>92</v>
      </c>
      <c r="C64" s="387"/>
      <c r="D64" s="388"/>
      <c r="E64" s="395" t="s">
        <v>93</v>
      </c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S64" s="73"/>
      <c r="T64" s="719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1"/>
      <c r="AN64" s="411" t="s">
        <v>65</v>
      </c>
      <c r="AO64" s="412"/>
      <c r="AP64" s="413"/>
      <c r="AQ64" s="73"/>
      <c r="AS64" s="73"/>
      <c r="AT64" s="719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1"/>
      <c r="BN64" s="411" t="s">
        <v>65</v>
      </c>
      <c r="BO64" s="412"/>
      <c r="BP64" s="413"/>
      <c r="BQ64" s="73"/>
      <c r="BR64" s="34"/>
    </row>
    <row r="65" spans="2:82" ht="13.5" customHeight="1" x14ac:dyDescent="0.15">
      <c r="B65" s="389"/>
      <c r="C65" s="390"/>
      <c r="D65" s="39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S65" s="73"/>
      <c r="T65" s="722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4"/>
      <c r="AN65" s="411"/>
      <c r="AO65" s="412"/>
      <c r="AP65" s="413"/>
      <c r="AQ65" s="73"/>
      <c r="AS65" s="73"/>
      <c r="AT65" s="722"/>
      <c r="AU65" s="723"/>
      <c r="AV65" s="723"/>
      <c r="AW65" s="723"/>
      <c r="AX65" s="723"/>
      <c r="AY65" s="723"/>
      <c r="AZ65" s="723"/>
      <c r="BA65" s="723"/>
      <c r="BB65" s="723"/>
      <c r="BC65" s="723"/>
      <c r="BD65" s="723"/>
      <c r="BE65" s="723"/>
      <c r="BF65" s="723"/>
      <c r="BG65" s="723"/>
      <c r="BH65" s="723"/>
      <c r="BI65" s="723"/>
      <c r="BJ65" s="723"/>
      <c r="BK65" s="723"/>
      <c r="BL65" s="723"/>
      <c r="BM65" s="724"/>
      <c r="BN65" s="411"/>
      <c r="BO65" s="412"/>
      <c r="BP65" s="413"/>
      <c r="BQ65" s="73"/>
      <c r="BR65" s="34"/>
    </row>
    <row r="66" spans="2:82" ht="13.5" customHeight="1" x14ac:dyDescent="0.15">
      <c r="B66" s="392"/>
      <c r="C66" s="393"/>
      <c r="D66" s="394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S66" s="73"/>
      <c r="T66" s="725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7"/>
      <c r="AN66" s="414"/>
      <c r="AO66" s="415"/>
      <c r="AP66" s="416"/>
      <c r="AQ66" s="73"/>
      <c r="AS66" s="73"/>
      <c r="AT66" s="725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7"/>
      <c r="BN66" s="414"/>
      <c r="BO66" s="415"/>
      <c r="BP66" s="416"/>
      <c r="BQ66" s="73"/>
      <c r="BR66" s="34"/>
    </row>
    <row r="67" spans="2:82" ht="13.5" customHeight="1" x14ac:dyDescent="0.15">
      <c r="B67" s="356" t="s">
        <v>94</v>
      </c>
      <c r="C67" s="357"/>
      <c r="D67" s="358"/>
      <c r="E67" s="365" t="s">
        <v>95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S67" s="73"/>
      <c r="T67" s="367" t="str">
        <f>IF(T44="積算",T61+T64,"")</f>
        <v/>
      </c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604" t="s">
        <v>65</v>
      </c>
      <c r="AO67" s="605"/>
      <c r="AP67" s="606"/>
      <c r="AQ67" s="74"/>
      <c r="AR67" s="85"/>
      <c r="AS67" s="74"/>
      <c r="AT67" s="367" t="str">
        <f>IF(T44="積算",AT61+AT64,"")</f>
        <v/>
      </c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9"/>
      <c r="BN67" s="376" t="s">
        <v>65</v>
      </c>
      <c r="BO67" s="377"/>
      <c r="BP67" s="378"/>
      <c r="BQ67" s="73"/>
      <c r="BR67" s="718" t="str">
        <f>IF($T$44="積算",IF($AT$58="","",IF($T$67-$AT$67&gt;$AT$52,"","※2")),"")</f>
        <v/>
      </c>
      <c r="BS67" s="346" t="str">
        <f>IF(BR67="※2","補助金が有る場合の「リース料金支払額総合計」から、補助金相当分の減額がされていることが確認できません。","")</f>
        <v/>
      </c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</row>
    <row r="68" spans="2:82" ht="13.5" customHeight="1" x14ac:dyDescent="0.15">
      <c r="B68" s="359"/>
      <c r="C68" s="360"/>
      <c r="D68" s="361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S68" s="73"/>
      <c r="T68" s="370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2"/>
      <c r="AN68" s="607"/>
      <c r="AO68" s="608"/>
      <c r="AP68" s="609"/>
      <c r="AQ68" s="74"/>
      <c r="AR68" s="85"/>
      <c r="AS68" s="74"/>
      <c r="AT68" s="370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2"/>
      <c r="BN68" s="379"/>
      <c r="BO68" s="380"/>
      <c r="BP68" s="381"/>
      <c r="BQ68" s="73"/>
      <c r="BR68" s="718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</row>
    <row r="69" spans="2:82" ht="13.5" customHeight="1" x14ac:dyDescent="0.15">
      <c r="B69" s="362"/>
      <c r="C69" s="363"/>
      <c r="D69" s="364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S69" s="73"/>
      <c r="T69" s="373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5"/>
      <c r="AN69" s="610"/>
      <c r="AO69" s="611"/>
      <c r="AP69" s="612"/>
      <c r="AQ69" s="74"/>
      <c r="AR69" s="85"/>
      <c r="AS69" s="74"/>
      <c r="AT69" s="373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5"/>
      <c r="BN69" s="382"/>
      <c r="BO69" s="383"/>
      <c r="BP69" s="384"/>
      <c r="BQ69" s="73"/>
      <c r="BR69" s="718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277" t="s">
        <v>96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9"/>
    </row>
    <row r="74" spans="2:82" ht="13.5" customHeight="1" x14ac:dyDescent="0.15">
      <c r="B74" s="28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7"/>
    </row>
    <row r="75" spans="2:82" ht="13.5" customHeight="1" x14ac:dyDescent="0.15">
      <c r="B75" s="280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2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286" t="s">
        <v>82</v>
      </c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S77" s="286" t="s">
        <v>83</v>
      </c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56" t="s">
        <v>97</v>
      </c>
      <c r="C80" s="357"/>
      <c r="D80" s="358"/>
      <c r="E80" s="366" t="s">
        <v>85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S80" s="73"/>
      <c r="T80" s="441">
        <v>0</v>
      </c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3"/>
      <c r="AN80" s="450" t="s">
        <v>65</v>
      </c>
      <c r="AO80" s="451"/>
      <c r="AP80" s="452"/>
      <c r="AQ80" s="73"/>
      <c r="AS80" s="73"/>
      <c r="AT80" s="367" t="str">
        <f>IF($T$44="料率",ROUNDDOWN(($T$37/3),0),"")</f>
        <v/>
      </c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376" t="s">
        <v>65</v>
      </c>
      <c r="BO80" s="377"/>
      <c r="BP80" s="378"/>
      <c r="BQ80" s="73"/>
    </row>
    <row r="81" spans="2:82" ht="13.5" customHeight="1" x14ac:dyDescent="0.15">
      <c r="B81" s="359"/>
      <c r="C81" s="360"/>
      <c r="D81" s="361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S81" s="73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6"/>
      <c r="AN81" s="453"/>
      <c r="AO81" s="454"/>
      <c r="AP81" s="455"/>
      <c r="AQ81" s="73"/>
      <c r="AS81" s="73"/>
      <c r="AT81" s="370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2"/>
      <c r="BN81" s="379"/>
      <c r="BO81" s="380"/>
      <c r="BP81" s="381"/>
      <c r="BQ81" s="73"/>
    </row>
    <row r="82" spans="2:82" ht="13.5" customHeight="1" x14ac:dyDescent="0.15">
      <c r="B82" s="362"/>
      <c r="C82" s="363"/>
      <c r="D82" s="364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S82" s="73"/>
      <c r="T82" s="447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9"/>
      <c r="AN82" s="456"/>
      <c r="AO82" s="457"/>
      <c r="AP82" s="458"/>
      <c r="AQ82" s="73"/>
      <c r="AS82" s="73"/>
      <c r="AT82" s="37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82"/>
      <c r="BO82" s="383"/>
      <c r="BP82" s="384"/>
      <c r="BQ82" s="73"/>
    </row>
    <row r="83" spans="2:82" ht="13.5" customHeight="1" x14ac:dyDescent="0.15">
      <c r="B83" s="356" t="s">
        <v>86</v>
      </c>
      <c r="C83" s="357"/>
      <c r="D83" s="358"/>
      <c r="E83" s="365" t="s">
        <v>87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S83" s="73"/>
      <c r="T83" s="367" t="str">
        <f>IF($T$44="料率",T34-T52,"")</f>
        <v/>
      </c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9"/>
      <c r="AN83" s="376" t="s">
        <v>65</v>
      </c>
      <c r="AO83" s="377"/>
      <c r="AP83" s="378"/>
      <c r="AQ83" s="73"/>
      <c r="AS83" s="73"/>
      <c r="AT83" s="367" t="str">
        <f>IF($T$44="料率",T34-AT80,"")</f>
        <v/>
      </c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9"/>
      <c r="BN83" s="376" t="s">
        <v>65</v>
      </c>
      <c r="BO83" s="377"/>
      <c r="BP83" s="378"/>
      <c r="BQ83" s="73"/>
    </row>
    <row r="84" spans="2:82" ht="13.5" customHeight="1" x14ac:dyDescent="0.15">
      <c r="B84" s="359"/>
      <c r="C84" s="360"/>
      <c r="D84" s="361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S84" s="73"/>
      <c r="T84" s="370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2"/>
      <c r="AN84" s="379"/>
      <c r="AO84" s="380"/>
      <c r="AP84" s="381"/>
      <c r="AQ84" s="73"/>
      <c r="AS84" s="73"/>
      <c r="AT84" s="370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2"/>
      <c r="BN84" s="379"/>
      <c r="BO84" s="380"/>
      <c r="BP84" s="381"/>
      <c r="BQ84" s="73"/>
    </row>
    <row r="85" spans="2:82" ht="13.5" customHeight="1" x14ac:dyDescent="0.15">
      <c r="B85" s="362"/>
      <c r="C85" s="363"/>
      <c r="D85" s="364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S85" s="73"/>
      <c r="T85" s="373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5"/>
      <c r="AN85" s="382"/>
      <c r="AO85" s="383"/>
      <c r="AP85" s="384"/>
      <c r="AQ85" s="73"/>
      <c r="AS85" s="73"/>
      <c r="AT85" s="373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82"/>
      <c r="BO85" s="383"/>
      <c r="BP85" s="384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33" t="s">
        <v>98</v>
      </c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76"/>
      <c r="AO86" s="76"/>
      <c r="AP86" s="76"/>
      <c r="AQ86" s="73"/>
      <c r="AS86" s="73"/>
      <c r="AT86" s="434" t="s">
        <v>98</v>
      </c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76"/>
      <c r="BO86" s="76"/>
      <c r="BP86" s="76"/>
      <c r="BQ86" s="73"/>
    </row>
    <row r="87" spans="2:82" ht="13.5" customHeight="1" x14ac:dyDescent="0.15">
      <c r="B87" s="386" t="s">
        <v>99</v>
      </c>
      <c r="C87" s="387"/>
      <c r="D87" s="388"/>
      <c r="E87" s="395" t="s">
        <v>100</v>
      </c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S87" s="73"/>
      <c r="T87" s="749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1"/>
      <c r="AN87" s="426" t="s">
        <v>101</v>
      </c>
      <c r="AO87" s="427"/>
      <c r="AP87" s="428"/>
      <c r="AQ87" s="73"/>
      <c r="AS87" s="73"/>
      <c r="AT87" s="749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1"/>
      <c r="BN87" s="426" t="s">
        <v>101</v>
      </c>
      <c r="BO87" s="427"/>
      <c r="BP87" s="428"/>
      <c r="BQ87" s="73"/>
    </row>
    <row r="88" spans="2:82" ht="13.5" customHeight="1" x14ac:dyDescent="0.15">
      <c r="B88" s="389"/>
      <c r="C88" s="390"/>
      <c r="D88" s="391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S88" s="73"/>
      <c r="T88" s="752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4"/>
      <c r="AN88" s="411"/>
      <c r="AO88" s="412"/>
      <c r="AP88" s="413"/>
      <c r="AQ88" s="73"/>
      <c r="AS88" s="73"/>
      <c r="AT88" s="752"/>
      <c r="AU88" s="753"/>
      <c r="AV88" s="753"/>
      <c r="AW88" s="753"/>
      <c r="AX88" s="753"/>
      <c r="AY88" s="753"/>
      <c r="AZ88" s="753"/>
      <c r="BA88" s="753"/>
      <c r="BB88" s="753"/>
      <c r="BC88" s="753"/>
      <c r="BD88" s="753"/>
      <c r="BE88" s="753"/>
      <c r="BF88" s="753"/>
      <c r="BG88" s="753"/>
      <c r="BH88" s="753"/>
      <c r="BI88" s="753"/>
      <c r="BJ88" s="753"/>
      <c r="BK88" s="753"/>
      <c r="BL88" s="753"/>
      <c r="BM88" s="754"/>
      <c r="BN88" s="411"/>
      <c r="BO88" s="412"/>
      <c r="BP88" s="413"/>
      <c r="BQ88" s="73"/>
    </row>
    <row r="89" spans="2:82" ht="13.5" customHeight="1" x14ac:dyDescent="0.15">
      <c r="B89" s="389"/>
      <c r="C89" s="390"/>
      <c r="D89" s="391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S89" s="73"/>
      <c r="T89" s="752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  <c r="AI89" s="753"/>
      <c r="AJ89" s="753"/>
      <c r="AK89" s="753"/>
      <c r="AL89" s="753"/>
      <c r="AM89" s="754"/>
      <c r="AN89" s="411"/>
      <c r="AO89" s="412"/>
      <c r="AP89" s="413"/>
      <c r="AQ89" s="73"/>
      <c r="AS89" s="73"/>
      <c r="AT89" s="752"/>
      <c r="AU89" s="753"/>
      <c r="AV89" s="753"/>
      <c r="AW89" s="753"/>
      <c r="AX89" s="753"/>
      <c r="AY89" s="753"/>
      <c r="AZ89" s="753"/>
      <c r="BA89" s="753"/>
      <c r="BB89" s="753"/>
      <c r="BC89" s="753"/>
      <c r="BD89" s="753"/>
      <c r="BE89" s="753"/>
      <c r="BF89" s="753"/>
      <c r="BG89" s="753"/>
      <c r="BH89" s="753"/>
      <c r="BI89" s="753"/>
      <c r="BJ89" s="753"/>
      <c r="BK89" s="753"/>
      <c r="BL89" s="753"/>
      <c r="BM89" s="754"/>
      <c r="BN89" s="411"/>
      <c r="BO89" s="412"/>
      <c r="BP89" s="413"/>
      <c r="BQ89" s="73"/>
    </row>
    <row r="90" spans="2:82" ht="20.25" customHeight="1" x14ac:dyDescent="0.15">
      <c r="B90" s="389" t="s">
        <v>102</v>
      </c>
      <c r="C90" s="390"/>
      <c r="D90" s="391"/>
      <c r="E90" s="429" t="s">
        <v>103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S90" s="73"/>
      <c r="T90" s="728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30"/>
      <c r="AN90" s="411" t="s">
        <v>65</v>
      </c>
      <c r="AO90" s="412"/>
      <c r="AP90" s="413"/>
      <c r="AQ90" s="73"/>
      <c r="AS90" s="73"/>
      <c r="AT90" s="728"/>
      <c r="AU90" s="729"/>
      <c r="AV90" s="729"/>
      <c r="AW90" s="729"/>
      <c r="AX90" s="729"/>
      <c r="AY90" s="729"/>
      <c r="AZ90" s="729"/>
      <c r="BA90" s="729"/>
      <c r="BB90" s="729"/>
      <c r="BC90" s="729"/>
      <c r="BD90" s="729"/>
      <c r="BE90" s="729"/>
      <c r="BF90" s="729"/>
      <c r="BG90" s="729"/>
      <c r="BH90" s="729"/>
      <c r="BI90" s="729"/>
      <c r="BJ90" s="729"/>
      <c r="BK90" s="729"/>
      <c r="BL90" s="729"/>
      <c r="BM90" s="730"/>
      <c r="BN90" s="411" t="s">
        <v>65</v>
      </c>
      <c r="BO90" s="412"/>
      <c r="BP90" s="413"/>
      <c r="BQ90" s="73"/>
      <c r="BR90" s="34"/>
    </row>
    <row r="91" spans="2:82" ht="13.5" customHeight="1" x14ac:dyDescent="0.15">
      <c r="B91" s="389"/>
      <c r="C91" s="390"/>
      <c r="D91" s="391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S91" s="73"/>
      <c r="T91" s="728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30"/>
      <c r="AN91" s="411"/>
      <c r="AO91" s="412"/>
      <c r="AP91" s="413"/>
      <c r="AQ91" s="73"/>
      <c r="AS91" s="73"/>
      <c r="AT91" s="728"/>
      <c r="AU91" s="729"/>
      <c r="AV91" s="729"/>
      <c r="AW91" s="729"/>
      <c r="AX91" s="729"/>
      <c r="AY91" s="729"/>
      <c r="AZ91" s="729"/>
      <c r="BA91" s="729"/>
      <c r="BB91" s="729"/>
      <c r="BC91" s="729"/>
      <c r="BD91" s="729"/>
      <c r="BE91" s="729"/>
      <c r="BF91" s="729"/>
      <c r="BG91" s="729"/>
      <c r="BH91" s="729"/>
      <c r="BI91" s="729"/>
      <c r="BJ91" s="729"/>
      <c r="BK91" s="729"/>
      <c r="BL91" s="729"/>
      <c r="BM91" s="730"/>
      <c r="BN91" s="411"/>
      <c r="BO91" s="412"/>
      <c r="BP91" s="413"/>
      <c r="BQ91" s="73"/>
      <c r="BR91" s="34"/>
    </row>
    <row r="92" spans="2:82" ht="13.5" customHeight="1" x14ac:dyDescent="0.15">
      <c r="B92" s="392"/>
      <c r="C92" s="393"/>
      <c r="D92" s="394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S92" s="73"/>
      <c r="T92" s="728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30"/>
      <c r="AN92" s="411"/>
      <c r="AO92" s="412"/>
      <c r="AP92" s="413"/>
      <c r="AQ92" s="73"/>
      <c r="AS92" s="73"/>
      <c r="AT92" s="728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29"/>
      <c r="BF92" s="729"/>
      <c r="BG92" s="729"/>
      <c r="BH92" s="729"/>
      <c r="BI92" s="729"/>
      <c r="BJ92" s="729"/>
      <c r="BK92" s="729"/>
      <c r="BL92" s="729"/>
      <c r="BM92" s="730"/>
      <c r="BN92" s="411"/>
      <c r="BO92" s="412"/>
      <c r="BP92" s="413"/>
      <c r="BQ92" s="73"/>
      <c r="BR92" s="34"/>
    </row>
    <row r="93" spans="2:82" ht="13.5" customHeight="1" x14ac:dyDescent="0.15">
      <c r="B93" s="386" t="s">
        <v>104</v>
      </c>
      <c r="C93" s="387"/>
      <c r="D93" s="388"/>
      <c r="E93" s="395" t="s">
        <v>105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S93" s="73"/>
      <c r="T93" s="743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744"/>
      <c r="AL93" s="744"/>
      <c r="AM93" s="745"/>
      <c r="AN93" s="426" t="s">
        <v>65</v>
      </c>
      <c r="AO93" s="427"/>
      <c r="AP93" s="428"/>
      <c r="AQ93" s="73"/>
      <c r="AS93" s="73"/>
      <c r="AT93" s="743"/>
      <c r="AU93" s="744"/>
      <c r="AV93" s="744"/>
      <c r="AW93" s="744"/>
      <c r="AX93" s="744"/>
      <c r="AY93" s="744"/>
      <c r="AZ93" s="744"/>
      <c r="BA93" s="744"/>
      <c r="BB93" s="744"/>
      <c r="BC93" s="744"/>
      <c r="BD93" s="744"/>
      <c r="BE93" s="744"/>
      <c r="BF93" s="744"/>
      <c r="BG93" s="744"/>
      <c r="BH93" s="744"/>
      <c r="BI93" s="744"/>
      <c r="BJ93" s="744"/>
      <c r="BK93" s="744"/>
      <c r="BL93" s="744"/>
      <c r="BM93" s="745"/>
      <c r="BN93" s="426" t="s">
        <v>65</v>
      </c>
      <c r="BO93" s="427"/>
      <c r="BP93" s="428"/>
      <c r="BQ93" s="73"/>
      <c r="BR93" s="718" t="str">
        <f>IF($T$44="料率",IF($AT$93="","",IF($AT$93&gt;=$AT$83,"","※1")),"")</f>
        <v/>
      </c>
      <c r="BS93" s="385" t="str">
        <f>IF(BR93="※1","残価設定がないリース契約であることが確認できません。","")</f>
        <v/>
      </c>
      <c r="BT93" s="385"/>
      <c r="BU93" s="385"/>
      <c r="BV93" s="385"/>
      <c r="BW93" s="385"/>
      <c r="BX93" s="385"/>
      <c r="BY93" s="385"/>
      <c r="BZ93" s="385"/>
      <c r="CA93" s="385"/>
      <c r="CB93" s="385"/>
      <c r="CC93" s="385"/>
      <c r="CD93" s="385"/>
    </row>
    <row r="94" spans="2:82" ht="13.5" customHeight="1" x14ac:dyDescent="0.15">
      <c r="B94" s="389"/>
      <c r="C94" s="390"/>
      <c r="D94" s="391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S94" s="73"/>
      <c r="T94" s="734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6"/>
      <c r="AN94" s="411"/>
      <c r="AO94" s="412"/>
      <c r="AP94" s="413"/>
      <c r="AQ94" s="73"/>
      <c r="AS94" s="73"/>
      <c r="AT94" s="734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6"/>
      <c r="BN94" s="411"/>
      <c r="BO94" s="412"/>
      <c r="BP94" s="413"/>
      <c r="BQ94" s="73"/>
      <c r="BR94" s="718"/>
      <c r="BS94" s="385"/>
      <c r="BT94" s="385"/>
      <c r="BU94" s="385"/>
      <c r="BV94" s="385"/>
      <c r="BW94" s="385"/>
      <c r="BX94" s="385"/>
      <c r="BY94" s="385"/>
      <c r="BZ94" s="385"/>
      <c r="CA94" s="385"/>
      <c r="CB94" s="385"/>
      <c r="CC94" s="385"/>
      <c r="CD94" s="385"/>
    </row>
    <row r="95" spans="2:82" ht="13.5" customHeight="1" x14ac:dyDescent="0.15">
      <c r="B95" s="392"/>
      <c r="C95" s="393"/>
      <c r="D95" s="394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S95" s="73"/>
      <c r="T95" s="746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8"/>
      <c r="AN95" s="411"/>
      <c r="AO95" s="412"/>
      <c r="AP95" s="413"/>
      <c r="AQ95" s="73"/>
      <c r="AS95" s="73"/>
      <c r="AT95" s="746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8"/>
      <c r="BN95" s="411"/>
      <c r="BO95" s="412"/>
      <c r="BP95" s="413"/>
      <c r="BQ95" s="73"/>
      <c r="BR95" s="718"/>
      <c r="BS95" s="385"/>
      <c r="BT95" s="385"/>
      <c r="BU95" s="385"/>
      <c r="BV95" s="385"/>
      <c r="BW95" s="385"/>
      <c r="BX95" s="385"/>
      <c r="BY95" s="385"/>
      <c r="BZ95" s="385"/>
      <c r="CA95" s="385"/>
      <c r="CB95" s="385"/>
      <c r="CC95" s="385"/>
      <c r="CD95" s="385"/>
    </row>
    <row r="96" spans="2:82" ht="13.5" customHeight="1" x14ac:dyDescent="0.15">
      <c r="B96" s="386" t="s">
        <v>92</v>
      </c>
      <c r="C96" s="387"/>
      <c r="D96" s="388"/>
      <c r="E96" s="395" t="s">
        <v>93</v>
      </c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S96" s="73"/>
      <c r="T96" s="731"/>
      <c r="U96" s="732"/>
      <c r="V96" s="732"/>
      <c r="W96" s="732"/>
      <c r="X96" s="732"/>
      <c r="Y96" s="732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32"/>
      <c r="AK96" s="732"/>
      <c r="AL96" s="732"/>
      <c r="AM96" s="733"/>
      <c r="AN96" s="408" t="s">
        <v>65</v>
      </c>
      <c r="AO96" s="409"/>
      <c r="AP96" s="410"/>
      <c r="AQ96" s="73"/>
      <c r="AS96" s="73"/>
      <c r="AT96" s="740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2"/>
      <c r="BN96" s="408" t="s">
        <v>65</v>
      </c>
      <c r="BO96" s="409"/>
      <c r="BP96" s="410"/>
      <c r="BQ96" s="73"/>
      <c r="BR96" s="34"/>
    </row>
    <row r="97" spans="2:82" ht="13.5" customHeight="1" x14ac:dyDescent="0.15">
      <c r="B97" s="389"/>
      <c r="C97" s="390"/>
      <c r="D97" s="391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S97" s="73"/>
      <c r="T97" s="734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6"/>
      <c r="AN97" s="411"/>
      <c r="AO97" s="412"/>
      <c r="AP97" s="413"/>
      <c r="AQ97" s="73"/>
      <c r="AS97" s="73"/>
      <c r="AT97" s="734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735"/>
      <c r="BG97" s="735"/>
      <c r="BH97" s="735"/>
      <c r="BI97" s="735"/>
      <c r="BJ97" s="735"/>
      <c r="BK97" s="735"/>
      <c r="BL97" s="735"/>
      <c r="BM97" s="736"/>
      <c r="BN97" s="411"/>
      <c r="BO97" s="412"/>
      <c r="BP97" s="413"/>
      <c r="BQ97" s="73"/>
      <c r="BR97" s="34"/>
    </row>
    <row r="98" spans="2:82" ht="13.5" customHeight="1" x14ac:dyDescent="0.15">
      <c r="B98" s="392"/>
      <c r="C98" s="393"/>
      <c r="D98" s="394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S98" s="73"/>
      <c r="T98" s="737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738"/>
      <c r="AM98" s="739"/>
      <c r="AN98" s="414"/>
      <c r="AO98" s="415"/>
      <c r="AP98" s="416"/>
      <c r="AQ98" s="73"/>
      <c r="AS98" s="73"/>
      <c r="AT98" s="737"/>
      <c r="AU98" s="738"/>
      <c r="AV98" s="738"/>
      <c r="AW98" s="738"/>
      <c r="AX98" s="738"/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8"/>
      <c r="BM98" s="739"/>
      <c r="BN98" s="414"/>
      <c r="BO98" s="415"/>
      <c r="BP98" s="416"/>
      <c r="BQ98" s="73"/>
      <c r="BR98" s="34"/>
    </row>
    <row r="99" spans="2:82" ht="13.5" customHeight="1" x14ac:dyDescent="0.15">
      <c r="B99" s="356" t="s">
        <v>94</v>
      </c>
      <c r="C99" s="357"/>
      <c r="D99" s="358"/>
      <c r="E99" s="365" t="s">
        <v>106</v>
      </c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S99" s="73"/>
      <c r="T99" s="367" t="str">
        <f>IF($T$44="料率",T93+T96,"")</f>
        <v/>
      </c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9"/>
      <c r="AN99" s="376" t="s">
        <v>65</v>
      </c>
      <c r="AO99" s="377"/>
      <c r="AP99" s="378"/>
      <c r="AQ99" s="73"/>
      <c r="AS99" s="73"/>
      <c r="AT99" s="367" t="str">
        <f>IF($T$44="料率",AT93+AT96,"")</f>
        <v/>
      </c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9"/>
      <c r="BN99" s="376" t="s">
        <v>65</v>
      </c>
      <c r="BO99" s="377"/>
      <c r="BP99" s="378"/>
      <c r="BQ99" s="73"/>
      <c r="BR99" s="718" t="str">
        <f>IF($T$44="料率",IF($AT$93="","",IF($T$99-$AT$99&gt;$AT$80,"","※2")),"")</f>
        <v/>
      </c>
      <c r="BS99" s="346" t="str">
        <f>IF(BR99="※2","補助金が有る場合の「リース料金支払額総合計」から、補助金相当分の減額がされていることが確認できません。","")</f>
        <v/>
      </c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</row>
    <row r="100" spans="2:82" ht="13.5" customHeight="1" x14ac:dyDescent="0.15">
      <c r="B100" s="359"/>
      <c r="C100" s="360"/>
      <c r="D100" s="361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S100" s="73"/>
      <c r="T100" s="370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2"/>
      <c r="AN100" s="379"/>
      <c r="AO100" s="380"/>
      <c r="AP100" s="381"/>
      <c r="AQ100" s="73"/>
      <c r="AS100" s="73"/>
      <c r="AT100" s="370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2"/>
      <c r="BN100" s="379"/>
      <c r="BO100" s="380"/>
      <c r="BP100" s="381"/>
      <c r="BQ100" s="73"/>
      <c r="BR100" s="718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</row>
    <row r="101" spans="2:82" ht="13.5" customHeight="1" x14ac:dyDescent="0.15">
      <c r="B101" s="362"/>
      <c r="C101" s="363"/>
      <c r="D101" s="364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S101" s="73"/>
      <c r="T101" s="373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5"/>
      <c r="AN101" s="382"/>
      <c r="AO101" s="383"/>
      <c r="AP101" s="384"/>
      <c r="AQ101" s="73"/>
      <c r="AS101" s="73"/>
      <c r="AT101" s="373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5"/>
      <c r="BN101" s="382"/>
      <c r="BO101" s="383"/>
      <c r="BP101" s="384"/>
      <c r="BQ101" s="73"/>
      <c r="BR101" s="718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3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347" t="str">
        <f>IF(T44="料率",IF(T93="","",T93-T83),"")</f>
        <v/>
      </c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9"/>
      <c r="AN103" s="350" t="s">
        <v>65</v>
      </c>
      <c r="AO103" s="351"/>
      <c r="AP103" s="352"/>
      <c r="AQ103" s="73"/>
      <c r="AS103" s="78"/>
      <c r="AT103" s="347" t="str">
        <f>IF(T44="料率",IF(AT93="","",AT93-AT83),"")</f>
        <v/>
      </c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9"/>
      <c r="BN103" s="350" t="s">
        <v>65</v>
      </c>
      <c r="BO103" s="351"/>
      <c r="BP103" s="352"/>
      <c r="BQ103" s="73"/>
      <c r="BR103" s="123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3"/>
    </row>
    <row r="105" spans="2:82" ht="0.75" customHeight="1" x14ac:dyDescent="0.15">
      <c r="S105" s="73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73"/>
      <c r="AO105" s="73"/>
      <c r="AP105" s="73"/>
      <c r="AQ105" s="73"/>
      <c r="AS105" s="78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134</v>
      </c>
      <c r="BR108" s="34"/>
    </row>
    <row r="109" spans="2:82" x14ac:dyDescent="0.15">
      <c r="BL109" s="330" t="s">
        <v>107</v>
      </c>
      <c r="BM109" s="331"/>
      <c r="BN109" s="331"/>
      <c r="BO109" s="331"/>
      <c r="BP109" s="332"/>
    </row>
    <row r="110" spans="2:82" ht="13.5" customHeight="1" x14ac:dyDescent="0.15">
      <c r="BL110" s="333"/>
      <c r="BM110" s="334"/>
      <c r="BN110" s="334"/>
      <c r="BO110" s="334"/>
      <c r="BP110" s="335"/>
    </row>
    <row r="111" spans="2:82" ht="13.5" customHeight="1" x14ac:dyDescent="0.15">
      <c r="BL111" s="333"/>
      <c r="BM111" s="334"/>
      <c r="BN111" s="334"/>
      <c r="BO111" s="334"/>
      <c r="BP111" s="335"/>
    </row>
    <row r="112" spans="2:82" ht="13.5" customHeight="1" x14ac:dyDescent="0.15">
      <c r="AX112" s="339" t="str">
        <f>IF(【契約①】契約内容申告書!N107="","",【契約①】契約内容申告書!N107)</f>
        <v/>
      </c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1"/>
      <c r="BL112" s="333"/>
      <c r="BM112" s="334"/>
      <c r="BN112" s="334"/>
      <c r="BO112" s="334"/>
      <c r="BP112" s="335"/>
    </row>
    <row r="113" spans="43:68" ht="21" customHeight="1" x14ac:dyDescent="0.15">
      <c r="AQ113" s="9" t="s">
        <v>108</v>
      </c>
      <c r="AR113" s="79"/>
      <c r="AS113" s="79"/>
      <c r="AT113" s="79"/>
      <c r="AU113" s="79"/>
      <c r="AV113" s="79"/>
      <c r="AW113" s="9"/>
      <c r="AX113" s="342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4"/>
      <c r="BK113" s="10"/>
      <c r="BL113" s="336"/>
      <c r="BM113" s="337"/>
      <c r="BN113" s="337"/>
      <c r="BO113" s="337"/>
      <c r="BP113" s="338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3">
    <mergeCell ref="BH2:BI2"/>
    <mergeCell ref="BJ2:BK2"/>
    <mergeCell ref="BL2:BM2"/>
    <mergeCell ref="BN2:BO2"/>
    <mergeCell ref="BF3:BP3"/>
    <mergeCell ref="AA4:AR4"/>
    <mergeCell ref="BL4:BM4"/>
    <mergeCell ref="BO4:BP4"/>
    <mergeCell ref="BD2:BG2"/>
    <mergeCell ref="B5:BR5"/>
    <mergeCell ref="B6:BR6"/>
    <mergeCell ref="B7:BR7"/>
    <mergeCell ref="B9:I10"/>
    <mergeCell ref="J9:AL10"/>
    <mergeCell ref="B11:I12"/>
    <mergeCell ref="J11:AL12"/>
    <mergeCell ref="B13:I14"/>
    <mergeCell ref="J13:AL14"/>
    <mergeCell ref="B15:I16"/>
    <mergeCell ref="J15:AL16"/>
    <mergeCell ref="AT15:AY18"/>
    <mergeCell ref="AZ15:BL18"/>
    <mergeCell ref="BM15:BP18"/>
    <mergeCell ref="B17:I18"/>
    <mergeCell ref="J17:AL18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1:G33"/>
    <mergeCell ref="H31:Q33"/>
    <mergeCell ref="T31:AM33"/>
    <mergeCell ref="AN31:AP33"/>
    <mergeCell ref="B34:D36"/>
    <mergeCell ref="E34:Q36"/>
    <mergeCell ref="T34:AM36"/>
    <mergeCell ref="AN34:AP36"/>
    <mergeCell ref="E37:G39"/>
    <mergeCell ref="H37:Q39"/>
    <mergeCell ref="T37:AM39"/>
    <mergeCell ref="AN37:AP39"/>
    <mergeCell ref="E40:G42"/>
    <mergeCell ref="H40:Q42"/>
    <mergeCell ref="T40:AM42"/>
    <mergeCell ref="AN40:AP42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R61:BR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N64:BP66"/>
    <mergeCell ref="B67:D69"/>
    <mergeCell ref="E67:Q69"/>
    <mergeCell ref="T67:AM69"/>
    <mergeCell ref="AN67:AP69"/>
    <mergeCell ref="AT67:BM69"/>
    <mergeCell ref="BN67:BP69"/>
    <mergeCell ref="B61:D63"/>
    <mergeCell ref="E61:Q63"/>
    <mergeCell ref="T61:AM63"/>
    <mergeCell ref="AN61:AP63"/>
    <mergeCell ref="AT61:BM63"/>
    <mergeCell ref="BN61:BP63"/>
    <mergeCell ref="B83:D85"/>
    <mergeCell ref="E83:Q85"/>
    <mergeCell ref="T83:AM85"/>
    <mergeCell ref="AN83:AP85"/>
    <mergeCell ref="AT83:BM85"/>
    <mergeCell ref="BN83:BP85"/>
    <mergeCell ref="T86:AM86"/>
    <mergeCell ref="AT86:BM86"/>
    <mergeCell ref="B87:D89"/>
    <mergeCell ref="E87:Q89"/>
    <mergeCell ref="T87:AM89"/>
    <mergeCell ref="AN87:AP89"/>
    <mergeCell ref="AT87:BM89"/>
    <mergeCell ref="B90:D92"/>
    <mergeCell ref="E90:Q92"/>
    <mergeCell ref="T90:AM92"/>
    <mergeCell ref="AN90:AP92"/>
    <mergeCell ref="AT90:BM92"/>
    <mergeCell ref="BN90:BP92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L109:BP113"/>
    <mergeCell ref="AX112:BJ113"/>
    <mergeCell ref="BR93:BR95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R67:BR69"/>
    <mergeCell ref="BR99:BR101"/>
    <mergeCell ref="BS61:CD63"/>
    <mergeCell ref="BS93:CD95"/>
    <mergeCell ref="BS67:CD69"/>
    <mergeCell ref="BS99:CD101"/>
    <mergeCell ref="BN99:BP101"/>
    <mergeCell ref="T105:AM105"/>
    <mergeCell ref="AT105:BM105"/>
    <mergeCell ref="BN87:BP8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N80:BP82"/>
    <mergeCell ref="B64:D66"/>
    <mergeCell ref="E64:Q66"/>
    <mergeCell ref="T64:AM66"/>
    <mergeCell ref="AN64:AP66"/>
    <mergeCell ref="AT64:BM66"/>
  </mergeCells>
  <phoneticPr fontId="1"/>
  <conditionalFormatting sqref="A45:BQ70">
    <cfRule type="expression" dxfId="52" priority="5">
      <formula>$T$44="料率"</formula>
    </cfRule>
  </conditionalFormatting>
  <conditionalFormatting sqref="B73:BQ85 B86:T86 BN86:BQ86 AN86:AT86 B104:BQ104 B103:S103 AQ103:AS103 BQ103 B87:BQ102 AN103">
    <cfRule type="expression" dxfId="51" priority="4">
      <formula>$T$44="積算"</formula>
    </cfRule>
  </conditionalFormatting>
  <conditionalFormatting sqref="BN103">
    <cfRule type="expression" dxfId="50" priority="3">
      <formula>$T$44="積算"</formula>
    </cfRule>
  </conditionalFormatting>
  <conditionalFormatting sqref="AT103:BM103">
    <cfRule type="expression" dxfId="49" priority="1">
      <formula>$T$44="積算"</formula>
    </cfRule>
  </conditionalFormatting>
  <conditionalFormatting sqref="T103:AM103">
    <cfRule type="expression" dxfId="48" priority="2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T80:AN103 BN103 AQ80:BM103" xr:uid="{00000000-0002-0000-0300-000000000000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300-000001000000}">
      <formula1>T68="料率"</formula1>
    </dataValidation>
    <dataValidation type="custom" showInputMessage="1" showErrorMessage="1" errorTitle="計算方法" error="計算方法で「積算」が選択されていません。" sqref="T52:BM69" xr:uid="{00000000-0002-0000-0300-000002000000}">
      <formula1>$T$44="積算"</formula1>
    </dataValidation>
    <dataValidation type="custom" allowBlank="1" showInputMessage="1" showErrorMessage="1" sqref="AP44" xr:uid="{00000000-0002-0000-0300-000003000000}">
      <formula1>"if(R43=""料率"","""")"</formula1>
    </dataValidation>
    <dataValidation type="list" showInputMessage="1" showErrorMessage="1" sqref="T44" xr:uid="{00000000-0002-0000-0300-000004000000}">
      <formula1>"積算,料率,"</formula1>
    </dataValidation>
    <dataValidation type="whole" allowBlank="1" showInputMessage="1" showErrorMessage="1" sqref="T28:AM33 T37:AM42" xr:uid="{00000000-0002-0000-0300-000005000000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DB107"/>
  <sheetViews>
    <sheetView showGridLines="0" zoomScale="55" zoomScaleNormal="55" zoomScaleSheetLayoutView="55" workbookViewId="0">
      <selection activeCell="N107" sqref="N107:BE107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3"/>
      <c r="BT1" s="34"/>
      <c r="BU1" s="34"/>
      <c r="BV1" s="705"/>
      <c r="BW1" s="705"/>
    </row>
    <row r="2" spans="1:75" s="16" customFormat="1" ht="21" x14ac:dyDescent="0.15"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5" t="s">
        <v>1</v>
      </c>
      <c r="BC2" s="106"/>
      <c r="BD2" s="257">
        <v>2020</v>
      </c>
      <c r="BE2" s="257"/>
      <c r="BF2" s="257"/>
      <c r="BG2" s="257"/>
      <c r="BH2" s="706" t="s">
        <v>2</v>
      </c>
      <c r="BI2" s="706"/>
      <c r="BJ2" s="699" t="str">
        <f>IF(【契約①】契約内容申告書!$BJ$2="","",【契約①】契約内容申告書!$BJ$2)</f>
        <v/>
      </c>
      <c r="BK2" s="699"/>
      <c r="BL2" s="706" t="s">
        <v>4</v>
      </c>
      <c r="BM2" s="706"/>
      <c r="BN2" s="699" t="str">
        <f>IF(【契約①】契約内容申告書!$BN$2="","",【契約①】契約内容申告書!$BN$2)</f>
        <v/>
      </c>
      <c r="BO2" s="699"/>
      <c r="BP2" s="102" t="s">
        <v>6</v>
      </c>
      <c r="BR2" s="102"/>
    </row>
    <row r="3" spans="1:75" s="16" customFormat="1" ht="21" x14ac:dyDescent="0.15"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 t="s">
        <v>7</v>
      </c>
      <c r="BC3" s="697" t="s">
        <v>163</v>
      </c>
      <c r="BD3" s="697"/>
      <c r="BE3" s="697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765"/>
      <c r="BR3" s="102"/>
    </row>
    <row r="4" spans="1:75" s="16" customFormat="1" ht="21" x14ac:dyDescent="0.15"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H4" s="105"/>
      <c r="BI4" s="15"/>
      <c r="BJ4" s="15"/>
      <c r="BK4" s="16" t="s">
        <v>50</v>
      </c>
      <c r="BL4" s="699">
        <v>2</v>
      </c>
      <c r="BM4" s="699"/>
      <c r="BN4" s="17" t="s">
        <v>51</v>
      </c>
      <c r="BO4" s="699" t="str">
        <f>IF(J15="","",J15)</f>
        <v/>
      </c>
      <c r="BP4" s="699"/>
      <c r="BQ4" s="16" t="s">
        <v>52</v>
      </c>
      <c r="BR4" s="102"/>
    </row>
    <row r="5" spans="1:75" s="38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5" customFormat="1" ht="24" x14ac:dyDescent="0.15">
      <c r="B7" s="701" t="s">
        <v>132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48" customFormat="1" ht="17.25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5" s="48" customFormat="1" ht="17.25" x14ac:dyDescent="0.15">
      <c r="A9" s="24"/>
      <c r="B9" s="311" t="s">
        <v>12</v>
      </c>
      <c r="C9" s="311"/>
      <c r="D9" s="311"/>
      <c r="E9" s="311"/>
      <c r="F9" s="311"/>
      <c r="G9" s="311"/>
      <c r="H9" s="311"/>
      <c r="I9" s="311"/>
      <c r="J9" s="767" t="str">
        <f>IF(【契約①】契約内容申告書!$J$9="","",【契約①】契約内容申告書!$J$9)</f>
        <v/>
      </c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9"/>
    </row>
    <row r="10" spans="1:75" s="48" customFormat="1" ht="17.25" x14ac:dyDescent="0.15">
      <c r="B10" s="311"/>
      <c r="C10" s="311"/>
      <c r="D10" s="311"/>
      <c r="E10" s="311"/>
      <c r="F10" s="311"/>
      <c r="G10" s="311"/>
      <c r="H10" s="311"/>
      <c r="I10" s="311"/>
      <c r="J10" s="770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2"/>
    </row>
    <row r="11" spans="1:75" ht="17.25" x14ac:dyDescent="0.15">
      <c r="B11" s="311" t="s">
        <v>14</v>
      </c>
      <c r="C11" s="311"/>
      <c r="D11" s="311"/>
      <c r="E11" s="311"/>
      <c r="F11" s="311"/>
      <c r="G11" s="311"/>
      <c r="H11" s="311"/>
      <c r="I11" s="311"/>
      <c r="J11" s="767" t="str">
        <f>IF(【契約①】契約内容申告書!$J$11="","",【契約①】契約内容申告書!$J$11)</f>
        <v/>
      </c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8"/>
    </row>
    <row r="12" spans="1:75" ht="17.25" x14ac:dyDescent="0.15">
      <c r="B12" s="311"/>
      <c r="C12" s="311"/>
      <c r="D12" s="311"/>
      <c r="E12" s="311"/>
      <c r="F12" s="311"/>
      <c r="G12" s="311"/>
      <c r="H12" s="311"/>
      <c r="I12" s="311"/>
      <c r="J12" s="770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8"/>
    </row>
    <row r="13" spans="1:75" ht="17.25" x14ac:dyDescent="0.15">
      <c r="B13" s="311" t="s">
        <v>16</v>
      </c>
      <c r="C13" s="311"/>
      <c r="D13" s="311"/>
      <c r="E13" s="311"/>
      <c r="F13" s="311"/>
      <c r="G13" s="311"/>
      <c r="H13" s="311"/>
      <c r="I13" s="311"/>
      <c r="J13" s="767" t="str">
        <f>IF(【契約①】契約内容申告書!$J$13="","",【契約①】契約内容申告書!$J$13)</f>
        <v/>
      </c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9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311"/>
      <c r="C14" s="311"/>
      <c r="D14" s="311"/>
      <c r="E14" s="311"/>
      <c r="F14" s="311"/>
      <c r="G14" s="311"/>
      <c r="H14" s="311"/>
      <c r="I14" s="311"/>
      <c r="J14" s="770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2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767" t="str">
        <f>IF(【契約①】契約内容申告書!$J$15="","",【契約①】契約内容申告書!$J$15)</f>
        <v/>
      </c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9"/>
      <c r="AM15" s="24"/>
      <c r="AN15" s="24"/>
      <c r="AO15" s="24"/>
      <c r="AP15" s="24"/>
    </row>
    <row r="16" spans="1:75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770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2"/>
      <c r="AM16" s="24"/>
      <c r="AN16" s="24"/>
      <c r="AO16" s="24"/>
      <c r="AP16" s="24"/>
      <c r="BR16" s="24"/>
    </row>
    <row r="17" spans="1:106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691">
        <v>2</v>
      </c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3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280"/>
      <c r="C18" s="281"/>
      <c r="D18" s="281"/>
      <c r="E18" s="281"/>
      <c r="F18" s="281"/>
      <c r="G18" s="281"/>
      <c r="H18" s="281"/>
      <c r="I18" s="282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6"/>
      <c r="AJ18" s="48"/>
      <c r="AK18" s="48"/>
      <c r="AL18" s="48"/>
      <c r="AM18" s="48"/>
      <c r="AN18" s="48"/>
      <c r="AO18" s="48"/>
      <c r="AP18" s="48"/>
      <c r="BS18" s="704" t="str">
        <f>IF(P31&lt;W28,プルダウン項目!G2,"")</f>
        <v/>
      </c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0"/>
      <c r="AO19" s="110"/>
      <c r="AP19" s="110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</row>
    <row r="21" spans="1:106" ht="11.25" customHeight="1" x14ac:dyDescent="0.15">
      <c r="B21" s="277" t="s">
        <v>20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</row>
    <row r="22" spans="1:106" ht="11.2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S22" s="704" t="str">
        <f>IF(AND(I28&gt;0,OR(AH28="",AH31="")),プルダウン項目!G3,"")</f>
        <v/>
      </c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</row>
    <row r="23" spans="1:106" ht="11.2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</row>
    <row r="24" spans="1:106" ht="15" customHeight="1" x14ac:dyDescent="0.15">
      <c r="A24" s="8"/>
      <c r="B24" s="288" t="s">
        <v>123</v>
      </c>
      <c r="C24" s="288"/>
      <c r="D24" s="288"/>
      <c r="E24" s="288"/>
      <c r="F24" s="288"/>
      <c r="G24" s="288"/>
      <c r="H24" s="288"/>
      <c r="I24" s="290" t="s">
        <v>124</v>
      </c>
      <c r="J24" s="290"/>
      <c r="K24" s="290"/>
      <c r="L24" s="290"/>
      <c r="M24" s="290"/>
      <c r="N24" s="290"/>
      <c r="O24" s="290"/>
      <c r="P24" s="290" t="s">
        <v>23</v>
      </c>
      <c r="Q24" s="290"/>
      <c r="R24" s="290"/>
      <c r="S24" s="290"/>
      <c r="T24" s="290"/>
      <c r="U24" s="290"/>
      <c r="V24" s="290"/>
      <c r="W24" s="292" t="s">
        <v>126</v>
      </c>
      <c r="X24" s="293"/>
      <c r="Y24" s="293"/>
      <c r="Z24" s="293"/>
      <c r="AA24" s="293"/>
      <c r="AB24" s="293"/>
      <c r="AC24" s="294"/>
      <c r="AD24" s="301" t="s">
        <v>24</v>
      </c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  <c r="AU24" s="290" t="s">
        <v>53</v>
      </c>
      <c r="AV24" s="290"/>
      <c r="AW24" s="290"/>
      <c r="AX24" s="290"/>
      <c r="AY24" s="290"/>
      <c r="AZ24" s="290" t="s">
        <v>54</v>
      </c>
      <c r="BA24" s="290"/>
      <c r="BB24" s="290"/>
      <c r="BC24" s="290"/>
      <c r="BD24" s="290"/>
      <c r="BE24" s="290" t="s">
        <v>55</v>
      </c>
      <c r="BF24" s="290"/>
      <c r="BG24" s="290"/>
      <c r="BH24" s="290"/>
      <c r="BI24" s="290"/>
      <c r="BJ24" s="290" t="s">
        <v>56</v>
      </c>
      <c r="BK24" s="290"/>
      <c r="BL24" s="290"/>
      <c r="BM24" s="290"/>
      <c r="BN24" s="290"/>
      <c r="BO24" s="290"/>
      <c r="BP24" s="290"/>
      <c r="BQ24" s="290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</row>
    <row r="25" spans="1:106" ht="15" customHeight="1" x14ac:dyDescent="0.15">
      <c r="B25" s="288"/>
      <c r="C25" s="288"/>
      <c r="D25" s="288"/>
      <c r="E25" s="288"/>
      <c r="F25" s="288"/>
      <c r="G25" s="288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5"/>
      <c r="X25" s="296"/>
      <c r="Y25" s="296"/>
      <c r="Z25" s="296"/>
      <c r="AA25" s="296"/>
      <c r="AB25" s="296"/>
      <c r="AC25" s="297"/>
      <c r="AD25" s="304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1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DB25" s="1"/>
    </row>
    <row r="26" spans="1:106" ht="15" customHeight="1" x14ac:dyDescent="0.15">
      <c r="B26" s="288"/>
      <c r="C26" s="288"/>
      <c r="D26" s="288"/>
      <c r="E26" s="288"/>
      <c r="F26" s="288"/>
      <c r="G26" s="288"/>
      <c r="H26" s="288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5"/>
      <c r="X26" s="296"/>
      <c r="Y26" s="296"/>
      <c r="Z26" s="296"/>
      <c r="AA26" s="296"/>
      <c r="AB26" s="296"/>
      <c r="AC26" s="297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6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S26" s="704" t="str">
        <f>IF(AU28=プルダウン項目!B6,プルダウン項目!G4,"")</f>
        <v/>
      </c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DB26" s="1"/>
    </row>
    <row r="27" spans="1:106" ht="15" customHeight="1" x14ac:dyDescent="0.15">
      <c r="B27" s="289"/>
      <c r="C27" s="289"/>
      <c r="D27" s="289"/>
      <c r="E27" s="289"/>
      <c r="F27" s="289"/>
      <c r="G27" s="289"/>
      <c r="H27" s="289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8"/>
      <c r="X27" s="299"/>
      <c r="Y27" s="299"/>
      <c r="Z27" s="299"/>
      <c r="AA27" s="299"/>
      <c r="AB27" s="299"/>
      <c r="AC27" s="300"/>
      <c r="AD27" s="307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9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DB27" s="2"/>
    </row>
    <row r="28" spans="1:106" ht="15.75" customHeight="1" x14ac:dyDescent="0.15">
      <c r="B28" s="650"/>
      <c r="C28" s="650"/>
      <c r="D28" s="650"/>
      <c r="E28" s="651"/>
      <c r="F28" s="255" t="s">
        <v>57</v>
      </c>
      <c r="G28" s="255"/>
      <c r="H28" s="256"/>
      <c r="I28" s="650"/>
      <c r="J28" s="650"/>
      <c r="K28" s="650"/>
      <c r="L28" s="651"/>
      <c r="M28" s="255" t="s">
        <v>57</v>
      </c>
      <c r="N28" s="255"/>
      <c r="O28" s="256"/>
      <c r="P28" s="652" t="str">
        <f>IF(B28="","",B28+I28)</f>
        <v/>
      </c>
      <c r="Q28" s="652"/>
      <c r="R28" s="652"/>
      <c r="S28" s="653"/>
      <c r="T28" s="235" t="s">
        <v>57</v>
      </c>
      <c r="U28" s="235"/>
      <c r="V28" s="236"/>
      <c r="W28" s="685"/>
      <c r="X28" s="686"/>
      <c r="Y28" s="686"/>
      <c r="Z28" s="686"/>
      <c r="AA28" s="247" t="s">
        <v>2</v>
      </c>
      <c r="AB28" s="247"/>
      <c r="AC28" s="248"/>
      <c r="AD28" s="265" t="s">
        <v>30</v>
      </c>
      <c r="AE28" s="266"/>
      <c r="AF28" s="266"/>
      <c r="AG28" s="267"/>
      <c r="AH28" s="655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7"/>
      <c r="AU28" s="664"/>
      <c r="AV28" s="665"/>
      <c r="AW28" s="665"/>
      <c r="AX28" s="665"/>
      <c r="AY28" s="666"/>
      <c r="AZ28" s="641"/>
      <c r="BA28" s="642"/>
      <c r="BB28" s="642"/>
      <c r="BC28" s="642"/>
      <c r="BD28" s="643"/>
      <c r="BE28" s="641"/>
      <c r="BF28" s="642"/>
      <c r="BG28" s="642"/>
      <c r="BH28" s="642"/>
      <c r="BI28" s="643"/>
      <c r="BJ28" s="708"/>
      <c r="BK28" s="709"/>
      <c r="BL28" s="709"/>
      <c r="BM28" s="709"/>
      <c r="BN28" s="709"/>
      <c r="BO28" s="709"/>
      <c r="BP28" s="709"/>
      <c r="BQ28" s="710"/>
      <c r="BR28" s="15" t="str">
        <f>IF(BS18="","","※1")</f>
        <v/>
      </c>
      <c r="BS28" s="703" t="str">
        <f>IF(AZ28=プルダウン項目!C6,プルダウン項目!G5,"")</f>
        <v/>
      </c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DB28" s="2"/>
    </row>
    <row r="29" spans="1:106" ht="15.75" customHeight="1" x14ac:dyDescent="0.15">
      <c r="B29" s="650"/>
      <c r="C29" s="650"/>
      <c r="D29" s="650"/>
      <c r="E29" s="651"/>
      <c r="F29" s="257"/>
      <c r="G29" s="257"/>
      <c r="H29" s="258"/>
      <c r="I29" s="650"/>
      <c r="J29" s="650"/>
      <c r="K29" s="650"/>
      <c r="L29" s="651"/>
      <c r="M29" s="257"/>
      <c r="N29" s="257"/>
      <c r="O29" s="258"/>
      <c r="P29" s="652"/>
      <c r="Q29" s="652"/>
      <c r="R29" s="652"/>
      <c r="S29" s="653"/>
      <c r="T29" s="237"/>
      <c r="U29" s="237"/>
      <c r="V29" s="238"/>
      <c r="W29" s="687"/>
      <c r="X29" s="688"/>
      <c r="Y29" s="688"/>
      <c r="Z29" s="688"/>
      <c r="AA29" s="249"/>
      <c r="AB29" s="249"/>
      <c r="AC29" s="250"/>
      <c r="AD29" s="213"/>
      <c r="AE29" s="214"/>
      <c r="AF29" s="214"/>
      <c r="AG29" s="215"/>
      <c r="AH29" s="658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60"/>
      <c r="AU29" s="667"/>
      <c r="AV29" s="668"/>
      <c r="AW29" s="668"/>
      <c r="AX29" s="668"/>
      <c r="AY29" s="669"/>
      <c r="AZ29" s="644"/>
      <c r="BA29" s="645"/>
      <c r="BB29" s="645"/>
      <c r="BC29" s="645"/>
      <c r="BD29" s="646"/>
      <c r="BE29" s="644"/>
      <c r="BF29" s="645"/>
      <c r="BG29" s="645"/>
      <c r="BH29" s="645"/>
      <c r="BI29" s="646"/>
      <c r="BJ29" s="711"/>
      <c r="BK29" s="712"/>
      <c r="BL29" s="712"/>
      <c r="BM29" s="712"/>
      <c r="BN29" s="712"/>
      <c r="BO29" s="712"/>
      <c r="BP29" s="712"/>
      <c r="BQ29" s="71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DB29" s="2"/>
    </row>
    <row r="30" spans="1:106" ht="15.75" customHeight="1" x14ac:dyDescent="0.15">
      <c r="B30" s="650"/>
      <c r="C30" s="650"/>
      <c r="D30" s="650"/>
      <c r="E30" s="651"/>
      <c r="F30" s="259"/>
      <c r="G30" s="259"/>
      <c r="H30" s="260"/>
      <c r="I30" s="650"/>
      <c r="J30" s="650"/>
      <c r="K30" s="650"/>
      <c r="L30" s="651"/>
      <c r="M30" s="259"/>
      <c r="N30" s="259"/>
      <c r="O30" s="260"/>
      <c r="P30" s="654"/>
      <c r="Q30" s="654"/>
      <c r="R30" s="654"/>
      <c r="S30" s="229"/>
      <c r="T30" s="237"/>
      <c r="U30" s="237"/>
      <c r="V30" s="238"/>
      <c r="W30" s="689"/>
      <c r="X30" s="690"/>
      <c r="Y30" s="690"/>
      <c r="Z30" s="690"/>
      <c r="AA30" s="251"/>
      <c r="AB30" s="251"/>
      <c r="AC30" s="252"/>
      <c r="AD30" s="268"/>
      <c r="AE30" s="269"/>
      <c r="AF30" s="269"/>
      <c r="AG30" s="270"/>
      <c r="AH30" s="661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667"/>
      <c r="AV30" s="668"/>
      <c r="AW30" s="668"/>
      <c r="AX30" s="668"/>
      <c r="AY30" s="669"/>
      <c r="AZ30" s="644"/>
      <c r="BA30" s="645"/>
      <c r="BB30" s="645"/>
      <c r="BC30" s="645"/>
      <c r="BD30" s="646"/>
      <c r="BE30" s="644"/>
      <c r="BF30" s="645"/>
      <c r="BG30" s="645"/>
      <c r="BH30" s="645"/>
      <c r="BI30" s="646"/>
      <c r="BJ30" s="711"/>
      <c r="BK30" s="712"/>
      <c r="BL30" s="712"/>
      <c r="BM30" s="712"/>
      <c r="BN30" s="712"/>
      <c r="BO30" s="712"/>
      <c r="BP30" s="712"/>
      <c r="BQ30" s="713"/>
      <c r="BR30" s="15" t="str">
        <f>IF(BS22="","","※2")</f>
        <v/>
      </c>
      <c r="BS30" s="703" t="str">
        <f>IF(BE28=プルダウン項目!D6,プルダウン項目!G6,"")</f>
        <v/>
      </c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DB30" s="2"/>
    </row>
    <row r="31" spans="1:106" ht="15.75" customHeight="1" x14ac:dyDescent="0.15">
      <c r="B31" s="229" t="str">
        <f>IF(B28="","",ROUNDDOWN(B28/12,0))</f>
        <v/>
      </c>
      <c r="C31" s="230"/>
      <c r="D31" s="230"/>
      <c r="E31" s="230"/>
      <c r="F31" s="235" t="s">
        <v>2</v>
      </c>
      <c r="G31" s="235"/>
      <c r="H31" s="236"/>
      <c r="I31" s="230" t="str">
        <f>IF(I28="","",ROUNDDOWN(I28/12,0))</f>
        <v/>
      </c>
      <c r="J31" s="230"/>
      <c r="K31" s="230"/>
      <c r="L31" s="230"/>
      <c r="M31" s="235" t="s">
        <v>2</v>
      </c>
      <c r="N31" s="235"/>
      <c r="O31" s="235"/>
      <c r="P31" s="229" t="str">
        <f>IF(P28="","",ROUNDDOWN(P28/12,0))</f>
        <v/>
      </c>
      <c r="Q31" s="230"/>
      <c r="R31" s="230"/>
      <c r="S31" s="230"/>
      <c r="T31" s="235" t="s">
        <v>2</v>
      </c>
      <c r="U31" s="235"/>
      <c r="V31" s="236"/>
      <c r="W31" s="201"/>
      <c r="X31" s="202"/>
      <c r="Y31" s="202"/>
      <c r="Z31" s="202"/>
      <c r="AA31" s="202"/>
      <c r="AB31" s="202"/>
      <c r="AC31" s="203"/>
      <c r="AD31" s="210" t="s">
        <v>34</v>
      </c>
      <c r="AE31" s="211"/>
      <c r="AF31" s="211"/>
      <c r="AG31" s="212"/>
      <c r="AH31" s="673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5"/>
      <c r="AU31" s="667"/>
      <c r="AV31" s="668"/>
      <c r="AW31" s="668"/>
      <c r="AX31" s="668"/>
      <c r="AY31" s="669"/>
      <c r="AZ31" s="644"/>
      <c r="BA31" s="645"/>
      <c r="BB31" s="645"/>
      <c r="BC31" s="645"/>
      <c r="BD31" s="646"/>
      <c r="BE31" s="644"/>
      <c r="BF31" s="645"/>
      <c r="BG31" s="645"/>
      <c r="BH31" s="645"/>
      <c r="BI31" s="646"/>
      <c r="BJ31" s="711"/>
      <c r="BK31" s="712"/>
      <c r="BL31" s="712"/>
      <c r="BM31" s="712"/>
      <c r="BN31" s="712"/>
      <c r="BO31" s="712"/>
      <c r="BP31" s="712"/>
      <c r="BQ31" s="71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DB31" s="3"/>
    </row>
    <row r="32" spans="1:106" ht="15.75" customHeight="1" x14ac:dyDescent="0.15">
      <c r="B32" s="231"/>
      <c r="C32" s="232"/>
      <c r="D32" s="232"/>
      <c r="E32" s="232"/>
      <c r="F32" s="237"/>
      <c r="G32" s="237"/>
      <c r="H32" s="238"/>
      <c r="I32" s="232"/>
      <c r="J32" s="232"/>
      <c r="K32" s="232"/>
      <c r="L32" s="232"/>
      <c r="M32" s="237"/>
      <c r="N32" s="237"/>
      <c r="O32" s="237"/>
      <c r="P32" s="231"/>
      <c r="Q32" s="232"/>
      <c r="R32" s="232"/>
      <c r="S32" s="232"/>
      <c r="T32" s="237"/>
      <c r="U32" s="237"/>
      <c r="V32" s="238"/>
      <c r="W32" s="204"/>
      <c r="X32" s="205"/>
      <c r="Y32" s="205"/>
      <c r="Z32" s="205"/>
      <c r="AA32" s="205"/>
      <c r="AB32" s="205"/>
      <c r="AC32" s="206"/>
      <c r="AD32" s="213"/>
      <c r="AE32" s="214"/>
      <c r="AF32" s="214"/>
      <c r="AG32" s="215"/>
      <c r="AH32" s="658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60"/>
      <c r="AU32" s="667"/>
      <c r="AV32" s="668"/>
      <c r="AW32" s="668"/>
      <c r="AX32" s="668"/>
      <c r="AY32" s="669"/>
      <c r="AZ32" s="644"/>
      <c r="BA32" s="645"/>
      <c r="BB32" s="645"/>
      <c r="BC32" s="645"/>
      <c r="BD32" s="646"/>
      <c r="BE32" s="644"/>
      <c r="BF32" s="645"/>
      <c r="BG32" s="645"/>
      <c r="BH32" s="645"/>
      <c r="BI32" s="646"/>
      <c r="BJ32" s="711"/>
      <c r="BK32" s="712"/>
      <c r="BL32" s="712"/>
      <c r="BM32" s="712"/>
      <c r="BN32" s="712"/>
      <c r="BO32" s="712"/>
      <c r="BP32" s="712"/>
      <c r="BQ32" s="713"/>
      <c r="BS32" s="717" t="str">
        <f>IF(BJ28=プルダウン項目!E6,プルダウン項目!G7,"")</f>
        <v/>
      </c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B32" s="3"/>
    </row>
    <row r="33" spans="1:106" ht="33.75" customHeight="1" x14ac:dyDescent="0.15">
      <c r="B33" s="233"/>
      <c r="C33" s="234"/>
      <c r="D33" s="234"/>
      <c r="E33" s="234"/>
      <c r="F33" s="239"/>
      <c r="G33" s="239"/>
      <c r="H33" s="240"/>
      <c r="I33" s="234"/>
      <c r="J33" s="234"/>
      <c r="K33" s="234"/>
      <c r="L33" s="234"/>
      <c r="M33" s="239"/>
      <c r="N33" s="239"/>
      <c r="O33" s="239"/>
      <c r="P33" s="233"/>
      <c r="Q33" s="234"/>
      <c r="R33" s="234"/>
      <c r="S33" s="234"/>
      <c r="T33" s="239"/>
      <c r="U33" s="239"/>
      <c r="V33" s="240"/>
      <c r="W33" s="207"/>
      <c r="X33" s="208"/>
      <c r="Y33" s="208"/>
      <c r="Z33" s="208"/>
      <c r="AA33" s="208"/>
      <c r="AB33" s="208"/>
      <c r="AC33" s="209"/>
      <c r="AD33" s="216"/>
      <c r="AE33" s="217"/>
      <c r="AF33" s="217"/>
      <c r="AG33" s="218"/>
      <c r="AH33" s="676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8"/>
      <c r="AU33" s="670"/>
      <c r="AV33" s="671"/>
      <c r="AW33" s="671"/>
      <c r="AX33" s="671"/>
      <c r="AY33" s="672"/>
      <c r="AZ33" s="647"/>
      <c r="BA33" s="648"/>
      <c r="BB33" s="648"/>
      <c r="BC33" s="648"/>
      <c r="BD33" s="649"/>
      <c r="BE33" s="647"/>
      <c r="BF33" s="648"/>
      <c r="BG33" s="648"/>
      <c r="BH33" s="648"/>
      <c r="BI33" s="649"/>
      <c r="BJ33" s="714"/>
      <c r="BK33" s="715"/>
      <c r="BL33" s="715"/>
      <c r="BM33" s="715"/>
      <c r="BN33" s="715"/>
      <c r="BO33" s="715"/>
      <c r="BP33" s="715"/>
      <c r="BQ33" s="716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DB33" s="3"/>
    </row>
    <row r="34" spans="1:106" ht="72" customHeight="1" x14ac:dyDescent="0.15">
      <c r="B34" s="178" t="s">
        <v>162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customFormat="1" ht="11.25" customHeight="1" x14ac:dyDescent="0.15">
      <c r="B36" s="180" t="s">
        <v>36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1:106" customFormat="1" ht="11.25" customHeight="1" x14ac:dyDescent="0.15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</row>
    <row r="38" spans="1:106" customFormat="1" ht="11.25" customHeight="1" x14ac:dyDescent="0.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</row>
    <row r="39" spans="1:106" customFormat="1" ht="27" customHeight="1" x14ac:dyDescent="0.15">
      <c r="B39" s="131" t="s">
        <v>37</v>
      </c>
      <c r="C39" s="132"/>
      <c r="D39" s="133"/>
      <c r="E39" s="131" t="s">
        <v>38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  <c r="Y39" s="131" t="s">
        <v>39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1" t="s">
        <v>40</v>
      </c>
      <c r="BG39" s="132"/>
      <c r="BH39" s="132"/>
      <c r="BI39" s="132"/>
      <c r="BJ39" s="132"/>
      <c r="BK39" s="133"/>
      <c r="BL39" s="131" t="s">
        <v>127</v>
      </c>
      <c r="BM39" s="132"/>
      <c r="BN39" s="132"/>
      <c r="BO39" s="132"/>
      <c r="BP39" s="132"/>
      <c r="BQ39" s="133"/>
    </row>
    <row r="40" spans="1:106" customFormat="1" ht="27" customHeight="1" x14ac:dyDescent="0.15">
      <c r="B40" s="134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6"/>
      <c r="BF40" s="134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6"/>
    </row>
    <row r="41" spans="1:106" customFormat="1" ht="27" customHeight="1" thickBot="1" x14ac:dyDescent="0.2">
      <c r="B41" s="189"/>
      <c r="C41" s="190"/>
      <c r="D41" s="191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1"/>
      <c r="BF41" s="189"/>
      <c r="BG41" s="190"/>
      <c r="BH41" s="190"/>
      <c r="BI41" s="190"/>
      <c r="BJ41" s="190"/>
      <c r="BK41" s="191"/>
      <c r="BL41" s="189"/>
      <c r="BM41" s="190"/>
      <c r="BN41" s="190"/>
      <c r="BO41" s="190"/>
      <c r="BP41" s="190"/>
      <c r="BQ41" s="191"/>
    </row>
    <row r="42" spans="1:106" customFormat="1" ht="12.95" customHeight="1" thickTop="1" x14ac:dyDescent="0.15">
      <c r="B42" s="192">
        <v>1</v>
      </c>
      <c r="C42" s="193"/>
      <c r="D42" s="194"/>
      <c r="E42" s="637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9"/>
      <c r="Y42" s="637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638"/>
      <c r="AT42" s="638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9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</row>
    <row r="43" spans="1:106" customFormat="1" ht="12.95" customHeight="1" x14ac:dyDescent="0.15">
      <c r="B43" s="134"/>
      <c r="C43" s="135"/>
      <c r="D43" s="136"/>
      <c r="E43" s="627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9"/>
      <c r="Y43" s="627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9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</row>
    <row r="44" spans="1:106" customFormat="1" ht="12.95" customHeight="1" x14ac:dyDescent="0.15">
      <c r="B44" s="137"/>
      <c r="C44" s="138"/>
      <c r="D44" s="139"/>
      <c r="E44" s="630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2"/>
      <c r="Y44" s="630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</row>
    <row r="45" spans="1:106" customFormat="1" ht="12.95" customHeight="1" x14ac:dyDescent="0.15">
      <c r="B45" s="131">
        <v>2</v>
      </c>
      <c r="C45" s="132"/>
      <c r="D45" s="133"/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6"/>
      <c r="Y45" s="624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</row>
    <row r="46" spans="1:106" customFormat="1" ht="12.95" customHeight="1" x14ac:dyDescent="0.15">
      <c r="B46" s="134"/>
      <c r="C46" s="135"/>
      <c r="D46" s="136"/>
      <c r="E46" s="627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9"/>
      <c r="Y46" s="627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</row>
    <row r="47" spans="1:106" customFormat="1" ht="12.95" customHeight="1" x14ac:dyDescent="0.15">
      <c r="B47" s="137"/>
      <c r="C47" s="138"/>
      <c r="D47" s="139"/>
      <c r="E47" s="630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2"/>
      <c r="Y47" s="630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2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</row>
    <row r="48" spans="1:106" customFormat="1" ht="12.95" customHeight="1" x14ac:dyDescent="0.15">
      <c r="B48" s="131">
        <v>3</v>
      </c>
      <c r="C48" s="132"/>
      <c r="D48" s="133"/>
      <c r="E48" s="624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6"/>
      <c r="Y48" s="624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</row>
    <row r="49" spans="2:69" customFormat="1" ht="12.95" customHeight="1" x14ac:dyDescent="0.15">
      <c r="B49" s="134"/>
      <c r="C49" s="135"/>
      <c r="D49" s="136"/>
      <c r="E49" s="627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9"/>
      <c r="Y49" s="627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  <c r="BE49" s="629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</row>
    <row r="50" spans="2:69" customFormat="1" ht="12.95" customHeight="1" x14ac:dyDescent="0.15">
      <c r="B50" s="137"/>
      <c r="C50" s="138"/>
      <c r="D50" s="139"/>
      <c r="E50" s="630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2"/>
      <c r="Y50" s="630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1"/>
      <c r="BB50" s="631"/>
      <c r="BC50" s="631"/>
      <c r="BD50" s="631"/>
      <c r="BE50" s="632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</row>
    <row r="51" spans="2:69" customFormat="1" ht="12.95" customHeight="1" x14ac:dyDescent="0.15">
      <c r="B51" s="131">
        <v>4</v>
      </c>
      <c r="C51" s="132"/>
      <c r="D51" s="133"/>
      <c r="E51" s="624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6"/>
      <c r="Y51" s="624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</row>
    <row r="52" spans="2:69" customFormat="1" ht="12.95" customHeight="1" x14ac:dyDescent="0.15">
      <c r="B52" s="134"/>
      <c r="C52" s="135"/>
      <c r="D52" s="136"/>
      <c r="E52" s="627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9"/>
      <c r="Y52" s="627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9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</row>
    <row r="53" spans="2:69" customFormat="1" ht="12.95" customHeight="1" x14ac:dyDescent="0.15">
      <c r="B53" s="137"/>
      <c r="C53" s="138"/>
      <c r="D53" s="139"/>
      <c r="E53" s="630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2"/>
      <c r="Y53" s="630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</row>
    <row r="54" spans="2:69" customFormat="1" ht="12.95" customHeight="1" x14ac:dyDescent="0.15">
      <c r="B54" s="131">
        <v>5</v>
      </c>
      <c r="C54" s="132"/>
      <c r="D54" s="133"/>
      <c r="E54" s="624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6"/>
      <c r="Y54" s="624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633"/>
    </row>
    <row r="55" spans="2:69" customFormat="1" ht="12.95" customHeight="1" x14ac:dyDescent="0.15">
      <c r="B55" s="134"/>
      <c r="C55" s="135"/>
      <c r="D55" s="136"/>
      <c r="E55" s="627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9"/>
      <c r="Y55" s="627"/>
      <c r="Z55" s="628"/>
      <c r="AA55" s="628"/>
      <c r="AB55" s="628"/>
      <c r="AC55" s="628"/>
      <c r="AD55" s="628"/>
      <c r="AE55" s="628"/>
      <c r="AF55" s="628"/>
      <c r="AG55" s="628"/>
      <c r="AH55" s="628"/>
      <c r="AI55" s="628"/>
      <c r="AJ55" s="628"/>
      <c r="AK55" s="628"/>
      <c r="AL55" s="628"/>
      <c r="AM55" s="628"/>
      <c r="AN55" s="628"/>
      <c r="AO55" s="628"/>
      <c r="AP55" s="628"/>
      <c r="AQ55" s="628"/>
      <c r="AR55" s="628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9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</row>
    <row r="56" spans="2:69" customFormat="1" ht="12.95" customHeight="1" x14ac:dyDescent="0.15">
      <c r="B56" s="137"/>
      <c r="C56" s="138"/>
      <c r="D56" s="139"/>
      <c r="E56" s="630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2"/>
      <c r="Y56" s="630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2"/>
      <c r="BF56" s="633"/>
      <c r="BG56" s="633"/>
      <c r="BH56" s="633"/>
      <c r="BI56" s="633"/>
      <c r="BJ56" s="633"/>
      <c r="BK56" s="633"/>
      <c r="BL56" s="633"/>
      <c r="BM56" s="633"/>
      <c r="BN56" s="633"/>
      <c r="BO56" s="633"/>
      <c r="BP56" s="633"/>
      <c r="BQ56" s="633"/>
    </row>
    <row r="57" spans="2:69" customFormat="1" ht="12.95" customHeight="1" x14ac:dyDescent="0.15">
      <c r="B57" s="131">
        <v>6</v>
      </c>
      <c r="C57" s="132"/>
      <c r="D57" s="133"/>
      <c r="E57" s="624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  <c r="Y57" s="624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</row>
    <row r="58" spans="2:69" customFormat="1" ht="12.95" customHeight="1" x14ac:dyDescent="0.15">
      <c r="B58" s="134"/>
      <c r="C58" s="135"/>
      <c r="D58" s="136"/>
      <c r="E58" s="627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9"/>
      <c r="Y58" s="627"/>
      <c r="Z58" s="628"/>
      <c r="AA58" s="628"/>
      <c r="AB58" s="628"/>
      <c r="AC58" s="628"/>
      <c r="AD58" s="628"/>
      <c r="AE58" s="628"/>
      <c r="AF58" s="628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</row>
    <row r="59" spans="2:69" customFormat="1" ht="12.95" customHeight="1" x14ac:dyDescent="0.15">
      <c r="B59" s="137"/>
      <c r="C59" s="138"/>
      <c r="D59" s="139"/>
      <c r="E59" s="630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630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2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633"/>
      <c r="BQ59" s="633"/>
    </row>
    <row r="60" spans="2:69" customFormat="1" ht="12.95" customHeight="1" x14ac:dyDescent="0.15">
      <c r="B60" s="131">
        <v>7</v>
      </c>
      <c r="C60" s="132"/>
      <c r="D60" s="133"/>
      <c r="E60" s="624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6"/>
      <c r="Y60" s="624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</row>
    <row r="61" spans="2:69" customFormat="1" ht="12.95" customHeight="1" x14ac:dyDescent="0.15">
      <c r="B61" s="134"/>
      <c r="C61" s="135"/>
      <c r="D61" s="136"/>
      <c r="E61" s="627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9"/>
      <c r="Y61" s="627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9"/>
      <c r="BF61" s="633"/>
      <c r="BG61" s="633"/>
      <c r="BH61" s="633"/>
      <c r="BI61" s="633"/>
      <c r="BJ61" s="633"/>
      <c r="BK61" s="633"/>
      <c r="BL61" s="633"/>
      <c r="BM61" s="633"/>
      <c r="BN61" s="633"/>
      <c r="BO61" s="633"/>
      <c r="BP61" s="633"/>
      <c r="BQ61" s="633"/>
    </row>
    <row r="62" spans="2:69" customFormat="1" ht="12.95" customHeight="1" x14ac:dyDescent="0.15">
      <c r="B62" s="137"/>
      <c r="C62" s="138"/>
      <c r="D62" s="139"/>
      <c r="E62" s="630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630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2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</row>
    <row r="63" spans="2:69" customFormat="1" ht="12.95" customHeight="1" x14ac:dyDescent="0.15">
      <c r="B63" s="131">
        <v>8</v>
      </c>
      <c r="C63" s="132"/>
      <c r="D63" s="133"/>
      <c r="E63" s="624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  <c r="Y63" s="624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33"/>
      <c r="BG63" s="633"/>
      <c r="BH63" s="633"/>
      <c r="BI63" s="633"/>
      <c r="BJ63" s="633"/>
      <c r="BK63" s="633"/>
      <c r="BL63" s="633"/>
      <c r="BM63" s="633"/>
      <c r="BN63" s="633"/>
      <c r="BO63" s="633"/>
      <c r="BP63" s="633"/>
      <c r="BQ63" s="633"/>
    </row>
    <row r="64" spans="2:69" customFormat="1" ht="12.95" customHeight="1" x14ac:dyDescent="0.15">
      <c r="B64" s="134"/>
      <c r="C64" s="135"/>
      <c r="D64" s="136"/>
      <c r="E64" s="627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9"/>
      <c r="Y64" s="627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  <c r="AM64" s="628"/>
      <c r="AN64" s="628"/>
      <c r="AO64" s="628"/>
      <c r="AP64" s="628"/>
      <c r="AQ64" s="628"/>
      <c r="AR64" s="628"/>
      <c r="AS64" s="628"/>
      <c r="AT64" s="628"/>
      <c r="AU64" s="628"/>
      <c r="AV64" s="628"/>
      <c r="AW64" s="628"/>
      <c r="AX64" s="628"/>
      <c r="AY64" s="628"/>
      <c r="AZ64" s="628"/>
      <c r="BA64" s="628"/>
      <c r="BB64" s="628"/>
      <c r="BC64" s="628"/>
      <c r="BD64" s="628"/>
      <c r="BE64" s="629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</row>
    <row r="65" spans="2:69" customFormat="1" ht="12.95" customHeight="1" x14ac:dyDescent="0.15">
      <c r="B65" s="137"/>
      <c r="C65" s="138"/>
      <c r="D65" s="139"/>
      <c r="E65" s="630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2"/>
      <c r="Y65" s="630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2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</row>
    <row r="66" spans="2:69" customFormat="1" ht="12.95" customHeight="1" x14ac:dyDescent="0.15">
      <c r="B66" s="131">
        <v>9</v>
      </c>
      <c r="C66" s="132"/>
      <c r="D66" s="133"/>
      <c r="E66" s="624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6"/>
      <c r="Y66" s="624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6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</row>
    <row r="67" spans="2:69" customFormat="1" ht="12.95" customHeight="1" x14ac:dyDescent="0.15">
      <c r="B67" s="134"/>
      <c r="C67" s="135"/>
      <c r="D67" s="136"/>
      <c r="E67" s="627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9"/>
      <c r="Y67" s="627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9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</row>
    <row r="68" spans="2:69" customFormat="1" ht="12.95" customHeight="1" x14ac:dyDescent="0.15">
      <c r="B68" s="137"/>
      <c r="C68" s="138"/>
      <c r="D68" s="139"/>
      <c r="E68" s="630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2"/>
      <c r="Y68" s="630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2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</row>
    <row r="69" spans="2:69" customFormat="1" ht="12.95" customHeight="1" x14ac:dyDescent="0.15">
      <c r="B69" s="131">
        <v>10</v>
      </c>
      <c r="C69" s="132"/>
      <c r="D69" s="133"/>
      <c r="E69" s="624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6"/>
      <c r="Y69" s="624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6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</row>
    <row r="70" spans="2:69" customFormat="1" ht="12.95" customHeight="1" x14ac:dyDescent="0.15">
      <c r="B70" s="134"/>
      <c r="C70" s="135"/>
      <c r="D70" s="136"/>
      <c r="E70" s="627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9"/>
      <c r="Y70" s="627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9"/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633"/>
    </row>
    <row r="71" spans="2:69" customFormat="1" ht="12.95" customHeight="1" x14ac:dyDescent="0.15">
      <c r="B71" s="137"/>
      <c r="C71" s="138"/>
      <c r="D71" s="139"/>
      <c r="E71" s="627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9"/>
      <c r="Y71" s="627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9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</row>
    <row r="72" spans="2:69" customFormat="1" ht="12.95" customHeight="1" x14ac:dyDescent="0.15">
      <c r="B72" s="131">
        <v>11</v>
      </c>
      <c r="C72" s="132"/>
      <c r="D72" s="133"/>
      <c r="E72" s="624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6"/>
      <c r="Y72" s="624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6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</row>
    <row r="73" spans="2:69" customFormat="1" ht="12.95" customHeight="1" x14ac:dyDescent="0.15">
      <c r="B73" s="134"/>
      <c r="C73" s="135"/>
      <c r="D73" s="136"/>
      <c r="E73" s="627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9"/>
      <c r="Y73" s="627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  <c r="AM73" s="628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9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</row>
    <row r="74" spans="2:69" customFormat="1" ht="12.95" customHeight="1" x14ac:dyDescent="0.15">
      <c r="B74" s="137"/>
      <c r="C74" s="138"/>
      <c r="D74" s="139"/>
      <c r="E74" s="630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2"/>
      <c r="Y74" s="630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6"/>
      <c r="BQ74" s="636"/>
    </row>
    <row r="75" spans="2:69" customFormat="1" ht="12.95" customHeight="1" x14ac:dyDescent="0.15">
      <c r="B75" s="131">
        <v>12</v>
      </c>
      <c r="C75" s="132"/>
      <c r="D75" s="133"/>
      <c r="E75" s="624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6"/>
      <c r="Y75" s="624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6"/>
      <c r="BF75" s="633"/>
      <c r="BG75" s="633"/>
      <c r="BH75" s="633"/>
      <c r="BI75" s="633"/>
      <c r="BJ75" s="633"/>
      <c r="BK75" s="633"/>
      <c r="BL75" s="633"/>
      <c r="BM75" s="633"/>
      <c r="BN75" s="633"/>
      <c r="BO75" s="633"/>
      <c r="BP75" s="633"/>
      <c r="BQ75" s="633"/>
    </row>
    <row r="76" spans="2:69" customFormat="1" ht="12.95" customHeight="1" x14ac:dyDescent="0.15">
      <c r="B76" s="134"/>
      <c r="C76" s="135"/>
      <c r="D76" s="136"/>
      <c r="E76" s="627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9"/>
      <c r="Y76" s="627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9"/>
      <c r="BF76" s="633"/>
      <c r="BG76" s="633"/>
      <c r="BH76" s="633"/>
      <c r="BI76" s="633"/>
      <c r="BJ76" s="633"/>
      <c r="BK76" s="633"/>
      <c r="BL76" s="633"/>
      <c r="BM76" s="633"/>
      <c r="BN76" s="633"/>
      <c r="BO76" s="633"/>
      <c r="BP76" s="633"/>
      <c r="BQ76" s="633"/>
    </row>
    <row r="77" spans="2:69" customFormat="1" ht="12.95" customHeight="1" x14ac:dyDescent="0.15">
      <c r="B77" s="137"/>
      <c r="C77" s="138"/>
      <c r="D77" s="139"/>
      <c r="E77" s="630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2"/>
      <c r="Y77" s="630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3"/>
      <c r="BG77" s="633"/>
      <c r="BH77" s="633"/>
      <c r="BI77" s="633"/>
      <c r="BJ77" s="633"/>
      <c r="BK77" s="633"/>
      <c r="BL77" s="633"/>
      <c r="BM77" s="633"/>
      <c r="BN77" s="633"/>
      <c r="BO77" s="633"/>
      <c r="BP77" s="633"/>
      <c r="BQ77" s="633"/>
    </row>
    <row r="78" spans="2:69" customFormat="1" ht="12.95" customHeight="1" x14ac:dyDescent="0.15">
      <c r="B78" s="131">
        <v>13</v>
      </c>
      <c r="C78" s="132"/>
      <c r="D78" s="133"/>
      <c r="E78" s="624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6"/>
      <c r="Y78" s="624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6"/>
      <c r="BF78" s="633"/>
      <c r="BG78" s="633"/>
      <c r="BH78" s="633"/>
      <c r="BI78" s="633"/>
      <c r="BJ78" s="633"/>
      <c r="BK78" s="633"/>
      <c r="BL78" s="633"/>
      <c r="BM78" s="633"/>
      <c r="BN78" s="633"/>
      <c r="BO78" s="633"/>
      <c r="BP78" s="633"/>
      <c r="BQ78" s="633"/>
    </row>
    <row r="79" spans="2:69" customFormat="1" ht="12.95" customHeight="1" x14ac:dyDescent="0.15">
      <c r="B79" s="134"/>
      <c r="C79" s="135"/>
      <c r="D79" s="136"/>
      <c r="E79" s="627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9"/>
      <c r="Y79" s="627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9"/>
      <c r="BF79" s="633"/>
      <c r="BG79" s="633"/>
      <c r="BH79" s="633"/>
      <c r="BI79" s="633"/>
      <c r="BJ79" s="633"/>
      <c r="BK79" s="633"/>
      <c r="BL79" s="633"/>
      <c r="BM79" s="633"/>
      <c r="BN79" s="633"/>
      <c r="BO79" s="633"/>
      <c r="BP79" s="633"/>
      <c r="BQ79" s="633"/>
    </row>
    <row r="80" spans="2:69" customFormat="1" ht="12.95" customHeight="1" x14ac:dyDescent="0.15">
      <c r="B80" s="137"/>
      <c r="C80" s="138"/>
      <c r="D80" s="139"/>
      <c r="E80" s="630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2"/>
      <c r="Y80" s="630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3"/>
      <c r="BG80" s="633"/>
      <c r="BH80" s="633"/>
      <c r="BI80" s="633"/>
      <c r="BJ80" s="633"/>
      <c r="BK80" s="633"/>
      <c r="BL80" s="633"/>
      <c r="BM80" s="633"/>
      <c r="BN80" s="633"/>
      <c r="BO80" s="633"/>
      <c r="BP80" s="633"/>
      <c r="BQ80" s="633"/>
    </row>
    <row r="81" spans="2:69" customFormat="1" ht="12.95" customHeight="1" x14ac:dyDescent="0.15">
      <c r="B81" s="131">
        <v>14</v>
      </c>
      <c r="C81" s="132"/>
      <c r="D81" s="133"/>
      <c r="E81" s="624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6"/>
      <c r="Y81" s="624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6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3"/>
      <c r="BQ81" s="633"/>
    </row>
    <row r="82" spans="2:69" customFormat="1" ht="12.95" customHeight="1" x14ac:dyDescent="0.15">
      <c r="B82" s="134"/>
      <c r="C82" s="135"/>
      <c r="D82" s="136"/>
      <c r="E82" s="627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9"/>
      <c r="Y82" s="627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  <c r="AN82" s="628"/>
      <c r="AO82" s="628"/>
      <c r="AP82" s="628"/>
      <c r="AQ82" s="628"/>
      <c r="AR82" s="628"/>
      <c r="AS82" s="628"/>
      <c r="AT82" s="628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9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</row>
    <row r="83" spans="2:69" customFormat="1" ht="12.95" customHeight="1" x14ac:dyDescent="0.15">
      <c r="B83" s="137"/>
      <c r="C83" s="138"/>
      <c r="D83" s="139"/>
      <c r="E83" s="630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2"/>
      <c r="Y83" s="630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</row>
    <row r="84" spans="2:69" customFormat="1" ht="12.95" customHeight="1" x14ac:dyDescent="0.15">
      <c r="B84" s="131">
        <v>15</v>
      </c>
      <c r="C84" s="132"/>
      <c r="D84" s="133"/>
      <c r="E84" s="624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6"/>
      <c r="Y84" s="624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6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</row>
    <row r="85" spans="2:69" customFormat="1" ht="12.95" customHeight="1" x14ac:dyDescent="0.15">
      <c r="B85" s="134"/>
      <c r="C85" s="135"/>
      <c r="D85" s="136"/>
      <c r="E85" s="627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9"/>
      <c r="Y85" s="627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  <c r="AN85" s="628"/>
      <c r="AO85" s="628"/>
      <c r="AP85" s="628"/>
      <c r="AQ85" s="628"/>
      <c r="AR85" s="628"/>
      <c r="AS85" s="628"/>
      <c r="AT85" s="628"/>
      <c r="AU85" s="628"/>
      <c r="AV85" s="628"/>
      <c r="AW85" s="628"/>
      <c r="AX85" s="628"/>
      <c r="AY85" s="628"/>
      <c r="AZ85" s="628"/>
      <c r="BA85" s="628"/>
      <c r="BB85" s="628"/>
      <c r="BC85" s="628"/>
      <c r="BD85" s="628"/>
      <c r="BE85" s="629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</row>
    <row r="86" spans="2:69" customFormat="1" ht="12.95" customHeight="1" x14ac:dyDescent="0.15">
      <c r="B86" s="137"/>
      <c r="C86" s="138"/>
      <c r="D86" s="139"/>
      <c r="E86" s="630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2"/>
      <c r="Y86" s="630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2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</row>
    <row r="87" spans="2:69" customFormat="1" ht="12.95" customHeight="1" x14ac:dyDescent="0.15">
      <c r="B87" s="131">
        <v>16</v>
      </c>
      <c r="C87" s="132"/>
      <c r="D87" s="133"/>
      <c r="E87" s="624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  <c r="Y87" s="624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633"/>
      <c r="BG87" s="633"/>
      <c r="BH87" s="633"/>
      <c r="BI87" s="633"/>
      <c r="BJ87" s="633"/>
      <c r="BK87" s="633"/>
      <c r="BL87" s="633"/>
      <c r="BM87" s="633"/>
      <c r="BN87" s="633"/>
      <c r="BO87" s="633"/>
      <c r="BP87" s="633"/>
      <c r="BQ87" s="633"/>
    </row>
    <row r="88" spans="2:69" customFormat="1" ht="12.95" customHeight="1" x14ac:dyDescent="0.15">
      <c r="B88" s="134"/>
      <c r="C88" s="135"/>
      <c r="D88" s="136"/>
      <c r="E88" s="627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9"/>
      <c r="Y88" s="627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  <c r="AN88" s="628"/>
      <c r="AO88" s="628"/>
      <c r="AP88" s="628"/>
      <c r="AQ88" s="628"/>
      <c r="AR88" s="628"/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9"/>
      <c r="BF88" s="633"/>
      <c r="BG88" s="633"/>
      <c r="BH88" s="633"/>
      <c r="BI88" s="633"/>
      <c r="BJ88" s="633"/>
      <c r="BK88" s="633"/>
      <c r="BL88" s="633"/>
      <c r="BM88" s="633"/>
      <c r="BN88" s="633"/>
      <c r="BO88" s="633"/>
      <c r="BP88" s="633"/>
      <c r="BQ88" s="633"/>
    </row>
    <row r="89" spans="2:69" customFormat="1" ht="12.95" customHeight="1" x14ac:dyDescent="0.15">
      <c r="B89" s="137"/>
      <c r="C89" s="138"/>
      <c r="D89" s="139"/>
      <c r="E89" s="630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2"/>
      <c r="Y89" s="630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2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3"/>
      <c r="BQ89" s="633"/>
    </row>
    <row r="90" spans="2:69" customFormat="1" ht="12.95" customHeight="1" x14ac:dyDescent="0.15">
      <c r="B90" s="131">
        <v>17</v>
      </c>
      <c r="C90" s="132"/>
      <c r="D90" s="133"/>
      <c r="E90" s="624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6"/>
      <c r="Y90" s="624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6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</row>
    <row r="91" spans="2:69" customFormat="1" ht="12.95" customHeight="1" x14ac:dyDescent="0.15">
      <c r="B91" s="134"/>
      <c r="C91" s="135"/>
      <c r="D91" s="136"/>
      <c r="E91" s="627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9"/>
      <c r="Y91" s="627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8"/>
      <c r="AT91" s="628"/>
      <c r="AU91" s="628"/>
      <c r="AV91" s="628"/>
      <c r="AW91" s="628"/>
      <c r="AX91" s="628"/>
      <c r="AY91" s="628"/>
      <c r="AZ91" s="628"/>
      <c r="BA91" s="628"/>
      <c r="BB91" s="628"/>
      <c r="BC91" s="628"/>
      <c r="BD91" s="628"/>
      <c r="BE91" s="629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</row>
    <row r="92" spans="2:69" customFormat="1" ht="12.95" customHeight="1" x14ac:dyDescent="0.15">
      <c r="B92" s="137"/>
      <c r="C92" s="138"/>
      <c r="D92" s="139"/>
      <c r="E92" s="630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2"/>
      <c r="Y92" s="630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2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</row>
    <row r="93" spans="2:69" customFormat="1" ht="12.95" customHeight="1" x14ac:dyDescent="0.15">
      <c r="B93" s="131">
        <v>18</v>
      </c>
      <c r="C93" s="132"/>
      <c r="D93" s="133"/>
      <c r="E93" s="624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6"/>
      <c r="Y93" s="624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6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</row>
    <row r="94" spans="2:69" customFormat="1" ht="12.95" customHeight="1" x14ac:dyDescent="0.15">
      <c r="B94" s="134"/>
      <c r="C94" s="135"/>
      <c r="D94" s="136"/>
      <c r="E94" s="627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9"/>
      <c r="Y94" s="627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9"/>
      <c r="BF94" s="633"/>
      <c r="BG94" s="633"/>
      <c r="BH94" s="633"/>
      <c r="BI94" s="633"/>
      <c r="BJ94" s="633"/>
      <c r="BK94" s="633"/>
      <c r="BL94" s="633"/>
      <c r="BM94" s="633"/>
      <c r="BN94" s="633"/>
      <c r="BO94" s="633"/>
      <c r="BP94" s="633"/>
      <c r="BQ94" s="633"/>
    </row>
    <row r="95" spans="2:69" customFormat="1" ht="12.95" customHeight="1" x14ac:dyDescent="0.15">
      <c r="B95" s="137"/>
      <c r="C95" s="138"/>
      <c r="D95" s="139"/>
      <c r="E95" s="630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2"/>
      <c r="Y95" s="630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2"/>
      <c r="BF95" s="633"/>
      <c r="BG95" s="633"/>
      <c r="BH95" s="633"/>
      <c r="BI95" s="633"/>
      <c r="BJ95" s="633"/>
      <c r="BK95" s="633"/>
      <c r="BL95" s="633"/>
      <c r="BM95" s="633"/>
      <c r="BN95" s="633"/>
      <c r="BO95" s="633"/>
      <c r="BP95" s="633"/>
      <c r="BQ95" s="633"/>
    </row>
    <row r="96" spans="2:69" customFormat="1" ht="12.95" customHeight="1" x14ac:dyDescent="0.15">
      <c r="B96" s="131">
        <v>19</v>
      </c>
      <c r="C96" s="132"/>
      <c r="D96" s="133"/>
      <c r="E96" s="624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6"/>
      <c r="Y96" s="624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6"/>
      <c r="BF96" s="633"/>
      <c r="BG96" s="633"/>
      <c r="BH96" s="633"/>
      <c r="BI96" s="633"/>
      <c r="BJ96" s="633"/>
      <c r="BK96" s="633"/>
      <c r="BL96" s="633"/>
      <c r="BM96" s="633"/>
      <c r="BN96" s="633"/>
      <c r="BO96" s="633"/>
      <c r="BP96" s="633"/>
      <c r="BQ96" s="633"/>
    </row>
    <row r="97" spans="2:69" customFormat="1" ht="12.95" customHeight="1" x14ac:dyDescent="0.15">
      <c r="B97" s="134"/>
      <c r="C97" s="135"/>
      <c r="D97" s="136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9"/>
      <c r="Y97" s="627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8"/>
      <c r="AK97" s="628"/>
      <c r="AL97" s="628"/>
      <c r="AM97" s="628"/>
      <c r="AN97" s="628"/>
      <c r="AO97" s="628"/>
      <c r="AP97" s="628"/>
      <c r="AQ97" s="628"/>
      <c r="AR97" s="628"/>
      <c r="AS97" s="628"/>
      <c r="AT97" s="628"/>
      <c r="AU97" s="628"/>
      <c r="AV97" s="628"/>
      <c r="AW97" s="628"/>
      <c r="AX97" s="628"/>
      <c r="AY97" s="628"/>
      <c r="AZ97" s="628"/>
      <c r="BA97" s="628"/>
      <c r="BB97" s="628"/>
      <c r="BC97" s="628"/>
      <c r="BD97" s="628"/>
      <c r="BE97" s="629"/>
      <c r="BF97" s="633"/>
      <c r="BG97" s="633"/>
      <c r="BH97" s="633"/>
      <c r="BI97" s="633"/>
      <c r="BJ97" s="633"/>
      <c r="BK97" s="633"/>
      <c r="BL97" s="633"/>
      <c r="BM97" s="633"/>
      <c r="BN97" s="633"/>
      <c r="BO97" s="633"/>
      <c r="BP97" s="633"/>
      <c r="BQ97" s="633"/>
    </row>
    <row r="98" spans="2:69" customFormat="1" ht="12.95" customHeight="1" x14ac:dyDescent="0.15">
      <c r="B98" s="137"/>
      <c r="C98" s="138"/>
      <c r="D98" s="139"/>
      <c r="E98" s="630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2"/>
      <c r="Y98" s="630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2"/>
      <c r="BF98" s="633"/>
      <c r="BG98" s="633"/>
      <c r="BH98" s="633"/>
      <c r="BI98" s="633"/>
      <c r="BJ98" s="633"/>
      <c r="BK98" s="633"/>
      <c r="BL98" s="633"/>
      <c r="BM98" s="633"/>
      <c r="BN98" s="633"/>
      <c r="BO98" s="633"/>
      <c r="BP98" s="633"/>
      <c r="BQ98" s="633"/>
    </row>
    <row r="99" spans="2:69" customFormat="1" ht="12.95" customHeight="1" x14ac:dyDescent="0.15">
      <c r="B99" s="131">
        <v>20</v>
      </c>
      <c r="C99" s="132"/>
      <c r="D99" s="133"/>
      <c r="E99" s="624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6"/>
      <c r="Y99" s="624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6"/>
      <c r="BF99" s="633"/>
      <c r="BG99" s="633"/>
      <c r="BH99" s="633"/>
      <c r="BI99" s="633"/>
      <c r="BJ99" s="633"/>
      <c r="BK99" s="633"/>
      <c r="BL99" s="633"/>
      <c r="BM99" s="633"/>
      <c r="BN99" s="633"/>
      <c r="BO99" s="633"/>
      <c r="BP99" s="633"/>
      <c r="BQ99" s="633"/>
    </row>
    <row r="100" spans="2:69" customFormat="1" ht="12.95" customHeight="1" x14ac:dyDescent="0.15">
      <c r="B100" s="134"/>
      <c r="C100" s="135"/>
      <c r="D100" s="136"/>
      <c r="E100" s="627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9"/>
      <c r="Y100" s="627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8"/>
      <c r="AW100" s="628"/>
      <c r="AX100" s="628"/>
      <c r="AY100" s="628"/>
      <c r="AZ100" s="628"/>
      <c r="BA100" s="628"/>
      <c r="BB100" s="628"/>
      <c r="BC100" s="628"/>
      <c r="BD100" s="628"/>
      <c r="BE100" s="629"/>
      <c r="BF100" s="633"/>
      <c r="BG100" s="633"/>
      <c r="BH100" s="633"/>
      <c r="BI100" s="633"/>
      <c r="BJ100" s="633"/>
      <c r="BK100" s="633"/>
      <c r="BL100" s="633"/>
      <c r="BM100" s="633"/>
      <c r="BN100" s="633"/>
      <c r="BO100" s="633"/>
      <c r="BP100" s="633"/>
      <c r="BQ100" s="633"/>
    </row>
    <row r="101" spans="2:69" customFormat="1" ht="12.95" customHeight="1" x14ac:dyDescent="0.15">
      <c r="B101" s="137"/>
      <c r="C101" s="138"/>
      <c r="D101" s="139"/>
      <c r="E101" s="630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2"/>
      <c r="Y101" s="630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2"/>
      <c r="BF101" s="633"/>
      <c r="BG101" s="633"/>
      <c r="BH101" s="633"/>
      <c r="BI101" s="633"/>
      <c r="BJ101" s="633"/>
      <c r="BK101" s="633"/>
      <c r="BL101" s="633"/>
      <c r="BM101" s="633"/>
      <c r="BN101" s="633"/>
      <c r="BO101" s="633"/>
      <c r="BP101" s="633"/>
      <c r="BQ101" s="633"/>
    </row>
    <row r="102" spans="2:69" customFormat="1" x14ac:dyDescent="0.15"/>
    <row r="103" spans="2:69" customFormat="1" x14ac:dyDescent="0.15"/>
    <row r="104" spans="2:69" customFormat="1" ht="27" customHeight="1" x14ac:dyDescent="0.15">
      <c r="B104" s="126" t="s">
        <v>133</v>
      </c>
    </row>
    <row r="105" spans="2:69" customFormat="1" ht="38.25" customHeight="1" x14ac:dyDescent="0.15">
      <c r="B105" s="150" t="s">
        <v>14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622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623"/>
      <c r="AJ105" s="623"/>
      <c r="AK105" s="623"/>
      <c r="AL105" s="623"/>
      <c r="AM105" s="623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153" t="s">
        <v>43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</row>
    <row r="106" spans="2:69" customFormat="1" ht="38.25" customHeight="1" x14ac:dyDescent="0.15">
      <c r="B106" s="150" t="s">
        <v>44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622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156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8"/>
    </row>
    <row r="107" spans="2:69" customFormat="1" ht="38.25" customHeight="1" x14ac:dyDescent="0.15">
      <c r="B107" s="150" t="s">
        <v>45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622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159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1"/>
    </row>
  </sheetData>
  <sheetProtection password="B6C9" sheet="1" objects="1" scenarios="1" selectLockedCells="1"/>
  <mergeCells count="175"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5:D77"/>
    <mergeCell ref="E75:X77"/>
    <mergeCell ref="Y75:BE77"/>
    <mergeCell ref="BF75:BK77"/>
    <mergeCell ref="BL75:BQ77"/>
    <mergeCell ref="B84:D86"/>
    <mergeCell ref="E84:X86"/>
    <mergeCell ref="Y84:BE86"/>
    <mergeCell ref="BF84:BK86"/>
    <mergeCell ref="BL84:BQ86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</mergeCells>
  <phoneticPr fontId="37"/>
  <conditionalFormatting sqref="AZ28">
    <cfRule type="cellIs" dxfId="47" priority="6" operator="equal">
      <formula>"該当する"</formula>
    </cfRule>
  </conditionalFormatting>
  <conditionalFormatting sqref="BE28">
    <cfRule type="cellIs" dxfId="46" priority="5" operator="equal">
      <formula>"該当する"</formula>
    </cfRule>
  </conditionalFormatting>
  <conditionalFormatting sqref="BJ28:BQ33">
    <cfRule type="cellIs" dxfId="45" priority="4" operator="equal">
      <formula>"該当する"</formula>
    </cfRule>
  </conditionalFormatting>
  <conditionalFormatting sqref="AU28:AY33">
    <cfRule type="expression" dxfId="44" priority="3">
      <formula>$AU$28="有"</formula>
    </cfRule>
  </conditionalFormatting>
  <conditionalFormatting sqref="AH28:AT30">
    <cfRule type="expression" dxfId="43" priority="2">
      <formula>AND($I$28&gt;0,$AH$28="")</formula>
    </cfRule>
  </conditionalFormatting>
  <conditionalFormatting sqref="AH31:AT33">
    <cfRule type="expression" dxfId="42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400-000000000000}"/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400-000001000000}">
      <formula1>12</formula1>
    </dataValidation>
    <dataValidation type="whole" operator="greaterThan" allowBlank="1" showInputMessage="1" showErrorMessage="1" error="再リース契約がない場合は、入力不要です" sqref="I28:L30" xr:uid="{00000000-0002-0000-0400-000002000000}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3000000}">
          <x14:formula1>
            <xm:f>プルダウン項目!$E$5:$E$6</xm:f>
          </x14:formula1>
          <xm:sqref>BJ28:BQ33</xm:sqref>
        </x14:dataValidation>
        <x14:dataValidation type="list" allowBlank="1" showInputMessage="1" showErrorMessage="1" xr:uid="{00000000-0002-0000-0400-000004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400-000005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400-000006000000}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2"/>
      <c r="AW2" s="102"/>
      <c r="AX2" s="102"/>
      <c r="AY2" s="102"/>
      <c r="AZ2" s="102"/>
      <c r="BA2" s="102"/>
      <c r="BB2" s="105" t="s">
        <v>1</v>
      </c>
      <c r="BC2" s="114"/>
      <c r="BD2" s="257">
        <v>2020</v>
      </c>
      <c r="BE2" s="257"/>
      <c r="BF2" s="257"/>
      <c r="BG2" s="257"/>
      <c r="BH2" s="764" t="s">
        <v>2</v>
      </c>
      <c r="BI2" s="764"/>
      <c r="BJ2" s="597" t="str">
        <f>IF(【契約②】契約内容申告書!BJ2="","",【契約②】契約内容申告書!BJ2)</f>
        <v/>
      </c>
      <c r="BK2" s="597"/>
      <c r="BL2" s="764" t="s">
        <v>4</v>
      </c>
      <c r="BM2" s="764"/>
      <c r="BN2" s="597" t="str">
        <f>IF(【契約②】契約内容申告書!BN2="","",【契約②】契約内容申告書!BN2)</f>
        <v/>
      </c>
      <c r="BO2" s="597"/>
      <c r="BP2" s="115" t="s">
        <v>6</v>
      </c>
      <c r="BQ2" s="116"/>
      <c r="BR2" s="8"/>
    </row>
    <row r="3" spans="2:70" s="38" customFormat="1" ht="21.75" customHeight="1" x14ac:dyDescent="0.1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2"/>
      <c r="AW3" s="102"/>
      <c r="AX3" s="102"/>
      <c r="AY3" s="102"/>
      <c r="AZ3" s="102"/>
      <c r="BA3" s="102"/>
      <c r="BB3" s="105" t="s">
        <v>7</v>
      </c>
      <c r="BC3" s="4" t="s">
        <v>163</v>
      </c>
      <c r="BD3" s="4"/>
      <c r="BE3" s="4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116"/>
      <c r="BR3" s="118"/>
    </row>
    <row r="4" spans="2:70" ht="43.5" customHeight="1" x14ac:dyDescent="0.15">
      <c r="AA4" s="700" t="s">
        <v>59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02"/>
      <c r="AW4" s="102"/>
      <c r="AX4" s="102"/>
      <c r="AY4" s="102"/>
      <c r="AZ4" s="102"/>
      <c r="BA4" s="102"/>
      <c r="BB4" s="102"/>
      <c r="BC4" s="115"/>
      <c r="BD4" s="116"/>
      <c r="BE4" s="116"/>
      <c r="BF4" s="116"/>
      <c r="BG4" s="116"/>
      <c r="BH4" s="119"/>
      <c r="BI4" s="120"/>
      <c r="BJ4" s="5"/>
      <c r="BK4" s="6" t="s">
        <v>50</v>
      </c>
      <c r="BL4" s="766">
        <f>【契約②】契約内容申告書!BL4</f>
        <v>2</v>
      </c>
      <c r="BM4" s="766"/>
      <c r="BN4" s="7" t="s">
        <v>51</v>
      </c>
      <c r="BO4" s="766" t="str">
        <f>IF(J15="","",J15)</f>
        <v/>
      </c>
      <c r="BP4" s="766"/>
      <c r="BQ4" s="6" t="s">
        <v>52</v>
      </c>
      <c r="BR4" s="8"/>
    </row>
    <row r="5" spans="2:70" s="45" customFormat="1" ht="24" x14ac:dyDescent="0.15">
      <c r="B5" s="701" t="s">
        <v>132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5" customFormat="1" ht="24" x14ac:dyDescent="0.15">
      <c r="B6" s="701" t="s">
        <v>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16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48" customFormat="1" ht="12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2:70" s="48" customFormat="1" ht="17.25" customHeight="1" x14ac:dyDescent="0.15">
      <c r="B9" s="277" t="s">
        <v>12</v>
      </c>
      <c r="C9" s="278"/>
      <c r="D9" s="278"/>
      <c r="E9" s="278"/>
      <c r="F9" s="278"/>
      <c r="G9" s="278"/>
      <c r="H9" s="278"/>
      <c r="I9" s="279"/>
      <c r="J9" s="561" t="str">
        <f>IF(【契約②】契約内容申告書!J9="","",【契約②】契約内容申告書!J9)</f>
        <v/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BI9" s="53"/>
      <c r="BJ9" s="54"/>
      <c r="BK9" s="54"/>
      <c r="BQ9" s="54"/>
    </row>
    <row r="10" spans="2:70" s="48" customFormat="1" ht="17.25" customHeight="1" x14ac:dyDescent="0.15">
      <c r="B10" s="280"/>
      <c r="C10" s="281"/>
      <c r="D10" s="281"/>
      <c r="E10" s="281"/>
      <c r="F10" s="281"/>
      <c r="G10" s="281"/>
      <c r="H10" s="281"/>
      <c r="I10" s="282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BI10" s="53"/>
      <c r="BJ10" s="53"/>
      <c r="BK10" s="53"/>
      <c r="BQ10" s="53"/>
    </row>
    <row r="11" spans="2:70" ht="17.25" customHeight="1" x14ac:dyDescent="0.15">
      <c r="B11" s="277" t="s">
        <v>14</v>
      </c>
      <c r="C11" s="278"/>
      <c r="D11" s="278"/>
      <c r="E11" s="278"/>
      <c r="F11" s="278"/>
      <c r="G11" s="278"/>
      <c r="H11" s="278"/>
      <c r="I11" s="279"/>
      <c r="J11" s="561" t="str">
        <f>IF(【契約②】契約内容申告書!J11="","",【契約②】契約内容申告書!J11)</f>
        <v/>
      </c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280"/>
      <c r="C12" s="281"/>
      <c r="D12" s="281"/>
      <c r="E12" s="281"/>
      <c r="F12" s="281"/>
      <c r="G12" s="281"/>
      <c r="H12" s="281"/>
      <c r="I12" s="282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277" t="s">
        <v>16</v>
      </c>
      <c r="C13" s="278"/>
      <c r="D13" s="278"/>
      <c r="E13" s="278"/>
      <c r="F13" s="278"/>
      <c r="G13" s="278"/>
      <c r="H13" s="278"/>
      <c r="I13" s="279"/>
      <c r="J13" s="561" t="str">
        <f>IF(【契約②】契約内容申告書!J13="","",【契約②】契約内容申告書!J13)</f>
        <v/>
      </c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280"/>
      <c r="C14" s="281"/>
      <c r="D14" s="281"/>
      <c r="E14" s="281"/>
      <c r="F14" s="281"/>
      <c r="G14" s="281"/>
      <c r="H14" s="281"/>
      <c r="I14" s="282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561" t="str">
        <f>IF(【契約②】契約内容申告書!J15="","",【契約②】契約内容申告書!J15)</f>
        <v/>
      </c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24"/>
      <c r="AT15" s="53"/>
    </row>
    <row r="16" spans="2:70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24"/>
      <c r="AT16" s="53"/>
    </row>
    <row r="17" spans="1:69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561">
        <f>IF(【契約②】契約内容申告書!J17="","",【契約②】契約内容申告書!J17)</f>
        <v>2</v>
      </c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280"/>
      <c r="C18" s="281"/>
      <c r="D18" s="281"/>
      <c r="E18" s="281"/>
      <c r="F18" s="281"/>
      <c r="G18" s="281"/>
      <c r="H18" s="281"/>
      <c r="I18" s="282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1"/>
      <c r="BN19" s="48"/>
      <c r="BO19" s="121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277" t="s">
        <v>66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1:69" ht="13.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</row>
    <row r="23" spans="1:69" ht="13.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56" t="s">
        <v>67</v>
      </c>
      <c r="C25" s="357"/>
      <c r="D25" s="358"/>
      <c r="E25" s="519" t="s">
        <v>68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  <c r="T25" s="367">
        <f>T28+T31</f>
        <v>0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555" t="s">
        <v>69</v>
      </c>
      <c r="AO25" s="556"/>
      <c r="AP25" s="557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59"/>
      <c r="C26" s="360"/>
      <c r="D26" s="361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T26" s="370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546"/>
      <c r="AO26" s="547"/>
      <c r="AP26" s="548"/>
      <c r="AQ26" s="12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62"/>
      <c r="C27" s="363"/>
      <c r="D27" s="364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T27" s="552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4"/>
      <c r="AN27" s="558"/>
      <c r="AO27" s="559"/>
      <c r="AP27" s="560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56" t="s">
        <v>70</v>
      </c>
      <c r="F28" s="357"/>
      <c r="G28" s="358"/>
      <c r="H28" s="519" t="s">
        <v>71</v>
      </c>
      <c r="I28" s="520"/>
      <c r="J28" s="520"/>
      <c r="K28" s="520"/>
      <c r="L28" s="520"/>
      <c r="M28" s="520"/>
      <c r="N28" s="520"/>
      <c r="O28" s="520"/>
      <c r="P28" s="520"/>
      <c r="Q28" s="521"/>
      <c r="T28" s="540">
        <f>【契約②】契約内容申告書!B28</f>
        <v>0</v>
      </c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2"/>
      <c r="AN28" s="543" t="s">
        <v>69</v>
      </c>
      <c r="AO28" s="544"/>
      <c r="AP28" s="54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59"/>
      <c r="F29" s="360"/>
      <c r="G29" s="361"/>
      <c r="H29" s="522"/>
      <c r="I29" s="523"/>
      <c r="J29" s="523"/>
      <c r="K29" s="523"/>
      <c r="L29" s="523"/>
      <c r="M29" s="523"/>
      <c r="N29" s="523"/>
      <c r="O29" s="523"/>
      <c r="P29" s="523"/>
      <c r="Q29" s="524"/>
      <c r="T29" s="370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2"/>
      <c r="AN29" s="546"/>
      <c r="AO29" s="547"/>
      <c r="AP29" s="54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62"/>
      <c r="F30" s="363"/>
      <c r="G30" s="364"/>
      <c r="H30" s="525"/>
      <c r="I30" s="526"/>
      <c r="J30" s="526"/>
      <c r="K30" s="526"/>
      <c r="L30" s="526"/>
      <c r="M30" s="526"/>
      <c r="N30" s="526"/>
      <c r="O30" s="526"/>
      <c r="P30" s="526"/>
      <c r="Q30" s="527"/>
      <c r="T30" s="552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4"/>
      <c r="AN30" s="558"/>
      <c r="AO30" s="559"/>
      <c r="AP30" s="56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56" t="s">
        <v>72</v>
      </c>
      <c r="F31" s="357"/>
      <c r="G31" s="358"/>
      <c r="H31" s="519" t="s">
        <v>73</v>
      </c>
      <c r="I31" s="520"/>
      <c r="J31" s="520"/>
      <c r="K31" s="520"/>
      <c r="L31" s="520"/>
      <c r="M31" s="520"/>
      <c r="N31" s="520"/>
      <c r="O31" s="520"/>
      <c r="P31" s="520"/>
      <c r="Q31" s="521"/>
      <c r="T31" s="540">
        <f>【契約②】契約内容申告書!I28</f>
        <v>0</v>
      </c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2"/>
      <c r="AN31" s="543" t="s">
        <v>69</v>
      </c>
      <c r="AO31" s="544"/>
      <c r="AP31" s="545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59"/>
      <c r="F32" s="360"/>
      <c r="G32" s="361"/>
      <c r="H32" s="522"/>
      <c r="I32" s="523"/>
      <c r="J32" s="523"/>
      <c r="K32" s="523"/>
      <c r="L32" s="523"/>
      <c r="M32" s="523"/>
      <c r="N32" s="523"/>
      <c r="O32" s="523"/>
      <c r="P32" s="523"/>
      <c r="Q32" s="524"/>
      <c r="T32" s="370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2"/>
      <c r="AN32" s="546"/>
      <c r="AO32" s="547"/>
      <c r="AP32" s="54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62"/>
      <c r="F33" s="363"/>
      <c r="G33" s="364"/>
      <c r="H33" s="525"/>
      <c r="I33" s="526"/>
      <c r="J33" s="526"/>
      <c r="K33" s="526"/>
      <c r="L33" s="526"/>
      <c r="M33" s="526"/>
      <c r="N33" s="526"/>
      <c r="O33" s="526"/>
      <c r="P33" s="526"/>
      <c r="Q33" s="527"/>
      <c r="T33" s="373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549"/>
      <c r="AO33" s="550"/>
      <c r="AP33" s="55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56" t="s">
        <v>74</v>
      </c>
      <c r="C34" s="357"/>
      <c r="D34" s="358"/>
      <c r="E34" s="395" t="s">
        <v>75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T34" s="367">
        <f>T37+T40</f>
        <v>0</v>
      </c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  <c r="AN34" s="426" t="s">
        <v>65</v>
      </c>
      <c r="AO34" s="427"/>
      <c r="AP34" s="428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59"/>
      <c r="C35" s="360"/>
      <c r="D35" s="361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T35" s="370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411"/>
      <c r="AO35" s="412"/>
      <c r="AP35" s="413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62"/>
      <c r="C36" s="363"/>
      <c r="D36" s="36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T36" s="552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4"/>
      <c r="AN36" s="411"/>
      <c r="AO36" s="412"/>
      <c r="AP36" s="41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56" t="s">
        <v>76</v>
      </c>
      <c r="F37" s="357"/>
      <c r="G37" s="358"/>
      <c r="H37" s="519" t="s">
        <v>77</v>
      </c>
      <c r="I37" s="520"/>
      <c r="J37" s="520"/>
      <c r="K37" s="520"/>
      <c r="L37" s="520"/>
      <c r="M37" s="520"/>
      <c r="N37" s="520"/>
      <c r="O37" s="520"/>
      <c r="P37" s="520"/>
      <c r="Q37" s="521"/>
      <c r="R37" s="24"/>
      <c r="S37" s="24"/>
      <c r="T37" s="719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1"/>
      <c r="AN37" s="411" t="s">
        <v>65</v>
      </c>
      <c r="AO37" s="412"/>
      <c r="AP37" s="413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59"/>
      <c r="F38" s="360"/>
      <c r="G38" s="361"/>
      <c r="H38" s="522"/>
      <c r="I38" s="523"/>
      <c r="J38" s="523"/>
      <c r="K38" s="523"/>
      <c r="L38" s="523"/>
      <c r="M38" s="523"/>
      <c r="N38" s="523"/>
      <c r="O38" s="523"/>
      <c r="P38" s="523"/>
      <c r="Q38" s="524"/>
      <c r="T38" s="722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4"/>
      <c r="AN38" s="411"/>
      <c r="AO38" s="412"/>
      <c r="AP38" s="413"/>
    </row>
    <row r="39" spans="1:69" ht="13.5" customHeight="1" x14ac:dyDescent="0.15">
      <c r="E39" s="362"/>
      <c r="F39" s="363"/>
      <c r="G39" s="364"/>
      <c r="H39" s="525"/>
      <c r="I39" s="526"/>
      <c r="J39" s="526"/>
      <c r="K39" s="526"/>
      <c r="L39" s="526"/>
      <c r="M39" s="526"/>
      <c r="N39" s="526"/>
      <c r="O39" s="526"/>
      <c r="P39" s="526"/>
      <c r="Q39" s="527"/>
      <c r="T39" s="758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60"/>
      <c r="AN39" s="411"/>
      <c r="AO39" s="412"/>
      <c r="AP39" s="413"/>
    </row>
    <row r="40" spans="1:69" ht="13.5" customHeight="1" x14ac:dyDescent="0.15">
      <c r="E40" s="356" t="s">
        <v>78</v>
      </c>
      <c r="F40" s="357"/>
      <c r="G40" s="358"/>
      <c r="H40" s="519" t="s">
        <v>79</v>
      </c>
      <c r="I40" s="520"/>
      <c r="J40" s="520"/>
      <c r="K40" s="520"/>
      <c r="L40" s="520"/>
      <c r="M40" s="520"/>
      <c r="N40" s="520"/>
      <c r="O40" s="520"/>
      <c r="P40" s="520"/>
      <c r="Q40" s="521"/>
      <c r="T40" s="719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1"/>
      <c r="AN40" s="411" t="s">
        <v>65</v>
      </c>
      <c r="AO40" s="412"/>
      <c r="AP40" s="413"/>
    </row>
    <row r="41" spans="1:69" ht="13.5" customHeight="1" x14ac:dyDescent="0.15">
      <c r="E41" s="359"/>
      <c r="F41" s="360"/>
      <c r="G41" s="361"/>
      <c r="H41" s="522"/>
      <c r="I41" s="523"/>
      <c r="J41" s="523"/>
      <c r="K41" s="523"/>
      <c r="L41" s="523"/>
      <c r="M41" s="523"/>
      <c r="N41" s="523"/>
      <c r="O41" s="523"/>
      <c r="P41" s="523"/>
      <c r="Q41" s="524"/>
      <c r="T41" s="722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4"/>
      <c r="AN41" s="411"/>
      <c r="AO41" s="412"/>
      <c r="AP41" s="413"/>
    </row>
    <row r="42" spans="1:69" ht="13.5" customHeight="1" x14ac:dyDescent="0.15">
      <c r="E42" s="362"/>
      <c r="F42" s="363"/>
      <c r="G42" s="364"/>
      <c r="H42" s="525"/>
      <c r="I42" s="526"/>
      <c r="J42" s="526"/>
      <c r="K42" s="526"/>
      <c r="L42" s="526"/>
      <c r="M42" s="526"/>
      <c r="N42" s="526"/>
      <c r="O42" s="526"/>
      <c r="P42" s="526"/>
      <c r="Q42" s="527"/>
      <c r="T42" s="725"/>
      <c r="U42" s="726"/>
      <c r="V42" s="726"/>
      <c r="W42" s="726"/>
      <c r="X42" s="726"/>
      <c r="Y42" s="726"/>
      <c r="Z42" s="726"/>
      <c r="AA42" s="726"/>
      <c r="AB42" s="726"/>
      <c r="AC42" s="726"/>
      <c r="AD42" s="726"/>
      <c r="AE42" s="726"/>
      <c r="AF42" s="726"/>
      <c r="AG42" s="726"/>
      <c r="AH42" s="726"/>
      <c r="AI42" s="726"/>
      <c r="AJ42" s="726"/>
      <c r="AK42" s="726"/>
      <c r="AL42" s="726"/>
      <c r="AM42" s="727"/>
      <c r="AN42" s="414"/>
      <c r="AO42" s="415"/>
      <c r="AP42" s="416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66"/>
      <c r="AO43" s="66"/>
      <c r="AP43" s="66"/>
    </row>
    <row r="44" spans="1:69" ht="46.5" customHeight="1" x14ac:dyDescent="0.15">
      <c r="B44" s="67" t="s">
        <v>80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61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762"/>
      <c r="AM44" s="763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277" t="s">
        <v>81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3.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7"/>
    </row>
    <row r="47" spans="1:69" ht="13.5" customHeight="1" x14ac:dyDescent="0.15"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2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286" t="s">
        <v>82</v>
      </c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S49" s="286" t="s">
        <v>83</v>
      </c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56" t="s">
        <v>84</v>
      </c>
      <c r="C52" s="357"/>
      <c r="D52" s="358"/>
      <c r="E52" s="366" t="s">
        <v>85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24"/>
      <c r="S52" s="73"/>
      <c r="T52" s="441">
        <v>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50" t="s">
        <v>65</v>
      </c>
      <c r="AO52" s="451"/>
      <c r="AP52" s="452"/>
      <c r="AQ52" s="73"/>
      <c r="AR52" s="24"/>
      <c r="AS52" s="73"/>
      <c r="AT52" s="367" t="str">
        <f>IF(T44="積算",ROUNDDOWN((T37/3),0),"")</f>
        <v/>
      </c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376" t="s">
        <v>65</v>
      </c>
      <c r="BO52" s="377"/>
      <c r="BP52" s="378"/>
      <c r="BQ52" s="73"/>
      <c r="BR52" s="24"/>
    </row>
    <row r="53" spans="1:82" x14ac:dyDescent="0.15">
      <c r="B53" s="359"/>
      <c r="C53" s="360"/>
      <c r="D53" s="361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S53" s="73"/>
      <c r="T53" s="444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6"/>
      <c r="AN53" s="453"/>
      <c r="AO53" s="454"/>
      <c r="AP53" s="455"/>
      <c r="AQ53" s="73"/>
      <c r="AS53" s="73"/>
      <c r="AT53" s="370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2"/>
      <c r="BN53" s="379"/>
      <c r="BO53" s="380"/>
      <c r="BP53" s="381"/>
      <c r="BQ53" s="73"/>
    </row>
    <row r="54" spans="1:82" x14ac:dyDescent="0.15">
      <c r="B54" s="362"/>
      <c r="C54" s="363"/>
      <c r="D54" s="364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S54" s="73"/>
      <c r="T54" s="447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9"/>
      <c r="AN54" s="456"/>
      <c r="AO54" s="457"/>
      <c r="AP54" s="458"/>
      <c r="AQ54" s="73"/>
      <c r="AS54" s="73"/>
      <c r="AT54" s="373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82"/>
      <c r="BO54" s="383"/>
      <c r="BP54" s="384"/>
      <c r="BQ54" s="73"/>
    </row>
    <row r="55" spans="1:82" x14ac:dyDescent="0.15">
      <c r="B55" s="356" t="s">
        <v>86</v>
      </c>
      <c r="C55" s="357"/>
      <c r="D55" s="358"/>
      <c r="E55" s="365" t="s">
        <v>87</v>
      </c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S55" s="73"/>
      <c r="T55" s="367" t="str">
        <f>IF(T44="積算",T34-T52,"")</f>
        <v/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6" t="s">
        <v>65</v>
      </c>
      <c r="AO55" s="377"/>
      <c r="AP55" s="378"/>
      <c r="AQ55" s="73"/>
      <c r="AS55" s="73"/>
      <c r="AT55" s="367" t="str">
        <f>IF(T44="積算",T34-AT52,"")</f>
        <v/>
      </c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376" t="s">
        <v>65</v>
      </c>
      <c r="BO55" s="377"/>
      <c r="BP55" s="378"/>
      <c r="BQ55" s="73"/>
    </row>
    <row r="56" spans="1:82" x14ac:dyDescent="0.15">
      <c r="B56" s="359"/>
      <c r="C56" s="360"/>
      <c r="D56" s="361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S56" s="73"/>
      <c r="T56" s="370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2"/>
      <c r="AN56" s="379"/>
      <c r="AO56" s="380"/>
      <c r="AP56" s="381"/>
      <c r="AQ56" s="73"/>
      <c r="AS56" s="73"/>
      <c r="AT56" s="370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2"/>
      <c r="BN56" s="379"/>
      <c r="BO56" s="380"/>
      <c r="BP56" s="381"/>
      <c r="BQ56" s="73"/>
    </row>
    <row r="57" spans="1:82" x14ac:dyDescent="0.15">
      <c r="B57" s="362"/>
      <c r="C57" s="363"/>
      <c r="D57" s="364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S57" s="73"/>
      <c r="T57" s="373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82"/>
      <c r="AO57" s="383"/>
      <c r="AP57" s="384"/>
      <c r="AQ57" s="73"/>
      <c r="AS57" s="73"/>
      <c r="AT57" s="373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82"/>
      <c r="BO57" s="383"/>
      <c r="BP57" s="384"/>
      <c r="BQ57" s="73"/>
      <c r="BR57" s="34"/>
    </row>
    <row r="58" spans="1:82" ht="13.5" customHeight="1" x14ac:dyDescent="0.15">
      <c r="B58" s="356" t="s">
        <v>88</v>
      </c>
      <c r="C58" s="357"/>
      <c r="D58" s="358"/>
      <c r="E58" s="395" t="s">
        <v>89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S58" s="73"/>
      <c r="T58" s="755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7"/>
      <c r="AN58" s="426" t="s">
        <v>65</v>
      </c>
      <c r="AO58" s="427"/>
      <c r="AP58" s="428"/>
      <c r="AQ58" s="73"/>
      <c r="AS58" s="73"/>
      <c r="AT58" s="755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7"/>
      <c r="BN58" s="426" t="s">
        <v>65</v>
      </c>
      <c r="BO58" s="427"/>
      <c r="BP58" s="428"/>
      <c r="BQ58" s="73"/>
    </row>
    <row r="59" spans="1:82" ht="13.5" customHeight="1" x14ac:dyDescent="0.15">
      <c r="B59" s="359"/>
      <c r="C59" s="360"/>
      <c r="D59" s="361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S59" s="73"/>
      <c r="T59" s="722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4"/>
      <c r="AN59" s="411"/>
      <c r="AO59" s="412"/>
      <c r="AP59" s="413"/>
      <c r="AQ59" s="73"/>
      <c r="AS59" s="73"/>
      <c r="AT59" s="722"/>
      <c r="AU59" s="723"/>
      <c r="AV59" s="723"/>
      <c r="AW59" s="723"/>
      <c r="AX59" s="723"/>
      <c r="AY59" s="723"/>
      <c r="AZ59" s="723"/>
      <c r="BA59" s="723"/>
      <c r="BB59" s="723"/>
      <c r="BC59" s="723"/>
      <c r="BD59" s="723"/>
      <c r="BE59" s="723"/>
      <c r="BF59" s="723"/>
      <c r="BG59" s="723"/>
      <c r="BH59" s="723"/>
      <c r="BI59" s="723"/>
      <c r="BJ59" s="723"/>
      <c r="BK59" s="723"/>
      <c r="BL59" s="723"/>
      <c r="BM59" s="724"/>
      <c r="BN59" s="411"/>
      <c r="BO59" s="412"/>
      <c r="BP59" s="413"/>
      <c r="BQ59" s="73"/>
    </row>
    <row r="60" spans="1:82" ht="13.5" customHeight="1" x14ac:dyDescent="0.15">
      <c r="B60" s="362"/>
      <c r="C60" s="363"/>
      <c r="D60" s="364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S60" s="73"/>
      <c r="T60" s="758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  <c r="AL60" s="759"/>
      <c r="AM60" s="760"/>
      <c r="AN60" s="411"/>
      <c r="AO60" s="412"/>
      <c r="AP60" s="413"/>
      <c r="AQ60" s="73"/>
      <c r="AS60" s="73"/>
      <c r="AT60" s="758"/>
      <c r="AU60" s="759"/>
      <c r="AV60" s="759"/>
      <c r="AW60" s="759"/>
      <c r="AX60" s="759"/>
      <c r="AY60" s="759"/>
      <c r="AZ60" s="759"/>
      <c r="BA60" s="759"/>
      <c r="BB60" s="759"/>
      <c r="BC60" s="759"/>
      <c r="BD60" s="759"/>
      <c r="BE60" s="759"/>
      <c r="BF60" s="759"/>
      <c r="BG60" s="759"/>
      <c r="BH60" s="759"/>
      <c r="BI60" s="759"/>
      <c r="BJ60" s="759"/>
      <c r="BK60" s="759"/>
      <c r="BL60" s="759"/>
      <c r="BM60" s="760"/>
      <c r="BN60" s="411"/>
      <c r="BO60" s="412"/>
      <c r="BP60" s="413"/>
      <c r="BQ60" s="73"/>
      <c r="BR60" s="34"/>
    </row>
    <row r="61" spans="1:82" ht="13.5" customHeight="1" x14ac:dyDescent="0.15">
      <c r="B61" s="386" t="s">
        <v>90</v>
      </c>
      <c r="C61" s="387"/>
      <c r="D61" s="388"/>
      <c r="E61" s="395" t="s">
        <v>91</v>
      </c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S61" s="73"/>
      <c r="T61" s="367" t="str">
        <f>IF(T44="積算",T55+T58,"")</f>
        <v/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613" t="s">
        <v>65</v>
      </c>
      <c r="AO61" s="614"/>
      <c r="AP61" s="615"/>
      <c r="AQ61" s="74"/>
      <c r="AR61" s="85"/>
      <c r="AS61" s="74"/>
      <c r="AT61" s="367" t="str">
        <f>IF(T44="積算",AT55+AT58,"")</f>
        <v/>
      </c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9"/>
      <c r="BN61" s="426" t="s">
        <v>65</v>
      </c>
      <c r="BO61" s="427"/>
      <c r="BP61" s="428"/>
      <c r="BQ61" s="73"/>
      <c r="BR61" s="718" t="str">
        <f>IF($AT$61&gt;=$AT$55,"","※1")</f>
        <v/>
      </c>
      <c r="BS61" s="385" t="str">
        <f>IF(BR61="※1","残価設定がないリース契約であることが確認できません。","")</f>
        <v/>
      </c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</row>
    <row r="62" spans="1:82" ht="13.5" customHeight="1" x14ac:dyDescent="0.15">
      <c r="B62" s="389"/>
      <c r="C62" s="390"/>
      <c r="D62" s="391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S62" s="73"/>
      <c r="T62" s="370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2"/>
      <c r="AN62" s="616"/>
      <c r="AO62" s="617"/>
      <c r="AP62" s="618"/>
      <c r="AQ62" s="74"/>
      <c r="AR62" s="85"/>
      <c r="AS62" s="74"/>
      <c r="AT62" s="370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2"/>
      <c r="BN62" s="411"/>
      <c r="BO62" s="412"/>
      <c r="BP62" s="413"/>
      <c r="BQ62" s="73"/>
      <c r="BR62" s="718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</row>
    <row r="63" spans="1:82" ht="13.5" customHeight="1" x14ac:dyDescent="0.15">
      <c r="B63" s="392"/>
      <c r="C63" s="393"/>
      <c r="D63" s="394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73"/>
      <c r="T63" s="552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4"/>
      <c r="AN63" s="616"/>
      <c r="AO63" s="617"/>
      <c r="AP63" s="618"/>
      <c r="AQ63" s="74"/>
      <c r="AR63" s="85"/>
      <c r="AS63" s="74"/>
      <c r="AT63" s="552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4"/>
      <c r="BN63" s="411"/>
      <c r="BO63" s="412"/>
      <c r="BP63" s="413"/>
      <c r="BQ63" s="73"/>
      <c r="BR63" s="718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</row>
    <row r="64" spans="1:82" x14ac:dyDescent="0.15">
      <c r="B64" s="386" t="s">
        <v>92</v>
      </c>
      <c r="C64" s="387"/>
      <c r="D64" s="388"/>
      <c r="E64" s="395" t="s">
        <v>93</v>
      </c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S64" s="73"/>
      <c r="T64" s="719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1"/>
      <c r="AN64" s="411" t="s">
        <v>65</v>
      </c>
      <c r="AO64" s="412"/>
      <c r="AP64" s="413"/>
      <c r="AQ64" s="73"/>
      <c r="AS64" s="73"/>
      <c r="AT64" s="719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1"/>
      <c r="BN64" s="411" t="s">
        <v>65</v>
      </c>
      <c r="BO64" s="412"/>
      <c r="BP64" s="413"/>
      <c r="BQ64" s="73"/>
      <c r="BR64" s="34"/>
    </row>
    <row r="65" spans="2:82" ht="13.5" customHeight="1" x14ac:dyDescent="0.15">
      <c r="B65" s="389"/>
      <c r="C65" s="390"/>
      <c r="D65" s="39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S65" s="73"/>
      <c r="T65" s="722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4"/>
      <c r="AN65" s="411"/>
      <c r="AO65" s="412"/>
      <c r="AP65" s="413"/>
      <c r="AQ65" s="73"/>
      <c r="AS65" s="73"/>
      <c r="AT65" s="722"/>
      <c r="AU65" s="723"/>
      <c r="AV65" s="723"/>
      <c r="AW65" s="723"/>
      <c r="AX65" s="723"/>
      <c r="AY65" s="723"/>
      <c r="AZ65" s="723"/>
      <c r="BA65" s="723"/>
      <c r="BB65" s="723"/>
      <c r="BC65" s="723"/>
      <c r="BD65" s="723"/>
      <c r="BE65" s="723"/>
      <c r="BF65" s="723"/>
      <c r="BG65" s="723"/>
      <c r="BH65" s="723"/>
      <c r="BI65" s="723"/>
      <c r="BJ65" s="723"/>
      <c r="BK65" s="723"/>
      <c r="BL65" s="723"/>
      <c r="BM65" s="724"/>
      <c r="BN65" s="411"/>
      <c r="BO65" s="412"/>
      <c r="BP65" s="413"/>
      <c r="BQ65" s="73"/>
      <c r="BR65" s="34"/>
    </row>
    <row r="66" spans="2:82" ht="13.5" customHeight="1" x14ac:dyDescent="0.15">
      <c r="B66" s="392"/>
      <c r="C66" s="393"/>
      <c r="D66" s="394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S66" s="73"/>
      <c r="T66" s="725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7"/>
      <c r="AN66" s="414"/>
      <c r="AO66" s="415"/>
      <c r="AP66" s="416"/>
      <c r="AQ66" s="73"/>
      <c r="AS66" s="73"/>
      <c r="AT66" s="725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7"/>
      <c r="BN66" s="414"/>
      <c r="BO66" s="415"/>
      <c r="BP66" s="416"/>
      <c r="BQ66" s="73"/>
      <c r="BR66" s="34"/>
    </row>
    <row r="67" spans="2:82" ht="13.5" customHeight="1" x14ac:dyDescent="0.15">
      <c r="B67" s="356" t="s">
        <v>94</v>
      </c>
      <c r="C67" s="357"/>
      <c r="D67" s="358"/>
      <c r="E67" s="365" t="s">
        <v>95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S67" s="73"/>
      <c r="T67" s="367" t="str">
        <f>IF(T44="積算",T61+T64,"")</f>
        <v/>
      </c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604" t="s">
        <v>65</v>
      </c>
      <c r="AO67" s="605"/>
      <c r="AP67" s="606"/>
      <c r="AQ67" s="74"/>
      <c r="AR67" s="85"/>
      <c r="AS67" s="74"/>
      <c r="AT67" s="367" t="str">
        <f>IF(T44="積算",AT61+AT64,"")</f>
        <v/>
      </c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9"/>
      <c r="BN67" s="376" t="s">
        <v>65</v>
      </c>
      <c r="BO67" s="377"/>
      <c r="BP67" s="378"/>
      <c r="BQ67" s="73"/>
      <c r="BR67" s="718" t="str">
        <f>IF($T$44="積算",IF($AT$58="","",IF($T$67-$AT$67&gt;$AT$52,"","※2")),"")</f>
        <v/>
      </c>
      <c r="BS67" s="346" t="str">
        <f>IF(BR67="※2","補助金が有る場合の「リース料金支払額総合計」から、補助金相当分の減額がされていることが確認できません。","")</f>
        <v/>
      </c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</row>
    <row r="68" spans="2:82" ht="13.5" customHeight="1" x14ac:dyDescent="0.15">
      <c r="B68" s="359"/>
      <c r="C68" s="360"/>
      <c r="D68" s="361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S68" s="73"/>
      <c r="T68" s="370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2"/>
      <c r="AN68" s="607"/>
      <c r="AO68" s="608"/>
      <c r="AP68" s="609"/>
      <c r="AQ68" s="74"/>
      <c r="AR68" s="85"/>
      <c r="AS68" s="74"/>
      <c r="AT68" s="370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2"/>
      <c r="BN68" s="379"/>
      <c r="BO68" s="380"/>
      <c r="BP68" s="381"/>
      <c r="BQ68" s="73"/>
      <c r="BR68" s="718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</row>
    <row r="69" spans="2:82" ht="13.5" customHeight="1" x14ac:dyDescent="0.15">
      <c r="B69" s="362"/>
      <c r="C69" s="363"/>
      <c r="D69" s="364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S69" s="73"/>
      <c r="T69" s="373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5"/>
      <c r="AN69" s="610"/>
      <c r="AO69" s="611"/>
      <c r="AP69" s="612"/>
      <c r="AQ69" s="74"/>
      <c r="AR69" s="85"/>
      <c r="AS69" s="74"/>
      <c r="AT69" s="373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5"/>
      <c r="BN69" s="382"/>
      <c r="BO69" s="383"/>
      <c r="BP69" s="384"/>
      <c r="BQ69" s="73"/>
      <c r="BR69" s="718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277" t="s">
        <v>96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9"/>
    </row>
    <row r="74" spans="2:82" ht="13.5" customHeight="1" x14ac:dyDescent="0.15">
      <c r="B74" s="28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7"/>
    </row>
    <row r="75" spans="2:82" ht="13.5" customHeight="1" x14ac:dyDescent="0.15">
      <c r="B75" s="280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2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286" t="s">
        <v>82</v>
      </c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S77" s="286" t="s">
        <v>83</v>
      </c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56" t="s">
        <v>84</v>
      </c>
      <c r="C80" s="357"/>
      <c r="D80" s="358"/>
      <c r="E80" s="366" t="s">
        <v>85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S80" s="73"/>
      <c r="T80" s="441">
        <v>0</v>
      </c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3"/>
      <c r="AN80" s="450" t="s">
        <v>65</v>
      </c>
      <c r="AO80" s="451"/>
      <c r="AP80" s="452"/>
      <c r="AQ80" s="73"/>
      <c r="AS80" s="73"/>
      <c r="AT80" s="367" t="str">
        <f>IF($T$44="料率",ROUNDDOWN(($T$37/3),0),"")</f>
        <v/>
      </c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376" t="s">
        <v>65</v>
      </c>
      <c r="BO80" s="377"/>
      <c r="BP80" s="378"/>
      <c r="BQ80" s="73"/>
    </row>
    <row r="81" spans="2:82" ht="13.5" customHeight="1" x14ac:dyDescent="0.15">
      <c r="B81" s="359"/>
      <c r="C81" s="360"/>
      <c r="D81" s="361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S81" s="73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6"/>
      <c r="AN81" s="453"/>
      <c r="AO81" s="454"/>
      <c r="AP81" s="455"/>
      <c r="AQ81" s="73"/>
      <c r="AS81" s="73"/>
      <c r="AT81" s="370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2"/>
      <c r="BN81" s="379"/>
      <c r="BO81" s="380"/>
      <c r="BP81" s="381"/>
      <c r="BQ81" s="73"/>
    </row>
    <row r="82" spans="2:82" ht="13.5" customHeight="1" x14ac:dyDescent="0.15">
      <c r="B82" s="362"/>
      <c r="C82" s="363"/>
      <c r="D82" s="364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S82" s="73"/>
      <c r="T82" s="447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9"/>
      <c r="AN82" s="456"/>
      <c r="AO82" s="457"/>
      <c r="AP82" s="458"/>
      <c r="AQ82" s="73"/>
      <c r="AS82" s="73"/>
      <c r="AT82" s="37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82"/>
      <c r="BO82" s="383"/>
      <c r="BP82" s="384"/>
      <c r="BQ82" s="73"/>
    </row>
    <row r="83" spans="2:82" ht="13.5" customHeight="1" x14ac:dyDescent="0.15">
      <c r="B83" s="356" t="s">
        <v>86</v>
      </c>
      <c r="C83" s="357"/>
      <c r="D83" s="358"/>
      <c r="E83" s="365" t="s">
        <v>87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S83" s="73"/>
      <c r="T83" s="367" t="str">
        <f>IF($T$44="料率",T34-T52,"")</f>
        <v/>
      </c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9"/>
      <c r="AN83" s="376" t="s">
        <v>65</v>
      </c>
      <c r="AO83" s="377"/>
      <c r="AP83" s="378"/>
      <c r="AQ83" s="73"/>
      <c r="AS83" s="73"/>
      <c r="AT83" s="367" t="str">
        <f>IF($T$44="料率",T34-AT80,"")</f>
        <v/>
      </c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9"/>
      <c r="BN83" s="376" t="s">
        <v>65</v>
      </c>
      <c r="BO83" s="377"/>
      <c r="BP83" s="378"/>
      <c r="BQ83" s="73"/>
    </row>
    <row r="84" spans="2:82" ht="13.5" customHeight="1" x14ac:dyDescent="0.15">
      <c r="B84" s="359"/>
      <c r="C84" s="360"/>
      <c r="D84" s="361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S84" s="73"/>
      <c r="T84" s="370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2"/>
      <c r="AN84" s="379"/>
      <c r="AO84" s="380"/>
      <c r="AP84" s="381"/>
      <c r="AQ84" s="73"/>
      <c r="AS84" s="73"/>
      <c r="AT84" s="370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2"/>
      <c r="BN84" s="379"/>
      <c r="BO84" s="380"/>
      <c r="BP84" s="381"/>
      <c r="BQ84" s="73"/>
    </row>
    <row r="85" spans="2:82" ht="13.5" customHeight="1" x14ac:dyDescent="0.15">
      <c r="B85" s="362"/>
      <c r="C85" s="363"/>
      <c r="D85" s="364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S85" s="73"/>
      <c r="T85" s="373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5"/>
      <c r="AN85" s="382"/>
      <c r="AO85" s="383"/>
      <c r="AP85" s="384"/>
      <c r="AQ85" s="73"/>
      <c r="AS85" s="73"/>
      <c r="AT85" s="373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82"/>
      <c r="BO85" s="383"/>
      <c r="BP85" s="384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33" t="s">
        <v>98</v>
      </c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76"/>
      <c r="AO86" s="76"/>
      <c r="AP86" s="76"/>
      <c r="AQ86" s="73"/>
      <c r="AS86" s="73"/>
      <c r="AT86" s="434" t="s">
        <v>98</v>
      </c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76"/>
      <c r="BO86" s="76"/>
      <c r="BP86" s="76"/>
      <c r="BQ86" s="73"/>
    </row>
    <row r="87" spans="2:82" ht="13.5" customHeight="1" x14ac:dyDescent="0.15">
      <c r="B87" s="386" t="s">
        <v>99</v>
      </c>
      <c r="C87" s="387"/>
      <c r="D87" s="388"/>
      <c r="E87" s="395" t="s">
        <v>100</v>
      </c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S87" s="73"/>
      <c r="T87" s="749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1"/>
      <c r="AN87" s="426" t="s">
        <v>101</v>
      </c>
      <c r="AO87" s="427"/>
      <c r="AP87" s="428"/>
      <c r="AQ87" s="73"/>
      <c r="AS87" s="73"/>
      <c r="AT87" s="749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1"/>
      <c r="BN87" s="426" t="s">
        <v>101</v>
      </c>
      <c r="BO87" s="427"/>
      <c r="BP87" s="428"/>
      <c r="BQ87" s="73"/>
    </row>
    <row r="88" spans="2:82" ht="13.5" customHeight="1" x14ac:dyDescent="0.15">
      <c r="B88" s="389"/>
      <c r="C88" s="390"/>
      <c r="D88" s="391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S88" s="73"/>
      <c r="T88" s="752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4"/>
      <c r="AN88" s="411"/>
      <c r="AO88" s="412"/>
      <c r="AP88" s="413"/>
      <c r="AQ88" s="73"/>
      <c r="AS88" s="73"/>
      <c r="AT88" s="752"/>
      <c r="AU88" s="753"/>
      <c r="AV88" s="753"/>
      <c r="AW88" s="753"/>
      <c r="AX88" s="753"/>
      <c r="AY88" s="753"/>
      <c r="AZ88" s="753"/>
      <c r="BA88" s="753"/>
      <c r="BB88" s="753"/>
      <c r="BC88" s="753"/>
      <c r="BD88" s="753"/>
      <c r="BE88" s="753"/>
      <c r="BF88" s="753"/>
      <c r="BG88" s="753"/>
      <c r="BH88" s="753"/>
      <c r="BI88" s="753"/>
      <c r="BJ88" s="753"/>
      <c r="BK88" s="753"/>
      <c r="BL88" s="753"/>
      <c r="BM88" s="754"/>
      <c r="BN88" s="411"/>
      <c r="BO88" s="412"/>
      <c r="BP88" s="413"/>
      <c r="BQ88" s="73"/>
    </row>
    <row r="89" spans="2:82" ht="13.5" customHeight="1" x14ac:dyDescent="0.15">
      <c r="B89" s="389"/>
      <c r="C89" s="390"/>
      <c r="D89" s="391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S89" s="73"/>
      <c r="T89" s="752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  <c r="AI89" s="753"/>
      <c r="AJ89" s="753"/>
      <c r="AK89" s="753"/>
      <c r="AL89" s="753"/>
      <c r="AM89" s="754"/>
      <c r="AN89" s="411"/>
      <c r="AO89" s="412"/>
      <c r="AP89" s="413"/>
      <c r="AQ89" s="73"/>
      <c r="AS89" s="73"/>
      <c r="AT89" s="752"/>
      <c r="AU89" s="753"/>
      <c r="AV89" s="753"/>
      <c r="AW89" s="753"/>
      <c r="AX89" s="753"/>
      <c r="AY89" s="753"/>
      <c r="AZ89" s="753"/>
      <c r="BA89" s="753"/>
      <c r="BB89" s="753"/>
      <c r="BC89" s="753"/>
      <c r="BD89" s="753"/>
      <c r="BE89" s="753"/>
      <c r="BF89" s="753"/>
      <c r="BG89" s="753"/>
      <c r="BH89" s="753"/>
      <c r="BI89" s="753"/>
      <c r="BJ89" s="753"/>
      <c r="BK89" s="753"/>
      <c r="BL89" s="753"/>
      <c r="BM89" s="754"/>
      <c r="BN89" s="411"/>
      <c r="BO89" s="412"/>
      <c r="BP89" s="413"/>
      <c r="BQ89" s="73"/>
    </row>
    <row r="90" spans="2:82" ht="20.25" customHeight="1" x14ac:dyDescent="0.15">
      <c r="B90" s="389" t="s">
        <v>102</v>
      </c>
      <c r="C90" s="390"/>
      <c r="D90" s="391"/>
      <c r="E90" s="429" t="s">
        <v>103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S90" s="73"/>
      <c r="T90" s="728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30"/>
      <c r="AN90" s="411" t="s">
        <v>65</v>
      </c>
      <c r="AO90" s="412"/>
      <c r="AP90" s="413"/>
      <c r="AQ90" s="73"/>
      <c r="AS90" s="73"/>
      <c r="AT90" s="728"/>
      <c r="AU90" s="729"/>
      <c r="AV90" s="729"/>
      <c r="AW90" s="729"/>
      <c r="AX90" s="729"/>
      <c r="AY90" s="729"/>
      <c r="AZ90" s="729"/>
      <c r="BA90" s="729"/>
      <c r="BB90" s="729"/>
      <c r="BC90" s="729"/>
      <c r="BD90" s="729"/>
      <c r="BE90" s="729"/>
      <c r="BF90" s="729"/>
      <c r="BG90" s="729"/>
      <c r="BH90" s="729"/>
      <c r="BI90" s="729"/>
      <c r="BJ90" s="729"/>
      <c r="BK90" s="729"/>
      <c r="BL90" s="729"/>
      <c r="BM90" s="730"/>
      <c r="BN90" s="411" t="s">
        <v>65</v>
      </c>
      <c r="BO90" s="412"/>
      <c r="BP90" s="413"/>
      <c r="BQ90" s="73"/>
      <c r="BR90" s="34"/>
    </row>
    <row r="91" spans="2:82" ht="13.5" customHeight="1" x14ac:dyDescent="0.15">
      <c r="B91" s="389"/>
      <c r="C91" s="390"/>
      <c r="D91" s="391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S91" s="73"/>
      <c r="T91" s="728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30"/>
      <c r="AN91" s="411"/>
      <c r="AO91" s="412"/>
      <c r="AP91" s="413"/>
      <c r="AQ91" s="73"/>
      <c r="AS91" s="73"/>
      <c r="AT91" s="728"/>
      <c r="AU91" s="729"/>
      <c r="AV91" s="729"/>
      <c r="AW91" s="729"/>
      <c r="AX91" s="729"/>
      <c r="AY91" s="729"/>
      <c r="AZ91" s="729"/>
      <c r="BA91" s="729"/>
      <c r="BB91" s="729"/>
      <c r="BC91" s="729"/>
      <c r="BD91" s="729"/>
      <c r="BE91" s="729"/>
      <c r="BF91" s="729"/>
      <c r="BG91" s="729"/>
      <c r="BH91" s="729"/>
      <c r="BI91" s="729"/>
      <c r="BJ91" s="729"/>
      <c r="BK91" s="729"/>
      <c r="BL91" s="729"/>
      <c r="BM91" s="730"/>
      <c r="BN91" s="411"/>
      <c r="BO91" s="412"/>
      <c r="BP91" s="413"/>
      <c r="BQ91" s="73"/>
      <c r="BR91" s="34"/>
    </row>
    <row r="92" spans="2:82" ht="13.5" customHeight="1" x14ac:dyDescent="0.15">
      <c r="B92" s="392"/>
      <c r="C92" s="393"/>
      <c r="D92" s="394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S92" s="73"/>
      <c r="T92" s="728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30"/>
      <c r="AN92" s="411"/>
      <c r="AO92" s="412"/>
      <c r="AP92" s="413"/>
      <c r="AQ92" s="73"/>
      <c r="AS92" s="73"/>
      <c r="AT92" s="728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29"/>
      <c r="BF92" s="729"/>
      <c r="BG92" s="729"/>
      <c r="BH92" s="729"/>
      <c r="BI92" s="729"/>
      <c r="BJ92" s="729"/>
      <c r="BK92" s="729"/>
      <c r="BL92" s="729"/>
      <c r="BM92" s="730"/>
      <c r="BN92" s="411"/>
      <c r="BO92" s="412"/>
      <c r="BP92" s="413"/>
      <c r="BQ92" s="73"/>
      <c r="BR92" s="34"/>
    </row>
    <row r="93" spans="2:82" ht="13.5" customHeight="1" x14ac:dyDescent="0.15">
      <c r="B93" s="386" t="s">
        <v>90</v>
      </c>
      <c r="C93" s="387"/>
      <c r="D93" s="388"/>
      <c r="E93" s="395" t="s">
        <v>105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S93" s="73"/>
      <c r="T93" s="743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744"/>
      <c r="AL93" s="744"/>
      <c r="AM93" s="745"/>
      <c r="AN93" s="426" t="s">
        <v>65</v>
      </c>
      <c r="AO93" s="427"/>
      <c r="AP93" s="428"/>
      <c r="AQ93" s="73"/>
      <c r="AS93" s="73"/>
      <c r="AT93" s="743"/>
      <c r="AU93" s="744"/>
      <c r="AV93" s="744"/>
      <c r="AW93" s="744"/>
      <c r="AX93" s="744"/>
      <c r="AY93" s="744"/>
      <c r="AZ93" s="744"/>
      <c r="BA93" s="744"/>
      <c r="BB93" s="744"/>
      <c r="BC93" s="744"/>
      <c r="BD93" s="744"/>
      <c r="BE93" s="744"/>
      <c r="BF93" s="744"/>
      <c r="BG93" s="744"/>
      <c r="BH93" s="744"/>
      <c r="BI93" s="744"/>
      <c r="BJ93" s="744"/>
      <c r="BK93" s="744"/>
      <c r="BL93" s="744"/>
      <c r="BM93" s="745"/>
      <c r="BN93" s="426" t="s">
        <v>65</v>
      </c>
      <c r="BO93" s="427"/>
      <c r="BP93" s="428"/>
      <c r="BQ93" s="73"/>
      <c r="BR93" s="718" t="str">
        <f>IF($T$44="料率",IF($AT$93="","",IF($AT$93&gt;=$AT$83,"","※1")),"")</f>
        <v/>
      </c>
      <c r="BS93" s="385" t="str">
        <f>IF(BR93="※1","残価設定がないリース契約であることが確認できません。","")</f>
        <v/>
      </c>
      <c r="BT93" s="385"/>
      <c r="BU93" s="385"/>
      <c r="BV93" s="385"/>
      <c r="BW93" s="385"/>
      <c r="BX93" s="385"/>
      <c r="BY93" s="385"/>
      <c r="BZ93" s="385"/>
      <c r="CA93" s="385"/>
      <c r="CB93" s="385"/>
      <c r="CC93" s="385"/>
      <c r="CD93" s="385"/>
    </row>
    <row r="94" spans="2:82" ht="13.5" customHeight="1" x14ac:dyDescent="0.15">
      <c r="B94" s="389"/>
      <c r="C94" s="390"/>
      <c r="D94" s="391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S94" s="73"/>
      <c r="T94" s="734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6"/>
      <c r="AN94" s="411"/>
      <c r="AO94" s="412"/>
      <c r="AP94" s="413"/>
      <c r="AQ94" s="73"/>
      <c r="AS94" s="73"/>
      <c r="AT94" s="734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6"/>
      <c r="BN94" s="411"/>
      <c r="BO94" s="412"/>
      <c r="BP94" s="413"/>
      <c r="BQ94" s="73"/>
      <c r="BR94" s="718"/>
      <c r="BS94" s="385"/>
      <c r="BT94" s="385"/>
      <c r="BU94" s="385"/>
      <c r="BV94" s="385"/>
      <c r="BW94" s="385"/>
      <c r="BX94" s="385"/>
      <c r="BY94" s="385"/>
      <c r="BZ94" s="385"/>
      <c r="CA94" s="385"/>
      <c r="CB94" s="385"/>
      <c r="CC94" s="385"/>
      <c r="CD94" s="385"/>
    </row>
    <row r="95" spans="2:82" ht="13.5" customHeight="1" x14ac:dyDescent="0.15">
      <c r="B95" s="392"/>
      <c r="C95" s="393"/>
      <c r="D95" s="394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S95" s="73"/>
      <c r="T95" s="746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8"/>
      <c r="AN95" s="411"/>
      <c r="AO95" s="412"/>
      <c r="AP95" s="413"/>
      <c r="AQ95" s="73"/>
      <c r="AS95" s="73"/>
      <c r="AT95" s="746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8"/>
      <c r="BN95" s="411"/>
      <c r="BO95" s="412"/>
      <c r="BP95" s="413"/>
      <c r="BQ95" s="73"/>
      <c r="BR95" s="718"/>
      <c r="BS95" s="385"/>
      <c r="BT95" s="385"/>
      <c r="BU95" s="385"/>
      <c r="BV95" s="385"/>
      <c r="BW95" s="385"/>
      <c r="BX95" s="385"/>
      <c r="BY95" s="385"/>
      <c r="BZ95" s="385"/>
      <c r="CA95" s="385"/>
      <c r="CB95" s="385"/>
      <c r="CC95" s="385"/>
      <c r="CD95" s="385"/>
    </row>
    <row r="96" spans="2:82" ht="13.5" customHeight="1" x14ac:dyDescent="0.15">
      <c r="B96" s="386" t="s">
        <v>92</v>
      </c>
      <c r="C96" s="387"/>
      <c r="D96" s="388"/>
      <c r="E96" s="395" t="s">
        <v>93</v>
      </c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S96" s="73"/>
      <c r="T96" s="731"/>
      <c r="U96" s="732"/>
      <c r="V96" s="732"/>
      <c r="W96" s="732"/>
      <c r="X96" s="732"/>
      <c r="Y96" s="732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32"/>
      <c r="AK96" s="732"/>
      <c r="AL96" s="732"/>
      <c r="AM96" s="733"/>
      <c r="AN96" s="408" t="s">
        <v>65</v>
      </c>
      <c r="AO96" s="409"/>
      <c r="AP96" s="410"/>
      <c r="AQ96" s="73"/>
      <c r="AS96" s="73"/>
      <c r="AT96" s="740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2"/>
      <c r="BN96" s="408" t="s">
        <v>65</v>
      </c>
      <c r="BO96" s="409"/>
      <c r="BP96" s="410"/>
      <c r="BQ96" s="73"/>
      <c r="BR96" s="34"/>
    </row>
    <row r="97" spans="2:82" ht="13.5" customHeight="1" x14ac:dyDescent="0.15">
      <c r="B97" s="389"/>
      <c r="C97" s="390"/>
      <c r="D97" s="391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S97" s="73"/>
      <c r="T97" s="734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6"/>
      <c r="AN97" s="411"/>
      <c r="AO97" s="412"/>
      <c r="AP97" s="413"/>
      <c r="AQ97" s="73"/>
      <c r="AS97" s="73"/>
      <c r="AT97" s="734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735"/>
      <c r="BG97" s="735"/>
      <c r="BH97" s="735"/>
      <c r="BI97" s="735"/>
      <c r="BJ97" s="735"/>
      <c r="BK97" s="735"/>
      <c r="BL97" s="735"/>
      <c r="BM97" s="736"/>
      <c r="BN97" s="411"/>
      <c r="BO97" s="412"/>
      <c r="BP97" s="413"/>
      <c r="BQ97" s="73"/>
      <c r="BR97" s="34"/>
    </row>
    <row r="98" spans="2:82" ht="13.5" customHeight="1" x14ac:dyDescent="0.15">
      <c r="B98" s="392"/>
      <c r="C98" s="393"/>
      <c r="D98" s="394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S98" s="73"/>
      <c r="T98" s="737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738"/>
      <c r="AM98" s="739"/>
      <c r="AN98" s="414"/>
      <c r="AO98" s="415"/>
      <c r="AP98" s="416"/>
      <c r="AQ98" s="73"/>
      <c r="AS98" s="73"/>
      <c r="AT98" s="737"/>
      <c r="AU98" s="738"/>
      <c r="AV98" s="738"/>
      <c r="AW98" s="738"/>
      <c r="AX98" s="738"/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8"/>
      <c r="BM98" s="739"/>
      <c r="BN98" s="414"/>
      <c r="BO98" s="415"/>
      <c r="BP98" s="416"/>
      <c r="BQ98" s="73"/>
      <c r="BR98" s="34"/>
    </row>
    <row r="99" spans="2:82" ht="13.5" customHeight="1" x14ac:dyDescent="0.15">
      <c r="B99" s="356" t="s">
        <v>94</v>
      </c>
      <c r="C99" s="357"/>
      <c r="D99" s="358"/>
      <c r="E99" s="365" t="s">
        <v>106</v>
      </c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S99" s="73"/>
      <c r="T99" s="367" t="str">
        <f>IF($T$44="料率",T93+T96,"")</f>
        <v/>
      </c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9"/>
      <c r="AN99" s="376" t="s">
        <v>65</v>
      </c>
      <c r="AO99" s="377"/>
      <c r="AP99" s="378"/>
      <c r="AQ99" s="73"/>
      <c r="AS99" s="73"/>
      <c r="AT99" s="367" t="str">
        <f>IF($T$44="料率",AT93+AT96,"")</f>
        <v/>
      </c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9"/>
      <c r="BN99" s="376" t="s">
        <v>65</v>
      </c>
      <c r="BO99" s="377"/>
      <c r="BP99" s="378"/>
      <c r="BQ99" s="73"/>
      <c r="BR99" s="718" t="str">
        <f>IF($T$44="料率",IF($AT$93="","",IF($T$99-$AT$99&gt;$AT$80,"","※2")),"")</f>
        <v/>
      </c>
      <c r="BS99" s="346" t="str">
        <f>IF(BR99="※2","補助金が有る場合の「リース料金支払額総合計」から、補助金相当分の減額がされていることが確認できません。","")</f>
        <v/>
      </c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</row>
    <row r="100" spans="2:82" ht="13.5" customHeight="1" x14ac:dyDescent="0.15">
      <c r="B100" s="359"/>
      <c r="C100" s="360"/>
      <c r="D100" s="361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S100" s="73"/>
      <c r="T100" s="370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2"/>
      <c r="AN100" s="379"/>
      <c r="AO100" s="380"/>
      <c r="AP100" s="381"/>
      <c r="AQ100" s="73"/>
      <c r="AS100" s="73"/>
      <c r="AT100" s="370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2"/>
      <c r="BN100" s="379"/>
      <c r="BO100" s="380"/>
      <c r="BP100" s="381"/>
      <c r="BQ100" s="73"/>
      <c r="BR100" s="718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</row>
    <row r="101" spans="2:82" ht="13.5" customHeight="1" x14ac:dyDescent="0.15">
      <c r="B101" s="362"/>
      <c r="C101" s="363"/>
      <c r="D101" s="364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S101" s="73"/>
      <c r="T101" s="373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5"/>
      <c r="AN101" s="382"/>
      <c r="AO101" s="383"/>
      <c r="AP101" s="384"/>
      <c r="AQ101" s="73"/>
      <c r="AS101" s="73"/>
      <c r="AT101" s="373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5"/>
      <c r="BN101" s="382"/>
      <c r="BO101" s="383"/>
      <c r="BP101" s="384"/>
      <c r="BQ101" s="73"/>
      <c r="BR101" s="718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3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347" t="str">
        <f>IF(T44="料率",IF(T93="","",T93-T83),"")</f>
        <v/>
      </c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9"/>
      <c r="AN103" s="350" t="s">
        <v>65</v>
      </c>
      <c r="AO103" s="351"/>
      <c r="AP103" s="352"/>
      <c r="AQ103" s="73"/>
      <c r="AS103" s="78"/>
      <c r="AT103" s="347" t="str">
        <f>IF(T44="料率",IF(AT93="","",AT93-AT83),"")</f>
        <v/>
      </c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9"/>
      <c r="BN103" s="350" t="s">
        <v>65</v>
      </c>
      <c r="BO103" s="351"/>
      <c r="BP103" s="352"/>
      <c r="BQ103" s="73"/>
      <c r="BR103" s="123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3"/>
    </row>
    <row r="105" spans="2:82" ht="0.75" customHeight="1" x14ac:dyDescent="0.15">
      <c r="S105" s="73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73"/>
      <c r="AO105" s="73"/>
      <c r="AP105" s="73"/>
      <c r="AQ105" s="73"/>
      <c r="AS105" s="78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134</v>
      </c>
      <c r="BR108" s="34"/>
    </row>
    <row r="109" spans="2:82" x14ac:dyDescent="0.15">
      <c r="BL109" s="330" t="s">
        <v>107</v>
      </c>
      <c r="BM109" s="331"/>
      <c r="BN109" s="331"/>
      <c r="BO109" s="331"/>
      <c r="BP109" s="332"/>
    </row>
    <row r="110" spans="2:82" ht="13.5" customHeight="1" x14ac:dyDescent="0.15">
      <c r="BL110" s="333"/>
      <c r="BM110" s="334"/>
      <c r="BN110" s="334"/>
      <c r="BO110" s="334"/>
      <c r="BP110" s="335"/>
    </row>
    <row r="111" spans="2:82" ht="13.5" customHeight="1" x14ac:dyDescent="0.15">
      <c r="BL111" s="333"/>
      <c r="BM111" s="334"/>
      <c r="BN111" s="334"/>
      <c r="BO111" s="334"/>
      <c r="BP111" s="335"/>
    </row>
    <row r="112" spans="2:82" ht="13.5" customHeight="1" x14ac:dyDescent="0.15">
      <c r="AX112" s="339" t="str">
        <f>IF(【契約②】契約内容申告書!N107="","",【契約②】契約内容申告書!N107)</f>
        <v/>
      </c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1"/>
      <c r="BL112" s="333"/>
      <c r="BM112" s="334"/>
      <c r="BN112" s="334"/>
      <c r="BO112" s="334"/>
      <c r="BP112" s="335"/>
    </row>
    <row r="113" spans="43:68" ht="21" customHeight="1" x14ac:dyDescent="0.15">
      <c r="AQ113" s="9" t="s">
        <v>108</v>
      </c>
      <c r="AR113" s="79"/>
      <c r="AS113" s="79"/>
      <c r="AT113" s="79"/>
      <c r="AU113" s="79"/>
      <c r="AV113" s="79"/>
      <c r="AW113" s="9"/>
      <c r="AX113" s="342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4"/>
      <c r="BK113" s="10"/>
      <c r="BL113" s="336"/>
      <c r="BM113" s="337"/>
      <c r="BN113" s="337"/>
      <c r="BO113" s="337"/>
      <c r="BP113" s="338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41" priority="6">
      <formula>$T$44="料率"</formula>
    </cfRule>
  </conditionalFormatting>
  <conditionalFormatting sqref="B73:BQ85 B86:T86 BN86:BQ86 AN86:AT86 B104:BQ104 B103:S103 BQ103 B87:BQ102">
    <cfRule type="expression" dxfId="40" priority="5">
      <formula>$T$44="積算"</formula>
    </cfRule>
  </conditionalFormatting>
  <conditionalFormatting sqref="BN103">
    <cfRule type="expression" dxfId="39" priority="4">
      <formula>$T$44="積算"</formula>
    </cfRule>
  </conditionalFormatting>
  <conditionalFormatting sqref="AQ103:AS103 AN103">
    <cfRule type="expression" dxfId="38" priority="3">
      <formula>$T$44="積算"</formula>
    </cfRule>
  </conditionalFormatting>
  <conditionalFormatting sqref="T103:AM103">
    <cfRule type="expression" dxfId="37" priority="2">
      <formula>$T$44="積算"</formula>
    </cfRule>
  </conditionalFormatting>
  <conditionalFormatting sqref="AT103:BM103">
    <cfRule type="expression" dxfId="36" priority="1">
      <formula>$T$44="積算"</formula>
    </cfRule>
  </conditionalFormatting>
  <dataValidations count="6">
    <dataValidation type="whole" allowBlank="1" showInputMessage="1" showErrorMessage="1" sqref="T28:AM33 T37:AM42" xr:uid="{00000000-0002-0000-0500-000000000000}">
      <formula1>0</formula1>
      <formula2>9999999999</formula2>
    </dataValidation>
    <dataValidation type="list" showInputMessage="1" showErrorMessage="1" sqref="T44" xr:uid="{00000000-0002-0000-0500-000001000000}">
      <formula1>"積算,料率,"</formula1>
    </dataValidation>
    <dataValidation type="custom" allowBlank="1" showInputMessage="1" showErrorMessage="1" sqref="AP44" xr:uid="{00000000-0002-0000-0500-000002000000}">
      <formula1>"if(R43=""料率"","""")"</formula1>
    </dataValidation>
    <dataValidation type="custom" showInputMessage="1" showErrorMessage="1" errorTitle="計算方法" error="計算方法で「積算」が選択されていません。" sqref="T52:BM69" xr:uid="{00000000-0002-0000-0500-000003000000}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500-000004000000}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 xr:uid="{00000000-0002-0000-0500-000005000000}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DB10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3"/>
      <c r="BT1" s="34"/>
      <c r="BU1" s="34"/>
      <c r="BV1" s="705"/>
      <c r="BW1" s="705"/>
    </row>
    <row r="2" spans="1:75" s="16" customFormat="1" ht="21" x14ac:dyDescent="0.15"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5" t="s">
        <v>1</v>
      </c>
      <c r="BC2" s="106"/>
      <c r="BD2" s="257">
        <v>2020</v>
      </c>
      <c r="BE2" s="257"/>
      <c r="BF2" s="257"/>
      <c r="BG2" s="257"/>
      <c r="BH2" s="706" t="s">
        <v>2</v>
      </c>
      <c r="BI2" s="706"/>
      <c r="BJ2" s="699" t="str">
        <f>IF(【契約①】契約内容申告書!$BJ$2="","",【契約①】契約内容申告書!$BJ$2)</f>
        <v/>
      </c>
      <c r="BK2" s="699"/>
      <c r="BL2" s="706" t="s">
        <v>4</v>
      </c>
      <c r="BM2" s="706"/>
      <c r="BN2" s="699" t="str">
        <f>IF(【契約①】契約内容申告書!$BN$2="","",【契約①】契約内容申告書!$BN$2)</f>
        <v/>
      </c>
      <c r="BO2" s="699"/>
      <c r="BP2" s="102" t="s">
        <v>6</v>
      </c>
      <c r="BR2" s="102"/>
    </row>
    <row r="3" spans="1:75" s="16" customFormat="1" ht="21" x14ac:dyDescent="0.15"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 t="s">
        <v>7</v>
      </c>
      <c r="BC3" s="697" t="s">
        <v>163</v>
      </c>
      <c r="BD3" s="697"/>
      <c r="BE3" s="697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765"/>
      <c r="BR3" s="102"/>
    </row>
    <row r="4" spans="1:75" s="16" customFormat="1" ht="21" x14ac:dyDescent="0.15"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H4" s="105"/>
      <c r="BI4" s="15"/>
      <c r="BJ4" s="15"/>
      <c r="BK4" s="16" t="s">
        <v>50</v>
      </c>
      <c r="BL4" s="699">
        <v>3</v>
      </c>
      <c r="BM4" s="699"/>
      <c r="BN4" s="17" t="s">
        <v>51</v>
      </c>
      <c r="BO4" s="699" t="str">
        <f>IF(J15="","",J15)</f>
        <v/>
      </c>
      <c r="BP4" s="699"/>
      <c r="BQ4" s="16" t="s">
        <v>52</v>
      </c>
      <c r="BR4" s="102"/>
    </row>
    <row r="5" spans="1:75" s="38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5" customFormat="1" ht="24" x14ac:dyDescent="0.15">
      <c r="B7" s="701" t="s">
        <v>132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48" customFormat="1" ht="17.25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5" s="48" customFormat="1" ht="17.25" x14ac:dyDescent="0.15">
      <c r="A9" s="24"/>
      <c r="B9" s="311" t="s">
        <v>12</v>
      </c>
      <c r="C9" s="311"/>
      <c r="D9" s="311"/>
      <c r="E9" s="311"/>
      <c r="F9" s="311"/>
      <c r="G9" s="311"/>
      <c r="H9" s="311"/>
      <c r="I9" s="311"/>
      <c r="J9" s="767" t="str">
        <f>IF(【契約①】契約内容申告書!$J$9="","",【契約①】契約内容申告書!$J$9)</f>
        <v/>
      </c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9"/>
    </row>
    <row r="10" spans="1:75" s="48" customFormat="1" ht="17.25" x14ac:dyDescent="0.15">
      <c r="B10" s="311"/>
      <c r="C10" s="311"/>
      <c r="D10" s="311"/>
      <c r="E10" s="311"/>
      <c r="F10" s="311"/>
      <c r="G10" s="311"/>
      <c r="H10" s="311"/>
      <c r="I10" s="311"/>
      <c r="J10" s="770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2"/>
    </row>
    <row r="11" spans="1:75" ht="17.25" x14ac:dyDescent="0.15">
      <c r="B11" s="311" t="s">
        <v>14</v>
      </c>
      <c r="C11" s="311"/>
      <c r="D11" s="311"/>
      <c r="E11" s="311"/>
      <c r="F11" s="311"/>
      <c r="G11" s="311"/>
      <c r="H11" s="311"/>
      <c r="I11" s="311"/>
      <c r="J11" s="767" t="str">
        <f>IF(【契約①】契約内容申告書!$J$11="","",【契約①】契約内容申告書!$J$11)</f>
        <v/>
      </c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8"/>
    </row>
    <row r="12" spans="1:75" ht="17.25" x14ac:dyDescent="0.15">
      <c r="B12" s="311"/>
      <c r="C12" s="311"/>
      <c r="D12" s="311"/>
      <c r="E12" s="311"/>
      <c r="F12" s="311"/>
      <c r="G12" s="311"/>
      <c r="H12" s="311"/>
      <c r="I12" s="311"/>
      <c r="J12" s="770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8"/>
    </row>
    <row r="13" spans="1:75" ht="17.25" x14ac:dyDescent="0.15">
      <c r="B13" s="311" t="s">
        <v>16</v>
      </c>
      <c r="C13" s="311"/>
      <c r="D13" s="311"/>
      <c r="E13" s="311"/>
      <c r="F13" s="311"/>
      <c r="G13" s="311"/>
      <c r="H13" s="311"/>
      <c r="I13" s="311"/>
      <c r="J13" s="767" t="str">
        <f>IF(【契約①】契約内容申告書!$J$13="","",【契約①】契約内容申告書!$J$13)</f>
        <v/>
      </c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9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311"/>
      <c r="C14" s="311"/>
      <c r="D14" s="311"/>
      <c r="E14" s="311"/>
      <c r="F14" s="311"/>
      <c r="G14" s="311"/>
      <c r="H14" s="311"/>
      <c r="I14" s="311"/>
      <c r="J14" s="770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2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767" t="str">
        <f>IF(【契約①】契約内容申告書!$J$15="","",【契約①】契約内容申告書!$J$15)</f>
        <v/>
      </c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9"/>
      <c r="AM15" s="24"/>
      <c r="AN15" s="24"/>
      <c r="AO15" s="24"/>
      <c r="AP15" s="24"/>
    </row>
    <row r="16" spans="1:75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770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2"/>
      <c r="AM16" s="24"/>
      <c r="AN16" s="24"/>
      <c r="AO16" s="24"/>
      <c r="AP16" s="24"/>
      <c r="BR16" s="24"/>
    </row>
    <row r="17" spans="1:106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691">
        <v>3</v>
      </c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3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280"/>
      <c r="C18" s="281"/>
      <c r="D18" s="281"/>
      <c r="E18" s="281"/>
      <c r="F18" s="281"/>
      <c r="G18" s="281"/>
      <c r="H18" s="281"/>
      <c r="I18" s="282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6"/>
      <c r="AJ18" s="48"/>
      <c r="AK18" s="48"/>
      <c r="AL18" s="48"/>
      <c r="AM18" s="48"/>
      <c r="AN18" s="48"/>
      <c r="AO18" s="48"/>
      <c r="AP18" s="48"/>
      <c r="BS18" s="704" t="str">
        <f>IF(P31&lt;W28,プルダウン項目!G2,"")</f>
        <v/>
      </c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0"/>
      <c r="AO19" s="110"/>
      <c r="AP19" s="110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</row>
    <row r="21" spans="1:106" ht="11.25" customHeight="1" x14ac:dyDescent="0.15">
      <c r="B21" s="277" t="s">
        <v>20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</row>
    <row r="22" spans="1:106" ht="11.2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S22" s="704" t="str">
        <f>IF(AND(I28&gt;0,OR(AH28="",AH31="")),プルダウン項目!G3,"")</f>
        <v/>
      </c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</row>
    <row r="23" spans="1:106" ht="11.2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</row>
    <row r="24" spans="1:106" ht="15" customHeight="1" x14ac:dyDescent="0.15">
      <c r="A24" s="8"/>
      <c r="B24" s="288" t="s">
        <v>123</v>
      </c>
      <c r="C24" s="288"/>
      <c r="D24" s="288"/>
      <c r="E24" s="288"/>
      <c r="F24" s="288"/>
      <c r="G24" s="288"/>
      <c r="H24" s="288"/>
      <c r="I24" s="290" t="s">
        <v>124</v>
      </c>
      <c r="J24" s="290"/>
      <c r="K24" s="290"/>
      <c r="L24" s="290"/>
      <c r="M24" s="290"/>
      <c r="N24" s="290"/>
      <c r="O24" s="290"/>
      <c r="P24" s="290" t="s">
        <v>23</v>
      </c>
      <c r="Q24" s="290"/>
      <c r="R24" s="290"/>
      <c r="S24" s="290"/>
      <c r="T24" s="290"/>
      <c r="U24" s="290"/>
      <c r="V24" s="290"/>
      <c r="W24" s="292" t="s">
        <v>126</v>
      </c>
      <c r="X24" s="293"/>
      <c r="Y24" s="293"/>
      <c r="Z24" s="293"/>
      <c r="AA24" s="293"/>
      <c r="AB24" s="293"/>
      <c r="AC24" s="294"/>
      <c r="AD24" s="301" t="s">
        <v>24</v>
      </c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  <c r="AU24" s="290" t="s">
        <v>53</v>
      </c>
      <c r="AV24" s="290"/>
      <c r="AW24" s="290"/>
      <c r="AX24" s="290"/>
      <c r="AY24" s="290"/>
      <c r="AZ24" s="290" t="s">
        <v>54</v>
      </c>
      <c r="BA24" s="290"/>
      <c r="BB24" s="290"/>
      <c r="BC24" s="290"/>
      <c r="BD24" s="290"/>
      <c r="BE24" s="290" t="s">
        <v>55</v>
      </c>
      <c r="BF24" s="290"/>
      <c r="BG24" s="290"/>
      <c r="BH24" s="290"/>
      <c r="BI24" s="290"/>
      <c r="BJ24" s="290" t="s">
        <v>56</v>
      </c>
      <c r="BK24" s="290"/>
      <c r="BL24" s="290"/>
      <c r="BM24" s="290"/>
      <c r="BN24" s="290"/>
      <c r="BO24" s="290"/>
      <c r="BP24" s="290"/>
      <c r="BQ24" s="290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</row>
    <row r="25" spans="1:106" ht="15" customHeight="1" x14ac:dyDescent="0.15">
      <c r="B25" s="288"/>
      <c r="C25" s="288"/>
      <c r="D25" s="288"/>
      <c r="E25" s="288"/>
      <c r="F25" s="288"/>
      <c r="G25" s="288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5"/>
      <c r="X25" s="296"/>
      <c r="Y25" s="296"/>
      <c r="Z25" s="296"/>
      <c r="AA25" s="296"/>
      <c r="AB25" s="296"/>
      <c r="AC25" s="297"/>
      <c r="AD25" s="304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1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DB25" s="1"/>
    </row>
    <row r="26" spans="1:106" ht="15" customHeight="1" x14ac:dyDescent="0.15">
      <c r="B26" s="288"/>
      <c r="C26" s="288"/>
      <c r="D26" s="288"/>
      <c r="E26" s="288"/>
      <c r="F26" s="288"/>
      <c r="G26" s="288"/>
      <c r="H26" s="288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5"/>
      <c r="X26" s="296"/>
      <c r="Y26" s="296"/>
      <c r="Z26" s="296"/>
      <c r="AA26" s="296"/>
      <c r="AB26" s="296"/>
      <c r="AC26" s="297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6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S26" s="704" t="str">
        <f>IF(AU28=プルダウン項目!B6,プルダウン項目!G4,"")</f>
        <v/>
      </c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DB26" s="1"/>
    </row>
    <row r="27" spans="1:106" ht="15" customHeight="1" x14ac:dyDescent="0.15">
      <c r="B27" s="289"/>
      <c r="C27" s="289"/>
      <c r="D27" s="289"/>
      <c r="E27" s="289"/>
      <c r="F27" s="289"/>
      <c r="G27" s="289"/>
      <c r="H27" s="289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8"/>
      <c r="X27" s="299"/>
      <c r="Y27" s="299"/>
      <c r="Z27" s="299"/>
      <c r="AA27" s="299"/>
      <c r="AB27" s="299"/>
      <c r="AC27" s="300"/>
      <c r="AD27" s="307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9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DB27" s="2"/>
    </row>
    <row r="28" spans="1:106" ht="15.75" customHeight="1" x14ac:dyDescent="0.15">
      <c r="B28" s="650"/>
      <c r="C28" s="650"/>
      <c r="D28" s="650"/>
      <c r="E28" s="651"/>
      <c r="F28" s="255" t="s">
        <v>57</v>
      </c>
      <c r="G28" s="255"/>
      <c r="H28" s="256"/>
      <c r="I28" s="650"/>
      <c r="J28" s="650"/>
      <c r="K28" s="650"/>
      <c r="L28" s="651"/>
      <c r="M28" s="255" t="s">
        <v>57</v>
      </c>
      <c r="N28" s="255"/>
      <c r="O28" s="256"/>
      <c r="P28" s="652" t="str">
        <f>IF(B28="","",B28+I28)</f>
        <v/>
      </c>
      <c r="Q28" s="652"/>
      <c r="R28" s="652"/>
      <c r="S28" s="653"/>
      <c r="T28" s="235" t="s">
        <v>57</v>
      </c>
      <c r="U28" s="235"/>
      <c r="V28" s="236"/>
      <c r="W28" s="685"/>
      <c r="X28" s="686"/>
      <c r="Y28" s="686"/>
      <c r="Z28" s="686"/>
      <c r="AA28" s="247" t="s">
        <v>2</v>
      </c>
      <c r="AB28" s="247"/>
      <c r="AC28" s="248"/>
      <c r="AD28" s="265" t="s">
        <v>30</v>
      </c>
      <c r="AE28" s="266"/>
      <c r="AF28" s="266"/>
      <c r="AG28" s="267"/>
      <c r="AH28" s="655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7"/>
      <c r="AU28" s="664"/>
      <c r="AV28" s="665"/>
      <c r="AW28" s="665"/>
      <c r="AX28" s="665"/>
      <c r="AY28" s="666"/>
      <c r="AZ28" s="641"/>
      <c r="BA28" s="642"/>
      <c r="BB28" s="642"/>
      <c r="BC28" s="642"/>
      <c r="BD28" s="643"/>
      <c r="BE28" s="641"/>
      <c r="BF28" s="642"/>
      <c r="BG28" s="642"/>
      <c r="BH28" s="642"/>
      <c r="BI28" s="643"/>
      <c r="BJ28" s="708"/>
      <c r="BK28" s="709"/>
      <c r="BL28" s="709"/>
      <c r="BM28" s="709"/>
      <c r="BN28" s="709"/>
      <c r="BO28" s="709"/>
      <c r="BP28" s="709"/>
      <c r="BQ28" s="710"/>
      <c r="BR28" s="15" t="str">
        <f>IF(BS18="","","※1")</f>
        <v/>
      </c>
      <c r="BS28" s="703" t="str">
        <f>IF(AZ28=プルダウン項目!C6,プルダウン項目!G5,"")</f>
        <v/>
      </c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DB28" s="2"/>
    </row>
    <row r="29" spans="1:106" ht="15.75" customHeight="1" x14ac:dyDescent="0.15">
      <c r="B29" s="650"/>
      <c r="C29" s="650"/>
      <c r="D29" s="650"/>
      <c r="E29" s="651"/>
      <c r="F29" s="257"/>
      <c r="G29" s="257"/>
      <c r="H29" s="258"/>
      <c r="I29" s="650"/>
      <c r="J29" s="650"/>
      <c r="K29" s="650"/>
      <c r="L29" s="651"/>
      <c r="M29" s="257"/>
      <c r="N29" s="257"/>
      <c r="O29" s="258"/>
      <c r="P29" s="652"/>
      <c r="Q29" s="652"/>
      <c r="R29" s="652"/>
      <c r="S29" s="653"/>
      <c r="T29" s="237"/>
      <c r="U29" s="237"/>
      <c r="V29" s="238"/>
      <c r="W29" s="687"/>
      <c r="X29" s="688"/>
      <c r="Y29" s="688"/>
      <c r="Z29" s="688"/>
      <c r="AA29" s="249"/>
      <c r="AB29" s="249"/>
      <c r="AC29" s="250"/>
      <c r="AD29" s="213"/>
      <c r="AE29" s="214"/>
      <c r="AF29" s="214"/>
      <c r="AG29" s="215"/>
      <c r="AH29" s="658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60"/>
      <c r="AU29" s="667"/>
      <c r="AV29" s="668"/>
      <c r="AW29" s="668"/>
      <c r="AX29" s="668"/>
      <c r="AY29" s="669"/>
      <c r="AZ29" s="644"/>
      <c r="BA29" s="645"/>
      <c r="BB29" s="645"/>
      <c r="BC29" s="645"/>
      <c r="BD29" s="646"/>
      <c r="BE29" s="644"/>
      <c r="BF29" s="645"/>
      <c r="BG29" s="645"/>
      <c r="BH29" s="645"/>
      <c r="BI29" s="646"/>
      <c r="BJ29" s="711"/>
      <c r="BK29" s="712"/>
      <c r="BL29" s="712"/>
      <c r="BM29" s="712"/>
      <c r="BN29" s="712"/>
      <c r="BO29" s="712"/>
      <c r="BP29" s="712"/>
      <c r="BQ29" s="71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DB29" s="2"/>
    </row>
    <row r="30" spans="1:106" ht="15.75" customHeight="1" x14ac:dyDescent="0.15">
      <c r="B30" s="650"/>
      <c r="C30" s="650"/>
      <c r="D30" s="650"/>
      <c r="E30" s="651"/>
      <c r="F30" s="259"/>
      <c r="G30" s="259"/>
      <c r="H30" s="260"/>
      <c r="I30" s="650"/>
      <c r="J30" s="650"/>
      <c r="K30" s="650"/>
      <c r="L30" s="651"/>
      <c r="M30" s="259"/>
      <c r="N30" s="259"/>
      <c r="O30" s="260"/>
      <c r="P30" s="654"/>
      <c r="Q30" s="654"/>
      <c r="R30" s="654"/>
      <c r="S30" s="229"/>
      <c r="T30" s="237"/>
      <c r="U30" s="237"/>
      <c r="V30" s="238"/>
      <c r="W30" s="689"/>
      <c r="X30" s="690"/>
      <c r="Y30" s="690"/>
      <c r="Z30" s="690"/>
      <c r="AA30" s="251"/>
      <c r="AB30" s="251"/>
      <c r="AC30" s="252"/>
      <c r="AD30" s="268"/>
      <c r="AE30" s="269"/>
      <c r="AF30" s="269"/>
      <c r="AG30" s="270"/>
      <c r="AH30" s="661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667"/>
      <c r="AV30" s="668"/>
      <c r="AW30" s="668"/>
      <c r="AX30" s="668"/>
      <c r="AY30" s="669"/>
      <c r="AZ30" s="644"/>
      <c r="BA30" s="645"/>
      <c r="BB30" s="645"/>
      <c r="BC30" s="645"/>
      <c r="BD30" s="646"/>
      <c r="BE30" s="644"/>
      <c r="BF30" s="645"/>
      <c r="BG30" s="645"/>
      <c r="BH30" s="645"/>
      <c r="BI30" s="646"/>
      <c r="BJ30" s="711"/>
      <c r="BK30" s="712"/>
      <c r="BL30" s="712"/>
      <c r="BM30" s="712"/>
      <c r="BN30" s="712"/>
      <c r="BO30" s="712"/>
      <c r="BP30" s="712"/>
      <c r="BQ30" s="713"/>
      <c r="BR30" s="15" t="str">
        <f>IF(BS22="","","※2")</f>
        <v/>
      </c>
      <c r="BS30" s="703" t="str">
        <f>IF(BE28=プルダウン項目!D6,プルダウン項目!G6,"")</f>
        <v/>
      </c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DB30" s="2"/>
    </row>
    <row r="31" spans="1:106" ht="15.75" customHeight="1" x14ac:dyDescent="0.15">
      <c r="B31" s="229" t="str">
        <f>IF(B28="","",ROUNDDOWN(B28/12,0))</f>
        <v/>
      </c>
      <c r="C31" s="230"/>
      <c r="D31" s="230"/>
      <c r="E31" s="230"/>
      <c r="F31" s="235" t="s">
        <v>2</v>
      </c>
      <c r="G31" s="235"/>
      <c r="H31" s="236"/>
      <c r="I31" s="230" t="str">
        <f>IF(I28="","",ROUNDDOWN(I28/12,0))</f>
        <v/>
      </c>
      <c r="J31" s="230"/>
      <c r="K31" s="230"/>
      <c r="L31" s="230"/>
      <c r="M31" s="235" t="s">
        <v>2</v>
      </c>
      <c r="N31" s="235"/>
      <c r="O31" s="235"/>
      <c r="P31" s="229" t="str">
        <f>IF(P28="","",ROUNDDOWN(P28/12,0))</f>
        <v/>
      </c>
      <c r="Q31" s="230"/>
      <c r="R31" s="230"/>
      <c r="S31" s="230"/>
      <c r="T31" s="235" t="s">
        <v>2</v>
      </c>
      <c r="U31" s="235"/>
      <c r="V31" s="236"/>
      <c r="W31" s="201"/>
      <c r="X31" s="202"/>
      <c r="Y31" s="202"/>
      <c r="Z31" s="202"/>
      <c r="AA31" s="202"/>
      <c r="AB31" s="202"/>
      <c r="AC31" s="203"/>
      <c r="AD31" s="210" t="s">
        <v>34</v>
      </c>
      <c r="AE31" s="211"/>
      <c r="AF31" s="211"/>
      <c r="AG31" s="212"/>
      <c r="AH31" s="673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5"/>
      <c r="AU31" s="667"/>
      <c r="AV31" s="668"/>
      <c r="AW31" s="668"/>
      <c r="AX31" s="668"/>
      <c r="AY31" s="669"/>
      <c r="AZ31" s="644"/>
      <c r="BA31" s="645"/>
      <c r="BB31" s="645"/>
      <c r="BC31" s="645"/>
      <c r="BD31" s="646"/>
      <c r="BE31" s="644"/>
      <c r="BF31" s="645"/>
      <c r="BG31" s="645"/>
      <c r="BH31" s="645"/>
      <c r="BI31" s="646"/>
      <c r="BJ31" s="711"/>
      <c r="BK31" s="712"/>
      <c r="BL31" s="712"/>
      <c r="BM31" s="712"/>
      <c r="BN31" s="712"/>
      <c r="BO31" s="712"/>
      <c r="BP31" s="712"/>
      <c r="BQ31" s="71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DB31" s="3"/>
    </row>
    <row r="32" spans="1:106" ht="15.75" customHeight="1" x14ac:dyDescent="0.15">
      <c r="B32" s="231"/>
      <c r="C32" s="232"/>
      <c r="D32" s="232"/>
      <c r="E32" s="232"/>
      <c r="F32" s="237"/>
      <c r="G32" s="237"/>
      <c r="H32" s="238"/>
      <c r="I32" s="232"/>
      <c r="J32" s="232"/>
      <c r="K32" s="232"/>
      <c r="L32" s="232"/>
      <c r="M32" s="237"/>
      <c r="N32" s="237"/>
      <c r="O32" s="237"/>
      <c r="P32" s="231"/>
      <c r="Q32" s="232"/>
      <c r="R32" s="232"/>
      <c r="S32" s="232"/>
      <c r="T32" s="237"/>
      <c r="U32" s="237"/>
      <c r="V32" s="238"/>
      <c r="W32" s="204"/>
      <c r="X32" s="205"/>
      <c r="Y32" s="205"/>
      <c r="Z32" s="205"/>
      <c r="AA32" s="205"/>
      <c r="AB32" s="205"/>
      <c r="AC32" s="206"/>
      <c r="AD32" s="213"/>
      <c r="AE32" s="214"/>
      <c r="AF32" s="214"/>
      <c r="AG32" s="215"/>
      <c r="AH32" s="658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60"/>
      <c r="AU32" s="667"/>
      <c r="AV32" s="668"/>
      <c r="AW32" s="668"/>
      <c r="AX32" s="668"/>
      <c r="AY32" s="669"/>
      <c r="AZ32" s="644"/>
      <c r="BA32" s="645"/>
      <c r="BB32" s="645"/>
      <c r="BC32" s="645"/>
      <c r="BD32" s="646"/>
      <c r="BE32" s="644"/>
      <c r="BF32" s="645"/>
      <c r="BG32" s="645"/>
      <c r="BH32" s="645"/>
      <c r="BI32" s="646"/>
      <c r="BJ32" s="711"/>
      <c r="BK32" s="712"/>
      <c r="BL32" s="712"/>
      <c r="BM32" s="712"/>
      <c r="BN32" s="712"/>
      <c r="BO32" s="712"/>
      <c r="BP32" s="712"/>
      <c r="BQ32" s="713"/>
      <c r="BS32" s="717" t="str">
        <f>IF(BJ28=プルダウン項目!E6,プルダウン項目!G7,"")</f>
        <v/>
      </c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B32" s="3"/>
    </row>
    <row r="33" spans="1:106" ht="33.75" customHeight="1" x14ac:dyDescent="0.15">
      <c r="B33" s="233"/>
      <c r="C33" s="234"/>
      <c r="D33" s="234"/>
      <c r="E33" s="234"/>
      <c r="F33" s="239"/>
      <c r="G33" s="239"/>
      <c r="H33" s="240"/>
      <c r="I33" s="234"/>
      <c r="J33" s="234"/>
      <c r="K33" s="234"/>
      <c r="L33" s="234"/>
      <c r="M33" s="239"/>
      <c r="N33" s="239"/>
      <c r="O33" s="239"/>
      <c r="P33" s="233"/>
      <c r="Q33" s="234"/>
      <c r="R33" s="234"/>
      <c r="S33" s="234"/>
      <c r="T33" s="239"/>
      <c r="U33" s="239"/>
      <c r="V33" s="240"/>
      <c r="W33" s="207"/>
      <c r="X33" s="208"/>
      <c r="Y33" s="208"/>
      <c r="Z33" s="208"/>
      <c r="AA33" s="208"/>
      <c r="AB33" s="208"/>
      <c r="AC33" s="209"/>
      <c r="AD33" s="216"/>
      <c r="AE33" s="217"/>
      <c r="AF33" s="217"/>
      <c r="AG33" s="218"/>
      <c r="AH33" s="676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8"/>
      <c r="AU33" s="670"/>
      <c r="AV33" s="671"/>
      <c r="AW33" s="671"/>
      <c r="AX33" s="671"/>
      <c r="AY33" s="672"/>
      <c r="AZ33" s="647"/>
      <c r="BA33" s="648"/>
      <c r="BB33" s="648"/>
      <c r="BC33" s="648"/>
      <c r="BD33" s="649"/>
      <c r="BE33" s="647"/>
      <c r="BF33" s="648"/>
      <c r="BG33" s="648"/>
      <c r="BH33" s="648"/>
      <c r="BI33" s="649"/>
      <c r="BJ33" s="714"/>
      <c r="BK33" s="715"/>
      <c r="BL33" s="715"/>
      <c r="BM33" s="715"/>
      <c r="BN33" s="715"/>
      <c r="BO33" s="715"/>
      <c r="BP33" s="715"/>
      <c r="BQ33" s="716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DB33" s="3"/>
    </row>
    <row r="34" spans="1:106" ht="72" customHeight="1" x14ac:dyDescent="0.15">
      <c r="B34" s="178" t="s">
        <v>162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customFormat="1" ht="11.25" customHeight="1" x14ac:dyDescent="0.15">
      <c r="B36" s="180" t="s">
        <v>36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1:106" customFormat="1" ht="11.25" customHeight="1" x14ac:dyDescent="0.15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</row>
    <row r="38" spans="1:106" customFormat="1" ht="11.25" customHeight="1" x14ac:dyDescent="0.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</row>
    <row r="39" spans="1:106" customFormat="1" ht="27" customHeight="1" x14ac:dyDescent="0.15">
      <c r="B39" s="131" t="s">
        <v>37</v>
      </c>
      <c r="C39" s="132"/>
      <c r="D39" s="133"/>
      <c r="E39" s="131" t="s">
        <v>38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  <c r="Y39" s="131" t="s">
        <v>39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1" t="s">
        <v>40</v>
      </c>
      <c r="BG39" s="132"/>
      <c r="BH39" s="132"/>
      <c r="BI39" s="132"/>
      <c r="BJ39" s="132"/>
      <c r="BK39" s="133"/>
      <c r="BL39" s="131" t="s">
        <v>127</v>
      </c>
      <c r="BM39" s="132"/>
      <c r="BN39" s="132"/>
      <c r="BO39" s="132"/>
      <c r="BP39" s="132"/>
      <c r="BQ39" s="133"/>
    </row>
    <row r="40" spans="1:106" customFormat="1" ht="27" customHeight="1" x14ac:dyDescent="0.15">
      <c r="B40" s="134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6"/>
      <c r="BF40" s="134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6"/>
    </row>
    <row r="41" spans="1:106" customFormat="1" ht="27" customHeight="1" thickBot="1" x14ac:dyDescent="0.2">
      <c r="B41" s="189"/>
      <c r="C41" s="190"/>
      <c r="D41" s="191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1"/>
      <c r="BF41" s="189"/>
      <c r="BG41" s="190"/>
      <c r="BH41" s="190"/>
      <c r="BI41" s="190"/>
      <c r="BJ41" s="190"/>
      <c r="BK41" s="191"/>
      <c r="BL41" s="189"/>
      <c r="BM41" s="190"/>
      <c r="BN41" s="190"/>
      <c r="BO41" s="190"/>
      <c r="BP41" s="190"/>
      <c r="BQ41" s="191"/>
    </row>
    <row r="42" spans="1:106" customFormat="1" ht="12.95" customHeight="1" thickTop="1" x14ac:dyDescent="0.15">
      <c r="B42" s="192">
        <v>1</v>
      </c>
      <c r="C42" s="193"/>
      <c r="D42" s="194"/>
      <c r="E42" s="637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9"/>
      <c r="Y42" s="637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638"/>
      <c r="AT42" s="638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9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</row>
    <row r="43" spans="1:106" customFormat="1" ht="12.95" customHeight="1" x14ac:dyDescent="0.15">
      <c r="B43" s="134"/>
      <c r="C43" s="135"/>
      <c r="D43" s="136"/>
      <c r="E43" s="627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9"/>
      <c r="Y43" s="627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9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</row>
    <row r="44" spans="1:106" customFormat="1" ht="12.95" customHeight="1" x14ac:dyDescent="0.15">
      <c r="B44" s="137"/>
      <c r="C44" s="138"/>
      <c r="D44" s="139"/>
      <c r="E44" s="630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2"/>
      <c r="Y44" s="630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</row>
    <row r="45" spans="1:106" customFormat="1" ht="12.95" customHeight="1" x14ac:dyDescent="0.15">
      <c r="B45" s="131">
        <v>2</v>
      </c>
      <c r="C45" s="132"/>
      <c r="D45" s="133"/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6"/>
      <c r="Y45" s="624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</row>
    <row r="46" spans="1:106" customFormat="1" ht="12.95" customHeight="1" x14ac:dyDescent="0.15">
      <c r="B46" s="134"/>
      <c r="C46" s="135"/>
      <c r="D46" s="136"/>
      <c r="E46" s="627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9"/>
      <c r="Y46" s="627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</row>
    <row r="47" spans="1:106" customFormat="1" ht="12.95" customHeight="1" x14ac:dyDescent="0.15">
      <c r="B47" s="137"/>
      <c r="C47" s="138"/>
      <c r="D47" s="139"/>
      <c r="E47" s="630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2"/>
      <c r="Y47" s="630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2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</row>
    <row r="48" spans="1:106" customFormat="1" ht="12.95" customHeight="1" x14ac:dyDescent="0.15">
      <c r="B48" s="131">
        <v>3</v>
      </c>
      <c r="C48" s="132"/>
      <c r="D48" s="133"/>
      <c r="E48" s="624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6"/>
      <c r="Y48" s="624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</row>
    <row r="49" spans="2:69" customFormat="1" ht="12.95" customHeight="1" x14ac:dyDescent="0.15">
      <c r="B49" s="134"/>
      <c r="C49" s="135"/>
      <c r="D49" s="136"/>
      <c r="E49" s="627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9"/>
      <c r="Y49" s="627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  <c r="BE49" s="629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</row>
    <row r="50" spans="2:69" customFormat="1" ht="12.95" customHeight="1" x14ac:dyDescent="0.15">
      <c r="B50" s="137"/>
      <c r="C50" s="138"/>
      <c r="D50" s="139"/>
      <c r="E50" s="630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2"/>
      <c r="Y50" s="630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1"/>
      <c r="BB50" s="631"/>
      <c r="BC50" s="631"/>
      <c r="BD50" s="631"/>
      <c r="BE50" s="632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</row>
    <row r="51" spans="2:69" customFormat="1" ht="12.95" customHeight="1" x14ac:dyDescent="0.15">
      <c r="B51" s="131">
        <v>4</v>
      </c>
      <c r="C51" s="132"/>
      <c r="D51" s="133"/>
      <c r="E51" s="624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6"/>
      <c r="Y51" s="624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</row>
    <row r="52" spans="2:69" customFormat="1" ht="12.95" customHeight="1" x14ac:dyDescent="0.15">
      <c r="B52" s="134"/>
      <c r="C52" s="135"/>
      <c r="D52" s="136"/>
      <c r="E52" s="627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9"/>
      <c r="Y52" s="627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9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</row>
    <row r="53" spans="2:69" customFormat="1" ht="12.95" customHeight="1" x14ac:dyDescent="0.15">
      <c r="B53" s="137"/>
      <c r="C53" s="138"/>
      <c r="D53" s="139"/>
      <c r="E53" s="630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2"/>
      <c r="Y53" s="630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</row>
    <row r="54" spans="2:69" customFormat="1" ht="12.95" customHeight="1" x14ac:dyDescent="0.15">
      <c r="B54" s="131">
        <v>5</v>
      </c>
      <c r="C54" s="132"/>
      <c r="D54" s="133"/>
      <c r="E54" s="624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6"/>
      <c r="Y54" s="624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633"/>
    </row>
    <row r="55" spans="2:69" customFormat="1" ht="12.95" customHeight="1" x14ac:dyDescent="0.15">
      <c r="B55" s="134"/>
      <c r="C55" s="135"/>
      <c r="D55" s="136"/>
      <c r="E55" s="627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9"/>
      <c r="Y55" s="627"/>
      <c r="Z55" s="628"/>
      <c r="AA55" s="628"/>
      <c r="AB55" s="628"/>
      <c r="AC55" s="628"/>
      <c r="AD55" s="628"/>
      <c r="AE55" s="628"/>
      <c r="AF55" s="628"/>
      <c r="AG55" s="628"/>
      <c r="AH55" s="628"/>
      <c r="AI55" s="628"/>
      <c r="AJ55" s="628"/>
      <c r="AK55" s="628"/>
      <c r="AL55" s="628"/>
      <c r="AM55" s="628"/>
      <c r="AN55" s="628"/>
      <c r="AO55" s="628"/>
      <c r="AP55" s="628"/>
      <c r="AQ55" s="628"/>
      <c r="AR55" s="628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9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</row>
    <row r="56" spans="2:69" customFormat="1" ht="12.95" customHeight="1" x14ac:dyDescent="0.15">
      <c r="B56" s="137"/>
      <c r="C56" s="138"/>
      <c r="D56" s="139"/>
      <c r="E56" s="630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2"/>
      <c r="Y56" s="630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2"/>
      <c r="BF56" s="633"/>
      <c r="BG56" s="633"/>
      <c r="BH56" s="633"/>
      <c r="BI56" s="633"/>
      <c r="BJ56" s="633"/>
      <c r="BK56" s="633"/>
      <c r="BL56" s="633"/>
      <c r="BM56" s="633"/>
      <c r="BN56" s="633"/>
      <c r="BO56" s="633"/>
      <c r="BP56" s="633"/>
      <c r="BQ56" s="633"/>
    </row>
    <row r="57" spans="2:69" customFormat="1" ht="12.95" customHeight="1" x14ac:dyDescent="0.15">
      <c r="B57" s="131">
        <v>6</v>
      </c>
      <c r="C57" s="132"/>
      <c r="D57" s="133"/>
      <c r="E57" s="624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  <c r="Y57" s="624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</row>
    <row r="58" spans="2:69" customFormat="1" ht="12.95" customHeight="1" x14ac:dyDescent="0.15">
      <c r="B58" s="134"/>
      <c r="C58" s="135"/>
      <c r="D58" s="136"/>
      <c r="E58" s="627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9"/>
      <c r="Y58" s="627"/>
      <c r="Z58" s="628"/>
      <c r="AA58" s="628"/>
      <c r="AB58" s="628"/>
      <c r="AC58" s="628"/>
      <c r="AD58" s="628"/>
      <c r="AE58" s="628"/>
      <c r="AF58" s="628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</row>
    <row r="59" spans="2:69" customFormat="1" ht="12.95" customHeight="1" x14ac:dyDescent="0.15">
      <c r="B59" s="137"/>
      <c r="C59" s="138"/>
      <c r="D59" s="139"/>
      <c r="E59" s="630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630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2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633"/>
      <c r="BQ59" s="633"/>
    </row>
    <row r="60" spans="2:69" customFormat="1" ht="12.95" customHeight="1" x14ac:dyDescent="0.15">
      <c r="B60" s="131">
        <v>7</v>
      </c>
      <c r="C60" s="132"/>
      <c r="D60" s="133"/>
      <c r="E60" s="624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6"/>
      <c r="Y60" s="624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</row>
    <row r="61" spans="2:69" customFormat="1" ht="12.95" customHeight="1" x14ac:dyDescent="0.15">
      <c r="B61" s="134"/>
      <c r="C61" s="135"/>
      <c r="D61" s="136"/>
      <c r="E61" s="627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9"/>
      <c r="Y61" s="627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9"/>
      <c r="BF61" s="633"/>
      <c r="BG61" s="633"/>
      <c r="BH61" s="633"/>
      <c r="BI61" s="633"/>
      <c r="BJ61" s="633"/>
      <c r="BK61" s="633"/>
      <c r="BL61" s="633"/>
      <c r="BM61" s="633"/>
      <c r="BN61" s="633"/>
      <c r="BO61" s="633"/>
      <c r="BP61" s="633"/>
      <c r="BQ61" s="633"/>
    </row>
    <row r="62" spans="2:69" customFormat="1" ht="12.95" customHeight="1" x14ac:dyDescent="0.15">
      <c r="B62" s="137"/>
      <c r="C62" s="138"/>
      <c r="D62" s="139"/>
      <c r="E62" s="630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630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2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</row>
    <row r="63" spans="2:69" customFormat="1" ht="12.95" customHeight="1" x14ac:dyDescent="0.15">
      <c r="B63" s="131">
        <v>8</v>
      </c>
      <c r="C63" s="132"/>
      <c r="D63" s="133"/>
      <c r="E63" s="624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  <c r="Y63" s="624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33"/>
      <c r="BG63" s="633"/>
      <c r="BH63" s="633"/>
      <c r="BI63" s="633"/>
      <c r="BJ63" s="633"/>
      <c r="BK63" s="633"/>
      <c r="BL63" s="633"/>
      <c r="BM63" s="633"/>
      <c r="BN63" s="633"/>
      <c r="BO63" s="633"/>
      <c r="BP63" s="633"/>
      <c r="BQ63" s="633"/>
    </row>
    <row r="64" spans="2:69" customFormat="1" ht="12.95" customHeight="1" x14ac:dyDescent="0.15">
      <c r="B64" s="134"/>
      <c r="C64" s="135"/>
      <c r="D64" s="136"/>
      <c r="E64" s="627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9"/>
      <c r="Y64" s="627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  <c r="AM64" s="628"/>
      <c r="AN64" s="628"/>
      <c r="AO64" s="628"/>
      <c r="AP64" s="628"/>
      <c r="AQ64" s="628"/>
      <c r="AR64" s="628"/>
      <c r="AS64" s="628"/>
      <c r="AT64" s="628"/>
      <c r="AU64" s="628"/>
      <c r="AV64" s="628"/>
      <c r="AW64" s="628"/>
      <c r="AX64" s="628"/>
      <c r="AY64" s="628"/>
      <c r="AZ64" s="628"/>
      <c r="BA64" s="628"/>
      <c r="BB64" s="628"/>
      <c r="BC64" s="628"/>
      <c r="BD64" s="628"/>
      <c r="BE64" s="629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</row>
    <row r="65" spans="2:69" customFormat="1" ht="12.95" customHeight="1" x14ac:dyDescent="0.15">
      <c r="B65" s="137"/>
      <c r="C65" s="138"/>
      <c r="D65" s="139"/>
      <c r="E65" s="630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2"/>
      <c r="Y65" s="630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2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</row>
    <row r="66" spans="2:69" customFormat="1" ht="12.95" customHeight="1" x14ac:dyDescent="0.15">
      <c r="B66" s="131">
        <v>9</v>
      </c>
      <c r="C66" s="132"/>
      <c r="D66" s="133"/>
      <c r="E66" s="624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6"/>
      <c r="Y66" s="624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6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</row>
    <row r="67" spans="2:69" customFormat="1" ht="12.95" customHeight="1" x14ac:dyDescent="0.15">
      <c r="B67" s="134"/>
      <c r="C67" s="135"/>
      <c r="D67" s="136"/>
      <c r="E67" s="627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9"/>
      <c r="Y67" s="627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9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</row>
    <row r="68" spans="2:69" customFormat="1" ht="12.95" customHeight="1" x14ac:dyDescent="0.15">
      <c r="B68" s="137"/>
      <c r="C68" s="138"/>
      <c r="D68" s="139"/>
      <c r="E68" s="630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2"/>
      <c r="Y68" s="630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2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</row>
    <row r="69" spans="2:69" customFormat="1" ht="12.95" customHeight="1" x14ac:dyDescent="0.15">
      <c r="B69" s="131">
        <v>10</v>
      </c>
      <c r="C69" s="132"/>
      <c r="D69" s="133"/>
      <c r="E69" s="624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6"/>
      <c r="Y69" s="624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6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</row>
    <row r="70" spans="2:69" customFormat="1" ht="12.95" customHeight="1" x14ac:dyDescent="0.15">
      <c r="B70" s="134"/>
      <c r="C70" s="135"/>
      <c r="D70" s="136"/>
      <c r="E70" s="627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9"/>
      <c r="Y70" s="627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9"/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633"/>
    </row>
    <row r="71" spans="2:69" customFormat="1" ht="12.95" customHeight="1" x14ac:dyDescent="0.15">
      <c r="B71" s="137"/>
      <c r="C71" s="138"/>
      <c r="D71" s="139"/>
      <c r="E71" s="627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9"/>
      <c r="Y71" s="627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9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</row>
    <row r="72" spans="2:69" customFormat="1" ht="12.95" customHeight="1" x14ac:dyDescent="0.15">
      <c r="B72" s="131">
        <v>11</v>
      </c>
      <c r="C72" s="132"/>
      <c r="D72" s="133"/>
      <c r="E72" s="624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6"/>
      <c r="Y72" s="624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6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</row>
    <row r="73" spans="2:69" customFormat="1" ht="12.95" customHeight="1" x14ac:dyDescent="0.15">
      <c r="B73" s="134"/>
      <c r="C73" s="135"/>
      <c r="D73" s="136"/>
      <c r="E73" s="627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9"/>
      <c r="Y73" s="627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  <c r="AM73" s="628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9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</row>
    <row r="74" spans="2:69" customFormat="1" ht="12.95" customHeight="1" x14ac:dyDescent="0.15">
      <c r="B74" s="137"/>
      <c r="C74" s="138"/>
      <c r="D74" s="139"/>
      <c r="E74" s="630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2"/>
      <c r="Y74" s="630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6"/>
      <c r="BQ74" s="636"/>
    </row>
    <row r="75" spans="2:69" customFormat="1" ht="12.95" customHeight="1" x14ac:dyDescent="0.15">
      <c r="B75" s="131">
        <v>12</v>
      </c>
      <c r="C75" s="132"/>
      <c r="D75" s="133"/>
      <c r="E75" s="624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6"/>
      <c r="Y75" s="624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6"/>
      <c r="BF75" s="633"/>
      <c r="BG75" s="633"/>
      <c r="BH75" s="633"/>
      <c r="BI75" s="633"/>
      <c r="BJ75" s="633"/>
      <c r="BK75" s="633"/>
      <c r="BL75" s="633"/>
      <c r="BM75" s="633"/>
      <c r="BN75" s="633"/>
      <c r="BO75" s="633"/>
      <c r="BP75" s="633"/>
      <c r="BQ75" s="633"/>
    </row>
    <row r="76" spans="2:69" customFormat="1" ht="12.95" customHeight="1" x14ac:dyDescent="0.15">
      <c r="B76" s="134"/>
      <c r="C76" s="135"/>
      <c r="D76" s="136"/>
      <c r="E76" s="627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9"/>
      <c r="Y76" s="627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9"/>
      <c r="BF76" s="633"/>
      <c r="BG76" s="633"/>
      <c r="BH76" s="633"/>
      <c r="BI76" s="633"/>
      <c r="BJ76" s="633"/>
      <c r="BK76" s="633"/>
      <c r="BL76" s="633"/>
      <c r="BM76" s="633"/>
      <c r="BN76" s="633"/>
      <c r="BO76" s="633"/>
      <c r="BP76" s="633"/>
      <c r="BQ76" s="633"/>
    </row>
    <row r="77" spans="2:69" customFormat="1" ht="12.95" customHeight="1" x14ac:dyDescent="0.15">
      <c r="B77" s="137"/>
      <c r="C77" s="138"/>
      <c r="D77" s="139"/>
      <c r="E77" s="630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2"/>
      <c r="Y77" s="630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3"/>
      <c r="BG77" s="633"/>
      <c r="BH77" s="633"/>
      <c r="BI77" s="633"/>
      <c r="BJ77" s="633"/>
      <c r="BK77" s="633"/>
      <c r="BL77" s="633"/>
      <c r="BM77" s="633"/>
      <c r="BN77" s="633"/>
      <c r="BO77" s="633"/>
      <c r="BP77" s="633"/>
      <c r="BQ77" s="633"/>
    </row>
    <row r="78" spans="2:69" customFormat="1" ht="12.95" customHeight="1" x14ac:dyDescent="0.15">
      <c r="B78" s="131">
        <v>13</v>
      </c>
      <c r="C78" s="132"/>
      <c r="D78" s="133"/>
      <c r="E78" s="624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6"/>
      <c r="Y78" s="624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6"/>
      <c r="BF78" s="633"/>
      <c r="BG78" s="633"/>
      <c r="BH78" s="633"/>
      <c r="BI78" s="633"/>
      <c r="BJ78" s="633"/>
      <c r="BK78" s="633"/>
      <c r="BL78" s="633"/>
      <c r="BM78" s="633"/>
      <c r="BN78" s="633"/>
      <c r="BO78" s="633"/>
      <c r="BP78" s="633"/>
      <c r="BQ78" s="633"/>
    </row>
    <row r="79" spans="2:69" customFormat="1" ht="12.95" customHeight="1" x14ac:dyDescent="0.15">
      <c r="B79" s="134"/>
      <c r="C79" s="135"/>
      <c r="D79" s="136"/>
      <c r="E79" s="627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9"/>
      <c r="Y79" s="627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9"/>
      <c r="BF79" s="633"/>
      <c r="BG79" s="633"/>
      <c r="BH79" s="633"/>
      <c r="BI79" s="633"/>
      <c r="BJ79" s="633"/>
      <c r="BK79" s="633"/>
      <c r="BL79" s="633"/>
      <c r="BM79" s="633"/>
      <c r="BN79" s="633"/>
      <c r="BO79" s="633"/>
      <c r="BP79" s="633"/>
      <c r="BQ79" s="633"/>
    </row>
    <row r="80" spans="2:69" customFormat="1" ht="12.95" customHeight="1" x14ac:dyDescent="0.15">
      <c r="B80" s="137"/>
      <c r="C80" s="138"/>
      <c r="D80" s="139"/>
      <c r="E80" s="630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2"/>
      <c r="Y80" s="630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3"/>
      <c r="BG80" s="633"/>
      <c r="BH80" s="633"/>
      <c r="BI80" s="633"/>
      <c r="BJ80" s="633"/>
      <c r="BK80" s="633"/>
      <c r="BL80" s="633"/>
      <c r="BM80" s="633"/>
      <c r="BN80" s="633"/>
      <c r="BO80" s="633"/>
      <c r="BP80" s="633"/>
      <c r="BQ80" s="633"/>
    </row>
    <row r="81" spans="2:69" customFormat="1" ht="12.95" customHeight="1" x14ac:dyDescent="0.15">
      <c r="B81" s="131">
        <v>14</v>
      </c>
      <c r="C81" s="132"/>
      <c r="D81" s="133"/>
      <c r="E81" s="624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6"/>
      <c r="Y81" s="624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6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3"/>
      <c r="BQ81" s="633"/>
    </row>
    <row r="82" spans="2:69" customFormat="1" ht="12.95" customHeight="1" x14ac:dyDescent="0.15">
      <c r="B82" s="134"/>
      <c r="C82" s="135"/>
      <c r="D82" s="136"/>
      <c r="E82" s="627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9"/>
      <c r="Y82" s="627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  <c r="AN82" s="628"/>
      <c r="AO82" s="628"/>
      <c r="AP82" s="628"/>
      <c r="AQ82" s="628"/>
      <c r="AR82" s="628"/>
      <c r="AS82" s="628"/>
      <c r="AT82" s="628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9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</row>
    <row r="83" spans="2:69" customFormat="1" ht="12.95" customHeight="1" x14ac:dyDescent="0.15">
      <c r="B83" s="137"/>
      <c r="C83" s="138"/>
      <c r="D83" s="139"/>
      <c r="E83" s="630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2"/>
      <c r="Y83" s="630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</row>
    <row r="84" spans="2:69" customFormat="1" ht="12.95" customHeight="1" x14ac:dyDescent="0.15">
      <c r="B84" s="131">
        <v>15</v>
      </c>
      <c r="C84" s="132"/>
      <c r="D84" s="133"/>
      <c r="E84" s="624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6"/>
      <c r="Y84" s="624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6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</row>
    <row r="85" spans="2:69" customFormat="1" ht="12.95" customHeight="1" x14ac:dyDescent="0.15">
      <c r="B85" s="134"/>
      <c r="C85" s="135"/>
      <c r="D85" s="136"/>
      <c r="E85" s="627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9"/>
      <c r="Y85" s="627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  <c r="AN85" s="628"/>
      <c r="AO85" s="628"/>
      <c r="AP85" s="628"/>
      <c r="AQ85" s="628"/>
      <c r="AR85" s="628"/>
      <c r="AS85" s="628"/>
      <c r="AT85" s="628"/>
      <c r="AU85" s="628"/>
      <c r="AV85" s="628"/>
      <c r="AW85" s="628"/>
      <c r="AX85" s="628"/>
      <c r="AY85" s="628"/>
      <c r="AZ85" s="628"/>
      <c r="BA85" s="628"/>
      <c r="BB85" s="628"/>
      <c r="BC85" s="628"/>
      <c r="BD85" s="628"/>
      <c r="BE85" s="629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</row>
    <row r="86" spans="2:69" customFormat="1" ht="12.95" customHeight="1" x14ac:dyDescent="0.15">
      <c r="B86" s="137"/>
      <c r="C86" s="138"/>
      <c r="D86" s="139"/>
      <c r="E86" s="630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2"/>
      <c r="Y86" s="630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2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</row>
    <row r="87" spans="2:69" customFormat="1" ht="12.95" customHeight="1" x14ac:dyDescent="0.15">
      <c r="B87" s="131">
        <v>16</v>
      </c>
      <c r="C87" s="132"/>
      <c r="D87" s="133"/>
      <c r="E87" s="624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  <c r="Y87" s="624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633"/>
      <c r="BG87" s="633"/>
      <c r="BH87" s="633"/>
      <c r="BI87" s="633"/>
      <c r="BJ87" s="633"/>
      <c r="BK87" s="633"/>
      <c r="BL87" s="633"/>
      <c r="BM87" s="633"/>
      <c r="BN87" s="633"/>
      <c r="BO87" s="633"/>
      <c r="BP87" s="633"/>
      <c r="BQ87" s="633"/>
    </row>
    <row r="88" spans="2:69" customFormat="1" ht="12.95" customHeight="1" x14ac:dyDescent="0.15">
      <c r="B88" s="134"/>
      <c r="C88" s="135"/>
      <c r="D88" s="136"/>
      <c r="E88" s="627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9"/>
      <c r="Y88" s="627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  <c r="AN88" s="628"/>
      <c r="AO88" s="628"/>
      <c r="AP88" s="628"/>
      <c r="AQ88" s="628"/>
      <c r="AR88" s="628"/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9"/>
      <c r="BF88" s="633"/>
      <c r="BG88" s="633"/>
      <c r="BH88" s="633"/>
      <c r="BI88" s="633"/>
      <c r="BJ88" s="633"/>
      <c r="BK88" s="633"/>
      <c r="BL88" s="633"/>
      <c r="BM88" s="633"/>
      <c r="BN88" s="633"/>
      <c r="BO88" s="633"/>
      <c r="BP88" s="633"/>
      <c r="BQ88" s="633"/>
    </row>
    <row r="89" spans="2:69" customFormat="1" ht="12.95" customHeight="1" x14ac:dyDescent="0.15">
      <c r="B89" s="137"/>
      <c r="C89" s="138"/>
      <c r="D89" s="139"/>
      <c r="E89" s="630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2"/>
      <c r="Y89" s="630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2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3"/>
      <c r="BQ89" s="633"/>
    </row>
    <row r="90" spans="2:69" customFormat="1" ht="12.95" customHeight="1" x14ac:dyDescent="0.15">
      <c r="B90" s="131">
        <v>17</v>
      </c>
      <c r="C90" s="132"/>
      <c r="D90" s="133"/>
      <c r="E90" s="624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6"/>
      <c r="Y90" s="624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6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</row>
    <row r="91" spans="2:69" customFormat="1" ht="12.95" customHeight="1" x14ac:dyDescent="0.15">
      <c r="B91" s="134"/>
      <c r="C91" s="135"/>
      <c r="D91" s="136"/>
      <c r="E91" s="627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9"/>
      <c r="Y91" s="627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8"/>
      <c r="AT91" s="628"/>
      <c r="AU91" s="628"/>
      <c r="AV91" s="628"/>
      <c r="AW91" s="628"/>
      <c r="AX91" s="628"/>
      <c r="AY91" s="628"/>
      <c r="AZ91" s="628"/>
      <c r="BA91" s="628"/>
      <c r="BB91" s="628"/>
      <c r="BC91" s="628"/>
      <c r="BD91" s="628"/>
      <c r="BE91" s="629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</row>
    <row r="92" spans="2:69" customFormat="1" ht="12.95" customHeight="1" x14ac:dyDescent="0.15">
      <c r="B92" s="137"/>
      <c r="C92" s="138"/>
      <c r="D92" s="139"/>
      <c r="E92" s="630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2"/>
      <c r="Y92" s="630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2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</row>
    <row r="93" spans="2:69" customFormat="1" ht="12.95" customHeight="1" x14ac:dyDescent="0.15">
      <c r="B93" s="131">
        <v>18</v>
      </c>
      <c r="C93" s="132"/>
      <c r="D93" s="133"/>
      <c r="E93" s="624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6"/>
      <c r="Y93" s="624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6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</row>
    <row r="94" spans="2:69" customFormat="1" ht="12.95" customHeight="1" x14ac:dyDescent="0.15">
      <c r="B94" s="134"/>
      <c r="C94" s="135"/>
      <c r="D94" s="136"/>
      <c r="E94" s="627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9"/>
      <c r="Y94" s="627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9"/>
      <c r="BF94" s="633"/>
      <c r="BG94" s="633"/>
      <c r="BH94" s="633"/>
      <c r="BI94" s="633"/>
      <c r="BJ94" s="633"/>
      <c r="BK94" s="633"/>
      <c r="BL94" s="633"/>
      <c r="BM94" s="633"/>
      <c r="BN94" s="633"/>
      <c r="BO94" s="633"/>
      <c r="BP94" s="633"/>
      <c r="BQ94" s="633"/>
    </row>
    <row r="95" spans="2:69" customFormat="1" ht="12.95" customHeight="1" x14ac:dyDescent="0.15">
      <c r="B95" s="137"/>
      <c r="C95" s="138"/>
      <c r="D95" s="139"/>
      <c r="E95" s="630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2"/>
      <c r="Y95" s="630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2"/>
      <c r="BF95" s="633"/>
      <c r="BG95" s="633"/>
      <c r="BH95" s="633"/>
      <c r="BI95" s="633"/>
      <c r="BJ95" s="633"/>
      <c r="BK95" s="633"/>
      <c r="BL95" s="633"/>
      <c r="BM95" s="633"/>
      <c r="BN95" s="633"/>
      <c r="BO95" s="633"/>
      <c r="BP95" s="633"/>
      <c r="BQ95" s="633"/>
    </row>
    <row r="96" spans="2:69" customFormat="1" ht="12.95" customHeight="1" x14ac:dyDescent="0.15">
      <c r="B96" s="131">
        <v>19</v>
      </c>
      <c r="C96" s="132"/>
      <c r="D96" s="133"/>
      <c r="E96" s="624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6"/>
      <c r="Y96" s="624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6"/>
      <c r="BF96" s="633"/>
      <c r="BG96" s="633"/>
      <c r="BH96" s="633"/>
      <c r="BI96" s="633"/>
      <c r="BJ96" s="633"/>
      <c r="BK96" s="633"/>
      <c r="BL96" s="633"/>
      <c r="BM96" s="633"/>
      <c r="BN96" s="633"/>
      <c r="BO96" s="633"/>
      <c r="BP96" s="633"/>
      <c r="BQ96" s="633"/>
    </row>
    <row r="97" spans="2:69" customFormat="1" ht="12.95" customHeight="1" x14ac:dyDescent="0.15">
      <c r="B97" s="134"/>
      <c r="C97" s="135"/>
      <c r="D97" s="136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9"/>
      <c r="Y97" s="627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8"/>
      <c r="AK97" s="628"/>
      <c r="AL97" s="628"/>
      <c r="AM97" s="628"/>
      <c r="AN97" s="628"/>
      <c r="AO97" s="628"/>
      <c r="AP97" s="628"/>
      <c r="AQ97" s="628"/>
      <c r="AR97" s="628"/>
      <c r="AS97" s="628"/>
      <c r="AT97" s="628"/>
      <c r="AU97" s="628"/>
      <c r="AV97" s="628"/>
      <c r="AW97" s="628"/>
      <c r="AX97" s="628"/>
      <c r="AY97" s="628"/>
      <c r="AZ97" s="628"/>
      <c r="BA97" s="628"/>
      <c r="BB97" s="628"/>
      <c r="BC97" s="628"/>
      <c r="BD97" s="628"/>
      <c r="BE97" s="629"/>
      <c r="BF97" s="633"/>
      <c r="BG97" s="633"/>
      <c r="BH97" s="633"/>
      <c r="BI97" s="633"/>
      <c r="BJ97" s="633"/>
      <c r="BK97" s="633"/>
      <c r="BL97" s="633"/>
      <c r="BM97" s="633"/>
      <c r="BN97" s="633"/>
      <c r="BO97" s="633"/>
      <c r="BP97" s="633"/>
      <c r="BQ97" s="633"/>
    </row>
    <row r="98" spans="2:69" customFormat="1" ht="12.95" customHeight="1" x14ac:dyDescent="0.15">
      <c r="B98" s="137"/>
      <c r="C98" s="138"/>
      <c r="D98" s="139"/>
      <c r="E98" s="630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2"/>
      <c r="Y98" s="630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2"/>
      <c r="BF98" s="633"/>
      <c r="BG98" s="633"/>
      <c r="BH98" s="633"/>
      <c r="BI98" s="633"/>
      <c r="BJ98" s="633"/>
      <c r="BK98" s="633"/>
      <c r="BL98" s="633"/>
      <c r="BM98" s="633"/>
      <c r="BN98" s="633"/>
      <c r="BO98" s="633"/>
      <c r="BP98" s="633"/>
      <c r="BQ98" s="633"/>
    </row>
    <row r="99" spans="2:69" customFormat="1" ht="12.95" customHeight="1" x14ac:dyDescent="0.15">
      <c r="B99" s="131">
        <v>20</v>
      </c>
      <c r="C99" s="132"/>
      <c r="D99" s="133"/>
      <c r="E99" s="624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6"/>
      <c r="Y99" s="624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6"/>
      <c r="BF99" s="633"/>
      <c r="BG99" s="633"/>
      <c r="BH99" s="633"/>
      <c r="BI99" s="633"/>
      <c r="BJ99" s="633"/>
      <c r="BK99" s="633"/>
      <c r="BL99" s="633"/>
      <c r="BM99" s="633"/>
      <c r="BN99" s="633"/>
      <c r="BO99" s="633"/>
      <c r="BP99" s="633"/>
      <c r="BQ99" s="633"/>
    </row>
    <row r="100" spans="2:69" customFormat="1" ht="12.95" customHeight="1" x14ac:dyDescent="0.15">
      <c r="B100" s="134"/>
      <c r="C100" s="135"/>
      <c r="D100" s="136"/>
      <c r="E100" s="627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9"/>
      <c r="Y100" s="627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8"/>
      <c r="AW100" s="628"/>
      <c r="AX100" s="628"/>
      <c r="AY100" s="628"/>
      <c r="AZ100" s="628"/>
      <c r="BA100" s="628"/>
      <c r="BB100" s="628"/>
      <c r="BC100" s="628"/>
      <c r="BD100" s="628"/>
      <c r="BE100" s="629"/>
      <c r="BF100" s="633"/>
      <c r="BG100" s="633"/>
      <c r="BH100" s="633"/>
      <c r="BI100" s="633"/>
      <c r="BJ100" s="633"/>
      <c r="BK100" s="633"/>
      <c r="BL100" s="633"/>
      <c r="BM100" s="633"/>
      <c r="BN100" s="633"/>
      <c r="BO100" s="633"/>
      <c r="BP100" s="633"/>
      <c r="BQ100" s="633"/>
    </row>
    <row r="101" spans="2:69" customFormat="1" ht="12.95" customHeight="1" x14ac:dyDescent="0.15">
      <c r="B101" s="137"/>
      <c r="C101" s="138"/>
      <c r="D101" s="139"/>
      <c r="E101" s="630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2"/>
      <c r="Y101" s="630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2"/>
      <c r="BF101" s="633"/>
      <c r="BG101" s="633"/>
      <c r="BH101" s="633"/>
      <c r="BI101" s="633"/>
      <c r="BJ101" s="633"/>
      <c r="BK101" s="633"/>
      <c r="BL101" s="633"/>
      <c r="BM101" s="633"/>
      <c r="BN101" s="633"/>
      <c r="BO101" s="633"/>
      <c r="BP101" s="633"/>
      <c r="BQ101" s="633"/>
    </row>
    <row r="102" spans="2:69" customFormat="1" x14ac:dyDescent="0.15"/>
    <row r="103" spans="2:69" customFormat="1" x14ac:dyDescent="0.15"/>
    <row r="104" spans="2:69" customFormat="1" ht="27" customHeight="1" x14ac:dyDescent="0.15">
      <c r="B104" s="126" t="s">
        <v>133</v>
      </c>
    </row>
    <row r="105" spans="2:69" customFormat="1" ht="38.25" customHeight="1" x14ac:dyDescent="0.15">
      <c r="B105" s="150" t="s">
        <v>14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622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623"/>
      <c r="AJ105" s="623"/>
      <c r="AK105" s="623"/>
      <c r="AL105" s="623"/>
      <c r="AM105" s="623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153" t="s">
        <v>43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</row>
    <row r="106" spans="2:69" customFormat="1" ht="38.25" customHeight="1" x14ac:dyDescent="0.15">
      <c r="B106" s="150" t="s">
        <v>44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622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156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8"/>
    </row>
    <row r="107" spans="2:69" customFormat="1" ht="38.25" customHeight="1" x14ac:dyDescent="0.15">
      <c r="B107" s="150" t="s">
        <v>45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622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159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1"/>
    </row>
  </sheetData>
  <sheetProtection password="B6C9" sheet="1" objects="1" scenarios="1" selectLockedCells="1"/>
  <mergeCells count="175"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5:D77"/>
    <mergeCell ref="E75:X77"/>
    <mergeCell ref="Y75:BE77"/>
    <mergeCell ref="BF75:BK77"/>
    <mergeCell ref="BL75:BQ77"/>
    <mergeCell ref="B84:D86"/>
    <mergeCell ref="E84:X86"/>
    <mergeCell ref="Y84:BE86"/>
    <mergeCell ref="BF84:BK86"/>
    <mergeCell ref="BL84:BQ86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</mergeCells>
  <phoneticPr fontId="37"/>
  <conditionalFormatting sqref="AZ28">
    <cfRule type="cellIs" dxfId="35" priority="6" operator="equal">
      <formula>"該当する"</formula>
    </cfRule>
  </conditionalFormatting>
  <conditionalFormatting sqref="BE28">
    <cfRule type="cellIs" dxfId="34" priority="5" operator="equal">
      <formula>"該当する"</formula>
    </cfRule>
  </conditionalFormatting>
  <conditionalFormatting sqref="BJ28:BQ33">
    <cfRule type="cellIs" dxfId="33" priority="4" operator="equal">
      <formula>"該当する"</formula>
    </cfRule>
  </conditionalFormatting>
  <conditionalFormatting sqref="AU28:AY33">
    <cfRule type="expression" dxfId="32" priority="3">
      <formula>$AU$28="有"</formula>
    </cfRule>
  </conditionalFormatting>
  <conditionalFormatting sqref="AH28:AT30">
    <cfRule type="expression" dxfId="31" priority="2">
      <formula>AND($I$28&gt;0,$AH$28="")</formula>
    </cfRule>
  </conditionalFormatting>
  <conditionalFormatting sqref="AH31:AT33">
    <cfRule type="expression" dxfId="30" priority="1">
      <formula>AND($I$28&gt;0,$AH$31="")</formula>
    </cfRule>
  </conditionalFormatting>
  <dataValidations count="3"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600-000000000000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600-000001000000}"/>
    <dataValidation type="whole" operator="greaterThan" allowBlank="1" showInputMessage="1" showErrorMessage="1" error="再リース契約がない場合は、入力不要です" sqref="I28:L30" xr:uid="{00000000-0002-0000-0600-000002000000}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3000000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00000000-0002-0000-0600-000004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600-000005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600-000006000000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2"/>
      <c r="AW2" s="102"/>
      <c r="AX2" s="102"/>
      <c r="AY2" s="102"/>
      <c r="AZ2" s="102"/>
      <c r="BA2" s="102"/>
      <c r="BB2" s="105" t="s">
        <v>1</v>
      </c>
      <c r="BC2" s="114"/>
      <c r="BD2" s="257">
        <v>2020</v>
      </c>
      <c r="BE2" s="257"/>
      <c r="BF2" s="257"/>
      <c r="BG2" s="257"/>
      <c r="BH2" s="764" t="s">
        <v>2</v>
      </c>
      <c r="BI2" s="764"/>
      <c r="BJ2" s="597" t="str">
        <f>IF(【契約③】契約内容申告書!BJ2="","",【契約③】契約内容申告書!BJ2)</f>
        <v/>
      </c>
      <c r="BK2" s="597"/>
      <c r="BL2" s="764" t="s">
        <v>4</v>
      </c>
      <c r="BM2" s="764"/>
      <c r="BN2" s="597" t="str">
        <f>IF(【契約③】契約内容申告書!BN2="","",【契約③】契約内容申告書!BN2)</f>
        <v/>
      </c>
      <c r="BO2" s="597"/>
      <c r="BP2" s="115" t="s">
        <v>6</v>
      </c>
      <c r="BQ2" s="116"/>
      <c r="BR2" s="8"/>
    </row>
    <row r="3" spans="2:70" s="38" customFormat="1" ht="21.75" customHeight="1" x14ac:dyDescent="0.1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2"/>
      <c r="AW3" s="102"/>
      <c r="AX3" s="102"/>
      <c r="AY3" s="102"/>
      <c r="AZ3" s="102"/>
      <c r="BA3" s="102"/>
      <c r="BB3" s="105" t="s">
        <v>7</v>
      </c>
      <c r="BC3" s="4" t="s">
        <v>163</v>
      </c>
      <c r="BD3" s="4"/>
      <c r="BE3" s="4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116"/>
      <c r="BR3" s="118"/>
    </row>
    <row r="4" spans="2:70" ht="43.5" customHeight="1" x14ac:dyDescent="0.15">
      <c r="AA4" s="700" t="s">
        <v>59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02"/>
      <c r="AW4" s="102"/>
      <c r="AX4" s="102"/>
      <c r="AY4" s="102"/>
      <c r="AZ4" s="102"/>
      <c r="BA4" s="102"/>
      <c r="BB4" s="102"/>
      <c r="BC4" s="115"/>
      <c r="BD4" s="116"/>
      <c r="BE4" s="116"/>
      <c r="BF4" s="116"/>
      <c r="BG4" s="116"/>
      <c r="BH4" s="119"/>
      <c r="BI4" s="120"/>
      <c r="BJ4" s="5"/>
      <c r="BK4" s="6" t="s">
        <v>50</v>
      </c>
      <c r="BL4" s="766">
        <f>【契約③】契約内容申告書!BL4</f>
        <v>3</v>
      </c>
      <c r="BM4" s="766"/>
      <c r="BN4" s="7" t="s">
        <v>51</v>
      </c>
      <c r="BO4" s="766" t="str">
        <f>IF(J15="","",J15)</f>
        <v/>
      </c>
      <c r="BP4" s="766"/>
      <c r="BQ4" s="6" t="s">
        <v>52</v>
      </c>
      <c r="BR4" s="8"/>
    </row>
    <row r="5" spans="2:70" s="45" customFormat="1" ht="24" x14ac:dyDescent="0.15">
      <c r="B5" s="701" t="s">
        <v>132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5" customFormat="1" ht="24" x14ac:dyDescent="0.15">
      <c r="B6" s="701" t="s">
        <v>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16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48" customFormat="1" ht="12" customHeight="1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2:70" s="48" customFormat="1" ht="17.25" customHeight="1" x14ac:dyDescent="0.15">
      <c r="B9" s="277" t="s">
        <v>12</v>
      </c>
      <c r="C9" s="278"/>
      <c r="D9" s="278"/>
      <c r="E9" s="278"/>
      <c r="F9" s="278"/>
      <c r="G9" s="278"/>
      <c r="H9" s="278"/>
      <c r="I9" s="279"/>
      <c r="J9" s="561" t="str">
        <f>IF(【契約③】契約内容申告書!J9="","",【契約③】契約内容申告書!J9)</f>
        <v/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BI9" s="53"/>
      <c r="BJ9" s="54"/>
      <c r="BK9" s="54"/>
      <c r="BQ9" s="54"/>
    </row>
    <row r="10" spans="2:70" s="48" customFormat="1" ht="17.25" customHeight="1" x14ac:dyDescent="0.15">
      <c r="B10" s="280"/>
      <c r="C10" s="281"/>
      <c r="D10" s="281"/>
      <c r="E10" s="281"/>
      <c r="F10" s="281"/>
      <c r="G10" s="281"/>
      <c r="H10" s="281"/>
      <c r="I10" s="282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BI10" s="53"/>
      <c r="BJ10" s="53"/>
      <c r="BK10" s="53"/>
      <c r="BQ10" s="53"/>
    </row>
    <row r="11" spans="2:70" ht="17.25" customHeight="1" x14ac:dyDescent="0.15">
      <c r="B11" s="277" t="s">
        <v>14</v>
      </c>
      <c r="C11" s="278"/>
      <c r="D11" s="278"/>
      <c r="E11" s="278"/>
      <c r="F11" s="278"/>
      <c r="G11" s="278"/>
      <c r="H11" s="278"/>
      <c r="I11" s="279"/>
      <c r="J11" s="561" t="str">
        <f>IF(【契約③】契約内容申告書!J11="","",【契約③】契約内容申告書!J11)</f>
        <v/>
      </c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280"/>
      <c r="C12" s="281"/>
      <c r="D12" s="281"/>
      <c r="E12" s="281"/>
      <c r="F12" s="281"/>
      <c r="G12" s="281"/>
      <c r="H12" s="281"/>
      <c r="I12" s="282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277" t="s">
        <v>16</v>
      </c>
      <c r="C13" s="278"/>
      <c r="D13" s="278"/>
      <c r="E13" s="278"/>
      <c r="F13" s="278"/>
      <c r="G13" s="278"/>
      <c r="H13" s="278"/>
      <c r="I13" s="279"/>
      <c r="J13" s="561" t="str">
        <f>IF(【契約③】契約内容申告書!J13="","",【契約③】契約内容申告書!J13)</f>
        <v/>
      </c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280"/>
      <c r="C14" s="281"/>
      <c r="D14" s="281"/>
      <c r="E14" s="281"/>
      <c r="F14" s="281"/>
      <c r="G14" s="281"/>
      <c r="H14" s="281"/>
      <c r="I14" s="282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561" t="str">
        <f>IF(【契約③】契約内容申告書!J15="","",【契約③】契約内容申告書!J15)</f>
        <v/>
      </c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24"/>
      <c r="AT15" s="53"/>
    </row>
    <row r="16" spans="2:70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24"/>
      <c r="AT16" s="53"/>
    </row>
    <row r="17" spans="1:69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561">
        <f>IF(【契約③】契約内容申告書!J17="","",【契約③】契約内容申告書!J17)</f>
        <v>3</v>
      </c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280"/>
      <c r="C18" s="281"/>
      <c r="D18" s="281"/>
      <c r="E18" s="281"/>
      <c r="F18" s="281"/>
      <c r="G18" s="281"/>
      <c r="H18" s="281"/>
      <c r="I18" s="282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1"/>
      <c r="BN19" s="48"/>
      <c r="BO19" s="121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277" t="s">
        <v>66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1:69" ht="13.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</row>
    <row r="23" spans="1:69" ht="13.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56" t="s">
        <v>67</v>
      </c>
      <c r="C25" s="357"/>
      <c r="D25" s="358"/>
      <c r="E25" s="519" t="s">
        <v>68</v>
      </c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1"/>
      <c r="T25" s="367">
        <f>T28+T31</f>
        <v>0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555" t="s">
        <v>69</v>
      </c>
      <c r="AO25" s="556"/>
      <c r="AP25" s="557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59"/>
      <c r="C26" s="360"/>
      <c r="D26" s="361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T26" s="370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546"/>
      <c r="AO26" s="547"/>
      <c r="AP26" s="548"/>
      <c r="AQ26" s="12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62"/>
      <c r="C27" s="363"/>
      <c r="D27" s="364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T27" s="552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4"/>
      <c r="AN27" s="558"/>
      <c r="AO27" s="559"/>
      <c r="AP27" s="560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56" t="s">
        <v>70</v>
      </c>
      <c r="F28" s="357"/>
      <c r="G28" s="358"/>
      <c r="H28" s="519" t="s">
        <v>71</v>
      </c>
      <c r="I28" s="520"/>
      <c r="J28" s="520"/>
      <c r="K28" s="520"/>
      <c r="L28" s="520"/>
      <c r="M28" s="520"/>
      <c r="N28" s="520"/>
      <c r="O28" s="520"/>
      <c r="P28" s="520"/>
      <c r="Q28" s="521"/>
      <c r="T28" s="540">
        <f>【契約③】契約内容申告書!B28</f>
        <v>0</v>
      </c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2"/>
      <c r="AN28" s="543" t="s">
        <v>69</v>
      </c>
      <c r="AO28" s="544"/>
      <c r="AP28" s="545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59"/>
      <c r="F29" s="360"/>
      <c r="G29" s="361"/>
      <c r="H29" s="522"/>
      <c r="I29" s="523"/>
      <c r="J29" s="523"/>
      <c r="K29" s="523"/>
      <c r="L29" s="523"/>
      <c r="M29" s="523"/>
      <c r="N29" s="523"/>
      <c r="O29" s="523"/>
      <c r="P29" s="523"/>
      <c r="Q29" s="524"/>
      <c r="T29" s="370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2"/>
      <c r="AN29" s="546"/>
      <c r="AO29" s="547"/>
      <c r="AP29" s="54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62"/>
      <c r="F30" s="363"/>
      <c r="G30" s="364"/>
      <c r="H30" s="525"/>
      <c r="I30" s="526"/>
      <c r="J30" s="526"/>
      <c r="K30" s="526"/>
      <c r="L30" s="526"/>
      <c r="M30" s="526"/>
      <c r="N30" s="526"/>
      <c r="O30" s="526"/>
      <c r="P30" s="526"/>
      <c r="Q30" s="527"/>
      <c r="T30" s="552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4"/>
      <c r="AN30" s="558"/>
      <c r="AO30" s="559"/>
      <c r="AP30" s="56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56" t="s">
        <v>72</v>
      </c>
      <c r="F31" s="357"/>
      <c r="G31" s="358"/>
      <c r="H31" s="519" t="s">
        <v>73</v>
      </c>
      <c r="I31" s="520"/>
      <c r="J31" s="520"/>
      <c r="K31" s="520"/>
      <c r="L31" s="520"/>
      <c r="M31" s="520"/>
      <c r="N31" s="520"/>
      <c r="O31" s="520"/>
      <c r="P31" s="520"/>
      <c r="Q31" s="521"/>
      <c r="T31" s="540">
        <f>【契約③】契約内容申告書!I28</f>
        <v>0</v>
      </c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2"/>
      <c r="AN31" s="543" t="s">
        <v>69</v>
      </c>
      <c r="AO31" s="544"/>
      <c r="AP31" s="545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59"/>
      <c r="F32" s="360"/>
      <c r="G32" s="361"/>
      <c r="H32" s="522"/>
      <c r="I32" s="523"/>
      <c r="J32" s="523"/>
      <c r="K32" s="523"/>
      <c r="L32" s="523"/>
      <c r="M32" s="523"/>
      <c r="N32" s="523"/>
      <c r="O32" s="523"/>
      <c r="P32" s="523"/>
      <c r="Q32" s="524"/>
      <c r="T32" s="370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2"/>
      <c r="AN32" s="546"/>
      <c r="AO32" s="547"/>
      <c r="AP32" s="54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62"/>
      <c r="F33" s="363"/>
      <c r="G33" s="364"/>
      <c r="H33" s="525"/>
      <c r="I33" s="526"/>
      <c r="J33" s="526"/>
      <c r="K33" s="526"/>
      <c r="L33" s="526"/>
      <c r="M33" s="526"/>
      <c r="N33" s="526"/>
      <c r="O33" s="526"/>
      <c r="P33" s="526"/>
      <c r="Q33" s="527"/>
      <c r="T33" s="373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5"/>
      <c r="AN33" s="549"/>
      <c r="AO33" s="550"/>
      <c r="AP33" s="55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56" t="s">
        <v>74</v>
      </c>
      <c r="C34" s="357"/>
      <c r="D34" s="358"/>
      <c r="E34" s="395" t="s">
        <v>75</v>
      </c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T34" s="367">
        <f>T37+T40</f>
        <v>0</v>
      </c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  <c r="AN34" s="426" t="s">
        <v>65</v>
      </c>
      <c r="AO34" s="427"/>
      <c r="AP34" s="428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59"/>
      <c r="C35" s="360"/>
      <c r="D35" s="361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T35" s="370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411"/>
      <c r="AO35" s="412"/>
      <c r="AP35" s="413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62"/>
      <c r="C36" s="363"/>
      <c r="D36" s="36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T36" s="552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4"/>
      <c r="AN36" s="411"/>
      <c r="AO36" s="412"/>
      <c r="AP36" s="41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56" t="s">
        <v>76</v>
      </c>
      <c r="F37" s="357"/>
      <c r="G37" s="358"/>
      <c r="H37" s="519" t="s">
        <v>77</v>
      </c>
      <c r="I37" s="520"/>
      <c r="J37" s="520"/>
      <c r="K37" s="520"/>
      <c r="L37" s="520"/>
      <c r="M37" s="520"/>
      <c r="N37" s="520"/>
      <c r="O37" s="520"/>
      <c r="P37" s="520"/>
      <c r="Q37" s="521"/>
      <c r="R37" s="24"/>
      <c r="S37" s="24"/>
      <c r="T37" s="719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1"/>
      <c r="AN37" s="411" t="s">
        <v>65</v>
      </c>
      <c r="AO37" s="412"/>
      <c r="AP37" s="413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59"/>
      <c r="F38" s="360"/>
      <c r="G38" s="361"/>
      <c r="H38" s="522"/>
      <c r="I38" s="523"/>
      <c r="J38" s="523"/>
      <c r="K38" s="523"/>
      <c r="L38" s="523"/>
      <c r="M38" s="523"/>
      <c r="N38" s="523"/>
      <c r="O38" s="523"/>
      <c r="P38" s="523"/>
      <c r="Q38" s="524"/>
      <c r="T38" s="722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4"/>
      <c r="AN38" s="411"/>
      <c r="AO38" s="412"/>
      <c r="AP38" s="413"/>
    </row>
    <row r="39" spans="1:69" ht="13.5" customHeight="1" x14ac:dyDescent="0.15">
      <c r="E39" s="362"/>
      <c r="F39" s="363"/>
      <c r="G39" s="364"/>
      <c r="H39" s="525"/>
      <c r="I39" s="526"/>
      <c r="J39" s="526"/>
      <c r="K39" s="526"/>
      <c r="L39" s="526"/>
      <c r="M39" s="526"/>
      <c r="N39" s="526"/>
      <c r="O39" s="526"/>
      <c r="P39" s="526"/>
      <c r="Q39" s="527"/>
      <c r="T39" s="758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60"/>
      <c r="AN39" s="411"/>
      <c r="AO39" s="412"/>
      <c r="AP39" s="413"/>
    </row>
    <row r="40" spans="1:69" ht="13.5" customHeight="1" x14ac:dyDescent="0.15">
      <c r="E40" s="356" t="s">
        <v>78</v>
      </c>
      <c r="F40" s="357"/>
      <c r="G40" s="358"/>
      <c r="H40" s="519" t="s">
        <v>79</v>
      </c>
      <c r="I40" s="520"/>
      <c r="J40" s="520"/>
      <c r="K40" s="520"/>
      <c r="L40" s="520"/>
      <c r="M40" s="520"/>
      <c r="N40" s="520"/>
      <c r="O40" s="520"/>
      <c r="P40" s="520"/>
      <c r="Q40" s="521"/>
      <c r="T40" s="719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1"/>
      <c r="AN40" s="411" t="s">
        <v>65</v>
      </c>
      <c r="AO40" s="412"/>
      <c r="AP40" s="413"/>
    </row>
    <row r="41" spans="1:69" ht="13.5" customHeight="1" x14ac:dyDescent="0.15">
      <c r="E41" s="359"/>
      <c r="F41" s="360"/>
      <c r="G41" s="361"/>
      <c r="H41" s="522"/>
      <c r="I41" s="523"/>
      <c r="J41" s="523"/>
      <c r="K41" s="523"/>
      <c r="L41" s="523"/>
      <c r="M41" s="523"/>
      <c r="N41" s="523"/>
      <c r="O41" s="523"/>
      <c r="P41" s="523"/>
      <c r="Q41" s="524"/>
      <c r="T41" s="722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4"/>
      <c r="AN41" s="411"/>
      <c r="AO41" s="412"/>
      <c r="AP41" s="413"/>
    </row>
    <row r="42" spans="1:69" ht="13.5" customHeight="1" x14ac:dyDescent="0.15">
      <c r="E42" s="362"/>
      <c r="F42" s="363"/>
      <c r="G42" s="364"/>
      <c r="H42" s="525"/>
      <c r="I42" s="526"/>
      <c r="J42" s="526"/>
      <c r="K42" s="526"/>
      <c r="L42" s="526"/>
      <c r="M42" s="526"/>
      <c r="N42" s="526"/>
      <c r="O42" s="526"/>
      <c r="P42" s="526"/>
      <c r="Q42" s="527"/>
      <c r="T42" s="725"/>
      <c r="U42" s="726"/>
      <c r="V42" s="726"/>
      <c r="W42" s="726"/>
      <c r="X42" s="726"/>
      <c r="Y42" s="726"/>
      <c r="Z42" s="726"/>
      <c r="AA42" s="726"/>
      <c r="AB42" s="726"/>
      <c r="AC42" s="726"/>
      <c r="AD42" s="726"/>
      <c r="AE42" s="726"/>
      <c r="AF42" s="726"/>
      <c r="AG42" s="726"/>
      <c r="AH42" s="726"/>
      <c r="AI42" s="726"/>
      <c r="AJ42" s="726"/>
      <c r="AK42" s="726"/>
      <c r="AL42" s="726"/>
      <c r="AM42" s="727"/>
      <c r="AN42" s="414"/>
      <c r="AO42" s="415"/>
      <c r="AP42" s="416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66"/>
      <c r="AO43" s="66"/>
      <c r="AP43" s="66"/>
    </row>
    <row r="44" spans="1:69" ht="46.5" customHeight="1" x14ac:dyDescent="0.15">
      <c r="B44" s="67" t="s">
        <v>80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61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762"/>
      <c r="AM44" s="763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277" t="s">
        <v>81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3.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7"/>
    </row>
    <row r="47" spans="1:69" ht="13.5" customHeight="1" x14ac:dyDescent="0.15"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2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286" t="s">
        <v>82</v>
      </c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S49" s="286" t="s">
        <v>83</v>
      </c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56" t="s">
        <v>84</v>
      </c>
      <c r="C52" s="357"/>
      <c r="D52" s="358"/>
      <c r="E52" s="366" t="s">
        <v>85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24"/>
      <c r="S52" s="73"/>
      <c r="T52" s="441">
        <v>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50" t="s">
        <v>65</v>
      </c>
      <c r="AO52" s="451"/>
      <c r="AP52" s="452"/>
      <c r="AQ52" s="73"/>
      <c r="AR52" s="24"/>
      <c r="AS52" s="73"/>
      <c r="AT52" s="367" t="str">
        <f>IF(T44="積算",ROUNDDOWN((T37/3),0),"")</f>
        <v/>
      </c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9"/>
      <c r="BN52" s="376" t="s">
        <v>65</v>
      </c>
      <c r="BO52" s="377"/>
      <c r="BP52" s="378"/>
      <c r="BQ52" s="73"/>
      <c r="BR52" s="24"/>
    </row>
    <row r="53" spans="1:82" x14ac:dyDescent="0.15">
      <c r="B53" s="359"/>
      <c r="C53" s="360"/>
      <c r="D53" s="361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S53" s="73"/>
      <c r="T53" s="444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6"/>
      <c r="AN53" s="453"/>
      <c r="AO53" s="454"/>
      <c r="AP53" s="455"/>
      <c r="AQ53" s="73"/>
      <c r="AS53" s="73"/>
      <c r="AT53" s="370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2"/>
      <c r="BN53" s="379"/>
      <c r="BO53" s="380"/>
      <c r="BP53" s="381"/>
      <c r="BQ53" s="73"/>
    </row>
    <row r="54" spans="1:82" x14ac:dyDescent="0.15">
      <c r="B54" s="362"/>
      <c r="C54" s="363"/>
      <c r="D54" s="364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S54" s="73"/>
      <c r="T54" s="447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9"/>
      <c r="AN54" s="456"/>
      <c r="AO54" s="457"/>
      <c r="AP54" s="458"/>
      <c r="AQ54" s="73"/>
      <c r="AS54" s="73"/>
      <c r="AT54" s="373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82"/>
      <c r="BO54" s="383"/>
      <c r="BP54" s="384"/>
      <c r="BQ54" s="73"/>
    </row>
    <row r="55" spans="1:82" x14ac:dyDescent="0.15">
      <c r="B55" s="356" t="s">
        <v>86</v>
      </c>
      <c r="C55" s="357"/>
      <c r="D55" s="358"/>
      <c r="E55" s="365" t="s">
        <v>87</v>
      </c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S55" s="73"/>
      <c r="T55" s="367" t="str">
        <f>IF(T44="積算",T34-T52,"")</f>
        <v/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6" t="s">
        <v>65</v>
      </c>
      <c r="AO55" s="377"/>
      <c r="AP55" s="378"/>
      <c r="AQ55" s="73"/>
      <c r="AS55" s="73"/>
      <c r="AT55" s="367" t="str">
        <f>IF(T44="積算",T34-AT52,"")</f>
        <v/>
      </c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376" t="s">
        <v>65</v>
      </c>
      <c r="BO55" s="377"/>
      <c r="BP55" s="378"/>
      <c r="BQ55" s="73"/>
    </row>
    <row r="56" spans="1:82" x14ac:dyDescent="0.15">
      <c r="B56" s="359"/>
      <c r="C56" s="360"/>
      <c r="D56" s="361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S56" s="73"/>
      <c r="T56" s="370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2"/>
      <c r="AN56" s="379"/>
      <c r="AO56" s="380"/>
      <c r="AP56" s="381"/>
      <c r="AQ56" s="73"/>
      <c r="AS56" s="73"/>
      <c r="AT56" s="370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2"/>
      <c r="BN56" s="379"/>
      <c r="BO56" s="380"/>
      <c r="BP56" s="381"/>
      <c r="BQ56" s="73"/>
    </row>
    <row r="57" spans="1:82" x14ac:dyDescent="0.15">
      <c r="B57" s="362"/>
      <c r="C57" s="363"/>
      <c r="D57" s="364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S57" s="73"/>
      <c r="T57" s="373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82"/>
      <c r="AO57" s="383"/>
      <c r="AP57" s="384"/>
      <c r="AQ57" s="73"/>
      <c r="AS57" s="73"/>
      <c r="AT57" s="373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82"/>
      <c r="BO57" s="383"/>
      <c r="BP57" s="384"/>
      <c r="BQ57" s="73"/>
      <c r="BR57" s="34"/>
    </row>
    <row r="58" spans="1:82" ht="13.5" customHeight="1" x14ac:dyDescent="0.15">
      <c r="B58" s="356" t="s">
        <v>88</v>
      </c>
      <c r="C58" s="357"/>
      <c r="D58" s="358"/>
      <c r="E58" s="395" t="s">
        <v>89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S58" s="73"/>
      <c r="T58" s="755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7"/>
      <c r="AN58" s="426" t="s">
        <v>65</v>
      </c>
      <c r="AO58" s="427"/>
      <c r="AP58" s="428"/>
      <c r="AQ58" s="73"/>
      <c r="AS58" s="73"/>
      <c r="AT58" s="755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7"/>
      <c r="BN58" s="426" t="s">
        <v>65</v>
      </c>
      <c r="BO58" s="427"/>
      <c r="BP58" s="428"/>
      <c r="BQ58" s="73"/>
    </row>
    <row r="59" spans="1:82" ht="13.5" customHeight="1" x14ac:dyDescent="0.15">
      <c r="B59" s="359"/>
      <c r="C59" s="360"/>
      <c r="D59" s="361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S59" s="73"/>
      <c r="T59" s="722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4"/>
      <c r="AN59" s="411"/>
      <c r="AO59" s="412"/>
      <c r="AP59" s="413"/>
      <c r="AQ59" s="73"/>
      <c r="AS59" s="73"/>
      <c r="AT59" s="722"/>
      <c r="AU59" s="723"/>
      <c r="AV59" s="723"/>
      <c r="AW59" s="723"/>
      <c r="AX59" s="723"/>
      <c r="AY59" s="723"/>
      <c r="AZ59" s="723"/>
      <c r="BA59" s="723"/>
      <c r="BB59" s="723"/>
      <c r="BC59" s="723"/>
      <c r="BD59" s="723"/>
      <c r="BE59" s="723"/>
      <c r="BF59" s="723"/>
      <c r="BG59" s="723"/>
      <c r="BH59" s="723"/>
      <c r="BI59" s="723"/>
      <c r="BJ59" s="723"/>
      <c r="BK59" s="723"/>
      <c r="BL59" s="723"/>
      <c r="BM59" s="724"/>
      <c r="BN59" s="411"/>
      <c r="BO59" s="412"/>
      <c r="BP59" s="413"/>
      <c r="BQ59" s="73"/>
    </row>
    <row r="60" spans="1:82" ht="13.5" customHeight="1" x14ac:dyDescent="0.15">
      <c r="B60" s="362"/>
      <c r="C60" s="363"/>
      <c r="D60" s="364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S60" s="73"/>
      <c r="T60" s="758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  <c r="AL60" s="759"/>
      <c r="AM60" s="760"/>
      <c r="AN60" s="411"/>
      <c r="AO60" s="412"/>
      <c r="AP60" s="413"/>
      <c r="AQ60" s="73"/>
      <c r="AS60" s="73"/>
      <c r="AT60" s="758"/>
      <c r="AU60" s="759"/>
      <c r="AV60" s="759"/>
      <c r="AW60" s="759"/>
      <c r="AX60" s="759"/>
      <c r="AY60" s="759"/>
      <c r="AZ60" s="759"/>
      <c r="BA60" s="759"/>
      <c r="BB60" s="759"/>
      <c r="BC60" s="759"/>
      <c r="BD60" s="759"/>
      <c r="BE60" s="759"/>
      <c r="BF60" s="759"/>
      <c r="BG60" s="759"/>
      <c r="BH60" s="759"/>
      <c r="BI60" s="759"/>
      <c r="BJ60" s="759"/>
      <c r="BK60" s="759"/>
      <c r="BL60" s="759"/>
      <c r="BM60" s="760"/>
      <c r="BN60" s="411"/>
      <c r="BO60" s="412"/>
      <c r="BP60" s="413"/>
      <c r="BQ60" s="73"/>
      <c r="BR60" s="34"/>
    </row>
    <row r="61" spans="1:82" ht="13.5" customHeight="1" x14ac:dyDescent="0.15">
      <c r="B61" s="386" t="s">
        <v>90</v>
      </c>
      <c r="C61" s="387"/>
      <c r="D61" s="388"/>
      <c r="E61" s="395" t="s">
        <v>91</v>
      </c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S61" s="73"/>
      <c r="T61" s="367" t="str">
        <f>IF(T44="積算",T55+T58,"")</f>
        <v/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613" t="s">
        <v>65</v>
      </c>
      <c r="AO61" s="614"/>
      <c r="AP61" s="615"/>
      <c r="AQ61" s="74"/>
      <c r="AR61" s="85"/>
      <c r="AS61" s="74"/>
      <c r="AT61" s="367" t="str">
        <f>IF(T44="積算",AT55+AT58,"")</f>
        <v/>
      </c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9"/>
      <c r="BN61" s="426" t="s">
        <v>65</v>
      </c>
      <c r="BO61" s="427"/>
      <c r="BP61" s="428"/>
      <c r="BQ61" s="73"/>
      <c r="BR61" s="718" t="str">
        <f>IF($AT$61&gt;=$AT$55,"","※1")</f>
        <v/>
      </c>
      <c r="BS61" s="385" t="str">
        <f>IF(BR61="※1","残価設定がないリース契約であることが確認できません。","")</f>
        <v/>
      </c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</row>
    <row r="62" spans="1:82" ht="13.5" customHeight="1" x14ac:dyDescent="0.15">
      <c r="B62" s="389"/>
      <c r="C62" s="390"/>
      <c r="D62" s="391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S62" s="73"/>
      <c r="T62" s="370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2"/>
      <c r="AN62" s="616"/>
      <c r="AO62" s="617"/>
      <c r="AP62" s="618"/>
      <c r="AQ62" s="74"/>
      <c r="AR62" s="85"/>
      <c r="AS62" s="74"/>
      <c r="AT62" s="370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2"/>
      <c r="BN62" s="411"/>
      <c r="BO62" s="412"/>
      <c r="BP62" s="413"/>
      <c r="BQ62" s="73"/>
      <c r="BR62" s="718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</row>
    <row r="63" spans="1:82" ht="13.5" customHeight="1" x14ac:dyDescent="0.15">
      <c r="B63" s="392"/>
      <c r="C63" s="393"/>
      <c r="D63" s="394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73"/>
      <c r="T63" s="552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4"/>
      <c r="AN63" s="616"/>
      <c r="AO63" s="617"/>
      <c r="AP63" s="618"/>
      <c r="AQ63" s="74"/>
      <c r="AR63" s="85"/>
      <c r="AS63" s="74"/>
      <c r="AT63" s="552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4"/>
      <c r="BN63" s="411"/>
      <c r="BO63" s="412"/>
      <c r="BP63" s="413"/>
      <c r="BQ63" s="73"/>
      <c r="BR63" s="718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</row>
    <row r="64" spans="1:82" x14ac:dyDescent="0.15">
      <c r="B64" s="386" t="s">
        <v>92</v>
      </c>
      <c r="C64" s="387"/>
      <c r="D64" s="388"/>
      <c r="E64" s="395" t="s">
        <v>93</v>
      </c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S64" s="73"/>
      <c r="T64" s="719"/>
      <c r="U64" s="720"/>
      <c r="V64" s="720"/>
      <c r="W64" s="720"/>
      <c r="X64" s="720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1"/>
      <c r="AN64" s="411" t="s">
        <v>65</v>
      </c>
      <c r="AO64" s="412"/>
      <c r="AP64" s="413"/>
      <c r="AQ64" s="73"/>
      <c r="AS64" s="73"/>
      <c r="AT64" s="719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0"/>
      <c r="BK64" s="720"/>
      <c r="BL64" s="720"/>
      <c r="BM64" s="721"/>
      <c r="BN64" s="411" t="s">
        <v>65</v>
      </c>
      <c r="BO64" s="412"/>
      <c r="BP64" s="413"/>
      <c r="BQ64" s="73"/>
      <c r="BR64" s="34"/>
    </row>
    <row r="65" spans="2:82" ht="13.5" customHeight="1" x14ac:dyDescent="0.15">
      <c r="B65" s="389"/>
      <c r="C65" s="390"/>
      <c r="D65" s="39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S65" s="73"/>
      <c r="T65" s="722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4"/>
      <c r="AN65" s="411"/>
      <c r="AO65" s="412"/>
      <c r="AP65" s="413"/>
      <c r="AQ65" s="73"/>
      <c r="AS65" s="73"/>
      <c r="AT65" s="722"/>
      <c r="AU65" s="723"/>
      <c r="AV65" s="723"/>
      <c r="AW65" s="723"/>
      <c r="AX65" s="723"/>
      <c r="AY65" s="723"/>
      <c r="AZ65" s="723"/>
      <c r="BA65" s="723"/>
      <c r="BB65" s="723"/>
      <c r="BC65" s="723"/>
      <c r="BD65" s="723"/>
      <c r="BE65" s="723"/>
      <c r="BF65" s="723"/>
      <c r="BG65" s="723"/>
      <c r="BH65" s="723"/>
      <c r="BI65" s="723"/>
      <c r="BJ65" s="723"/>
      <c r="BK65" s="723"/>
      <c r="BL65" s="723"/>
      <c r="BM65" s="724"/>
      <c r="BN65" s="411"/>
      <c r="BO65" s="412"/>
      <c r="BP65" s="413"/>
      <c r="BQ65" s="73"/>
      <c r="BR65" s="34"/>
    </row>
    <row r="66" spans="2:82" ht="13.5" customHeight="1" x14ac:dyDescent="0.15">
      <c r="B66" s="392"/>
      <c r="C66" s="393"/>
      <c r="D66" s="394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S66" s="73"/>
      <c r="T66" s="725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7"/>
      <c r="AN66" s="414"/>
      <c r="AO66" s="415"/>
      <c r="AP66" s="416"/>
      <c r="AQ66" s="73"/>
      <c r="AS66" s="73"/>
      <c r="AT66" s="725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7"/>
      <c r="BN66" s="414"/>
      <c r="BO66" s="415"/>
      <c r="BP66" s="416"/>
      <c r="BQ66" s="73"/>
      <c r="BR66" s="34"/>
    </row>
    <row r="67" spans="2:82" ht="13.5" customHeight="1" x14ac:dyDescent="0.15">
      <c r="B67" s="356" t="s">
        <v>94</v>
      </c>
      <c r="C67" s="357"/>
      <c r="D67" s="358"/>
      <c r="E67" s="365" t="s">
        <v>95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S67" s="73"/>
      <c r="T67" s="367" t="str">
        <f>IF(T44="積算",T61+T64,"")</f>
        <v/>
      </c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9"/>
      <c r="AN67" s="604" t="s">
        <v>65</v>
      </c>
      <c r="AO67" s="605"/>
      <c r="AP67" s="606"/>
      <c r="AQ67" s="74"/>
      <c r="AR67" s="85"/>
      <c r="AS67" s="74"/>
      <c r="AT67" s="367" t="str">
        <f>IF(T44="積算",AT61+AT64,"")</f>
        <v/>
      </c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9"/>
      <c r="BN67" s="376" t="s">
        <v>65</v>
      </c>
      <c r="BO67" s="377"/>
      <c r="BP67" s="378"/>
      <c r="BQ67" s="73"/>
      <c r="BR67" s="718" t="str">
        <f>IF($T$44="積算",IF($AT$58="","",IF($T$67-$AT$67&gt;$AT$52,"","※2")),"")</f>
        <v/>
      </c>
      <c r="BS67" s="346" t="str">
        <f>IF(BR67="※2","補助金が有る場合の「リース料金支払額総合計」から、補助金相当分の減額がされていることが確認できません。","")</f>
        <v/>
      </c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</row>
    <row r="68" spans="2:82" ht="13.5" customHeight="1" x14ac:dyDescent="0.15">
      <c r="B68" s="359"/>
      <c r="C68" s="360"/>
      <c r="D68" s="361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S68" s="73"/>
      <c r="T68" s="370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2"/>
      <c r="AN68" s="607"/>
      <c r="AO68" s="608"/>
      <c r="AP68" s="609"/>
      <c r="AQ68" s="74"/>
      <c r="AR68" s="85"/>
      <c r="AS68" s="74"/>
      <c r="AT68" s="370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2"/>
      <c r="BN68" s="379"/>
      <c r="BO68" s="380"/>
      <c r="BP68" s="381"/>
      <c r="BQ68" s="73"/>
      <c r="BR68" s="718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</row>
    <row r="69" spans="2:82" ht="13.5" customHeight="1" x14ac:dyDescent="0.15">
      <c r="B69" s="362"/>
      <c r="C69" s="363"/>
      <c r="D69" s="364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S69" s="73"/>
      <c r="T69" s="373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5"/>
      <c r="AN69" s="610"/>
      <c r="AO69" s="611"/>
      <c r="AP69" s="612"/>
      <c r="AQ69" s="74"/>
      <c r="AR69" s="85"/>
      <c r="AS69" s="74"/>
      <c r="AT69" s="373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5"/>
      <c r="BN69" s="382"/>
      <c r="BO69" s="383"/>
      <c r="BP69" s="384"/>
      <c r="BQ69" s="73"/>
      <c r="BR69" s="718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277" t="s">
        <v>96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9"/>
    </row>
    <row r="74" spans="2:82" ht="13.5" customHeight="1" x14ac:dyDescent="0.15">
      <c r="B74" s="28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7"/>
    </row>
    <row r="75" spans="2:82" ht="13.5" customHeight="1" x14ac:dyDescent="0.15">
      <c r="B75" s="280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2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286" t="s">
        <v>82</v>
      </c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S77" s="286" t="s">
        <v>83</v>
      </c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56" t="s">
        <v>84</v>
      </c>
      <c r="C80" s="357"/>
      <c r="D80" s="358"/>
      <c r="E80" s="366" t="s">
        <v>85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S80" s="73"/>
      <c r="T80" s="441">
        <v>0</v>
      </c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3"/>
      <c r="AN80" s="450" t="s">
        <v>65</v>
      </c>
      <c r="AO80" s="451"/>
      <c r="AP80" s="452"/>
      <c r="AQ80" s="73"/>
      <c r="AS80" s="73"/>
      <c r="AT80" s="367" t="str">
        <f>IF($T$44="料率",ROUNDDOWN(($T$37/3),0),"")</f>
        <v/>
      </c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9"/>
      <c r="BN80" s="376" t="s">
        <v>65</v>
      </c>
      <c r="BO80" s="377"/>
      <c r="BP80" s="378"/>
      <c r="BQ80" s="73"/>
    </row>
    <row r="81" spans="2:82" ht="13.5" customHeight="1" x14ac:dyDescent="0.15">
      <c r="B81" s="359"/>
      <c r="C81" s="360"/>
      <c r="D81" s="361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S81" s="73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6"/>
      <c r="AN81" s="453"/>
      <c r="AO81" s="454"/>
      <c r="AP81" s="455"/>
      <c r="AQ81" s="73"/>
      <c r="AS81" s="73"/>
      <c r="AT81" s="370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2"/>
      <c r="BN81" s="379"/>
      <c r="BO81" s="380"/>
      <c r="BP81" s="381"/>
      <c r="BQ81" s="73"/>
    </row>
    <row r="82" spans="2:82" ht="13.5" customHeight="1" x14ac:dyDescent="0.15">
      <c r="B82" s="362"/>
      <c r="C82" s="363"/>
      <c r="D82" s="364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S82" s="73"/>
      <c r="T82" s="447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9"/>
      <c r="AN82" s="456"/>
      <c r="AO82" s="457"/>
      <c r="AP82" s="458"/>
      <c r="AQ82" s="73"/>
      <c r="AS82" s="73"/>
      <c r="AT82" s="37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82"/>
      <c r="BO82" s="383"/>
      <c r="BP82" s="384"/>
      <c r="BQ82" s="73"/>
    </row>
    <row r="83" spans="2:82" ht="13.5" customHeight="1" x14ac:dyDescent="0.15">
      <c r="B83" s="356" t="s">
        <v>86</v>
      </c>
      <c r="C83" s="357"/>
      <c r="D83" s="358"/>
      <c r="E83" s="365" t="s">
        <v>87</v>
      </c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S83" s="73"/>
      <c r="T83" s="367" t="str">
        <f>IF($T$44="料率",T34-T52,"")</f>
        <v/>
      </c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9"/>
      <c r="AN83" s="376" t="s">
        <v>65</v>
      </c>
      <c r="AO83" s="377"/>
      <c r="AP83" s="378"/>
      <c r="AQ83" s="73"/>
      <c r="AS83" s="73"/>
      <c r="AT83" s="367" t="str">
        <f>IF($T$44="料率",T34-AT80,"")</f>
        <v/>
      </c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9"/>
      <c r="BN83" s="376" t="s">
        <v>65</v>
      </c>
      <c r="BO83" s="377"/>
      <c r="BP83" s="378"/>
      <c r="BQ83" s="73"/>
    </row>
    <row r="84" spans="2:82" ht="13.5" customHeight="1" x14ac:dyDescent="0.15">
      <c r="B84" s="359"/>
      <c r="C84" s="360"/>
      <c r="D84" s="361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S84" s="73"/>
      <c r="T84" s="370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2"/>
      <c r="AN84" s="379"/>
      <c r="AO84" s="380"/>
      <c r="AP84" s="381"/>
      <c r="AQ84" s="73"/>
      <c r="AS84" s="73"/>
      <c r="AT84" s="370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2"/>
      <c r="BN84" s="379"/>
      <c r="BO84" s="380"/>
      <c r="BP84" s="381"/>
      <c r="BQ84" s="73"/>
    </row>
    <row r="85" spans="2:82" ht="13.5" customHeight="1" x14ac:dyDescent="0.15">
      <c r="B85" s="362"/>
      <c r="C85" s="363"/>
      <c r="D85" s="364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S85" s="73"/>
      <c r="T85" s="373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5"/>
      <c r="AN85" s="382"/>
      <c r="AO85" s="383"/>
      <c r="AP85" s="384"/>
      <c r="AQ85" s="73"/>
      <c r="AS85" s="73"/>
      <c r="AT85" s="373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82"/>
      <c r="BO85" s="383"/>
      <c r="BP85" s="384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33" t="s">
        <v>98</v>
      </c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76"/>
      <c r="AO86" s="76"/>
      <c r="AP86" s="76"/>
      <c r="AQ86" s="73"/>
      <c r="AS86" s="73"/>
      <c r="AT86" s="434" t="s">
        <v>98</v>
      </c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76"/>
      <c r="BO86" s="76"/>
      <c r="BP86" s="76"/>
      <c r="BQ86" s="73"/>
    </row>
    <row r="87" spans="2:82" ht="13.5" customHeight="1" x14ac:dyDescent="0.15">
      <c r="B87" s="386" t="s">
        <v>99</v>
      </c>
      <c r="C87" s="387"/>
      <c r="D87" s="388"/>
      <c r="E87" s="395" t="s">
        <v>100</v>
      </c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S87" s="73"/>
      <c r="T87" s="749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1"/>
      <c r="AN87" s="426" t="s">
        <v>101</v>
      </c>
      <c r="AO87" s="427"/>
      <c r="AP87" s="428"/>
      <c r="AQ87" s="73"/>
      <c r="AS87" s="73"/>
      <c r="AT87" s="749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1"/>
      <c r="BN87" s="426" t="s">
        <v>101</v>
      </c>
      <c r="BO87" s="427"/>
      <c r="BP87" s="428"/>
      <c r="BQ87" s="73"/>
    </row>
    <row r="88" spans="2:82" ht="13.5" customHeight="1" x14ac:dyDescent="0.15">
      <c r="B88" s="389"/>
      <c r="C88" s="390"/>
      <c r="D88" s="391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S88" s="73"/>
      <c r="T88" s="752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4"/>
      <c r="AN88" s="411"/>
      <c r="AO88" s="412"/>
      <c r="AP88" s="413"/>
      <c r="AQ88" s="73"/>
      <c r="AS88" s="73"/>
      <c r="AT88" s="752"/>
      <c r="AU88" s="753"/>
      <c r="AV88" s="753"/>
      <c r="AW88" s="753"/>
      <c r="AX88" s="753"/>
      <c r="AY88" s="753"/>
      <c r="AZ88" s="753"/>
      <c r="BA88" s="753"/>
      <c r="BB88" s="753"/>
      <c r="BC88" s="753"/>
      <c r="BD88" s="753"/>
      <c r="BE88" s="753"/>
      <c r="BF88" s="753"/>
      <c r="BG88" s="753"/>
      <c r="BH88" s="753"/>
      <c r="BI88" s="753"/>
      <c r="BJ88" s="753"/>
      <c r="BK88" s="753"/>
      <c r="BL88" s="753"/>
      <c r="BM88" s="754"/>
      <c r="BN88" s="411"/>
      <c r="BO88" s="412"/>
      <c r="BP88" s="413"/>
      <c r="BQ88" s="73"/>
    </row>
    <row r="89" spans="2:82" ht="13.5" customHeight="1" x14ac:dyDescent="0.15">
      <c r="B89" s="389"/>
      <c r="C89" s="390"/>
      <c r="D89" s="391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S89" s="73"/>
      <c r="T89" s="752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  <c r="AI89" s="753"/>
      <c r="AJ89" s="753"/>
      <c r="AK89" s="753"/>
      <c r="AL89" s="753"/>
      <c r="AM89" s="754"/>
      <c r="AN89" s="411"/>
      <c r="AO89" s="412"/>
      <c r="AP89" s="413"/>
      <c r="AQ89" s="73"/>
      <c r="AS89" s="73"/>
      <c r="AT89" s="752"/>
      <c r="AU89" s="753"/>
      <c r="AV89" s="753"/>
      <c r="AW89" s="753"/>
      <c r="AX89" s="753"/>
      <c r="AY89" s="753"/>
      <c r="AZ89" s="753"/>
      <c r="BA89" s="753"/>
      <c r="BB89" s="753"/>
      <c r="BC89" s="753"/>
      <c r="BD89" s="753"/>
      <c r="BE89" s="753"/>
      <c r="BF89" s="753"/>
      <c r="BG89" s="753"/>
      <c r="BH89" s="753"/>
      <c r="BI89" s="753"/>
      <c r="BJ89" s="753"/>
      <c r="BK89" s="753"/>
      <c r="BL89" s="753"/>
      <c r="BM89" s="754"/>
      <c r="BN89" s="411"/>
      <c r="BO89" s="412"/>
      <c r="BP89" s="413"/>
      <c r="BQ89" s="73"/>
    </row>
    <row r="90" spans="2:82" ht="20.25" customHeight="1" x14ac:dyDescent="0.15">
      <c r="B90" s="389" t="s">
        <v>102</v>
      </c>
      <c r="C90" s="390"/>
      <c r="D90" s="391"/>
      <c r="E90" s="429" t="s">
        <v>103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S90" s="73"/>
      <c r="T90" s="728"/>
      <c r="U90" s="729"/>
      <c r="V90" s="729"/>
      <c r="W90" s="729"/>
      <c r="X90" s="729"/>
      <c r="Y90" s="729"/>
      <c r="Z90" s="729"/>
      <c r="AA90" s="729"/>
      <c r="AB90" s="729"/>
      <c r="AC90" s="729"/>
      <c r="AD90" s="729"/>
      <c r="AE90" s="729"/>
      <c r="AF90" s="729"/>
      <c r="AG90" s="729"/>
      <c r="AH90" s="729"/>
      <c r="AI90" s="729"/>
      <c r="AJ90" s="729"/>
      <c r="AK90" s="729"/>
      <c r="AL90" s="729"/>
      <c r="AM90" s="730"/>
      <c r="AN90" s="411" t="s">
        <v>65</v>
      </c>
      <c r="AO90" s="412"/>
      <c r="AP90" s="413"/>
      <c r="AQ90" s="73"/>
      <c r="AS90" s="73"/>
      <c r="AT90" s="728"/>
      <c r="AU90" s="729"/>
      <c r="AV90" s="729"/>
      <c r="AW90" s="729"/>
      <c r="AX90" s="729"/>
      <c r="AY90" s="729"/>
      <c r="AZ90" s="729"/>
      <c r="BA90" s="729"/>
      <c r="BB90" s="729"/>
      <c r="BC90" s="729"/>
      <c r="BD90" s="729"/>
      <c r="BE90" s="729"/>
      <c r="BF90" s="729"/>
      <c r="BG90" s="729"/>
      <c r="BH90" s="729"/>
      <c r="BI90" s="729"/>
      <c r="BJ90" s="729"/>
      <c r="BK90" s="729"/>
      <c r="BL90" s="729"/>
      <c r="BM90" s="730"/>
      <c r="BN90" s="411" t="s">
        <v>65</v>
      </c>
      <c r="BO90" s="412"/>
      <c r="BP90" s="413"/>
      <c r="BQ90" s="73"/>
      <c r="BR90" s="34"/>
    </row>
    <row r="91" spans="2:82" ht="13.5" customHeight="1" x14ac:dyDescent="0.15">
      <c r="B91" s="389"/>
      <c r="C91" s="390"/>
      <c r="D91" s="391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S91" s="73"/>
      <c r="T91" s="728"/>
      <c r="U91" s="729"/>
      <c r="V91" s="729"/>
      <c r="W91" s="729"/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29"/>
      <c r="AK91" s="729"/>
      <c r="AL91" s="729"/>
      <c r="AM91" s="730"/>
      <c r="AN91" s="411"/>
      <c r="AO91" s="412"/>
      <c r="AP91" s="413"/>
      <c r="AQ91" s="73"/>
      <c r="AS91" s="73"/>
      <c r="AT91" s="728"/>
      <c r="AU91" s="729"/>
      <c r="AV91" s="729"/>
      <c r="AW91" s="729"/>
      <c r="AX91" s="729"/>
      <c r="AY91" s="729"/>
      <c r="AZ91" s="729"/>
      <c r="BA91" s="729"/>
      <c r="BB91" s="729"/>
      <c r="BC91" s="729"/>
      <c r="BD91" s="729"/>
      <c r="BE91" s="729"/>
      <c r="BF91" s="729"/>
      <c r="BG91" s="729"/>
      <c r="BH91" s="729"/>
      <c r="BI91" s="729"/>
      <c r="BJ91" s="729"/>
      <c r="BK91" s="729"/>
      <c r="BL91" s="729"/>
      <c r="BM91" s="730"/>
      <c r="BN91" s="411"/>
      <c r="BO91" s="412"/>
      <c r="BP91" s="413"/>
      <c r="BQ91" s="73"/>
      <c r="BR91" s="34"/>
    </row>
    <row r="92" spans="2:82" ht="13.5" customHeight="1" x14ac:dyDescent="0.15">
      <c r="B92" s="392"/>
      <c r="C92" s="393"/>
      <c r="D92" s="394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S92" s="73"/>
      <c r="T92" s="728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30"/>
      <c r="AN92" s="411"/>
      <c r="AO92" s="412"/>
      <c r="AP92" s="413"/>
      <c r="AQ92" s="73"/>
      <c r="AS92" s="73"/>
      <c r="AT92" s="728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29"/>
      <c r="BF92" s="729"/>
      <c r="BG92" s="729"/>
      <c r="BH92" s="729"/>
      <c r="BI92" s="729"/>
      <c r="BJ92" s="729"/>
      <c r="BK92" s="729"/>
      <c r="BL92" s="729"/>
      <c r="BM92" s="730"/>
      <c r="BN92" s="411"/>
      <c r="BO92" s="412"/>
      <c r="BP92" s="413"/>
      <c r="BQ92" s="73"/>
      <c r="BR92" s="34"/>
    </row>
    <row r="93" spans="2:82" ht="13.5" customHeight="1" x14ac:dyDescent="0.15">
      <c r="B93" s="386" t="s">
        <v>90</v>
      </c>
      <c r="C93" s="387"/>
      <c r="D93" s="388"/>
      <c r="E93" s="395" t="s">
        <v>105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S93" s="73"/>
      <c r="T93" s="743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744"/>
      <c r="AL93" s="744"/>
      <c r="AM93" s="745"/>
      <c r="AN93" s="426" t="s">
        <v>65</v>
      </c>
      <c r="AO93" s="427"/>
      <c r="AP93" s="428"/>
      <c r="AQ93" s="73"/>
      <c r="AS93" s="73"/>
      <c r="AT93" s="743"/>
      <c r="AU93" s="744"/>
      <c r="AV93" s="744"/>
      <c r="AW93" s="744"/>
      <c r="AX93" s="744"/>
      <c r="AY93" s="744"/>
      <c r="AZ93" s="744"/>
      <c r="BA93" s="744"/>
      <c r="BB93" s="744"/>
      <c r="BC93" s="744"/>
      <c r="BD93" s="744"/>
      <c r="BE93" s="744"/>
      <c r="BF93" s="744"/>
      <c r="BG93" s="744"/>
      <c r="BH93" s="744"/>
      <c r="BI93" s="744"/>
      <c r="BJ93" s="744"/>
      <c r="BK93" s="744"/>
      <c r="BL93" s="744"/>
      <c r="BM93" s="745"/>
      <c r="BN93" s="426" t="s">
        <v>65</v>
      </c>
      <c r="BO93" s="427"/>
      <c r="BP93" s="428"/>
      <c r="BQ93" s="73"/>
      <c r="BR93" s="718" t="str">
        <f>IF($T$44="料率",IF($AT$93="","",IF($AT$93&gt;=$AT$83,"","※1")),"")</f>
        <v/>
      </c>
      <c r="BS93" s="385" t="str">
        <f>IF(BR93="※1","残価設定がないリース契約であることが確認できません。","")</f>
        <v/>
      </c>
      <c r="BT93" s="385"/>
      <c r="BU93" s="385"/>
      <c r="BV93" s="385"/>
      <c r="BW93" s="385"/>
      <c r="BX93" s="385"/>
      <c r="BY93" s="385"/>
      <c r="BZ93" s="385"/>
      <c r="CA93" s="385"/>
      <c r="CB93" s="385"/>
      <c r="CC93" s="385"/>
      <c r="CD93" s="385"/>
    </row>
    <row r="94" spans="2:82" ht="13.5" customHeight="1" x14ac:dyDescent="0.15">
      <c r="B94" s="389"/>
      <c r="C94" s="390"/>
      <c r="D94" s="391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S94" s="73"/>
      <c r="T94" s="734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5"/>
      <c r="AI94" s="735"/>
      <c r="AJ94" s="735"/>
      <c r="AK94" s="735"/>
      <c r="AL94" s="735"/>
      <c r="AM94" s="736"/>
      <c r="AN94" s="411"/>
      <c r="AO94" s="412"/>
      <c r="AP94" s="413"/>
      <c r="AQ94" s="73"/>
      <c r="AS94" s="73"/>
      <c r="AT94" s="734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6"/>
      <c r="BN94" s="411"/>
      <c r="BO94" s="412"/>
      <c r="BP94" s="413"/>
      <c r="BQ94" s="73"/>
      <c r="BR94" s="718"/>
      <c r="BS94" s="385"/>
      <c r="BT94" s="385"/>
      <c r="BU94" s="385"/>
      <c r="BV94" s="385"/>
      <c r="BW94" s="385"/>
      <c r="BX94" s="385"/>
      <c r="BY94" s="385"/>
      <c r="BZ94" s="385"/>
      <c r="CA94" s="385"/>
      <c r="CB94" s="385"/>
      <c r="CC94" s="385"/>
      <c r="CD94" s="385"/>
    </row>
    <row r="95" spans="2:82" ht="13.5" customHeight="1" x14ac:dyDescent="0.15">
      <c r="B95" s="392"/>
      <c r="C95" s="393"/>
      <c r="D95" s="394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S95" s="73"/>
      <c r="T95" s="746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8"/>
      <c r="AN95" s="411"/>
      <c r="AO95" s="412"/>
      <c r="AP95" s="413"/>
      <c r="AQ95" s="73"/>
      <c r="AS95" s="73"/>
      <c r="AT95" s="746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8"/>
      <c r="BN95" s="411"/>
      <c r="BO95" s="412"/>
      <c r="BP95" s="413"/>
      <c r="BQ95" s="73"/>
      <c r="BR95" s="718"/>
      <c r="BS95" s="385"/>
      <c r="BT95" s="385"/>
      <c r="BU95" s="385"/>
      <c r="BV95" s="385"/>
      <c r="BW95" s="385"/>
      <c r="BX95" s="385"/>
      <c r="BY95" s="385"/>
      <c r="BZ95" s="385"/>
      <c r="CA95" s="385"/>
      <c r="CB95" s="385"/>
      <c r="CC95" s="385"/>
      <c r="CD95" s="385"/>
    </row>
    <row r="96" spans="2:82" ht="13.5" customHeight="1" x14ac:dyDescent="0.15">
      <c r="B96" s="386" t="s">
        <v>92</v>
      </c>
      <c r="C96" s="387"/>
      <c r="D96" s="388"/>
      <c r="E96" s="395" t="s">
        <v>93</v>
      </c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S96" s="73"/>
      <c r="T96" s="731"/>
      <c r="U96" s="732"/>
      <c r="V96" s="732"/>
      <c r="W96" s="732"/>
      <c r="X96" s="732"/>
      <c r="Y96" s="732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32"/>
      <c r="AK96" s="732"/>
      <c r="AL96" s="732"/>
      <c r="AM96" s="733"/>
      <c r="AN96" s="408" t="s">
        <v>65</v>
      </c>
      <c r="AO96" s="409"/>
      <c r="AP96" s="410"/>
      <c r="AQ96" s="73"/>
      <c r="AS96" s="73"/>
      <c r="AT96" s="740"/>
      <c r="AU96" s="741"/>
      <c r="AV96" s="741"/>
      <c r="AW96" s="741"/>
      <c r="AX96" s="741"/>
      <c r="AY96" s="741"/>
      <c r="AZ96" s="741"/>
      <c r="BA96" s="741"/>
      <c r="BB96" s="741"/>
      <c r="BC96" s="741"/>
      <c r="BD96" s="741"/>
      <c r="BE96" s="741"/>
      <c r="BF96" s="741"/>
      <c r="BG96" s="741"/>
      <c r="BH96" s="741"/>
      <c r="BI96" s="741"/>
      <c r="BJ96" s="741"/>
      <c r="BK96" s="741"/>
      <c r="BL96" s="741"/>
      <c r="BM96" s="742"/>
      <c r="BN96" s="408" t="s">
        <v>65</v>
      </c>
      <c r="BO96" s="409"/>
      <c r="BP96" s="410"/>
      <c r="BQ96" s="73"/>
      <c r="BR96" s="34"/>
    </row>
    <row r="97" spans="2:82" ht="13.5" customHeight="1" x14ac:dyDescent="0.15">
      <c r="B97" s="389"/>
      <c r="C97" s="390"/>
      <c r="D97" s="391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S97" s="73"/>
      <c r="T97" s="734"/>
      <c r="U97" s="735"/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35"/>
      <c r="AI97" s="735"/>
      <c r="AJ97" s="735"/>
      <c r="AK97" s="735"/>
      <c r="AL97" s="735"/>
      <c r="AM97" s="736"/>
      <c r="AN97" s="411"/>
      <c r="AO97" s="412"/>
      <c r="AP97" s="413"/>
      <c r="AQ97" s="73"/>
      <c r="AS97" s="73"/>
      <c r="AT97" s="734"/>
      <c r="AU97" s="735"/>
      <c r="AV97" s="735"/>
      <c r="AW97" s="735"/>
      <c r="AX97" s="735"/>
      <c r="AY97" s="735"/>
      <c r="AZ97" s="735"/>
      <c r="BA97" s="735"/>
      <c r="BB97" s="735"/>
      <c r="BC97" s="735"/>
      <c r="BD97" s="735"/>
      <c r="BE97" s="735"/>
      <c r="BF97" s="735"/>
      <c r="BG97" s="735"/>
      <c r="BH97" s="735"/>
      <c r="BI97" s="735"/>
      <c r="BJ97" s="735"/>
      <c r="BK97" s="735"/>
      <c r="BL97" s="735"/>
      <c r="BM97" s="736"/>
      <c r="BN97" s="411"/>
      <c r="BO97" s="412"/>
      <c r="BP97" s="413"/>
      <c r="BQ97" s="73"/>
      <c r="BR97" s="34"/>
    </row>
    <row r="98" spans="2:82" ht="13.5" customHeight="1" x14ac:dyDescent="0.15">
      <c r="B98" s="392"/>
      <c r="C98" s="393"/>
      <c r="D98" s="394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S98" s="73"/>
      <c r="T98" s="737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738"/>
      <c r="AM98" s="739"/>
      <c r="AN98" s="414"/>
      <c r="AO98" s="415"/>
      <c r="AP98" s="416"/>
      <c r="AQ98" s="73"/>
      <c r="AS98" s="73"/>
      <c r="AT98" s="737"/>
      <c r="AU98" s="738"/>
      <c r="AV98" s="738"/>
      <c r="AW98" s="738"/>
      <c r="AX98" s="738"/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8"/>
      <c r="BM98" s="739"/>
      <c r="BN98" s="414"/>
      <c r="BO98" s="415"/>
      <c r="BP98" s="416"/>
      <c r="BQ98" s="73"/>
      <c r="BR98" s="34"/>
    </row>
    <row r="99" spans="2:82" ht="13.5" customHeight="1" x14ac:dyDescent="0.15">
      <c r="B99" s="356" t="s">
        <v>94</v>
      </c>
      <c r="C99" s="357"/>
      <c r="D99" s="358"/>
      <c r="E99" s="365" t="s">
        <v>106</v>
      </c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S99" s="73"/>
      <c r="T99" s="367" t="str">
        <f>IF($T$44="料率",T93+T96,"")</f>
        <v/>
      </c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9"/>
      <c r="AN99" s="376" t="s">
        <v>65</v>
      </c>
      <c r="AO99" s="377"/>
      <c r="AP99" s="378"/>
      <c r="AQ99" s="73"/>
      <c r="AS99" s="73"/>
      <c r="AT99" s="367" t="str">
        <f>IF($T$44="料率",AT93+AT96,"")</f>
        <v/>
      </c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9"/>
      <c r="BN99" s="376" t="s">
        <v>65</v>
      </c>
      <c r="BO99" s="377"/>
      <c r="BP99" s="378"/>
      <c r="BQ99" s="73"/>
      <c r="BR99" s="718" t="str">
        <f>IF($T$44="料率",IF($AT$93="","",IF($T$99-$AT$99&gt;$AT$80,"","※2")),"")</f>
        <v/>
      </c>
      <c r="BS99" s="346" t="str">
        <f>IF(BR99="※2","補助金が有る場合の「リース料金支払額総合計」から、補助金相当分の減額がされていることが確認できません。","")</f>
        <v/>
      </c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</row>
    <row r="100" spans="2:82" ht="13.5" customHeight="1" x14ac:dyDescent="0.15">
      <c r="B100" s="359"/>
      <c r="C100" s="360"/>
      <c r="D100" s="361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S100" s="73"/>
      <c r="T100" s="370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2"/>
      <c r="AN100" s="379"/>
      <c r="AO100" s="380"/>
      <c r="AP100" s="381"/>
      <c r="AQ100" s="73"/>
      <c r="AS100" s="73"/>
      <c r="AT100" s="370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2"/>
      <c r="BN100" s="379"/>
      <c r="BO100" s="380"/>
      <c r="BP100" s="381"/>
      <c r="BQ100" s="73"/>
      <c r="BR100" s="718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6"/>
      <c r="CC100" s="346"/>
      <c r="CD100" s="346"/>
    </row>
    <row r="101" spans="2:82" ht="13.5" customHeight="1" x14ac:dyDescent="0.15">
      <c r="B101" s="362"/>
      <c r="C101" s="363"/>
      <c r="D101" s="364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S101" s="73"/>
      <c r="T101" s="373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5"/>
      <c r="AN101" s="382"/>
      <c r="AO101" s="383"/>
      <c r="AP101" s="384"/>
      <c r="AQ101" s="73"/>
      <c r="AS101" s="73"/>
      <c r="AT101" s="373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5"/>
      <c r="BN101" s="382"/>
      <c r="BO101" s="383"/>
      <c r="BP101" s="384"/>
      <c r="BQ101" s="73"/>
      <c r="BR101" s="718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3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347" t="str">
        <f>IF(T44="料率",IF(T93="","",T93-T83),"")</f>
        <v/>
      </c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9"/>
      <c r="AN103" s="350" t="s">
        <v>65</v>
      </c>
      <c r="AO103" s="351"/>
      <c r="AP103" s="352"/>
      <c r="AQ103" s="73"/>
      <c r="AS103" s="78"/>
      <c r="AT103" s="347" t="str">
        <f>IF(T44="料率",IF(AT93="","",AT93-AT83),"")</f>
        <v/>
      </c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9"/>
      <c r="BN103" s="350" t="s">
        <v>65</v>
      </c>
      <c r="BO103" s="351"/>
      <c r="BP103" s="352"/>
      <c r="BQ103" s="73"/>
      <c r="BR103" s="123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3"/>
    </row>
    <row r="105" spans="2:82" ht="0.75" customHeight="1" x14ac:dyDescent="0.15">
      <c r="S105" s="73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73"/>
      <c r="AO105" s="73"/>
      <c r="AP105" s="73"/>
      <c r="AQ105" s="73"/>
      <c r="AS105" s="78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134</v>
      </c>
      <c r="BR108" s="34"/>
    </row>
    <row r="109" spans="2:82" x14ac:dyDescent="0.15">
      <c r="BL109" s="330" t="s">
        <v>107</v>
      </c>
      <c r="BM109" s="331"/>
      <c r="BN109" s="331"/>
      <c r="BO109" s="331"/>
      <c r="BP109" s="332"/>
    </row>
    <row r="110" spans="2:82" ht="13.5" customHeight="1" x14ac:dyDescent="0.15">
      <c r="BL110" s="333"/>
      <c r="BM110" s="334"/>
      <c r="BN110" s="334"/>
      <c r="BO110" s="334"/>
      <c r="BP110" s="335"/>
    </row>
    <row r="111" spans="2:82" ht="13.5" customHeight="1" x14ac:dyDescent="0.15">
      <c r="BL111" s="333"/>
      <c r="BM111" s="334"/>
      <c r="BN111" s="334"/>
      <c r="BO111" s="334"/>
      <c r="BP111" s="335"/>
    </row>
    <row r="112" spans="2:82" ht="13.5" customHeight="1" x14ac:dyDescent="0.15">
      <c r="AX112" s="339" t="str">
        <f>IF(【契約③】契約内容申告書!N107="","",【契約③】契約内容申告書!N107)</f>
        <v/>
      </c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1"/>
      <c r="BL112" s="333"/>
      <c r="BM112" s="334"/>
      <c r="BN112" s="334"/>
      <c r="BO112" s="334"/>
      <c r="BP112" s="335"/>
    </row>
    <row r="113" spans="43:68" ht="21" customHeight="1" x14ac:dyDescent="0.15">
      <c r="AQ113" s="9" t="s">
        <v>108</v>
      </c>
      <c r="AR113" s="79"/>
      <c r="AS113" s="79"/>
      <c r="AT113" s="79"/>
      <c r="AU113" s="79"/>
      <c r="AV113" s="79"/>
      <c r="AW113" s="9"/>
      <c r="AX113" s="342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4"/>
      <c r="BK113" s="10"/>
      <c r="BL113" s="336"/>
      <c r="BM113" s="337"/>
      <c r="BN113" s="337"/>
      <c r="BO113" s="337"/>
      <c r="BP113" s="338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29" priority="6">
      <formula>$T$44="料率"</formula>
    </cfRule>
  </conditionalFormatting>
  <conditionalFormatting sqref="B73:BQ85 B86:T86 BN86:BQ86 AN86:AT86 B104:BQ104 B103:S103 BQ103 B87:BQ102">
    <cfRule type="expression" dxfId="28" priority="5">
      <formula>$T$44="積算"</formula>
    </cfRule>
  </conditionalFormatting>
  <conditionalFormatting sqref="BN103">
    <cfRule type="expression" dxfId="27" priority="4">
      <formula>$T$44="積算"</formula>
    </cfRule>
  </conditionalFormatting>
  <conditionalFormatting sqref="AQ103:AS103 AN103">
    <cfRule type="expression" dxfId="26" priority="3">
      <formula>$T$44="積算"</formula>
    </cfRule>
  </conditionalFormatting>
  <conditionalFormatting sqref="T103:AM103">
    <cfRule type="expression" dxfId="25" priority="2">
      <formula>$T$44="積算"</formula>
    </cfRule>
  </conditionalFormatting>
  <conditionalFormatting sqref="AT103:BM103">
    <cfRule type="expression" dxfId="24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00000000-0002-0000-0700-000000000000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700-000001000000}">
      <formula1>T68="料率"</formula1>
    </dataValidation>
    <dataValidation type="custom" showInputMessage="1" showErrorMessage="1" errorTitle="計算方法" error="計算方法で「積算」が選択されていません。" sqref="T52:BM69" xr:uid="{00000000-0002-0000-0700-000002000000}">
      <formula1>$T$44="積算"</formula1>
    </dataValidation>
    <dataValidation type="custom" allowBlank="1" showInputMessage="1" showErrorMessage="1" sqref="AP44" xr:uid="{00000000-0002-0000-0700-000003000000}">
      <formula1>"if(R43=""料率"","""")"</formula1>
    </dataValidation>
    <dataValidation type="list" showInputMessage="1" showErrorMessage="1" sqref="T44" xr:uid="{00000000-0002-0000-0700-000004000000}">
      <formula1>"積算,料率,"</formula1>
    </dataValidation>
    <dataValidation type="whole" allowBlank="1" showInputMessage="1" showErrorMessage="1" sqref="T28:AM33 T37:AM42" xr:uid="{00000000-0002-0000-0700-000005000000}">
      <formula1>0</formula1>
      <formula2>9999999999</formula2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DB10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3"/>
      <c r="BT1" s="34"/>
      <c r="BU1" s="34"/>
      <c r="BV1" s="705"/>
      <c r="BW1" s="705"/>
    </row>
    <row r="2" spans="1:75" s="16" customFormat="1" ht="21" x14ac:dyDescent="0.15"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5" t="s">
        <v>1</v>
      </c>
      <c r="BC2" s="106"/>
      <c r="BD2" s="257">
        <v>2020</v>
      </c>
      <c r="BE2" s="257"/>
      <c r="BF2" s="257"/>
      <c r="BG2" s="257"/>
      <c r="BH2" s="706" t="s">
        <v>2</v>
      </c>
      <c r="BI2" s="706"/>
      <c r="BJ2" s="699" t="str">
        <f>IF(【契約①】契約内容申告書!$BJ$2="","",【契約①】契約内容申告書!$BJ$2)</f>
        <v/>
      </c>
      <c r="BK2" s="699"/>
      <c r="BL2" s="706" t="s">
        <v>4</v>
      </c>
      <c r="BM2" s="706"/>
      <c r="BN2" s="699" t="str">
        <f>IF(【契約①】契約内容申告書!$BN$2="","",【契約①】契約内容申告書!$BN$2)</f>
        <v/>
      </c>
      <c r="BO2" s="699"/>
      <c r="BP2" s="102" t="s">
        <v>6</v>
      </c>
      <c r="BR2" s="102"/>
    </row>
    <row r="3" spans="1:75" s="16" customFormat="1" ht="21" x14ac:dyDescent="0.15"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 t="s">
        <v>7</v>
      </c>
      <c r="BC3" s="697" t="s">
        <v>163</v>
      </c>
      <c r="BD3" s="697"/>
      <c r="BE3" s="697"/>
      <c r="BF3" s="765" t="str">
        <f>IF(【契約①】契約内容申告書!BF3="","",【契約①】契約内容申告書!BF3)</f>
        <v/>
      </c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765"/>
      <c r="BR3" s="102"/>
    </row>
    <row r="4" spans="1:75" s="16" customFormat="1" ht="21" x14ac:dyDescent="0.15"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H4" s="105"/>
      <c r="BI4" s="15"/>
      <c r="BJ4" s="15"/>
      <c r="BK4" s="16" t="s">
        <v>50</v>
      </c>
      <c r="BL4" s="699">
        <v>4</v>
      </c>
      <c r="BM4" s="699"/>
      <c r="BN4" s="17" t="s">
        <v>51</v>
      </c>
      <c r="BO4" s="699" t="str">
        <f>IF(J15="","",J15)</f>
        <v/>
      </c>
      <c r="BP4" s="699"/>
      <c r="BQ4" s="16" t="s">
        <v>52</v>
      </c>
      <c r="BR4" s="102"/>
    </row>
    <row r="5" spans="1:75" s="38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5" customFormat="1" ht="24" x14ac:dyDescent="0.15">
      <c r="B7" s="701" t="s">
        <v>132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48" customFormat="1" ht="17.25" x14ac:dyDescent="0.1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5" s="48" customFormat="1" ht="17.25" x14ac:dyDescent="0.15">
      <c r="A9" s="24"/>
      <c r="B9" s="311" t="s">
        <v>12</v>
      </c>
      <c r="C9" s="311"/>
      <c r="D9" s="311"/>
      <c r="E9" s="311"/>
      <c r="F9" s="311"/>
      <c r="G9" s="311"/>
      <c r="H9" s="311"/>
      <c r="I9" s="311"/>
      <c r="J9" s="767" t="str">
        <f>IF(【契約①】契約内容申告書!$J$9="","",【契約①】契約内容申告書!$J$9)</f>
        <v/>
      </c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9"/>
    </row>
    <row r="10" spans="1:75" s="48" customFormat="1" ht="17.25" x14ac:dyDescent="0.15">
      <c r="B10" s="311"/>
      <c r="C10" s="311"/>
      <c r="D10" s="311"/>
      <c r="E10" s="311"/>
      <c r="F10" s="311"/>
      <c r="G10" s="311"/>
      <c r="H10" s="311"/>
      <c r="I10" s="311"/>
      <c r="J10" s="770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2"/>
    </row>
    <row r="11" spans="1:75" ht="17.25" x14ac:dyDescent="0.15">
      <c r="B11" s="311" t="s">
        <v>14</v>
      </c>
      <c r="C11" s="311"/>
      <c r="D11" s="311"/>
      <c r="E11" s="311"/>
      <c r="F11" s="311"/>
      <c r="G11" s="311"/>
      <c r="H11" s="311"/>
      <c r="I11" s="311"/>
      <c r="J11" s="767" t="str">
        <f>IF(【契約①】契約内容申告書!$J$11="","",【契約①】契約内容申告書!$J$11)</f>
        <v/>
      </c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8"/>
    </row>
    <row r="12" spans="1:75" ht="17.25" x14ac:dyDescent="0.15">
      <c r="B12" s="311"/>
      <c r="C12" s="311"/>
      <c r="D12" s="311"/>
      <c r="E12" s="311"/>
      <c r="F12" s="311"/>
      <c r="G12" s="311"/>
      <c r="H12" s="311"/>
      <c r="I12" s="311"/>
      <c r="J12" s="770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8"/>
    </row>
    <row r="13" spans="1:75" ht="17.25" x14ac:dyDescent="0.15">
      <c r="B13" s="311" t="s">
        <v>16</v>
      </c>
      <c r="C13" s="311"/>
      <c r="D13" s="311"/>
      <c r="E13" s="311"/>
      <c r="F13" s="311"/>
      <c r="G13" s="311"/>
      <c r="H13" s="311"/>
      <c r="I13" s="311"/>
      <c r="J13" s="767" t="str">
        <f>IF(【契約①】契約内容申告書!$J$13="","",【契約①】契約内容申告書!$J$13)</f>
        <v/>
      </c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9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311"/>
      <c r="C14" s="311"/>
      <c r="D14" s="311"/>
      <c r="E14" s="311"/>
      <c r="F14" s="311"/>
      <c r="G14" s="311"/>
      <c r="H14" s="311"/>
      <c r="I14" s="311"/>
      <c r="J14" s="770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2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311" t="s">
        <v>18</v>
      </c>
      <c r="C15" s="311"/>
      <c r="D15" s="311"/>
      <c r="E15" s="311"/>
      <c r="F15" s="311"/>
      <c r="G15" s="311"/>
      <c r="H15" s="311"/>
      <c r="I15" s="311"/>
      <c r="J15" s="767" t="str">
        <f>IF(【契約①】契約内容申告書!$J$15="","",【契約①】契約内容申告書!$J$15)</f>
        <v/>
      </c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9"/>
      <c r="AM15" s="24"/>
      <c r="AN15" s="24"/>
      <c r="AO15" s="24"/>
      <c r="AP15" s="24"/>
    </row>
    <row r="16" spans="1:75" s="48" customFormat="1" ht="17.25" customHeight="1" x14ac:dyDescent="0.15">
      <c r="B16" s="311"/>
      <c r="C16" s="311"/>
      <c r="D16" s="311"/>
      <c r="E16" s="311"/>
      <c r="F16" s="311"/>
      <c r="G16" s="311"/>
      <c r="H16" s="311"/>
      <c r="I16" s="311"/>
      <c r="J16" s="770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2"/>
      <c r="AM16" s="24"/>
      <c r="AN16" s="24"/>
      <c r="AO16" s="24"/>
      <c r="AP16" s="24"/>
      <c r="BR16" s="24"/>
    </row>
    <row r="17" spans="1:106" ht="17.25" customHeight="1" x14ac:dyDescent="0.15">
      <c r="B17" s="277" t="s">
        <v>19</v>
      </c>
      <c r="C17" s="278"/>
      <c r="D17" s="278"/>
      <c r="E17" s="278"/>
      <c r="F17" s="278"/>
      <c r="G17" s="278"/>
      <c r="H17" s="278"/>
      <c r="I17" s="279"/>
      <c r="J17" s="691">
        <v>4</v>
      </c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3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280"/>
      <c r="C18" s="281"/>
      <c r="D18" s="281"/>
      <c r="E18" s="281"/>
      <c r="F18" s="281"/>
      <c r="G18" s="281"/>
      <c r="H18" s="281"/>
      <c r="I18" s="282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6"/>
      <c r="AJ18" s="48"/>
      <c r="AK18" s="48"/>
      <c r="AL18" s="48"/>
      <c r="AM18" s="48"/>
      <c r="AN18" s="48"/>
      <c r="AO18" s="48"/>
      <c r="AP18" s="48"/>
      <c r="BS18" s="704" t="str">
        <f>IF(P31&lt;W28,プルダウン項目!G2,"")</f>
        <v/>
      </c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0"/>
      <c r="AO19" s="110"/>
      <c r="AP19" s="110"/>
      <c r="BS19" s="704"/>
      <c r="BT19" s="704"/>
      <c r="BU19" s="704"/>
      <c r="BV19" s="704"/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</row>
    <row r="21" spans="1:106" ht="11.25" customHeight="1" x14ac:dyDescent="0.15">
      <c r="B21" s="277" t="s">
        <v>20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  <c r="BS21" s="704"/>
      <c r="BT21" s="704"/>
      <c r="BU21" s="704"/>
      <c r="BV21" s="704"/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</row>
    <row r="22" spans="1:106" ht="11.2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S22" s="704" t="str">
        <f>IF(AND(I28&gt;0,OR(AH28="",AH31="")),プルダウン項目!G3,"")</f>
        <v/>
      </c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</row>
    <row r="23" spans="1:106" ht="11.25" customHeight="1" x14ac:dyDescent="0.15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4"/>
      <c r="CF23" s="704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</row>
    <row r="24" spans="1:106" ht="15" customHeight="1" x14ac:dyDescent="0.15">
      <c r="A24" s="8"/>
      <c r="B24" s="288" t="s">
        <v>123</v>
      </c>
      <c r="C24" s="288"/>
      <c r="D24" s="288"/>
      <c r="E24" s="288"/>
      <c r="F24" s="288"/>
      <c r="G24" s="288"/>
      <c r="H24" s="288"/>
      <c r="I24" s="290" t="s">
        <v>124</v>
      </c>
      <c r="J24" s="290"/>
      <c r="K24" s="290"/>
      <c r="L24" s="290"/>
      <c r="M24" s="290"/>
      <c r="N24" s="290"/>
      <c r="O24" s="290"/>
      <c r="P24" s="290" t="s">
        <v>23</v>
      </c>
      <c r="Q24" s="290"/>
      <c r="R24" s="290"/>
      <c r="S24" s="290"/>
      <c r="T24" s="290"/>
      <c r="U24" s="290"/>
      <c r="V24" s="290"/>
      <c r="W24" s="292" t="s">
        <v>126</v>
      </c>
      <c r="X24" s="293"/>
      <c r="Y24" s="293"/>
      <c r="Z24" s="293"/>
      <c r="AA24" s="293"/>
      <c r="AB24" s="293"/>
      <c r="AC24" s="294"/>
      <c r="AD24" s="301" t="s">
        <v>24</v>
      </c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  <c r="AU24" s="290" t="s">
        <v>53</v>
      </c>
      <c r="AV24" s="290"/>
      <c r="AW24" s="290"/>
      <c r="AX24" s="290"/>
      <c r="AY24" s="290"/>
      <c r="AZ24" s="290" t="s">
        <v>54</v>
      </c>
      <c r="BA24" s="290"/>
      <c r="BB24" s="290"/>
      <c r="BC24" s="290"/>
      <c r="BD24" s="290"/>
      <c r="BE24" s="290" t="s">
        <v>55</v>
      </c>
      <c r="BF24" s="290"/>
      <c r="BG24" s="290"/>
      <c r="BH24" s="290"/>
      <c r="BI24" s="290"/>
      <c r="BJ24" s="290" t="s">
        <v>56</v>
      </c>
      <c r="BK24" s="290"/>
      <c r="BL24" s="290"/>
      <c r="BM24" s="290"/>
      <c r="BN24" s="290"/>
      <c r="BO24" s="290"/>
      <c r="BP24" s="290"/>
      <c r="BQ24" s="290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4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</row>
    <row r="25" spans="1:106" ht="15" customHeight="1" x14ac:dyDescent="0.15">
      <c r="B25" s="288"/>
      <c r="C25" s="288"/>
      <c r="D25" s="288"/>
      <c r="E25" s="288"/>
      <c r="F25" s="288"/>
      <c r="G25" s="288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5"/>
      <c r="X25" s="296"/>
      <c r="Y25" s="296"/>
      <c r="Z25" s="296"/>
      <c r="AA25" s="296"/>
      <c r="AB25" s="296"/>
      <c r="AC25" s="297"/>
      <c r="AD25" s="304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1"/>
      <c r="BS25" s="704"/>
      <c r="BT25" s="704"/>
      <c r="BU25" s="704"/>
      <c r="BV25" s="704"/>
      <c r="BW25" s="704"/>
      <c r="BX25" s="704"/>
      <c r="BY25" s="704"/>
      <c r="BZ25" s="704"/>
      <c r="CA25" s="704"/>
      <c r="CB25" s="704"/>
      <c r="CC25" s="704"/>
      <c r="CD25" s="704"/>
      <c r="CE25" s="704"/>
      <c r="CF25" s="704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DB25" s="1"/>
    </row>
    <row r="26" spans="1:106" ht="15" customHeight="1" x14ac:dyDescent="0.15">
      <c r="B26" s="288"/>
      <c r="C26" s="288"/>
      <c r="D26" s="288"/>
      <c r="E26" s="288"/>
      <c r="F26" s="288"/>
      <c r="G26" s="288"/>
      <c r="H26" s="288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5"/>
      <c r="X26" s="296"/>
      <c r="Y26" s="296"/>
      <c r="Z26" s="296"/>
      <c r="AA26" s="296"/>
      <c r="AB26" s="296"/>
      <c r="AC26" s="297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6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S26" s="704" t="str">
        <f>IF(AU28=プルダウン項目!B6,プルダウン項目!G4,"")</f>
        <v/>
      </c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DB26" s="1"/>
    </row>
    <row r="27" spans="1:106" ht="15" customHeight="1" x14ac:dyDescent="0.15">
      <c r="B27" s="289"/>
      <c r="C27" s="289"/>
      <c r="D27" s="289"/>
      <c r="E27" s="289"/>
      <c r="F27" s="289"/>
      <c r="G27" s="289"/>
      <c r="H27" s="289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8"/>
      <c r="X27" s="299"/>
      <c r="Y27" s="299"/>
      <c r="Z27" s="299"/>
      <c r="AA27" s="299"/>
      <c r="AB27" s="299"/>
      <c r="AC27" s="300"/>
      <c r="AD27" s="307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9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DB27" s="2"/>
    </row>
    <row r="28" spans="1:106" ht="15.75" customHeight="1" x14ac:dyDescent="0.15">
      <c r="B28" s="650"/>
      <c r="C28" s="650"/>
      <c r="D28" s="650"/>
      <c r="E28" s="651"/>
      <c r="F28" s="255" t="s">
        <v>57</v>
      </c>
      <c r="G28" s="255"/>
      <c r="H28" s="256"/>
      <c r="I28" s="650"/>
      <c r="J28" s="650"/>
      <c r="K28" s="650"/>
      <c r="L28" s="651"/>
      <c r="M28" s="255" t="s">
        <v>57</v>
      </c>
      <c r="N28" s="255"/>
      <c r="O28" s="256"/>
      <c r="P28" s="652" t="str">
        <f>IF(B28="","",B28+I28)</f>
        <v/>
      </c>
      <c r="Q28" s="652"/>
      <c r="R28" s="652"/>
      <c r="S28" s="653"/>
      <c r="T28" s="235" t="s">
        <v>57</v>
      </c>
      <c r="U28" s="235"/>
      <c r="V28" s="236"/>
      <c r="W28" s="685"/>
      <c r="X28" s="686"/>
      <c r="Y28" s="686"/>
      <c r="Z28" s="686"/>
      <c r="AA28" s="247" t="s">
        <v>2</v>
      </c>
      <c r="AB28" s="247"/>
      <c r="AC28" s="248"/>
      <c r="AD28" s="265" t="s">
        <v>30</v>
      </c>
      <c r="AE28" s="266"/>
      <c r="AF28" s="266"/>
      <c r="AG28" s="267"/>
      <c r="AH28" s="655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7"/>
      <c r="AU28" s="664"/>
      <c r="AV28" s="665"/>
      <c r="AW28" s="665"/>
      <c r="AX28" s="665"/>
      <c r="AY28" s="666"/>
      <c r="AZ28" s="641"/>
      <c r="BA28" s="642"/>
      <c r="BB28" s="642"/>
      <c r="BC28" s="642"/>
      <c r="BD28" s="643"/>
      <c r="BE28" s="641"/>
      <c r="BF28" s="642"/>
      <c r="BG28" s="642"/>
      <c r="BH28" s="642"/>
      <c r="BI28" s="643"/>
      <c r="BJ28" s="708"/>
      <c r="BK28" s="709"/>
      <c r="BL28" s="709"/>
      <c r="BM28" s="709"/>
      <c r="BN28" s="709"/>
      <c r="BO28" s="709"/>
      <c r="BP28" s="709"/>
      <c r="BQ28" s="710"/>
      <c r="BR28" s="15" t="str">
        <f>IF(BS18="","","※1")</f>
        <v/>
      </c>
      <c r="BS28" s="703" t="str">
        <f>IF(AZ28=プルダウン項目!C6,プルダウン項目!G5,"")</f>
        <v/>
      </c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DB28" s="2"/>
    </row>
    <row r="29" spans="1:106" ht="15.75" customHeight="1" x14ac:dyDescent="0.15">
      <c r="B29" s="650"/>
      <c r="C29" s="650"/>
      <c r="D29" s="650"/>
      <c r="E29" s="651"/>
      <c r="F29" s="257"/>
      <c r="G29" s="257"/>
      <c r="H29" s="258"/>
      <c r="I29" s="650"/>
      <c r="J29" s="650"/>
      <c r="K29" s="650"/>
      <c r="L29" s="651"/>
      <c r="M29" s="257"/>
      <c r="N29" s="257"/>
      <c r="O29" s="258"/>
      <c r="P29" s="652"/>
      <c r="Q29" s="652"/>
      <c r="R29" s="652"/>
      <c r="S29" s="653"/>
      <c r="T29" s="237"/>
      <c r="U29" s="237"/>
      <c r="V29" s="238"/>
      <c r="W29" s="687"/>
      <c r="X29" s="688"/>
      <c r="Y29" s="688"/>
      <c r="Z29" s="688"/>
      <c r="AA29" s="249"/>
      <c r="AB29" s="249"/>
      <c r="AC29" s="250"/>
      <c r="AD29" s="213"/>
      <c r="AE29" s="214"/>
      <c r="AF29" s="214"/>
      <c r="AG29" s="215"/>
      <c r="AH29" s="658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60"/>
      <c r="AU29" s="667"/>
      <c r="AV29" s="668"/>
      <c r="AW29" s="668"/>
      <c r="AX29" s="668"/>
      <c r="AY29" s="669"/>
      <c r="AZ29" s="644"/>
      <c r="BA29" s="645"/>
      <c r="BB29" s="645"/>
      <c r="BC29" s="645"/>
      <c r="BD29" s="646"/>
      <c r="BE29" s="644"/>
      <c r="BF29" s="645"/>
      <c r="BG29" s="645"/>
      <c r="BH29" s="645"/>
      <c r="BI29" s="646"/>
      <c r="BJ29" s="711"/>
      <c r="BK29" s="712"/>
      <c r="BL29" s="712"/>
      <c r="BM29" s="712"/>
      <c r="BN29" s="712"/>
      <c r="BO29" s="712"/>
      <c r="BP29" s="712"/>
      <c r="BQ29" s="71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DB29" s="2"/>
    </row>
    <row r="30" spans="1:106" ht="15.75" customHeight="1" x14ac:dyDescent="0.15">
      <c r="B30" s="650"/>
      <c r="C30" s="650"/>
      <c r="D30" s="650"/>
      <c r="E30" s="651"/>
      <c r="F30" s="259"/>
      <c r="G30" s="259"/>
      <c r="H30" s="260"/>
      <c r="I30" s="650"/>
      <c r="J30" s="650"/>
      <c r="K30" s="650"/>
      <c r="L30" s="651"/>
      <c r="M30" s="259"/>
      <c r="N30" s="259"/>
      <c r="O30" s="260"/>
      <c r="P30" s="654"/>
      <c r="Q30" s="654"/>
      <c r="R30" s="654"/>
      <c r="S30" s="229"/>
      <c r="T30" s="237"/>
      <c r="U30" s="237"/>
      <c r="V30" s="238"/>
      <c r="W30" s="689"/>
      <c r="X30" s="690"/>
      <c r="Y30" s="690"/>
      <c r="Z30" s="690"/>
      <c r="AA30" s="251"/>
      <c r="AB30" s="251"/>
      <c r="AC30" s="252"/>
      <c r="AD30" s="268"/>
      <c r="AE30" s="269"/>
      <c r="AF30" s="269"/>
      <c r="AG30" s="270"/>
      <c r="AH30" s="661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667"/>
      <c r="AV30" s="668"/>
      <c r="AW30" s="668"/>
      <c r="AX30" s="668"/>
      <c r="AY30" s="669"/>
      <c r="AZ30" s="644"/>
      <c r="BA30" s="645"/>
      <c r="BB30" s="645"/>
      <c r="BC30" s="645"/>
      <c r="BD30" s="646"/>
      <c r="BE30" s="644"/>
      <c r="BF30" s="645"/>
      <c r="BG30" s="645"/>
      <c r="BH30" s="645"/>
      <c r="BI30" s="646"/>
      <c r="BJ30" s="711"/>
      <c r="BK30" s="712"/>
      <c r="BL30" s="712"/>
      <c r="BM30" s="712"/>
      <c r="BN30" s="712"/>
      <c r="BO30" s="712"/>
      <c r="BP30" s="712"/>
      <c r="BQ30" s="713"/>
      <c r="BR30" s="15" t="str">
        <f>IF(BS22="","","※2")</f>
        <v/>
      </c>
      <c r="BS30" s="703" t="str">
        <f>IF(BE28=プルダウン項目!D6,プルダウン項目!G6,"")</f>
        <v/>
      </c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DB30" s="2"/>
    </row>
    <row r="31" spans="1:106" ht="15.75" customHeight="1" x14ac:dyDescent="0.15">
      <c r="B31" s="229" t="str">
        <f>IF(B28="","",ROUNDDOWN(B28/12,0))</f>
        <v/>
      </c>
      <c r="C31" s="230"/>
      <c r="D31" s="230"/>
      <c r="E31" s="230"/>
      <c r="F31" s="235" t="s">
        <v>2</v>
      </c>
      <c r="G31" s="235"/>
      <c r="H31" s="236"/>
      <c r="I31" s="230" t="str">
        <f>IF(I28="","",ROUNDDOWN(I28/12,0))</f>
        <v/>
      </c>
      <c r="J31" s="230"/>
      <c r="K31" s="230"/>
      <c r="L31" s="230"/>
      <c r="M31" s="235" t="s">
        <v>2</v>
      </c>
      <c r="N31" s="235"/>
      <c r="O31" s="235"/>
      <c r="P31" s="229" t="str">
        <f>IF(P28="","",ROUNDDOWN(P28/12,0))</f>
        <v/>
      </c>
      <c r="Q31" s="230"/>
      <c r="R31" s="230"/>
      <c r="S31" s="230"/>
      <c r="T31" s="235" t="s">
        <v>2</v>
      </c>
      <c r="U31" s="235"/>
      <c r="V31" s="236"/>
      <c r="W31" s="201"/>
      <c r="X31" s="202"/>
      <c r="Y31" s="202"/>
      <c r="Z31" s="202"/>
      <c r="AA31" s="202"/>
      <c r="AB31" s="202"/>
      <c r="AC31" s="203"/>
      <c r="AD31" s="210" t="s">
        <v>34</v>
      </c>
      <c r="AE31" s="211"/>
      <c r="AF31" s="211"/>
      <c r="AG31" s="212"/>
      <c r="AH31" s="673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5"/>
      <c r="AU31" s="667"/>
      <c r="AV31" s="668"/>
      <c r="AW31" s="668"/>
      <c r="AX31" s="668"/>
      <c r="AY31" s="669"/>
      <c r="AZ31" s="644"/>
      <c r="BA31" s="645"/>
      <c r="BB31" s="645"/>
      <c r="BC31" s="645"/>
      <c r="BD31" s="646"/>
      <c r="BE31" s="644"/>
      <c r="BF31" s="645"/>
      <c r="BG31" s="645"/>
      <c r="BH31" s="645"/>
      <c r="BI31" s="646"/>
      <c r="BJ31" s="711"/>
      <c r="BK31" s="712"/>
      <c r="BL31" s="712"/>
      <c r="BM31" s="712"/>
      <c r="BN31" s="712"/>
      <c r="BO31" s="712"/>
      <c r="BP31" s="712"/>
      <c r="BQ31" s="713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DB31" s="3"/>
    </row>
    <row r="32" spans="1:106" ht="15.75" customHeight="1" x14ac:dyDescent="0.15">
      <c r="B32" s="231"/>
      <c r="C32" s="232"/>
      <c r="D32" s="232"/>
      <c r="E32" s="232"/>
      <c r="F32" s="237"/>
      <c r="G32" s="237"/>
      <c r="H32" s="238"/>
      <c r="I32" s="232"/>
      <c r="J32" s="232"/>
      <c r="K32" s="232"/>
      <c r="L32" s="232"/>
      <c r="M32" s="237"/>
      <c r="N32" s="237"/>
      <c r="O32" s="237"/>
      <c r="P32" s="231"/>
      <c r="Q32" s="232"/>
      <c r="R32" s="232"/>
      <c r="S32" s="232"/>
      <c r="T32" s="237"/>
      <c r="U32" s="237"/>
      <c r="V32" s="238"/>
      <c r="W32" s="204"/>
      <c r="X32" s="205"/>
      <c r="Y32" s="205"/>
      <c r="Z32" s="205"/>
      <c r="AA32" s="205"/>
      <c r="AB32" s="205"/>
      <c r="AC32" s="206"/>
      <c r="AD32" s="213"/>
      <c r="AE32" s="214"/>
      <c r="AF32" s="214"/>
      <c r="AG32" s="215"/>
      <c r="AH32" s="658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60"/>
      <c r="AU32" s="667"/>
      <c r="AV32" s="668"/>
      <c r="AW32" s="668"/>
      <c r="AX32" s="668"/>
      <c r="AY32" s="669"/>
      <c r="AZ32" s="644"/>
      <c r="BA32" s="645"/>
      <c r="BB32" s="645"/>
      <c r="BC32" s="645"/>
      <c r="BD32" s="646"/>
      <c r="BE32" s="644"/>
      <c r="BF32" s="645"/>
      <c r="BG32" s="645"/>
      <c r="BH32" s="645"/>
      <c r="BI32" s="646"/>
      <c r="BJ32" s="711"/>
      <c r="BK32" s="712"/>
      <c r="BL32" s="712"/>
      <c r="BM32" s="712"/>
      <c r="BN32" s="712"/>
      <c r="BO32" s="712"/>
      <c r="BP32" s="712"/>
      <c r="BQ32" s="713"/>
      <c r="BS32" s="717" t="str">
        <f>IF(BJ28=プルダウン項目!E6,プルダウン項目!G7,"")</f>
        <v/>
      </c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B32" s="3"/>
    </row>
    <row r="33" spans="1:106" ht="33.75" customHeight="1" x14ac:dyDescent="0.15">
      <c r="B33" s="233"/>
      <c r="C33" s="234"/>
      <c r="D33" s="234"/>
      <c r="E33" s="234"/>
      <c r="F33" s="239"/>
      <c r="G33" s="239"/>
      <c r="H33" s="240"/>
      <c r="I33" s="234"/>
      <c r="J33" s="234"/>
      <c r="K33" s="234"/>
      <c r="L33" s="234"/>
      <c r="M33" s="239"/>
      <c r="N33" s="239"/>
      <c r="O33" s="239"/>
      <c r="P33" s="233"/>
      <c r="Q33" s="234"/>
      <c r="R33" s="234"/>
      <c r="S33" s="234"/>
      <c r="T33" s="239"/>
      <c r="U33" s="239"/>
      <c r="V33" s="240"/>
      <c r="W33" s="207"/>
      <c r="X33" s="208"/>
      <c r="Y33" s="208"/>
      <c r="Z33" s="208"/>
      <c r="AA33" s="208"/>
      <c r="AB33" s="208"/>
      <c r="AC33" s="209"/>
      <c r="AD33" s="216"/>
      <c r="AE33" s="217"/>
      <c r="AF33" s="217"/>
      <c r="AG33" s="218"/>
      <c r="AH33" s="676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8"/>
      <c r="AU33" s="670"/>
      <c r="AV33" s="671"/>
      <c r="AW33" s="671"/>
      <c r="AX33" s="671"/>
      <c r="AY33" s="672"/>
      <c r="AZ33" s="647"/>
      <c r="BA33" s="648"/>
      <c r="BB33" s="648"/>
      <c r="BC33" s="648"/>
      <c r="BD33" s="649"/>
      <c r="BE33" s="647"/>
      <c r="BF33" s="648"/>
      <c r="BG33" s="648"/>
      <c r="BH33" s="648"/>
      <c r="BI33" s="649"/>
      <c r="BJ33" s="714"/>
      <c r="BK33" s="715"/>
      <c r="BL33" s="715"/>
      <c r="BM33" s="715"/>
      <c r="BN33" s="715"/>
      <c r="BO33" s="715"/>
      <c r="BP33" s="715"/>
      <c r="BQ33" s="716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DB33" s="3"/>
    </row>
    <row r="34" spans="1:106" ht="72" customHeight="1" x14ac:dyDescent="0.15">
      <c r="B34" s="178" t="s">
        <v>162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customFormat="1" ht="11.25" customHeight="1" x14ac:dyDescent="0.15">
      <c r="B36" s="180" t="s">
        <v>36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1:106" customFormat="1" ht="11.25" customHeight="1" x14ac:dyDescent="0.15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</row>
    <row r="38" spans="1:106" customFormat="1" ht="11.25" customHeight="1" x14ac:dyDescent="0.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</row>
    <row r="39" spans="1:106" customFormat="1" ht="27" customHeight="1" x14ac:dyDescent="0.15">
      <c r="B39" s="131" t="s">
        <v>37</v>
      </c>
      <c r="C39" s="132"/>
      <c r="D39" s="133"/>
      <c r="E39" s="131" t="s">
        <v>38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  <c r="Y39" s="131" t="s">
        <v>39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1" t="s">
        <v>40</v>
      </c>
      <c r="BG39" s="132"/>
      <c r="BH39" s="132"/>
      <c r="BI39" s="132"/>
      <c r="BJ39" s="132"/>
      <c r="BK39" s="133"/>
      <c r="BL39" s="131" t="s">
        <v>127</v>
      </c>
      <c r="BM39" s="132"/>
      <c r="BN39" s="132"/>
      <c r="BO39" s="132"/>
      <c r="BP39" s="132"/>
      <c r="BQ39" s="133"/>
    </row>
    <row r="40" spans="1:106" customFormat="1" ht="27" customHeight="1" x14ac:dyDescent="0.15">
      <c r="B40" s="134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6"/>
      <c r="BF40" s="134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6"/>
    </row>
    <row r="41" spans="1:106" customFormat="1" ht="27" customHeight="1" thickBot="1" x14ac:dyDescent="0.2">
      <c r="B41" s="189"/>
      <c r="C41" s="190"/>
      <c r="D41" s="191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1"/>
      <c r="BF41" s="189"/>
      <c r="BG41" s="190"/>
      <c r="BH41" s="190"/>
      <c r="BI41" s="190"/>
      <c r="BJ41" s="190"/>
      <c r="BK41" s="191"/>
      <c r="BL41" s="189"/>
      <c r="BM41" s="190"/>
      <c r="BN41" s="190"/>
      <c r="BO41" s="190"/>
      <c r="BP41" s="190"/>
      <c r="BQ41" s="191"/>
    </row>
    <row r="42" spans="1:106" customFormat="1" ht="12.95" customHeight="1" thickTop="1" x14ac:dyDescent="0.15">
      <c r="B42" s="192">
        <v>1</v>
      </c>
      <c r="C42" s="193"/>
      <c r="D42" s="194"/>
      <c r="E42" s="637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9"/>
      <c r="Y42" s="637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638"/>
      <c r="AT42" s="638"/>
      <c r="AU42" s="638"/>
      <c r="AV42" s="638"/>
      <c r="AW42" s="638"/>
      <c r="AX42" s="638"/>
      <c r="AY42" s="638"/>
      <c r="AZ42" s="638"/>
      <c r="BA42" s="638"/>
      <c r="BB42" s="638"/>
      <c r="BC42" s="638"/>
      <c r="BD42" s="638"/>
      <c r="BE42" s="639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</row>
    <row r="43" spans="1:106" customFormat="1" ht="12.95" customHeight="1" x14ac:dyDescent="0.15">
      <c r="B43" s="134"/>
      <c r="C43" s="135"/>
      <c r="D43" s="136"/>
      <c r="E43" s="627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9"/>
      <c r="Y43" s="627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8"/>
      <c r="AZ43" s="628"/>
      <c r="BA43" s="628"/>
      <c r="BB43" s="628"/>
      <c r="BC43" s="628"/>
      <c r="BD43" s="628"/>
      <c r="BE43" s="629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</row>
    <row r="44" spans="1:106" customFormat="1" ht="12.95" customHeight="1" x14ac:dyDescent="0.15">
      <c r="B44" s="137"/>
      <c r="C44" s="138"/>
      <c r="D44" s="139"/>
      <c r="E44" s="630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2"/>
      <c r="Y44" s="630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</row>
    <row r="45" spans="1:106" customFormat="1" ht="12.95" customHeight="1" x14ac:dyDescent="0.15">
      <c r="B45" s="131">
        <v>2</v>
      </c>
      <c r="C45" s="132"/>
      <c r="D45" s="133"/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6"/>
      <c r="Y45" s="624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6"/>
      <c r="BF45" s="633"/>
      <c r="BG45" s="633"/>
      <c r="BH45" s="633"/>
      <c r="BI45" s="633"/>
      <c r="BJ45" s="633"/>
      <c r="BK45" s="633"/>
      <c r="BL45" s="633"/>
      <c r="BM45" s="633"/>
      <c r="BN45" s="633"/>
      <c r="BO45" s="633"/>
      <c r="BP45" s="633"/>
      <c r="BQ45" s="633"/>
    </row>
    <row r="46" spans="1:106" customFormat="1" ht="12.95" customHeight="1" x14ac:dyDescent="0.15">
      <c r="B46" s="134"/>
      <c r="C46" s="135"/>
      <c r="D46" s="136"/>
      <c r="E46" s="627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9"/>
      <c r="Y46" s="627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3"/>
      <c r="BG46" s="633"/>
      <c r="BH46" s="633"/>
      <c r="BI46" s="633"/>
      <c r="BJ46" s="633"/>
      <c r="BK46" s="633"/>
      <c r="BL46" s="633"/>
      <c r="BM46" s="633"/>
      <c r="BN46" s="633"/>
      <c r="BO46" s="633"/>
      <c r="BP46" s="633"/>
      <c r="BQ46" s="633"/>
    </row>
    <row r="47" spans="1:106" customFormat="1" ht="12.95" customHeight="1" x14ac:dyDescent="0.15">
      <c r="B47" s="137"/>
      <c r="C47" s="138"/>
      <c r="D47" s="139"/>
      <c r="E47" s="630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2"/>
      <c r="Y47" s="630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2"/>
      <c r="BF47" s="633"/>
      <c r="BG47" s="633"/>
      <c r="BH47" s="633"/>
      <c r="BI47" s="633"/>
      <c r="BJ47" s="633"/>
      <c r="BK47" s="633"/>
      <c r="BL47" s="633"/>
      <c r="BM47" s="633"/>
      <c r="BN47" s="633"/>
      <c r="BO47" s="633"/>
      <c r="BP47" s="633"/>
      <c r="BQ47" s="633"/>
    </row>
    <row r="48" spans="1:106" customFormat="1" ht="12.95" customHeight="1" x14ac:dyDescent="0.15">
      <c r="B48" s="131">
        <v>3</v>
      </c>
      <c r="C48" s="132"/>
      <c r="D48" s="133"/>
      <c r="E48" s="624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6"/>
      <c r="Y48" s="624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626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</row>
    <row r="49" spans="2:69" customFormat="1" ht="12.95" customHeight="1" x14ac:dyDescent="0.15">
      <c r="B49" s="134"/>
      <c r="C49" s="135"/>
      <c r="D49" s="136"/>
      <c r="E49" s="627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9"/>
      <c r="Y49" s="627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8"/>
      <c r="AZ49" s="628"/>
      <c r="BA49" s="628"/>
      <c r="BB49" s="628"/>
      <c r="BC49" s="628"/>
      <c r="BD49" s="628"/>
      <c r="BE49" s="629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</row>
    <row r="50" spans="2:69" customFormat="1" ht="12.95" customHeight="1" x14ac:dyDescent="0.15">
      <c r="B50" s="137"/>
      <c r="C50" s="138"/>
      <c r="D50" s="139"/>
      <c r="E50" s="630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2"/>
      <c r="Y50" s="630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1"/>
      <c r="BB50" s="631"/>
      <c r="BC50" s="631"/>
      <c r="BD50" s="631"/>
      <c r="BE50" s="632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</row>
    <row r="51" spans="2:69" customFormat="1" ht="12.95" customHeight="1" x14ac:dyDescent="0.15">
      <c r="B51" s="131">
        <v>4</v>
      </c>
      <c r="C51" s="132"/>
      <c r="D51" s="133"/>
      <c r="E51" s="624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6"/>
      <c r="Y51" s="624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6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</row>
    <row r="52" spans="2:69" customFormat="1" ht="12.95" customHeight="1" x14ac:dyDescent="0.15">
      <c r="B52" s="134"/>
      <c r="C52" s="135"/>
      <c r="D52" s="136"/>
      <c r="E52" s="627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9"/>
      <c r="Y52" s="627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9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</row>
    <row r="53" spans="2:69" customFormat="1" ht="12.95" customHeight="1" x14ac:dyDescent="0.15">
      <c r="B53" s="137"/>
      <c r="C53" s="138"/>
      <c r="D53" s="139"/>
      <c r="E53" s="630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2"/>
      <c r="Y53" s="630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</row>
    <row r="54" spans="2:69" customFormat="1" ht="12.95" customHeight="1" x14ac:dyDescent="0.15">
      <c r="B54" s="131">
        <v>5</v>
      </c>
      <c r="C54" s="132"/>
      <c r="D54" s="133"/>
      <c r="E54" s="624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6"/>
      <c r="Y54" s="624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6"/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633"/>
    </row>
    <row r="55" spans="2:69" customFormat="1" ht="12.95" customHeight="1" x14ac:dyDescent="0.15">
      <c r="B55" s="134"/>
      <c r="C55" s="135"/>
      <c r="D55" s="136"/>
      <c r="E55" s="627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9"/>
      <c r="Y55" s="627"/>
      <c r="Z55" s="628"/>
      <c r="AA55" s="628"/>
      <c r="AB55" s="628"/>
      <c r="AC55" s="628"/>
      <c r="AD55" s="628"/>
      <c r="AE55" s="628"/>
      <c r="AF55" s="628"/>
      <c r="AG55" s="628"/>
      <c r="AH55" s="628"/>
      <c r="AI55" s="628"/>
      <c r="AJ55" s="628"/>
      <c r="AK55" s="628"/>
      <c r="AL55" s="628"/>
      <c r="AM55" s="628"/>
      <c r="AN55" s="628"/>
      <c r="AO55" s="628"/>
      <c r="AP55" s="628"/>
      <c r="AQ55" s="628"/>
      <c r="AR55" s="628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9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3"/>
      <c r="BQ55" s="633"/>
    </row>
    <row r="56" spans="2:69" customFormat="1" ht="12.95" customHeight="1" x14ac:dyDescent="0.15">
      <c r="B56" s="137"/>
      <c r="C56" s="138"/>
      <c r="D56" s="139"/>
      <c r="E56" s="630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2"/>
      <c r="Y56" s="630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2"/>
      <c r="BF56" s="633"/>
      <c r="BG56" s="633"/>
      <c r="BH56" s="633"/>
      <c r="BI56" s="633"/>
      <c r="BJ56" s="633"/>
      <c r="BK56" s="633"/>
      <c r="BL56" s="633"/>
      <c r="BM56" s="633"/>
      <c r="BN56" s="633"/>
      <c r="BO56" s="633"/>
      <c r="BP56" s="633"/>
      <c r="BQ56" s="633"/>
    </row>
    <row r="57" spans="2:69" customFormat="1" ht="12.95" customHeight="1" x14ac:dyDescent="0.15">
      <c r="B57" s="131">
        <v>6</v>
      </c>
      <c r="C57" s="132"/>
      <c r="D57" s="133"/>
      <c r="E57" s="624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6"/>
      <c r="Y57" s="624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6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</row>
    <row r="58" spans="2:69" customFormat="1" ht="12.95" customHeight="1" x14ac:dyDescent="0.15">
      <c r="B58" s="134"/>
      <c r="C58" s="135"/>
      <c r="D58" s="136"/>
      <c r="E58" s="627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9"/>
      <c r="Y58" s="627"/>
      <c r="Z58" s="628"/>
      <c r="AA58" s="628"/>
      <c r="AB58" s="628"/>
      <c r="AC58" s="628"/>
      <c r="AD58" s="628"/>
      <c r="AE58" s="628"/>
      <c r="AF58" s="628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628"/>
      <c r="AV58" s="628"/>
      <c r="AW58" s="628"/>
      <c r="AX58" s="628"/>
      <c r="AY58" s="628"/>
      <c r="AZ58" s="628"/>
      <c r="BA58" s="628"/>
      <c r="BB58" s="628"/>
      <c r="BC58" s="628"/>
      <c r="BD58" s="628"/>
      <c r="BE58" s="629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</row>
    <row r="59" spans="2:69" customFormat="1" ht="12.95" customHeight="1" x14ac:dyDescent="0.15">
      <c r="B59" s="137"/>
      <c r="C59" s="138"/>
      <c r="D59" s="139"/>
      <c r="E59" s="630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630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2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633"/>
      <c r="BQ59" s="633"/>
    </row>
    <row r="60" spans="2:69" customFormat="1" ht="12.95" customHeight="1" x14ac:dyDescent="0.15">
      <c r="B60" s="131">
        <v>7</v>
      </c>
      <c r="C60" s="132"/>
      <c r="D60" s="133"/>
      <c r="E60" s="624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6"/>
      <c r="Y60" s="624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6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</row>
    <row r="61" spans="2:69" customFormat="1" ht="12.95" customHeight="1" x14ac:dyDescent="0.15">
      <c r="B61" s="134"/>
      <c r="C61" s="135"/>
      <c r="D61" s="136"/>
      <c r="E61" s="627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9"/>
      <c r="Y61" s="627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9"/>
      <c r="BF61" s="633"/>
      <c r="BG61" s="633"/>
      <c r="BH61" s="633"/>
      <c r="BI61" s="633"/>
      <c r="BJ61" s="633"/>
      <c r="BK61" s="633"/>
      <c r="BL61" s="633"/>
      <c r="BM61" s="633"/>
      <c r="BN61" s="633"/>
      <c r="BO61" s="633"/>
      <c r="BP61" s="633"/>
      <c r="BQ61" s="633"/>
    </row>
    <row r="62" spans="2:69" customFormat="1" ht="12.95" customHeight="1" x14ac:dyDescent="0.15">
      <c r="B62" s="137"/>
      <c r="C62" s="138"/>
      <c r="D62" s="139"/>
      <c r="E62" s="630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630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2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</row>
    <row r="63" spans="2:69" customFormat="1" ht="12.95" customHeight="1" x14ac:dyDescent="0.15">
      <c r="B63" s="131">
        <v>8</v>
      </c>
      <c r="C63" s="132"/>
      <c r="D63" s="133"/>
      <c r="E63" s="624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6"/>
      <c r="Y63" s="624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6"/>
      <c r="BF63" s="633"/>
      <c r="BG63" s="633"/>
      <c r="BH63" s="633"/>
      <c r="BI63" s="633"/>
      <c r="BJ63" s="633"/>
      <c r="BK63" s="633"/>
      <c r="BL63" s="633"/>
      <c r="BM63" s="633"/>
      <c r="BN63" s="633"/>
      <c r="BO63" s="633"/>
      <c r="BP63" s="633"/>
      <c r="BQ63" s="633"/>
    </row>
    <row r="64" spans="2:69" customFormat="1" ht="12.95" customHeight="1" x14ac:dyDescent="0.15">
      <c r="B64" s="134"/>
      <c r="C64" s="135"/>
      <c r="D64" s="136"/>
      <c r="E64" s="627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9"/>
      <c r="Y64" s="627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  <c r="AM64" s="628"/>
      <c r="AN64" s="628"/>
      <c r="AO64" s="628"/>
      <c r="AP64" s="628"/>
      <c r="AQ64" s="628"/>
      <c r="AR64" s="628"/>
      <c r="AS64" s="628"/>
      <c r="AT64" s="628"/>
      <c r="AU64" s="628"/>
      <c r="AV64" s="628"/>
      <c r="AW64" s="628"/>
      <c r="AX64" s="628"/>
      <c r="AY64" s="628"/>
      <c r="AZ64" s="628"/>
      <c r="BA64" s="628"/>
      <c r="BB64" s="628"/>
      <c r="BC64" s="628"/>
      <c r="BD64" s="628"/>
      <c r="BE64" s="629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</row>
    <row r="65" spans="2:69" customFormat="1" ht="12.95" customHeight="1" x14ac:dyDescent="0.15">
      <c r="B65" s="137"/>
      <c r="C65" s="138"/>
      <c r="D65" s="139"/>
      <c r="E65" s="630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2"/>
      <c r="Y65" s="630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2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</row>
    <row r="66" spans="2:69" customFormat="1" ht="12.95" customHeight="1" x14ac:dyDescent="0.15">
      <c r="B66" s="131">
        <v>9</v>
      </c>
      <c r="C66" s="132"/>
      <c r="D66" s="133"/>
      <c r="E66" s="624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6"/>
      <c r="Y66" s="624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  <c r="BE66" s="626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</row>
    <row r="67" spans="2:69" customFormat="1" ht="12.95" customHeight="1" x14ac:dyDescent="0.15">
      <c r="B67" s="134"/>
      <c r="C67" s="135"/>
      <c r="D67" s="136"/>
      <c r="E67" s="627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9"/>
      <c r="Y67" s="627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9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</row>
    <row r="68" spans="2:69" customFormat="1" ht="12.95" customHeight="1" x14ac:dyDescent="0.15">
      <c r="B68" s="137"/>
      <c r="C68" s="138"/>
      <c r="D68" s="139"/>
      <c r="E68" s="630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2"/>
      <c r="Y68" s="630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2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</row>
    <row r="69" spans="2:69" customFormat="1" ht="12.95" customHeight="1" x14ac:dyDescent="0.15">
      <c r="B69" s="131">
        <v>10</v>
      </c>
      <c r="C69" s="132"/>
      <c r="D69" s="133"/>
      <c r="E69" s="624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6"/>
      <c r="Y69" s="624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6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</row>
    <row r="70" spans="2:69" customFormat="1" ht="12.95" customHeight="1" x14ac:dyDescent="0.15">
      <c r="B70" s="134"/>
      <c r="C70" s="135"/>
      <c r="D70" s="136"/>
      <c r="E70" s="627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9"/>
      <c r="Y70" s="627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9"/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633"/>
    </row>
    <row r="71" spans="2:69" customFormat="1" ht="12.95" customHeight="1" x14ac:dyDescent="0.15">
      <c r="B71" s="137"/>
      <c r="C71" s="138"/>
      <c r="D71" s="139"/>
      <c r="E71" s="627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9"/>
      <c r="Y71" s="627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9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</row>
    <row r="72" spans="2:69" customFormat="1" ht="12.95" customHeight="1" x14ac:dyDescent="0.15">
      <c r="B72" s="131">
        <v>11</v>
      </c>
      <c r="C72" s="132"/>
      <c r="D72" s="133"/>
      <c r="E72" s="624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6"/>
      <c r="Y72" s="624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6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4"/>
      <c r="BQ72" s="634"/>
    </row>
    <row r="73" spans="2:69" customFormat="1" ht="12.95" customHeight="1" x14ac:dyDescent="0.15">
      <c r="B73" s="134"/>
      <c r="C73" s="135"/>
      <c r="D73" s="136"/>
      <c r="E73" s="627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9"/>
      <c r="Y73" s="627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  <c r="AM73" s="628"/>
      <c r="AN73" s="628"/>
      <c r="AO73" s="628"/>
      <c r="AP73" s="628"/>
      <c r="AQ73" s="628"/>
      <c r="AR73" s="628"/>
      <c r="AS73" s="628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9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</row>
    <row r="74" spans="2:69" customFormat="1" ht="12.95" customHeight="1" x14ac:dyDescent="0.15">
      <c r="B74" s="137"/>
      <c r="C74" s="138"/>
      <c r="D74" s="139"/>
      <c r="E74" s="630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2"/>
      <c r="Y74" s="630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6"/>
      <c r="BG74" s="636"/>
      <c r="BH74" s="636"/>
      <c r="BI74" s="636"/>
      <c r="BJ74" s="636"/>
      <c r="BK74" s="636"/>
      <c r="BL74" s="636"/>
      <c r="BM74" s="636"/>
      <c r="BN74" s="636"/>
      <c r="BO74" s="636"/>
      <c r="BP74" s="636"/>
      <c r="BQ74" s="636"/>
    </row>
    <row r="75" spans="2:69" customFormat="1" ht="12.95" customHeight="1" x14ac:dyDescent="0.15">
      <c r="B75" s="131">
        <v>12</v>
      </c>
      <c r="C75" s="132"/>
      <c r="D75" s="133"/>
      <c r="E75" s="624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6"/>
      <c r="Y75" s="624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6"/>
      <c r="BF75" s="633"/>
      <c r="BG75" s="633"/>
      <c r="BH75" s="633"/>
      <c r="BI75" s="633"/>
      <c r="BJ75" s="633"/>
      <c r="BK75" s="633"/>
      <c r="BL75" s="633"/>
      <c r="BM75" s="633"/>
      <c r="BN75" s="633"/>
      <c r="BO75" s="633"/>
      <c r="BP75" s="633"/>
      <c r="BQ75" s="633"/>
    </row>
    <row r="76" spans="2:69" customFormat="1" ht="12.95" customHeight="1" x14ac:dyDescent="0.15">
      <c r="B76" s="134"/>
      <c r="C76" s="135"/>
      <c r="D76" s="136"/>
      <c r="E76" s="627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9"/>
      <c r="Y76" s="627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9"/>
      <c r="BF76" s="633"/>
      <c r="BG76" s="633"/>
      <c r="BH76" s="633"/>
      <c r="BI76" s="633"/>
      <c r="BJ76" s="633"/>
      <c r="BK76" s="633"/>
      <c r="BL76" s="633"/>
      <c r="BM76" s="633"/>
      <c r="BN76" s="633"/>
      <c r="BO76" s="633"/>
      <c r="BP76" s="633"/>
      <c r="BQ76" s="633"/>
    </row>
    <row r="77" spans="2:69" customFormat="1" ht="12.95" customHeight="1" x14ac:dyDescent="0.15">
      <c r="B77" s="137"/>
      <c r="C77" s="138"/>
      <c r="D77" s="139"/>
      <c r="E77" s="630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2"/>
      <c r="Y77" s="630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3"/>
      <c r="BG77" s="633"/>
      <c r="BH77" s="633"/>
      <c r="BI77" s="633"/>
      <c r="BJ77" s="633"/>
      <c r="BK77" s="633"/>
      <c r="BL77" s="633"/>
      <c r="BM77" s="633"/>
      <c r="BN77" s="633"/>
      <c r="BO77" s="633"/>
      <c r="BP77" s="633"/>
      <c r="BQ77" s="633"/>
    </row>
    <row r="78" spans="2:69" customFormat="1" ht="12.95" customHeight="1" x14ac:dyDescent="0.15">
      <c r="B78" s="131">
        <v>13</v>
      </c>
      <c r="C78" s="132"/>
      <c r="D78" s="133"/>
      <c r="E78" s="624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6"/>
      <c r="Y78" s="624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6"/>
      <c r="BF78" s="633"/>
      <c r="BG78" s="633"/>
      <c r="BH78" s="633"/>
      <c r="BI78" s="633"/>
      <c r="BJ78" s="633"/>
      <c r="BK78" s="633"/>
      <c r="BL78" s="633"/>
      <c r="BM78" s="633"/>
      <c r="BN78" s="633"/>
      <c r="BO78" s="633"/>
      <c r="BP78" s="633"/>
      <c r="BQ78" s="633"/>
    </row>
    <row r="79" spans="2:69" customFormat="1" ht="12.95" customHeight="1" x14ac:dyDescent="0.15">
      <c r="B79" s="134"/>
      <c r="C79" s="135"/>
      <c r="D79" s="136"/>
      <c r="E79" s="627"/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9"/>
      <c r="Y79" s="627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9"/>
      <c r="BF79" s="633"/>
      <c r="BG79" s="633"/>
      <c r="BH79" s="633"/>
      <c r="BI79" s="633"/>
      <c r="BJ79" s="633"/>
      <c r="BK79" s="633"/>
      <c r="BL79" s="633"/>
      <c r="BM79" s="633"/>
      <c r="BN79" s="633"/>
      <c r="BO79" s="633"/>
      <c r="BP79" s="633"/>
      <c r="BQ79" s="633"/>
    </row>
    <row r="80" spans="2:69" customFormat="1" ht="12.95" customHeight="1" x14ac:dyDescent="0.15">
      <c r="B80" s="137"/>
      <c r="C80" s="138"/>
      <c r="D80" s="139"/>
      <c r="E80" s="630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2"/>
      <c r="Y80" s="630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3"/>
      <c r="BG80" s="633"/>
      <c r="BH80" s="633"/>
      <c r="BI80" s="633"/>
      <c r="BJ80" s="633"/>
      <c r="BK80" s="633"/>
      <c r="BL80" s="633"/>
      <c r="BM80" s="633"/>
      <c r="BN80" s="633"/>
      <c r="BO80" s="633"/>
      <c r="BP80" s="633"/>
      <c r="BQ80" s="633"/>
    </row>
    <row r="81" spans="2:69" customFormat="1" ht="12.95" customHeight="1" x14ac:dyDescent="0.15">
      <c r="B81" s="131">
        <v>14</v>
      </c>
      <c r="C81" s="132"/>
      <c r="D81" s="133"/>
      <c r="E81" s="624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6"/>
      <c r="Y81" s="624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6"/>
      <c r="BF81" s="633"/>
      <c r="BG81" s="633"/>
      <c r="BH81" s="633"/>
      <c r="BI81" s="633"/>
      <c r="BJ81" s="633"/>
      <c r="BK81" s="633"/>
      <c r="BL81" s="633"/>
      <c r="BM81" s="633"/>
      <c r="BN81" s="633"/>
      <c r="BO81" s="633"/>
      <c r="BP81" s="633"/>
      <c r="BQ81" s="633"/>
    </row>
    <row r="82" spans="2:69" customFormat="1" ht="12.95" customHeight="1" x14ac:dyDescent="0.15">
      <c r="B82" s="134"/>
      <c r="C82" s="135"/>
      <c r="D82" s="136"/>
      <c r="E82" s="627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9"/>
      <c r="Y82" s="627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  <c r="AN82" s="628"/>
      <c r="AO82" s="628"/>
      <c r="AP82" s="628"/>
      <c r="AQ82" s="628"/>
      <c r="AR82" s="628"/>
      <c r="AS82" s="628"/>
      <c r="AT82" s="628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9"/>
      <c r="BF82" s="633"/>
      <c r="BG82" s="633"/>
      <c r="BH82" s="633"/>
      <c r="BI82" s="633"/>
      <c r="BJ82" s="633"/>
      <c r="BK82" s="633"/>
      <c r="BL82" s="633"/>
      <c r="BM82" s="633"/>
      <c r="BN82" s="633"/>
      <c r="BO82" s="633"/>
      <c r="BP82" s="633"/>
      <c r="BQ82" s="633"/>
    </row>
    <row r="83" spans="2:69" customFormat="1" ht="12.95" customHeight="1" x14ac:dyDescent="0.15">
      <c r="B83" s="137"/>
      <c r="C83" s="138"/>
      <c r="D83" s="139"/>
      <c r="E83" s="630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2"/>
      <c r="Y83" s="630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3"/>
      <c r="BG83" s="633"/>
      <c r="BH83" s="633"/>
      <c r="BI83" s="633"/>
      <c r="BJ83" s="633"/>
      <c r="BK83" s="633"/>
      <c r="BL83" s="633"/>
      <c r="BM83" s="633"/>
      <c r="BN83" s="633"/>
      <c r="BO83" s="633"/>
      <c r="BP83" s="633"/>
      <c r="BQ83" s="633"/>
    </row>
    <row r="84" spans="2:69" customFormat="1" ht="12.95" customHeight="1" x14ac:dyDescent="0.15">
      <c r="B84" s="131">
        <v>15</v>
      </c>
      <c r="C84" s="132"/>
      <c r="D84" s="133"/>
      <c r="E84" s="624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6"/>
      <c r="Y84" s="624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6"/>
      <c r="BF84" s="633"/>
      <c r="BG84" s="633"/>
      <c r="BH84" s="633"/>
      <c r="BI84" s="633"/>
      <c r="BJ84" s="633"/>
      <c r="BK84" s="633"/>
      <c r="BL84" s="633"/>
      <c r="BM84" s="633"/>
      <c r="BN84" s="633"/>
      <c r="BO84" s="633"/>
      <c r="BP84" s="633"/>
      <c r="BQ84" s="633"/>
    </row>
    <row r="85" spans="2:69" customFormat="1" ht="12.95" customHeight="1" x14ac:dyDescent="0.15">
      <c r="B85" s="134"/>
      <c r="C85" s="135"/>
      <c r="D85" s="136"/>
      <c r="E85" s="627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9"/>
      <c r="Y85" s="627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  <c r="AN85" s="628"/>
      <c r="AO85" s="628"/>
      <c r="AP85" s="628"/>
      <c r="AQ85" s="628"/>
      <c r="AR85" s="628"/>
      <c r="AS85" s="628"/>
      <c r="AT85" s="628"/>
      <c r="AU85" s="628"/>
      <c r="AV85" s="628"/>
      <c r="AW85" s="628"/>
      <c r="AX85" s="628"/>
      <c r="AY85" s="628"/>
      <c r="AZ85" s="628"/>
      <c r="BA85" s="628"/>
      <c r="BB85" s="628"/>
      <c r="BC85" s="628"/>
      <c r="BD85" s="628"/>
      <c r="BE85" s="629"/>
      <c r="BF85" s="633"/>
      <c r="BG85" s="633"/>
      <c r="BH85" s="633"/>
      <c r="BI85" s="633"/>
      <c r="BJ85" s="633"/>
      <c r="BK85" s="633"/>
      <c r="BL85" s="633"/>
      <c r="BM85" s="633"/>
      <c r="BN85" s="633"/>
      <c r="BO85" s="633"/>
      <c r="BP85" s="633"/>
      <c r="BQ85" s="633"/>
    </row>
    <row r="86" spans="2:69" customFormat="1" ht="12.95" customHeight="1" x14ac:dyDescent="0.15">
      <c r="B86" s="137"/>
      <c r="C86" s="138"/>
      <c r="D86" s="139"/>
      <c r="E86" s="630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2"/>
      <c r="Y86" s="630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2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</row>
    <row r="87" spans="2:69" customFormat="1" ht="12.95" customHeight="1" x14ac:dyDescent="0.15">
      <c r="B87" s="131">
        <v>16</v>
      </c>
      <c r="C87" s="132"/>
      <c r="D87" s="133"/>
      <c r="E87" s="624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5"/>
      <c r="V87" s="625"/>
      <c r="W87" s="625"/>
      <c r="X87" s="626"/>
      <c r="Y87" s="624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633"/>
      <c r="BG87" s="633"/>
      <c r="BH87" s="633"/>
      <c r="BI87" s="633"/>
      <c r="BJ87" s="633"/>
      <c r="BK87" s="633"/>
      <c r="BL87" s="633"/>
      <c r="BM87" s="633"/>
      <c r="BN87" s="633"/>
      <c r="BO87" s="633"/>
      <c r="BP87" s="633"/>
      <c r="BQ87" s="633"/>
    </row>
    <row r="88" spans="2:69" customFormat="1" ht="12.95" customHeight="1" x14ac:dyDescent="0.15">
      <c r="B88" s="134"/>
      <c r="C88" s="135"/>
      <c r="D88" s="136"/>
      <c r="E88" s="627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9"/>
      <c r="Y88" s="627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  <c r="AN88" s="628"/>
      <c r="AO88" s="628"/>
      <c r="AP88" s="628"/>
      <c r="AQ88" s="628"/>
      <c r="AR88" s="628"/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9"/>
      <c r="BF88" s="633"/>
      <c r="BG88" s="633"/>
      <c r="BH88" s="633"/>
      <c r="BI88" s="633"/>
      <c r="BJ88" s="633"/>
      <c r="BK88" s="633"/>
      <c r="BL88" s="633"/>
      <c r="BM88" s="633"/>
      <c r="BN88" s="633"/>
      <c r="BO88" s="633"/>
      <c r="BP88" s="633"/>
      <c r="BQ88" s="633"/>
    </row>
    <row r="89" spans="2:69" customFormat="1" ht="12.95" customHeight="1" x14ac:dyDescent="0.15">
      <c r="B89" s="137"/>
      <c r="C89" s="138"/>
      <c r="D89" s="139"/>
      <c r="E89" s="630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2"/>
      <c r="Y89" s="630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2"/>
      <c r="BF89" s="633"/>
      <c r="BG89" s="633"/>
      <c r="BH89" s="633"/>
      <c r="BI89" s="633"/>
      <c r="BJ89" s="633"/>
      <c r="BK89" s="633"/>
      <c r="BL89" s="633"/>
      <c r="BM89" s="633"/>
      <c r="BN89" s="633"/>
      <c r="BO89" s="633"/>
      <c r="BP89" s="633"/>
      <c r="BQ89" s="633"/>
    </row>
    <row r="90" spans="2:69" customFormat="1" ht="12.95" customHeight="1" x14ac:dyDescent="0.15">
      <c r="B90" s="131">
        <v>17</v>
      </c>
      <c r="C90" s="132"/>
      <c r="D90" s="133"/>
      <c r="E90" s="624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6"/>
      <c r="Y90" s="624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6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</row>
    <row r="91" spans="2:69" customFormat="1" ht="12.95" customHeight="1" x14ac:dyDescent="0.15">
      <c r="B91" s="134"/>
      <c r="C91" s="135"/>
      <c r="D91" s="136"/>
      <c r="E91" s="627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9"/>
      <c r="Y91" s="627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8"/>
      <c r="AT91" s="628"/>
      <c r="AU91" s="628"/>
      <c r="AV91" s="628"/>
      <c r="AW91" s="628"/>
      <c r="AX91" s="628"/>
      <c r="AY91" s="628"/>
      <c r="AZ91" s="628"/>
      <c r="BA91" s="628"/>
      <c r="BB91" s="628"/>
      <c r="BC91" s="628"/>
      <c r="BD91" s="628"/>
      <c r="BE91" s="629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</row>
    <row r="92" spans="2:69" customFormat="1" ht="12.95" customHeight="1" x14ac:dyDescent="0.15">
      <c r="B92" s="137"/>
      <c r="C92" s="138"/>
      <c r="D92" s="139"/>
      <c r="E92" s="630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2"/>
      <c r="Y92" s="630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2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</row>
    <row r="93" spans="2:69" customFormat="1" ht="12.95" customHeight="1" x14ac:dyDescent="0.15">
      <c r="B93" s="131">
        <v>18</v>
      </c>
      <c r="C93" s="132"/>
      <c r="D93" s="133"/>
      <c r="E93" s="624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6"/>
      <c r="Y93" s="624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6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</row>
    <row r="94" spans="2:69" customFormat="1" ht="12.95" customHeight="1" x14ac:dyDescent="0.15">
      <c r="B94" s="134"/>
      <c r="C94" s="135"/>
      <c r="D94" s="136"/>
      <c r="E94" s="627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9"/>
      <c r="Y94" s="627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9"/>
      <c r="BF94" s="633"/>
      <c r="BG94" s="633"/>
      <c r="BH94" s="633"/>
      <c r="BI94" s="633"/>
      <c r="BJ94" s="633"/>
      <c r="BK94" s="633"/>
      <c r="BL94" s="633"/>
      <c r="BM94" s="633"/>
      <c r="BN94" s="633"/>
      <c r="BO94" s="633"/>
      <c r="BP94" s="633"/>
      <c r="BQ94" s="633"/>
    </row>
    <row r="95" spans="2:69" customFormat="1" ht="12.95" customHeight="1" x14ac:dyDescent="0.15">
      <c r="B95" s="137"/>
      <c r="C95" s="138"/>
      <c r="D95" s="139"/>
      <c r="E95" s="630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2"/>
      <c r="Y95" s="630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2"/>
      <c r="BF95" s="633"/>
      <c r="BG95" s="633"/>
      <c r="BH95" s="633"/>
      <c r="BI95" s="633"/>
      <c r="BJ95" s="633"/>
      <c r="BK95" s="633"/>
      <c r="BL95" s="633"/>
      <c r="BM95" s="633"/>
      <c r="BN95" s="633"/>
      <c r="BO95" s="633"/>
      <c r="BP95" s="633"/>
      <c r="BQ95" s="633"/>
    </row>
    <row r="96" spans="2:69" customFormat="1" ht="12.95" customHeight="1" x14ac:dyDescent="0.15">
      <c r="B96" s="131">
        <v>19</v>
      </c>
      <c r="C96" s="132"/>
      <c r="D96" s="133"/>
      <c r="E96" s="624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6"/>
      <c r="Y96" s="624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6"/>
      <c r="BF96" s="633"/>
      <c r="BG96" s="633"/>
      <c r="BH96" s="633"/>
      <c r="BI96" s="633"/>
      <c r="BJ96" s="633"/>
      <c r="BK96" s="633"/>
      <c r="BL96" s="633"/>
      <c r="BM96" s="633"/>
      <c r="BN96" s="633"/>
      <c r="BO96" s="633"/>
      <c r="BP96" s="633"/>
      <c r="BQ96" s="633"/>
    </row>
    <row r="97" spans="2:69" customFormat="1" ht="12.95" customHeight="1" x14ac:dyDescent="0.15">
      <c r="B97" s="134"/>
      <c r="C97" s="135"/>
      <c r="D97" s="136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9"/>
      <c r="Y97" s="627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8"/>
      <c r="AK97" s="628"/>
      <c r="AL97" s="628"/>
      <c r="AM97" s="628"/>
      <c r="AN97" s="628"/>
      <c r="AO97" s="628"/>
      <c r="AP97" s="628"/>
      <c r="AQ97" s="628"/>
      <c r="AR97" s="628"/>
      <c r="AS97" s="628"/>
      <c r="AT97" s="628"/>
      <c r="AU97" s="628"/>
      <c r="AV97" s="628"/>
      <c r="AW97" s="628"/>
      <c r="AX97" s="628"/>
      <c r="AY97" s="628"/>
      <c r="AZ97" s="628"/>
      <c r="BA97" s="628"/>
      <c r="BB97" s="628"/>
      <c r="BC97" s="628"/>
      <c r="BD97" s="628"/>
      <c r="BE97" s="629"/>
      <c r="BF97" s="633"/>
      <c r="BG97" s="633"/>
      <c r="BH97" s="633"/>
      <c r="BI97" s="633"/>
      <c r="BJ97" s="633"/>
      <c r="BK97" s="633"/>
      <c r="BL97" s="633"/>
      <c r="BM97" s="633"/>
      <c r="BN97" s="633"/>
      <c r="BO97" s="633"/>
      <c r="BP97" s="633"/>
      <c r="BQ97" s="633"/>
    </row>
    <row r="98" spans="2:69" customFormat="1" ht="12.95" customHeight="1" x14ac:dyDescent="0.15">
      <c r="B98" s="137"/>
      <c r="C98" s="138"/>
      <c r="D98" s="139"/>
      <c r="E98" s="630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2"/>
      <c r="Y98" s="630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2"/>
      <c r="BF98" s="633"/>
      <c r="BG98" s="633"/>
      <c r="BH98" s="633"/>
      <c r="BI98" s="633"/>
      <c r="BJ98" s="633"/>
      <c r="BK98" s="633"/>
      <c r="BL98" s="633"/>
      <c r="BM98" s="633"/>
      <c r="BN98" s="633"/>
      <c r="BO98" s="633"/>
      <c r="BP98" s="633"/>
      <c r="BQ98" s="633"/>
    </row>
    <row r="99" spans="2:69" customFormat="1" ht="12.95" customHeight="1" x14ac:dyDescent="0.15">
      <c r="B99" s="131">
        <v>20</v>
      </c>
      <c r="C99" s="132"/>
      <c r="D99" s="133"/>
      <c r="E99" s="624"/>
      <c r="F99" s="625"/>
      <c r="G99" s="625"/>
      <c r="H99" s="625"/>
      <c r="I99" s="625"/>
      <c r="J99" s="625"/>
      <c r="K99" s="625"/>
      <c r="L99" s="625"/>
      <c r="M99" s="625"/>
      <c r="N99" s="625"/>
      <c r="O99" s="625"/>
      <c r="P99" s="625"/>
      <c r="Q99" s="625"/>
      <c r="R99" s="625"/>
      <c r="S99" s="625"/>
      <c r="T99" s="625"/>
      <c r="U99" s="625"/>
      <c r="V99" s="625"/>
      <c r="W99" s="625"/>
      <c r="X99" s="626"/>
      <c r="Y99" s="624"/>
      <c r="Z99" s="625"/>
      <c r="AA99" s="625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625"/>
      <c r="AP99" s="625"/>
      <c r="AQ99" s="625"/>
      <c r="AR99" s="625"/>
      <c r="AS99" s="625"/>
      <c r="AT99" s="625"/>
      <c r="AU99" s="625"/>
      <c r="AV99" s="625"/>
      <c r="AW99" s="625"/>
      <c r="AX99" s="625"/>
      <c r="AY99" s="625"/>
      <c r="AZ99" s="625"/>
      <c r="BA99" s="625"/>
      <c r="BB99" s="625"/>
      <c r="BC99" s="625"/>
      <c r="BD99" s="625"/>
      <c r="BE99" s="626"/>
      <c r="BF99" s="633"/>
      <c r="BG99" s="633"/>
      <c r="BH99" s="633"/>
      <c r="BI99" s="633"/>
      <c r="BJ99" s="633"/>
      <c r="BK99" s="633"/>
      <c r="BL99" s="633"/>
      <c r="BM99" s="633"/>
      <c r="BN99" s="633"/>
      <c r="BO99" s="633"/>
      <c r="BP99" s="633"/>
      <c r="BQ99" s="633"/>
    </row>
    <row r="100" spans="2:69" customFormat="1" ht="12.95" customHeight="1" x14ac:dyDescent="0.15">
      <c r="B100" s="134"/>
      <c r="C100" s="135"/>
      <c r="D100" s="136"/>
      <c r="E100" s="627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9"/>
      <c r="Y100" s="627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8"/>
      <c r="AW100" s="628"/>
      <c r="AX100" s="628"/>
      <c r="AY100" s="628"/>
      <c r="AZ100" s="628"/>
      <c r="BA100" s="628"/>
      <c r="BB100" s="628"/>
      <c r="BC100" s="628"/>
      <c r="BD100" s="628"/>
      <c r="BE100" s="629"/>
      <c r="BF100" s="633"/>
      <c r="BG100" s="633"/>
      <c r="BH100" s="633"/>
      <c r="BI100" s="633"/>
      <c r="BJ100" s="633"/>
      <c r="BK100" s="633"/>
      <c r="BL100" s="633"/>
      <c r="BM100" s="633"/>
      <c r="BN100" s="633"/>
      <c r="BO100" s="633"/>
      <c r="BP100" s="633"/>
      <c r="BQ100" s="633"/>
    </row>
    <row r="101" spans="2:69" customFormat="1" ht="12.95" customHeight="1" x14ac:dyDescent="0.15">
      <c r="B101" s="137"/>
      <c r="C101" s="138"/>
      <c r="D101" s="139"/>
      <c r="E101" s="630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2"/>
      <c r="Y101" s="630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2"/>
      <c r="BF101" s="633"/>
      <c r="BG101" s="633"/>
      <c r="BH101" s="633"/>
      <c r="BI101" s="633"/>
      <c r="BJ101" s="633"/>
      <c r="BK101" s="633"/>
      <c r="BL101" s="633"/>
      <c r="BM101" s="633"/>
      <c r="BN101" s="633"/>
      <c r="BO101" s="633"/>
      <c r="BP101" s="633"/>
      <c r="BQ101" s="633"/>
    </row>
    <row r="102" spans="2:69" customFormat="1" x14ac:dyDescent="0.15"/>
    <row r="103" spans="2:69" customFormat="1" x14ac:dyDescent="0.15"/>
    <row r="104" spans="2:69" customFormat="1" ht="27" customHeight="1" x14ac:dyDescent="0.15">
      <c r="B104" s="126" t="s">
        <v>133</v>
      </c>
    </row>
    <row r="105" spans="2:69" customFormat="1" ht="38.25" customHeight="1" x14ac:dyDescent="0.15">
      <c r="B105" s="150" t="s">
        <v>14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622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623"/>
      <c r="AJ105" s="623"/>
      <c r="AK105" s="623"/>
      <c r="AL105" s="623"/>
      <c r="AM105" s="623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153" t="s">
        <v>43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</row>
    <row r="106" spans="2:69" customFormat="1" ht="38.25" customHeight="1" x14ac:dyDescent="0.15">
      <c r="B106" s="150" t="s">
        <v>44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622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156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8"/>
    </row>
    <row r="107" spans="2:69" customFormat="1" ht="38.25" customHeight="1" x14ac:dyDescent="0.15">
      <c r="B107" s="150" t="s">
        <v>45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622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159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1"/>
    </row>
  </sheetData>
  <sheetProtection password="B6C9" sheet="1" objects="1" scenarios="1" selectLockedCells="1"/>
  <mergeCells count="175"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5:D77"/>
    <mergeCell ref="E75:X77"/>
    <mergeCell ref="Y75:BE77"/>
    <mergeCell ref="BF75:BK77"/>
    <mergeCell ref="BL75:BQ77"/>
    <mergeCell ref="B84:D86"/>
    <mergeCell ref="E84:X86"/>
    <mergeCell ref="Y84:BE86"/>
    <mergeCell ref="BF84:BK86"/>
    <mergeCell ref="BL84:BQ86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105:M105"/>
    <mergeCell ref="N105:BE105"/>
    <mergeCell ref="BF105:BQ107"/>
    <mergeCell ref="B106:M106"/>
    <mergeCell ref="N106:BE106"/>
    <mergeCell ref="B107:M107"/>
    <mergeCell ref="N107:BE107"/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</mergeCells>
  <phoneticPr fontId="37"/>
  <conditionalFormatting sqref="AZ28">
    <cfRule type="cellIs" dxfId="23" priority="6" operator="equal">
      <formula>"該当する"</formula>
    </cfRule>
  </conditionalFormatting>
  <conditionalFormatting sqref="BE28">
    <cfRule type="cellIs" dxfId="22" priority="5" operator="equal">
      <formula>"該当する"</formula>
    </cfRule>
  </conditionalFormatting>
  <conditionalFormatting sqref="BJ28:BQ33">
    <cfRule type="cellIs" dxfId="21" priority="4" operator="equal">
      <formula>"該当する"</formula>
    </cfRule>
  </conditionalFormatting>
  <conditionalFormatting sqref="AU28:AY33">
    <cfRule type="expression" dxfId="20" priority="3">
      <formula>$AU$28="有"</formula>
    </cfRule>
  </conditionalFormatting>
  <conditionalFormatting sqref="AH28:AT30">
    <cfRule type="expression" dxfId="19" priority="2">
      <formula>AND($I$28&gt;0,$AH$28="")</formula>
    </cfRule>
  </conditionalFormatting>
  <conditionalFormatting sqref="AH31:AT33">
    <cfRule type="expression" dxfId="18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800-000000000000}"/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800-000001000000}">
      <formula1>12</formula1>
    </dataValidation>
    <dataValidation type="whole" operator="greaterThan" allowBlank="1" showInputMessage="1" showErrorMessage="1" error="再リース契約がない場合は、入力不要です" sqref="I28:L30" xr:uid="{00000000-0002-0000-0800-000002000000}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3000000}">
          <x14:formula1>
            <xm:f>プルダウン項目!$E$5:$E$6</xm:f>
          </x14:formula1>
          <xm:sqref>BJ28:BQ33</xm:sqref>
        </x14:dataValidation>
        <x14:dataValidation type="list" allowBlank="1" showInputMessage="1" showErrorMessage="1" xr:uid="{00000000-0002-0000-0800-000004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800-000005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800-000006000000}">
          <x14:formula1>
            <xm:f>プルダウン項目!$B$5:$B$6</xm:f>
          </x14:formula1>
          <xm:sqref>AU28:AY33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【記入例】契約内容申告書</vt:lpstr>
      <vt:lpstr>【記入例】計算書</vt:lpstr>
      <vt:lpstr>【契約①】契約内容申告書</vt:lpstr>
      <vt:lpstr>【契約①】計算書</vt:lpstr>
      <vt:lpstr>【契約②】契約内容申告書</vt:lpstr>
      <vt:lpstr>【契約②】計算書</vt:lpstr>
      <vt:lpstr>【契約③】契約内容申告書</vt:lpstr>
      <vt:lpstr>【契約③】計算書</vt:lpstr>
      <vt:lpstr>【契約④】契約内容申告書</vt:lpstr>
      <vt:lpstr>【契約④】計算書</vt:lpstr>
      <vt:lpstr>【契約⑤】契約内容申告書</vt:lpstr>
      <vt:lpstr>【契約⑤】計算書</vt:lpstr>
      <vt:lpstr>プルダウン項目</vt:lpstr>
      <vt:lpstr>【記入例】契約内容申告書!Print_Area</vt:lpstr>
      <vt:lpstr>【記入例】計算書!Print_Area</vt:lpstr>
      <vt:lpstr>【契約①】契約内容申告書!Print_Area</vt:lpstr>
      <vt:lpstr>【契約①】計算書!Print_Area</vt:lpstr>
      <vt:lpstr>【契約②】契約内容申告書!Print_Area</vt:lpstr>
      <vt:lpstr>【契約②】計算書!Print_Area</vt:lpstr>
      <vt:lpstr>【契約③】契約内容申告書!Print_Area</vt:lpstr>
      <vt:lpstr>【契約③】計算書!Print_Area</vt:lpstr>
      <vt:lpstr>【契約④】契約内容申告書!Print_Area</vt:lpstr>
      <vt:lpstr>【契約④】計算書!Print_Area</vt:lpstr>
      <vt:lpstr>【契約⑤】契約内容申告書!Print_Area</vt:lpstr>
      <vt:lpstr>【契約⑤】計算書!Print_Area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2018-03-16T08:14:35Z</dcterms:created>
  <dcterms:modified xsi:type="dcterms:W3CDTF">2020-03-23T08:49:15Z</dcterms:modified>
</cp:coreProperties>
</file>