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1C6B0544-15BB-47FF-9B48-47BDCBB63BA0}" xr6:coauthVersionLast="45" xr6:coauthVersionMax="45" xr10:uidLastSave="{00000000-0000-0000-0000-000000000000}"/>
  <workbookProtection workbookAlgorithmName="SHA-512" workbookHashValue="I/hbTDnlOsaQQvTWTj5T4j+0Z+yb69OxQD0SUpBiOEbbdXaQ8w8Se1NUGhKzT43U20X6F/rEXcRjU8ot6dEnig==" workbookSaltValue="GbvqX+BjNJMXOW1E/THGPw==" workbookSpinCount="100000" lockStructure="1"/>
  <bookViews>
    <workbookView xWindow="-120" yWindow="-120" windowWidth="29040" windowHeight="15840" tabRatio="884" firstSheet="2" activeTab="2" xr2:uid="{00000000-000D-0000-FFFF-FFFF00000000}"/>
  </bookViews>
  <sheets>
    <sheet name="02新規転記用FMT" sheetId="41" state="hidden" r:id="rId1"/>
    <sheet name="更新履歴" sheetId="43" state="hidden" r:id="rId2"/>
    <sheet name="提出書類一覧" sheetId="42" r:id="rId3"/>
    <sheet name="【参考】見込み省エネルギー量の算出（要件アと要件ウ）" sheetId="40" r:id="rId4"/>
    <sheet name="（様式第１）融資計画書" sheetId="15" r:id="rId5"/>
    <sheet name="（別添１）融資計画詳細1" sheetId="18" r:id="rId6"/>
    <sheet name="（別添１）融資計画詳細2" sheetId="19" r:id="rId7"/>
    <sheet name="（別添１）融資計画詳細3" sheetId="1" r:id="rId8"/>
    <sheet name="（別添１）融資計画詳細4" sheetId="23" r:id="rId9"/>
    <sheet name="（別添２）役員名簿 (利子補給対象事業者)" sheetId="38" r:id="rId10"/>
    <sheet name="（別添３）利子補給金の交付の対象となる経費リスト" sheetId="6" r:id="rId11"/>
    <sheet name="（別添４）エネルギー消費効率の根拠（要件ア）" sheetId="44" r:id="rId12"/>
    <sheet name="（別添５）エネルギー消費原単位の改善根拠（要件イ）" sheetId="8" r:id="rId13"/>
    <sheet name="（別添６）省エネルギー取組の根拠（要件ウ）" sheetId="25" r:id="rId14"/>
    <sheet name="（別添７）見込み省エネルギー量の算出（要件アと要件ウ）" sheetId="39" r:id="rId15"/>
    <sheet name="（別添７）見込み省エネルギー量の算出（要件イ）" sheetId="36" r:id="rId16"/>
    <sheet name="日本標準産業分類" sheetId="45" state="hidden" r:id="rId17"/>
    <sheet name="中小企業者について" sheetId="46" state="hidden" r:id="rId18"/>
    <sheet name="エネルギー使用量の原油換算表（任意）" sheetId="14" r:id="rId19"/>
  </sheets>
  <definedNames>
    <definedName name="_xlnm._FilterDatabase" localSheetId="10" hidden="1">'（別添３）利子補給金の交付の対象となる経費リスト'!$CW$5:$CZ$249</definedName>
    <definedName name="_xlnm.Print_Area" localSheetId="5">'（別添１）融資計画詳細1'!$A$1:$P$88</definedName>
    <definedName name="_xlnm.Print_Area" localSheetId="6">'（別添１）融資計画詳細2'!$A$1:$P$170</definedName>
    <definedName name="_xlnm.Print_Area" localSheetId="7">'（別添１）融資計画詳細3'!$A$1:$R$69</definedName>
    <definedName name="_xlnm.Print_Area" localSheetId="8">'（別添１）融資計画詳細4'!$A$1:$S$38</definedName>
    <definedName name="_xlnm.Print_Area" localSheetId="9">'（別添２）役員名簿 (利子補給対象事業者)'!$A$1:$K$39</definedName>
    <definedName name="_xlnm.Print_Area" localSheetId="10">'（別添３）利子補給金の交付の対象となる経費リスト'!$A$1:$Y$44</definedName>
    <definedName name="_xlnm.Print_Area" localSheetId="11">'（別添４）エネルギー消費効率の根拠（要件ア）'!$A$1:$Q$435</definedName>
    <definedName name="_xlnm.Print_Area" localSheetId="12">'（別添５）エネルギー消費原単位の改善根拠（要件イ）'!$A$1:$Q$62</definedName>
    <definedName name="_xlnm.Print_Area" localSheetId="13">'（別添６）省エネルギー取組の根拠（要件ウ）'!$A$1:$Q$59</definedName>
    <definedName name="_xlnm.Print_Area" localSheetId="14">'（別添７）見込み省エネルギー量の算出（要件アと要件ウ）'!$A$1:$AB$186</definedName>
    <definedName name="_xlnm.Print_Area" localSheetId="15">'（別添７）見込み省エネルギー量の算出（要件イ）'!$A$1:$AT$37</definedName>
    <definedName name="_xlnm.Print_Area" localSheetId="4">'（様式第１）融資計画書'!$A$1:$AH$123</definedName>
    <definedName name="_xlnm.Print_Area" localSheetId="3">'【参考】見込み省エネルギー量の算出（要件アと要件ウ）'!$A$1:$Q$65</definedName>
    <definedName name="_xlnm.Print_Area" localSheetId="18">'エネルギー使用量の原油換算表（任意）'!$A$1:$P$58</definedName>
    <definedName name="_xlnm.Print_Area" localSheetId="17">中小企業者について!$A$1:$J$65</definedName>
    <definedName name="_xlnm.Print_Area" localSheetId="2">提出書類一覧!$A$1:$I$31</definedName>
    <definedName name="_xlnm.Print_Titles" localSheetId="0">'02新規転記用FMT'!$1:$1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B36" i="36" l="1"/>
  <c r="AW24" i="36" l="1"/>
  <c r="F19" i="19" l="1"/>
  <c r="F17" i="19"/>
  <c r="F16" i="19"/>
  <c r="F15" i="19"/>
  <c r="F14" i="19"/>
  <c r="F13" i="19"/>
  <c r="F12" i="19"/>
  <c r="F11" i="19"/>
  <c r="Z83" i="44" l="1"/>
  <c r="Z84" i="44"/>
  <c r="Z85" i="44"/>
  <c r="Z86" i="44"/>
  <c r="Z87" i="44"/>
  <c r="Z88" i="44"/>
  <c r="Z89" i="44"/>
  <c r="Z90" i="44"/>
  <c r="Z91" i="44"/>
  <c r="Z92" i="44"/>
  <c r="Z93" i="44"/>
  <c r="Z94" i="44"/>
  <c r="Z95" i="44"/>
  <c r="Z96" i="44"/>
  <c r="Z97" i="44"/>
  <c r="Z98" i="44"/>
  <c r="Z99" i="44"/>
  <c r="Z100" i="44"/>
  <c r="Z82" i="44"/>
  <c r="AB11" i="44"/>
  <c r="E82" i="18" l="1"/>
  <c r="E63" i="18"/>
  <c r="U65" i="39" l="1"/>
  <c r="U66" i="39"/>
  <c r="CB5" i="6" l="1"/>
  <c r="CB6" i="6" s="1"/>
  <c r="D231" i="41" l="1"/>
  <c r="IE4" i="41"/>
  <c r="X44" i="18"/>
  <c r="AW15" i="36" l="1"/>
  <c r="AW7" i="36"/>
  <c r="C7" i="36"/>
  <c r="C15" i="36"/>
  <c r="P17" i="1" l="1"/>
  <c r="K385" i="44" l="1"/>
  <c r="K259" i="44"/>
  <c r="K196" i="44"/>
  <c r="AX65" i="39" l="1"/>
  <c r="AX66" i="39" l="1"/>
  <c r="AS26" i="6" l="1"/>
  <c r="Z26" i="6"/>
  <c r="AS25" i="6"/>
  <c r="Z25" i="6"/>
  <c r="AS24" i="6"/>
  <c r="Z24" i="6"/>
  <c r="AS23" i="6"/>
  <c r="Z23" i="6"/>
  <c r="AS22" i="6"/>
  <c r="Z22" i="6"/>
  <c r="AS21" i="6"/>
  <c r="Z21" i="6"/>
  <c r="AS20" i="6"/>
  <c r="Z20" i="6"/>
  <c r="AS19" i="6"/>
  <c r="Z19" i="6"/>
  <c r="AS18" i="6"/>
  <c r="Z18" i="6"/>
  <c r="AS17" i="6"/>
  <c r="Z17" i="6"/>
  <c r="AS16" i="6"/>
  <c r="Z16" i="6"/>
  <c r="AS15" i="6"/>
  <c r="Z15" i="6"/>
  <c r="Z13" i="6"/>
  <c r="Z12" i="6"/>
  <c r="Z11" i="6"/>
  <c r="Z10" i="6"/>
  <c r="Z9" i="6"/>
  <c r="Z8" i="6"/>
  <c r="Z7" i="6"/>
  <c r="Z6" i="6"/>
  <c r="F20" i="36" l="1"/>
  <c r="N24" i="36"/>
  <c r="BT36" i="36"/>
  <c r="BH28" i="36"/>
  <c r="BH24" i="36"/>
  <c r="BD36" i="36"/>
  <c r="AB169" i="19" l="1"/>
  <c r="W169" i="19"/>
  <c r="AB168" i="19"/>
  <c r="W168" i="19"/>
  <c r="AB167" i="19"/>
  <c r="W167" i="19"/>
  <c r="AB166" i="19"/>
  <c r="W166" i="19"/>
  <c r="AB165" i="19"/>
  <c r="W165" i="19"/>
  <c r="AB164" i="19"/>
  <c r="W164" i="19"/>
  <c r="AB163" i="19"/>
  <c r="AC163" i="19" s="1"/>
  <c r="W163" i="19"/>
  <c r="X163" i="19" s="1"/>
  <c r="AB161" i="19"/>
  <c r="W161" i="19"/>
  <c r="AB160" i="19"/>
  <c r="W160" i="19"/>
  <c r="AB159" i="19"/>
  <c r="W159" i="19"/>
  <c r="AB158" i="19"/>
  <c r="W158" i="19"/>
  <c r="AB157" i="19"/>
  <c r="W157" i="19"/>
  <c r="AB156" i="19"/>
  <c r="W156" i="19"/>
  <c r="AB155" i="19"/>
  <c r="AC155" i="19" s="1"/>
  <c r="W155" i="19"/>
  <c r="X155" i="19" s="1"/>
  <c r="AB153" i="19"/>
  <c r="W153" i="19"/>
  <c r="AB152" i="19"/>
  <c r="W152" i="19"/>
  <c r="AB151" i="19"/>
  <c r="W151" i="19"/>
  <c r="AB150" i="19"/>
  <c r="W150" i="19"/>
  <c r="AB149" i="19"/>
  <c r="W149" i="19"/>
  <c r="AB148" i="19"/>
  <c r="W148" i="19"/>
  <c r="AC147" i="19"/>
  <c r="AB147" i="19"/>
  <c r="W147" i="19"/>
  <c r="X147" i="19" s="1"/>
  <c r="AB145" i="19"/>
  <c r="W145" i="19"/>
  <c r="AB144" i="19"/>
  <c r="W144" i="19"/>
  <c r="AB143" i="19"/>
  <c r="W143" i="19"/>
  <c r="AB142" i="19"/>
  <c r="W142" i="19"/>
  <c r="AB141" i="19"/>
  <c r="W141" i="19"/>
  <c r="AB140" i="19"/>
  <c r="W140" i="19"/>
  <c r="AB139" i="19"/>
  <c r="AC139" i="19" s="1"/>
  <c r="W139" i="19"/>
  <c r="X139" i="19" s="1"/>
  <c r="AB137" i="19"/>
  <c r="W137" i="19"/>
  <c r="AB136" i="19"/>
  <c r="W136" i="19"/>
  <c r="AB135" i="19"/>
  <c r="W135" i="19"/>
  <c r="AB134" i="19"/>
  <c r="W134" i="19"/>
  <c r="AB133" i="19"/>
  <c r="W133" i="19"/>
  <c r="AB132" i="19"/>
  <c r="W132" i="19"/>
  <c r="AC131" i="19"/>
  <c r="AB131" i="19"/>
  <c r="W131" i="19"/>
  <c r="X131" i="19" s="1"/>
  <c r="AB129" i="19"/>
  <c r="W129" i="19"/>
  <c r="AB128" i="19"/>
  <c r="W128" i="19"/>
  <c r="AB127" i="19"/>
  <c r="W127" i="19"/>
  <c r="AB126" i="19"/>
  <c r="W126" i="19"/>
  <c r="AB125" i="19"/>
  <c r="W125" i="19"/>
  <c r="AB124" i="19"/>
  <c r="W124" i="19"/>
  <c r="AB123" i="19"/>
  <c r="AC123" i="19" s="1"/>
  <c r="W123" i="19"/>
  <c r="X123" i="19" s="1"/>
  <c r="AB121" i="19"/>
  <c r="W121" i="19"/>
  <c r="AB120" i="19"/>
  <c r="W120" i="19"/>
  <c r="AB119" i="19"/>
  <c r="W119" i="19"/>
  <c r="AB118" i="19"/>
  <c r="W118" i="19"/>
  <c r="AG117" i="19"/>
  <c r="AB117" i="19"/>
  <c r="W117" i="19"/>
  <c r="AF116" i="19"/>
  <c r="AF117" i="19" s="1"/>
  <c r="AF118" i="19" s="1"/>
  <c r="AD116" i="19"/>
  <c r="W116" i="19"/>
  <c r="AF115" i="19"/>
  <c r="AG116" i="19" s="1"/>
  <c r="AD115" i="19"/>
  <c r="W115" i="19"/>
  <c r="AF114" i="19"/>
  <c r="AF113" i="19"/>
  <c r="AD113" i="19"/>
  <c r="AD114" i="19" s="1"/>
  <c r="W113" i="19"/>
  <c r="AG112" i="19"/>
  <c r="AF112" i="19"/>
  <c r="AG113" i="19" s="1"/>
  <c r="AD112" i="19"/>
  <c r="AE113" i="19" s="1"/>
  <c r="W112" i="19"/>
  <c r="AF111" i="19"/>
  <c r="AD111" i="19"/>
  <c r="W111" i="19"/>
  <c r="AF110" i="19"/>
  <c r="AG111" i="19" s="1"/>
  <c r="AD110" i="19"/>
  <c r="W110" i="19"/>
  <c r="AF109" i="19"/>
  <c r="AD109" i="19"/>
  <c r="AE110" i="19" s="1"/>
  <c r="W109" i="19"/>
  <c r="AG108" i="19"/>
  <c r="AF108" i="19"/>
  <c r="AD108" i="19"/>
  <c r="W108" i="19"/>
  <c r="AF107" i="19"/>
  <c r="AD107" i="19"/>
  <c r="AE108" i="19" s="1"/>
  <c r="W107" i="19"/>
  <c r="X107" i="19" s="1"/>
  <c r="AE106" i="19"/>
  <c r="AF105" i="19"/>
  <c r="AD105" i="19"/>
  <c r="AD106" i="19" s="1"/>
  <c r="W105" i="19"/>
  <c r="AF104" i="19"/>
  <c r="AD104" i="19"/>
  <c r="W104" i="19"/>
  <c r="AF103" i="19"/>
  <c r="AD103" i="19"/>
  <c r="AE104" i="19" s="1"/>
  <c r="W103" i="19"/>
  <c r="AF102" i="19"/>
  <c r="AD102" i="19"/>
  <c r="AE103" i="19" s="1"/>
  <c r="W102" i="19"/>
  <c r="AF101" i="19"/>
  <c r="AG102" i="19" s="1"/>
  <c r="AD101" i="19"/>
  <c r="W101" i="19"/>
  <c r="AF100" i="19"/>
  <c r="AG101" i="19" s="1"/>
  <c r="AD100" i="19"/>
  <c r="AE100" i="19" s="1"/>
  <c r="W100" i="19"/>
  <c r="AF99" i="19"/>
  <c r="AD99" i="19"/>
  <c r="W99" i="19"/>
  <c r="AF98" i="19"/>
  <c r="AG99" i="19" s="1"/>
  <c r="AD98" i="19"/>
  <c r="AE99" i="19" s="1"/>
  <c r="AF97" i="19"/>
  <c r="AD97" i="19"/>
  <c r="W97" i="19"/>
  <c r="AF96" i="19"/>
  <c r="AG97" i="19" s="1"/>
  <c r="AD96" i="19"/>
  <c r="AE97" i="19" s="1"/>
  <c r="W96" i="19"/>
  <c r="AF95" i="19"/>
  <c r="AD95" i="19"/>
  <c r="AE96" i="19" s="1"/>
  <c r="W95" i="19"/>
  <c r="AF94" i="19"/>
  <c r="AG95" i="19" s="1"/>
  <c r="AD94" i="19"/>
  <c r="W94" i="19"/>
  <c r="AF93" i="19"/>
  <c r="AD93" i="19"/>
  <c r="W93" i="19"/>
  <c r="AF92" i="19"/>
  <c r="AD92" i="19"/>
  <c r="W92" i="19"/>
  <c r="AF91" i="19"/>
  <c r="AD91" i="19"/>
  <c r="W91" i="19"/>
  <c r="AD90" i="19"/>
  <c r="AE90" i="19" s="1"/>
  <c r="AF89" i="19"/>
  <c r="AF90" i="19" s="1"/>
  <c r="AG91" i="19" s="1"/>
  <c r="AD89" i="19"/>
  <c r="W89" i="19"/>
  <c r="AF88" i="19"/>
  <c r="AG89" i="19" s="1"/>
  <c r="AE88" i="19"/>
  <c r="AD88" i="19"/>
  <c r="W88" i="19"/>
  <c r="AF87" i="19"/>
  <c r="AD87" i="19"/>
  <c r="W87" i="19"/>
  <c r="AG86" i="19"/>
  <c r="AF86" i="19"/>
  <c r="AD86" i="19"/>
  <c r="W86" i="19"/>
  <c r="AF85" i="19"/>
  <c r="AD85" i="19"/>
  <c r="AE86" i="19" s="1"/>
  <c r="W85" i="19"/>
  <c r="AF84" i="19"/>
  <c r="AD84" i="19"/>
  <c r="W84" i="19"/>
  <c r="AF83" i="19"/>
  <c r="AG84" i="19" s="1"/>
  <c r="AD83" i="19"/>
  <c r="W83" i="19"/>
  <c r="AF81" i="19"/>
  <c r="AF82" i="19" s="1"/>
  <c r="AD81" i="19"/>
  <c r="AD82" i="19" s="1"/>
  <c r="AE83" i="19" s="1"/>
  <c r="W81" i="19"/>
  <c r="AG80" i="19"/>
  <c r="AF80" i="19"/>
  <c r="AD80" i="19"/>
  <c r="W80" i="19"/>
  <c r="AF79" i="19"/>
  <c r="AD79" i="19"/>
  <c r="AE80" i="19" s="1"/>
  <c r="W79" i="19"/>
  <c r="AF78" i="19"/>
  <c r="AD78" i="19"/>
  <c r="AE79" i="19" s="1"/>
  <c r="W78" i="19"/>
  <c r="X75" i="19" s="1"/>
  <c r="AF77" i="19"/>
  <c r="AG78" i="19" s="1"/>
  <c r="AD77" i="19"/>
  <c r="W77" i="19"/>
  <c r="AF76" i="19"/>
  <c r="AD76" i="19"/>
  <c r="W76" i="19"/>
  <c r="AF75" i="19"/>
  <c r="AG76" i="19" s="1"/>
  <c r="AD75" i="19"/>
  <c r="W75" i="19"/>
  <c r="AD74" i="19"/>
  <c r="AE75" i="19" s="1"/>
  <c r="AF73" i="19"/>
  <c r="AF74" i="19" s="1"/>
  <c r="AD73" i="19"/>
  <c r="W73" i="19"/>
  <c r="AF72" i="19"/>
  <c r="AD72" i="19"/>
  <c r="W72" i="19"/>
  <c r="AF71" i="19"/>
  <c r="AG72" i="19" s="1"/>
  <c r="AD71" i="19"/>
  <c r="AE72" i="19" s="1"/>
  <c r="W71" i="19"/>
  <c r="AF70" i="19"/>
  <c r="AD70" i="19"/>
  <c r="AE71" i="19" s="1"/>
  <c r="W70" i="19"/>
  <c r="AF69" i="19"/>
  <c r="AG70" i="19" s="1"/>
  <c r="AD69" i="19"/>
  <c r="W69" i="19"/>
  <c r="AF68" i="19"/>
  <c r="AG68" i="19" s="1"/>
  <c r="AD68" i="19"/>
  <c r="AE69" i="19" s="1"/>
  <c r="W68" i="19"/>
  <c r="AF67" i="19"/>
  <c r="AD67" i="19"/>
  <c r="W67" i="19"/>
  <c r="AF66" i="19"/>
  <c r="AG67" i="19" s="1"/>
  <c r="AF65" i="19"/>
  <c r="AD65" i="19"/>
  <c r="AD66" i="19" s="1"/>
  <c r="AE67" i="19" s="1"/>
  <c r="W65" i="19"/>
  <c r="AF64" i="19"/>
  <c r="AD64" i="19"/>
  <c r="AE64" i="19" s="1"/>
  <c r="W64" i="19"/>
  <c r="AG63" i="19"/>
  <c r="AF63" i="19"/>
  <c r="AD63" i="19"/>
  <c r="W63" i="19"/>
  <c r="AG62" i="19"/>
  <c r="AF62" i="19"/>
  <c r="AD62" i="19"/>
  <c r="AE63" i="19" s="1"/>
  <c r="W62" i="19"/>
  <c r="AF61" i="19"/>
  <c r="AD61" i="19"/>
  <c r="AE62" i="19" s="1"/>
  <c r="W61" i="19"/>
  <c r="AF60" i="19"/>
  <c r="AG61" i="19" s="1"/>
  <c r="AD60" i="19"/>
  <c r="W60" i="19"/>
  <c r="AF59" i="19"/>
  <c r="AD59" i="19"/>
  <c r="AE60" i="19" s="1"/>
  <c r="W59" i="19"/>
  <c r="AG58" i="19"/>
  <c r="AF57" i="19"/>
  <c r="AF58" i="19" s="1"/>
  <c r="AG59" i="19" s="1"/>
  <c r="AD57" i="19"/>
  <c r="AD58" i="19" s="1"/>
  <c r="W57" i="19"/>
  <c r="AF56" i="19"/>
  <c r="AG57" i="19" s="1"/>
  <c r="AD56" i="19"/>
  <c r="AE57" i="19" s="1"/>
  <c r="W56" i="19"/>
  <c r="AF55" i="19"/>
  <c r="AD55" i="19"/>
  <c r="W55" i="19"/>
  <c r="AF54" i="19"/>
  <c r="AG55" i="19" s="1"/>
  <c r="AD54" i="19"/>
  <c r="AE55" i="19" s="1"/>
  <c r="W54" i="19"/>
  <c r="AF53" i="19"/>
  <c r="AD53" i="19"/>
  <c r="W53" i="19"/>
  <c r="AF52" i="19"/>
  <c r="AD52" i="19"/>
  <c r="AE53" i="19" s="1"/>
  <c r="W52" i="19"/>
  <c r="AF51" i="19"/>
  <c r="AG52" i="19" s="1"/>
  <c r="AD51" i="19"/>
  <c r="AE52" i="19" s="1"/>
  <c r="W51" i="19"/>
  <c r="AF49" i="19"/>
  <c r="AF50" i="19" s="1"/>
  <c r="AD49" i="19"/>
  <c r="W49" i="19"/>
  <c r="AF48" i="19"/>
  <c r="AE48" i="19"/>
  <c r="AD48" i="19"/>
  <c r="W48" i="19"/>
  <c r="AF47" i="19"/>
  <c r="AD47" i="19"/>
  <c r="W47" i="19"/>
  <c r="AG46" i="19"/>
  <c r="AF46" i="19"/>
  <c r="AD46" i="19"/>
  <c r="AE47" i="19" s="1"/>
  <c r="W46" i="19"/>
  <c r="AF45" i="19"/>
  <c r="AD45" i="19"/>
  <c r="AE46" i="19" s="1"/>
  <c r="W45" i="19"/>
  <c r="AF44" i="19"/>
  <c r="AG45" i="19" s="1"/>
  <c r="AD44" i="19"/>
  <c r="W44" i="19"/>
  <c r="AF43" i="19"/>
  <c r="AD43" i="19"/>
  <c r="AE44" i="19" s="1"/>
  <c r="W43" i="19"/>
  <c r="X43" i="19" s="1"/>
  <c r="AF41" i="19"/>
  <c r="AF42" i="19" s="1"/>
  <c r="AG42" i="19" s="1"/>
  <c r="AD41" i="19"/>
  <c r="W41" i="19"/>
  <c r="AF40" i="19"/>
  <c r="AG41" i="19" s="1"/>
  <c r="AD40" i="19"/>
  <c r="AE41" i="19" s="1"/>
  <c r="W40" i="19"/>
  <c r="AF39" i="19"/>
  <c r="AD39" i="19"/>
  <c r="W39" i="19"/>
  <c r="AF38" i="19"/>
  <c r="AG39" i="19" s="1"/>
  <c r="AD38" i="19"/>
  <c r="AE39" i="19" s="1"/>
  <c r="W38" i="19"/>
  <c r="AF37" i="19"/>
  <c r="AD37" i="19"/>
  <c r="W37" i="19"/>
  <c r="AF36" i="19"/>
  <c r="AG37" i="19" s="1"/>
  <c r="AD36" i="19"/>
  <c r="AE37" i="19" s="1"/>
  <c r="W36" i="19"/>
  <c r="AF35" i="19"/>
  <c r="AG36" i="19" s="1"/>
  <c r="AD35" i="19"/>
  <c r="AE36" i="19" s="1"/>
  <c r="W35" i="19"/>
  <c r="AF33" i="19"/>
  <c r="AE33" i="19"/>
  <c r="AD33" i="19"/>
  <c r="W33" i="19"/>
  <c r="AF32" i="19"/>
  <c r="AD32" i="19"/>
  <c r="W32" i="19"/>
  <c r="AF31" i="19"/>
  <c r="AG32" i="19" s="1"/>
  <c r="AD31" i="19"/>
  <c r="AE32" i="19" s="1"/>
  <c r="W31" i="19"/>
  <c r="AF30" i="19"/>
  <c r="AD30" i="19"/>
  <c r="AE31" i="19" s="1"/>
  <c r="W30" i="19"/>
  <c r="AF29" i="19"/>
  <c r="AG30" i="19" s="1"/>
  <c r="AD29" i="19"/>
  <c r="W29" i="19"/>
  <c r="AF28" i="19"/>
  <c r="AE28" i="19"/>
  <c r="AD28" i="19"/>
  <c r="W28" i="19"/>
  <c r="AF27" i="19"/>
  <c r="AG28" i="19" s="1"/>
  <c r="AD27" i="19"/>
  <c r="X27" i="19"/>
  <c r="W27" i="19"/>
  <c r="AG26" i="19"/>
  <c r="AF25" i="19"/>
  <c r="AF26" i="19" s="1"/>
  <c r="AG27" i="19" s="1"/>
  <c r="AD25" i="19"/>
  <c r="W25" i="19"/>
  <c r="AF24" i="19"/>
  <c r="AG25" i="19" s="1"/>
  <c r="AD24" i="19"/>
  <c r="W24" i="19"/>
  <c r="AF23" i="19"/>
  <c r="AG24" i="19" s="1"/>
  <c r="AD23" i="19"/>
  <c r="AE24" i="19" s="1"/>
  <c r="W23" i="19"/>
  <c r="AF22" i="19"/>
  <c r="AD22" i="19"/>
  <c r="AE23" i="19" s="1"/>
  <c r="W22" i="19"/>
  <c r="AF21" i="19"/>
  <c r="AG22" i="19" s="1"/>
  <c r="AD21" i="19"/>
  <c r="W21" i="19"/>
  <c r="AF20" i="19"/>
  <c r="AD20" i="19"/>
  <c r="W20" i="19"/>
  <c r="AF19" i="19"/>
  <c r="AD19" i="19"/>
  <c r="W19" i="19"/>
  <c r="AD18" i="19"/>
  <c r="AF17" i="19"/>
  <c r="AF18" i="19" s="1"/>
  <c r="AD17" i="19"/>
  <c r="AE18" i="19" s="1"/>
  <c r="W17" i="19"/>
  <c r="AF16" i="19"/>
  <c r="AD16" i="19"/>
  <c r="W16" i="19"/>
  <c r="AF15" i="19"/>
  <c r="AG16" i="19" s="1"/>
  <c r="AD15" i="19"/>
  <c r="AE16" i="19" s="1"/>
  <c r="W15" i="19"/>
  <c r="AF14" i="19"/>
  <c r="AD14" i="19"/>
  <c r="W14" i="19"/>
  <c r="AF13" i="19"/>
  <c r="AD13" i="19"/>
  <c r="AE14" i="19" s="1"/>
  <c r="W13" i="19"/>
  <c r="AF12" i="19"/>
  <c r="AG13" i="19" s="1"/>
  <c r="AD12" i="19"/>
  <c r="AB12" i="19"/>
  <c r="AA12" i="19"/>
  <c r="AA13" i="19" s="1"/>
  <c r="AB13" i="19" s="1"/>
  <c r="W12" i="19"/>
  <c r="AF11" i="19"/>
  <c r="AG12" i="19" s="1"/>
  <c r="AD11" i="19"/>
  <c r="AE12" i="19" s="1"/>
  <c r="W11" i="19"/>
  <c r="W88" i="18"/>
  <c r="V88" i="18"/>
  <c r="W87" i="18"/>
  <c r="V87" i="18"/>
  <c r="W86" i="18"/>
  <c r="V86" i="18"/>
  <c r="W85" i="18"/>
  <c r="V85" i="18"/>
  <c r="W84" i="18"/>
  <c r="V84" i="18"/>
  <c r="W83" i="18"/>
  <c r="V83" i="18"/>
  <c r="W82" i="18"/>
  <c r="W80" i="18"/>
  <c r="V80" i="18"/>
  <c r="W79" i="18"/>
  <c r="V79" i="18"/>
  <c r="W78" i="18"/>
  <c r="V78" i="18"/>
  <c r="W77" i="18"/>
  <c r="V77" i="18"/>
  <c r="W76" i="18"/>
  <c r="V76" i="18"/>
  <c r="W75" i="18"/>
  <c r="V75" i="18"/>
  <c r="W74" i="18"/>
  <c r="V74" i="18"/>
  <c r="W69" i="18"/>
  <c r="V69" i="18"/>
  <c r="W68" i="18"/>
  <c r="V68" i="18"/>
  <c r="W67" i="18"/>
  <c r="V67" i="18"/>
  <c r="W66" i="18"/>
  <c r="V66" i="18"/>
  <c r="W65" i="18"/>
  <c r="V65" i="18"/>
  <c r="W64" i="18"/>
  <c r="V64" i="18"/>
  <c r="W63" i="18"/>
  <c r="W61" i="18"/>
  <c r="V61" i="18"/>
  <c r="W60" i="18"/>
  <c r="V60" i="18"/>
  <c r="W59" i="18"/>
  <c r="V59" i="18"/>
  <c r="W58" i="18"/>
  <c r="V58" i="18"/>
  <c r="W57" i="18"/>
  <c r="V57" i="18"/>
  <c r="W56" i="18"/>
  <c r="V56" i="18"/>
  <c r="W55" i="18"/>
  <c r="V55" i="18"/>
  <c r="AC50" i="18"/>
  <c r="X50" i="18"/>
  <c r="AC49" i="18"/>
  <c r="X49" i="18"/>
  <c r="AG48" i="18"/>
  <c r="AE48" i="18"/>
  <c r="AE49" i="18" s="1"/>
  <c r="X48" i="18"/>
  <c r="AC48" i="18" s="1"/>
  <c r="AG47" i="18"/>
  <c r="AE47" i="18"/>
  <c r="AF48" i="18" s="1"/>
  <c r="X47" i="18"/>
  <c r="AC47" i="18" s="1"/>
  <c r="AG46" i="18"/>
  <c r="AE46" i="18"/>
  <c r="X46" i="18"/>
  <c r="AC46" i="18" s="1"/>
  <c r="AG45" i="18"/>
  <c r="AH45" i="18" s="1"/>
  <c r="AE45" i="18"/>
  <c r="X45" i="18"/>
  <c r="AC45" i="18" s="1"/>
  <c r="AE44" i="18"/>
  <c r="AC44" i="18"/>
  <c r="AC42" i="18"/>
  <c r="X42" i="18"/>
  <c r="AC41" i="18"/>
  <c r="X41" i="18"/>
  <c r="AC40" i="18"/>
  <c r="X40" i="18"/>
  <c r="AC39" i="18"/>
  <c r="X39" i="18"/>
  <c r="AC38" i="18"/>
  <c r="X38" i="18"/>
  <c r="AC37" i="18"/>
  <c r="X37" i="18"/>
  <c r="AG36" i="18"/>
  <c r="AG37" i="18" s="1"/>
  <c r="AE36" i="18"/>
  <c r="AE37" i="18" s="1"/>
  <c r="AC36" i="18"/>
  <c r="AD36" i="18" s="1"/>
  <c r="X36" i="18"/>
  <c r="Y36" i="18" s="1"/>
  <c r="U27" i="18"/>
  <c r="U16" i="18"/>
  <c r="V53" i="18" l="1"/>
  <c r="X11" i="19"/>
  <c r="AE20" i="19"/>
  <c r="AE22" i="19"/>
  <c r="AE30" i="19"/>
  <c r="X35" i="19"/>
  <c r="AG40" i="19"/>
  <c r="AE45" i="19"/>
  <c r="AG51" i="19"/>
  <c r="AE61" i="19"/>
  <c r="AE76" i="19"/>
  <c r="AE77" i="19"/>
  <c r="AE93" i="19"/>
  <c r="AE94" i="19"/>
  <c r="AG100" i="19"/>
  <c r="AG115" i="19"/>
  <c r="AF47" i="18"/>
  <c r="AF45" i="18"/>
  <c r="AB11" i="19"/>
  <c r="AE34" i="19"/>
  <c r="AG69" i="19"/>
  <c r="AE107" i="19"/>
  <c r="AG83" i="19"/>
  <c r="X99" i="19"/>
  <c r="W72" i="18"/>
  <c r="AE17" i="19"/>
  <c r="AG21" i="19"/>
  <c r="AG23" i="19"/>
  <c r="AD34" i="19"/>
  <c r="AG44" i="19"/>
  <c r="AE56" i="19"/>
  <c r="AE59" i="19"/>
  <c r="AG60" i="19"/>
  <c r="AG65" i="19"/>
  <c r="AE68" i="19"/>
  <c r="AG71" i="19"/>
  <c r="AE73" i="19"/>
  <c r="AG74" i="19"/>
  <c r="AG77" i="19"/>
  <c r="AG79" i="19"/>
  <c r="AE82" i="19"/>
  <c r="AE85" i="19"/>
  <c r="AG94" i="19"/>
  <c r="AG96" i="19"/>
  <c r="AE98" i="19"/>
  <c r="AG103" i="19"/>
  <c r="AE105" i="19"/>
  <c r="AE115" i="19"/>
  <c r="V72" i="18"/>
  <c r="AG15" i="19"/>
  <c r="AG17" i="19"/>
  <c r="X19" i="19"/>
  <c r="AG33" i="19"/>
  <c r="AF34" i="19"/>
  <c r="AG35" i="19" s="1"/>
  <c r="AG38" i="19"/>
  <c r="AE40" i="19"/>
  <c r="AG47" i="19"/>
  <c r="AG54" i="19"/>
  <c r="AG56" i="19"/>
  <c r="AE70" i="19"/>
  <c r="AG73" i="19"/>
  <c r="AG82" i="19"/>
  <c r="AG85" i="19"/>
  <c r="AE89" i="19"/>
  <c r="AE102" i="19"/>
  <c r="AH47" i="18"/>
  <c r="AF46" i="18"/>
  <c r="W53" i="18"/>
  <c r="AH48" i="18"/>
  <c r="AH46" i="18"/>
  <c r="AG18" i="19"/>
  <c r="AG19" i="19"/>
  <c r="AA14" i="19"/>
  <c r="AE13" i="19"/>
  <c r="AE19" i="19"/>
  <c r="AG20" i="19"/>
  <c r="AG29" i="19"/>
  <c r="AE29" i="19"/>
  <c r="AE49" i="19"/>
  <c r="X51" i="19"/>
  <c r="AE54" i="19"/>
  <c r="X59" i="19"/>
  <c r="AE66" i="19"/>
  <c r="AE78" i="19"/>
  <c r="AF119" i="19"/>
  <c r="AG119" i="19"/>
  <c r="AE15" i="19"/>
  <c r="AG31" i="19"/>
  <c r="AG49" i="19"/>
  <c r="AG64" i="19"/>
  <c r="X67" i="19"/>
  <c r="AE74" i="19"/>
  <c r="AG93" i="19"/>
  <c r="AG92" i="19"/>
  <c r="AE112" i="19"/>
  <c r="AE111" i="19"/>
  <c r="AG50" i="19"/>
  <c r="AD26" i="19"/>
  <c r="AE27" i="19" s="1"/>
  <c r="AE35" i="19"/>
  <c r="AD42" i="19"/>
  <c r="AE43" i="19" s="1"/>
  <c r="AG48" i="19"/>
  <c r="AD50" i="19"/>
  <c r="AE51" i="19" s="1"/>
  <c r="AG14" i="19"/>
  <c r="AE21" i="19"/>
  <c r="AE25" i="19"/>
  <c r="AE38" i="19"/>
  <c r="AG43" i="19"/>
  <c r="AG53" i="19"/>
  <c r="AE65" i="19"/>
  <c r="AE87" i="19"/>
  <c r="AG88" i="19"/>
  <c r="AG87" i="19"/>
  <c r="AE92" i="19"/>
  <c r="AG66" i="19"/>
  <c r="AG105" i="19"/>
  <c r="AG104" i="19"/>
  <c r="AE58" i="19"/>
  <c r="AG81" i="19"/>
  <c r="AE109" i="19"/>
  <c r="AG110" i="19"/>
  <c r="AG109" i="19"/>
  <c r="AG114" i="19"/>
  <c r="X83" i="19"/>
  <c r="AE91" i="19"/>
  <c r="X115" i="19"/>
  <c r="AG75" i="19"/>
  <c r="AG98" i="19"/>
  <c r="AD117" i="19"/>
  <c r="AE116" i="19"/>
  <c r="AE81" i="19"/>
  <c r="AE84" i="19"/>
  <c r="X91" i="19"/>
  <c r="AE95" i="19"/>
  <c r="AE101" i="19"/>
  <c r="AG118" i="19"/>
  <c r="AG90" i="19"/>
  <c r="AE114" i="19"/>
  <c r="AF106" i="19"/>
  <c r="AG107" i="19" s="1"/>
  <c r="AG38" i="18"/>
  <c r="AH38" i="18" s="1"/>
  <c r="AF38" i="18"/>
  <c r="AE50" i="18"/>
  <c r="AF50" i="18"/>
  <c r="AF49" i="18"/>
  <c r="AH37" i="18"/>
  <c r="AG49" i="18"/>
  <c r="Y44" i="18"/>
  <c r="AE38" i="18"/>
  <c r="AF37" i="18"/>
  <c r="AE26" i="19" l="1"/>
  <c r="AG34" i="19"/>
  <c r="AD118" i="19"/>
  <c r="AE118" i="19" s="1"/>
  <c r="AE42" i="19"/>
  <c r="AE50" i="19"/>
  <c r="AG106" i="19"/>
  <c r="AF120" i="19"/>
  <c r="AA15" i="19"/>
  <c r="AB14" i="19"/>
  <c r="AE117" i="19"/>
  <c r="AE39" i="18"/>
  <c r="AE51" i="18"/>
  <c r="AF51" i="18" s="1"/>
  <c r="AG39" i="18"/>
  <c r="AH39" i="18" s="1"/>
  <c r="AG50" i="18"/>
  <c r="AH49" i="18"/>
  <c r="AA16" i="19" l="1"/>
  <c r="AB15" i="19"/>
  <c r="AF121" i="19"/>
  <c r="AD119" i="19"/>
  <c r="AE119" i="19" s="1"/>
  <c r="AG120" i="19"/>
  <c r="AG40" i="18"/>
  <c r="AH40" i="18" s="1"/>
  <c r="AG51" i="18"/>
  <c r="AH51" i="18" s="1"/>
  <c r="AE40" i="18"/>
  <c r="AH50" i="18"/>
  <c r="AF39" i="18"/>
  <c r="AA17" i="19" l="1"/>
  <c r="AB16" i="19"/>
  <c r="AD120" i="19"/>
  <c r="AF122" i="19"/>
  <c r="AG122" i="19" s="1"/>
  <c r="AG121" i="19"/>
  <c r="AE41" i="18"/>
  <c r="AF40" i="18"/>
  <c r="AG41" i="18"/>
  <c r="AH41" i="18" s="1"/>
  <c r="AB17" i="19" l="1"/>
  <c r="AC11" i="19" s="1"/>
  <c r="AA18" i="19"/>
  <c r="AA19" i="19" s="1"/>
  <c r="AF123" i="19"/>
  <c r="AD121" i="19"/>
  <c r="AE121" i="19" s="1"/>
  <c r="AE120" i="19"/>
  <c r="AG42" i="18"/>
  <c r="AH42" i="18" s="1"/>
  <c r="AE42" i="18"/>
  <c r="AF41" i="18"/>
  <c r="AD122" i="19" l="1"/>
  <c r="AE122" i="19"/>
  <c r="AF124" i="19"/>
  <c r="AG123" i="19"/>
  <c r="AA20" i="19"/>
  <c r="AB19" i="19"/>
  <c r="AE43" i="18"/>
  <c r="AF43" i="18" s="1"/>
  <c r="AF42" i="18"/>
  <c r="AG43" i="18"/>
  <c r="AA21" i="19" l="1"/>
  <c r="AB20" i="19"/>
  <c r="AD123" i="19"/>
  <c r="AE123" i="19"/>
  <c r="AF125" i="19"/>
  <c r="AG124" i="19"/>
  <c r="AH43" i="18"/>
  <c r="AF126" i="19" l="1"/>
  <c r="AA22" i="19"/>
  <c r="AB21" i="19"/>
  <c r="AG125" i="19"/>
  <c r="AD124" i="19"/>
  <c r="AE124" i="19"/>
  <c r="AF127" i="19" l="1"/>
  <c r="AG127" i="19"/>
  <c r="AD125" i="19"/>
  <c r="AG126" i="19"/>
  <c r="AA23" i="19"/>
  <c r="AB22" i="19"/>
  <c r="AD126" i="19" l="1"/>
  <c r="AE126" i="19" s="1"/>
  <c r="AE125" i="19"/>
  <c r="AB23" i="19"/>
  <c r="AA24" i="19"/>
  <c r="AF128" i="19"/>
  <c r="AF129" i="19" l="1"/>
  <c r="AD127" i="19"/>
  <c r="AB24" i="19"/>
  <c r="AA25" i="19"/>
  <c r="AG128" i="19"/>
  <c r="AB25" i="19" l="1"/>
  <c r="AC19" i="19" s="1"/>
  <c r="AA26" i="19"/>
  <c r="AA27" i="19" s="1"/>
  <c r="AF130" i="19"/>
  <c r="AG129" i="19"/>
  <c r="AD128" i="19"/>
  <c r="AE127" i="19"/>
  <c r="AA28" i="19" l="1"/>
  <c r="AB27" i="19"/>
  <c r="AD129" i="19"/>
  <c r="AE129" i="19" s="1"/>
  <c r="AE128" i="19"/>
  <c r="AF131" i="19"/>
  <c r="AG131" i="19" s="1"/>
  <c r="AG130" i="19"/>
  <c r="AD130" i="19" l="1"/>
  <c r="AF132" i="19"/>
  <c r="AG132" i="19"/>
  <c r="AA29" i="19"/>
  <c r="AB28" i="19"/>
  <c r="AB29" i="19" l="1"/>
  <c r="AA30" i="19"/>
  <c r="AD131" i="19"/>
  <c r="AF133" i="19"/>
  <c r="AG133" i="19" s="1"/>
  <c r="AE130" i="19"/>
  <c r="AF134" i="19" l="1"/>
  <c r="AA31" i="19"/>
  <c r="AB30" i="19"/>
  <c r="AD132" i="19"/>
  <c r="AE131" i="19"/>
  <c r="AD133" i="19" l="1"/>
  <c r="AE132" i="19"/>
  <c r="AB31" i="19"/>
  <c r="AA32" i="19"/>
  <c r="AF135" i="19"/>
  <c r="AG134" i="19"/>
  <c r="AA33" i="19" l="1"/>
  <c r="AB32" i="19"/>
  <c r="AD134" i="19"/>
  <c r="AE134" i="19"/>
  <c r="AE133" i="19"/>
  <c r="AG136" i="19"/>
  <c r="AF136" i="19"/>
  <c r="AG135" i="19"/>
  <c r="AD135" i="19" l="1"/>
  <c r="AE135" i="19"/>
  <c r="AF137" i="19"/>
  <c r="AA34" i="19"/>
  <c r="AA35" i="19" s="1"/>
  <c r="AB33" i="19"/>
  <c r="AC27" i="19" s="1"/>
  <c r="AA36" i="19" l="1"/>
  <c r="AB35" i="19"/>
  <c r="AF138" i="19"/>
  <c r="AG138" i="19" s="1"/>
  <c r="AG137" i="19"/>
  <c r="AD136" i="19"/>
  <c r="AF139" i="19" l="1"/>
  <c r="AG139" i="19" s="1"/>
  <c r="AD137" i="19"/>
  <c r="AE136" i="19"/>
  <c r="AB36" i="19"/>
  <c r="AA37" i="19"/>
  <c r="AD138" i="19" l="1"/>
  <c r="AE137" i="19"/>
  <c r="AF140" i="19"/>
  <c r="AG140" i="19" s="1"/>
  <c r="AA38" i="19"/>
  <c r="AB37" i="19"/>
  <c r="AD139" i="19" l="1"/>
  <c r="AE139" i="19"/>
  <c r="AF141" i="19"/>
  <c r="AE138" i="19"/>
  <c r="AA39" i="19"/>
  <c r="AB38" i="19"/>
  <c r="AD140" i="19" l="1"/>
  <c r="AE140" i="19"/>
  <c r="AF142" i="19"/>
  <c r="AG141" i="19"/>
  <c r="AB39" i="19"/>
  <c r="AA40" i="19"/>
  <c r="AB40" i="19" l="1"/>
  <c r="AA41" i="19"/>
  <c r="AD141" i="19"/>
  <c r="AE141" i="19" s="1"/>
  <c r="AF143" i="19"/>
  <c r="AG143" i="19" s="1"/>
  <c r="AG142" i="19"/>
  <c r="AF144" i="19" l="1"/>
  <c r="AG144" i="19"/>
  <c r="AD142" i="19"/>
  <c r="AB41" i="19"/>
  <c r="AC35" i="19" s="1"/>
  <c r="AA42" i="19"/>
  <c r="AA43" i="19" s="1"/>
  <c r="AF145" i="19" l="1"/>
  <c r="AA44" i="19"/>
  <c r="AB43" i="19"/>
  <c r="AD143" i="19"/>
  <c r="AE142" i="19"/>
  <c r="AD144" i="19" l="1"/>
  <c r="AB44" i="19"/>
  <c r="AA45" i="19"/>
  <c r="AE143" i="19"/>
  <c r="AF146" i="19"/>
  <c r="AG146" i="19" s="1"/>
  <c r="AG145" i="19"/>
  <c r="AB45" i="19" l="1"/>
  <c r="AA46" i="19"/>
  <c r="AD145" i="19"/>
  <c r="AE145" i="19"/>
  <c r="AF147" i="19"/>
  <c r="AE144" i="19"/>
  <c r="AF148" i="19" l="1"/>
  <c r="AG148" i="19"/>
  <c r="AG147" i="19"/>
  <c r="AD146" i="19"/>
  <c r="AE146" i="19" s="1"/>
  <c r="AB46" i="19"/>
  <c r="AA47" i="19"/>
  <c r="AD147" i="19" l="1"/>
  <c r="AA48" i="19"/>
  <c r="AB47" i="19"/>
  <c r="AF149" i="19"/>
  <c r="AF150" i="19" l="1"/>
  <c r="AA49" i="19"/>
  <c r="AB48" i="19"/>
  <c r="AD148" i="19"/>
  <c r="AE148" i="19" s="1"/>
  <c r="AE147" i="19"/>
  <c r="AG149" i="19"/>
  <c r="AD149" i="19" l="1"/>
  <c r="AA50" i="19"/>
  <c r="AA51" i="19" s="1"/>
  <c r="AB49" i="19"/>
  <c r="AC43" i="19" s="1"/>
  <c r="AF151" i="19"/>
  <c r="AG150" i="19"/>
  <c r="AA52" i="19" l="1"/>
  <c r="AB51" i="19"/>
  <c r="AF152" i="19"/>
  <c r="AG151" i="19"/>
  <c r="AD150" i="19"/>
  <c r="AE149" i="19"/>
  <c r="AD151" i="19" l="1"/>
  <c r="AE151" i="19"/>
  <c r="AA53" i="19"/>
  <c r="AB52" i="19"/>
  <c r="AF153" i="19"/>
  <c r="AG152" i="19"/>
  <c r="AE150" i="19"/>
  <c r="AF154" i="19" l="1"/>
  <c r="AG153" i="19"/>
  <c r="AA54" i="19"/>
  <c r="AB53" i="19"/>
  <c r="AD152" i="19"/>
  <c r="AF155" i="19" l="1"/>
  <c r="AD153" i="19"/>
  <c r="AG154" i="19"/>
  <c r="AA55" i="19"/>
  <c r="AB54" i="19"/>
  <c r="AE152" i="19"/>
  <c r="AF156" i="19" l="1"/>
  <c r="AB55" i="19"/>
  <c r="AA56" i="19"/>
  <c r="AG155" i="19"/>
  <c r="AD154" i="19"/>
  <c r="AE154" i="19" s="1"/>
  <c r="AE153" i="19"/>
  <c r="AB56" i="19" l="1"/>
  <c r="AA57" i="19"/>
  <c r="AF157" i="19"/>
  <c r="AD155" i="19"/>
  <c r="AE155" i="19" s="1"/>
  <c r="AG156" i="19"/>
  <c r="AD156" i="19" l="1"/>
  <c r="AE156" i="19"/>
  <c r="AF158" i="19"/>
  <c r="AG157" i="19"/>
  <c r="AA58" i="19"/>
  <c r="AA59" i="19" s="1"/>
  <c r="AB57" i="19"/>
  <c r="AC51" i="19" s="1"/>
  <c r="AB59" i="19" l="1"/>
  <c r="AA60" i="19"/>
  <c r="AF159" i="19"/>
  <c r="AG158" i="19"/>
  <c r="AD157" i="19"/>
  <c r="AF160" i="19" l="1"/>
  <c r="AG160" i="19"/>
  <c r="AD158" i="19"/>
  <c r="AE157" i="19"/>
  <c r="AG159" i="19"/>
  <c r="AA61" i="19"/>
  <c r="AB60" i="19"/>
  <c r="AB61" i="19" l="1"/>
  <c r="AA62" i="19"/>
  <c r="AD159" i="19"/>
  <c r="AE158" i="19"/>
  <c r="AF161" i="19"/>
  <c r="AA63" i="19" l="1"/>
  <c r="AB62" i="19"/>
  <c r="AD160" i="19"/>
  <c r="AE159" i="19"/>
  <c r="AF162" i="19"/>
  <c r="AG162" i="19" s="1"/>
  <c r="AG161" i="19"/>
  <c r="AD161" i="19" l="1"/>
  <c r="AE161" i="19" s="1"/>
  <c r="AE160" i="19"/>
  <c r="AF163" i="19"/>
  <c r="AA64" i="19"/>
  <c r="AB63" i="19"/>
  <c r="AF164" i="19" l="1"/>
  <c r="AG164" i="19" s="1"/>
  <c r="AG163" i="19"/>
  <c r="AB64" i="19"/>
  <c r="AA65" i="19"/>
  <c r="AD162" i="19"/>
  <c r="AE162" i="19"/>
  <c r="AB65" i="19" l="1"/>
  <c r="AC59" i="19" s="1"/>
  <c r="AA66" i="19"/>
  <c r="AA67" i="19" s="1"/>
  <c r="AD163" i="19"/>
  <c r="AF165" i="19"/>
  <c r="AG165" i="19" s="1"/>
  <c r="AB67" i="19" l="1"/>
  <c r="AA68" i="19"/>
  <c r="AF166" i="19"/>
  <c r="AD164" i="19"/>
  <c r="AE163" i="19"/>
  <c r="AA69" i="19" l="1"/>
  <c r="AB68" i="19"/>
  <c r="AD165" i="19"/>
  <c r="AE164" i="19"/>
  <c r="AF167" i="19"/>
  <c r="AG166" i="19"/>
  <c r="AD166" i="19" l="1"/>
  <c r="AE166" i="19" s="1"/>
  <c r="AE165" i="19"/>
  <c r="AF168" i="19"/>
  <c r="AG168" i="19" s="1"/>
  <c r="AG167" i="19"/>
  <c r="AA70" i="19"/>
  <c r="AB69" i="19"/>
  <c r="AF169" i="19" l="1"/>
  <c r="AA71" i="19"/>
  <c r="AB70" i="19"/>
  <c r="AD167" i="19"/>
  <c r="AE167" i="19"/>
  <c r="AA72" i="19" l="1"/>
  <c r="AB71" i="19"/>
  <c r="AF170" i="19"/>
  <c r="AG170" i="19" s="1"/>
  <c r="AG169" i="19"/>
  <c r="AD168" i="19"/>
  <c r="AD169" i="19" l="1"/>
  <c r="AA73" i="19"/>
  <c r="AB72" i="19"/>
  <c r="AE168" i="19"/>
  <c r="AB73" i="19" l="1"/>
  <c r="AC67" i="19" s="1"/>
  <c r="AA74" i="19"/>
  <c r="AA75" i="19" s="1"/>
  <c r="AD170" i="19"/>
  <c r="AE170" i="19" s="1"/>
  <c r="AE169" i="19"/>
  <c r="AA76" i="19" l="1"/>
  <c r="AB75" i="19"/>
  <c r="AA77" i="19" l="1"/>
  <c r="AB76" i="19"/>
  <c r="AA78" i="19" l="1"/>
  <c r="AB77" i="19"/>
  <c r="AB78" i="19" l="1"/>
  <c r="AA79" i="19"/>
  <c r="AA80" i="19" l="1"/>
  <c r="AB79" i="19"/>
  <c r="AA81" i="19" l="1"/>
  <c r="AB80" i="19"/>
  <c r="AA82" i="19" l="1"/>
  <c r="AA83" i="19" s="1"/>
  <c r="AB81" i="19"/>
  <c r="AC75" i="19" s="1"/>
  <c r="AA84" i="19" l="1"/>
  <c r="AB83" i="19"/>
  <c r="AB84" i="19" l="1"/>
  <c r="AA85" i="19"/>
  <c r="AB85" i="19" l="1"/>
  <c r="AA86" i="19"/>
  <c r="AA87" i="19" l="1"/>
  <c r="AB86" i="19"/>
  <c r="AA88" i="19" l="1"/>
  <c r="AB87" i="19"/>
  <c r="AB88" i="19" l="1"/>
  <c r="AA89" i="19"/>
  <c r="AA90" i="19" l="1"/>
  <c r="AA91" i="19" s="1"/>
  <c r="AB89" i="19"/>
  <c r="AC83" i="19" s="1"/>
  <c r="AA92" i="19" l="1"/>
  <c r="AB91" i="19"/>
  <c r="AA93" i="19" l="1"/>
  <c r="AB92" i="19"/>
  <c r="AB93" i="19" l="1"/>
  <c r="AA94" i="19"/>
  <c r="AA95" i="19" l="1"/>
  <c r="AB94" i="19"/>
  <c r="AB95" i="19" l="1"/>
  <c r="AA96" i="19"/>
  <c r="AB96" i="19" l="1"/>
  <c r="AA97" i="19"/>
  <c r="AB97" i="19" l="1"/>
  <c r="AC91" i="19" s="1"/>
  <c r="AA98" i="19"/>
  <c r="AA99" i="19" s="1"/>
  <c r="AB99" i="19" l="1"/>
  <c r="AA100" i="19"/>
  <c r="AA101" i="19" l="1"/>
  <c r="AB100" i="19"/>
  <c r="AB101" i="19" l="1"/>
  <c r="AA102" i="19"/>
  <c r="AB102" i="19" l="1"/>
  <c r="AA103" i="19"/>
  <c r="AA104" i="19" l="1"/>
  <c r="AB103" i="19"/>
  <c r="AA105" i="19" l="1"/>
  <c r="AB104" i="19"/>
  <c r="AB105" i="19" l="1"/>
  <c r="AC99" i="19" s="1"/>
  <c r="AA106" i="19"/>
  <c r="AA107" i="19" s="1"/>
  <c r="AA108" i="19" l="1"/>
  <c r="AB107" i="19"/>
  <c r="AA109" i="19" l="1"/>
  <c r="AB108" i="19"/>
  <c r="AA110" i="19" l="1"/>
  <c r="AB109" i="19"/>
  <c r="AB110" i="19" l="1"/>
  <c r="AA111" i="19"/>
  <c r="AA112" i="19" l="1"/>
  <c r="AB111" i="19"/>
  <c r="AB112" i="19" l="1"/>
  <c r="AA113" i="19"/>
  <c r="AA114" i="19" l="1"/>
  <c r="AA115" i="19" s="1"/>
  <c r="AB113" i="19"/>
  <c r="AC107" i="19" s="1"/>
  <c r="AB115" i="19" l="1"/>
  <c r="AA116" i="19"/>
  <c r="AA117" i="19" l="1"/>
  <c r="AA118" i="19" s="1"/>
  <c r="AA119" i="19" s="1"/>
  <c r="AA120" i="19" s="1"/>
  <c r="AA121" i="19" s="1"/>
  <c r="AA122" i="19" s="1"/>
  <c r="AA123" i="19" s="1"/>
  <c r="AA124" i="19" s="1"/>
  <c r="AA125" i="19" s="1"/>
  <c r="AA126" i="19" s="1"/>
  <c r="AA127" i="19" s="1"/>
  <c r="AA128" i="19" s="1"/>
  <c r="AA129" i="19" s="1"/>
  <c r="AA130" i="19" s="1"/>
  <c r="AA131" i="19" s="1"/>
  <c r="AA132" i="19" s="1"/>
  <c r="AA133" i="19" s="1"/>
  <c r="AA134" i="19" s="1"/>
  <c r="AA135" i="19" s="1"/>
  <c r="AA136" i="19" s="1"/>
  <c r="AA137" i="19" s="1"/>
  <c r="AA138" i="19" s="1"/>
  <c r="AA139" i="19" s="1"/>
  <c r="AA140" i="19" s="1"/>
  <c r="AA141" i="19" s="1"/>
  <c r="AA142" i="19" s="1"/>
  <c r="AA143" i="19" s="1"/>
  <c r="AA144" i="19" s="1"/>
  <c r="AA145" i="19" s="1"/>
  <c r="AA146" i="19" s="1"/>
  <c r="AA147" i="19" s="1"/>
  <c r="AA148" i="19" s="1"/>
  <c r="AA149" i="19" s="1"/>
  <c r="AA150" i="19" s="1"/>
  <c r="AA151" i="19" s="1"/>
  <c r="AA152" i="19" s="1"/>
  <c r="AA153" i="19" s="1"/>
  <c r="AA154" i="19" s="1"/>
  <c r="AA155" i="19" s="1"/>
  <c r="AA156" i="19" s="1"/>
  <c r="AA157" i="19" s="1"/>
  <c r="AA158" i="19" s="1"/>
  <c r="AA159" i="19" s="1"/>
  <c r="AA160" i="19" s="1"/>
  <c r="AA161" i="19" s="1"/>
  <c r="AA162" i="19" s="1"/>
  <c r="AA163" i="19" s="1"/>
  <c r="AA164" i="19" s="1"/>
  <c r="AA165" i="19" s="1"/>
  <c r="AA166" i="19" s="1"/>
  <c r="AA167" i="19" s="1"/>
  <c r="AA168" i="19" s="1"/>
  <c r="AA169" i="19" s="1"/>
  <c r="AA170" i="19" s="1"/>
  <c r="AB116" i="19"/>
  <c r="AC115" i="19"/>
  <c r="AC1" i="19" s="1"/>
  <c r="ID3" i="41" l="1"/>
  <c r="IC3" i="41"/>
  <c r="IB3" i="41"/>
  <c r="IA3" i="41"/>
  <c r="HZ3" i="41"/>
  <c r="HY3" i="41"/>
  <c r="HX3" i="41"/>
  <c r="HW3" i="41"/>
  <c r="HV3" i="41"/>
  <c r="HU3" i="41"/>
  <c r="HT3" i="41"/>
  <c r="HS3" i="41"/>
  <c r="HR3" i="41"/>
  <c r="HQ3" i="41"/>
  <c r="HP3" i="41"/>
  <c r="HO3" i="41"/>
  <c r="HN3" i="41"/>
  <c r="HM3" i="41"/>
  <c r="HL3" i="41"/>
  <c r="HK3" i="41"/>
  <c r="HJ3" i="41"/>
  <c r="HI3" i="41"/>
  <c r="HH3" i="41"/>
  <c r="HG3" i="41"/>
  <c r="HF3" i="41"/>
  <c r="HE3" i="41"/>
  <c r="HD3" i="41"/>
  <c r="HC3" i="41"/>
  <c r="HB3" i="41"/>
  <c r="HA3" i="41"/>
  <c r="GZ3" i="41"/>
  <c r="GY3" i="41"/>
  <c r="GX3" i="41"/>
  <c r="GW3" i="41"/>
  <c r="GV3" i="41"/>
  <c r="GU3" i="41"/>
  <c r="GT3" i="41"/>
  <c r="GS3" i="41"/>
  <c r="GR3" i="41"/>
  <c r="GQ3" i="41"/>
  <c r="GP3" i="41"/>
  <c r="GO3" i="41"/>
  <c r="GN3" i="41"/>
  <c r="GM3" i="41"/>
  <c r="GL3" i="41"/>
  <c r="GK3" i="41"/>
  <c r="GJ3" i="41"/>
  <c r="GI3" i="41"/>
  <c r="GH3" i="41"/>
  <c r="GG3" i="41"/>
  <c r="GF3" i="41"/>
  <c r="GE3" i="41"/>
  <c r="GD3" i="41"/>
  <c r="GC3" i="41"/>
  <c r="GB3" i="41"/>
  <c r="GA3" i="41"/>
  <c r="FZ3" i="41"/>
  <c r="FY3" i="41"/>
  <c r="FX3" i="41"/>
  <c r="FW3" i="41"/>
  <c r="FV3" i="41"/>
  <c r="FU3" i="41"/>
  <c r="FT3" i="41"/>
  <c r="FS3" i="41"/>
  <c r="FR3" i="41"/>
  <c r="FQ3" i="41"/>
  <c r="FP3" i="41"/>
  <c r="FO3" i="41"/>
  <c r="FN3" i="41"/>
  <c r="FM3" i="41"/>
  <c r="FL3" i="41"/>
  <c r="FK3" i="41"/>
  <c r="FJ3" i="41"/>
  <c r="FI3" i="41"/>
  <c r="FH3" i="41"/>
  <c r="FG3" i="41"/>
  <c r="FF3" i="41"/>
  <c r="FE3" i="41"/>
  <c r="FD3" i="41"/>
  <c r="FC3" i="41"/>
  <c r="FB3" i="41"/>
  <c r="FA3" i="41"/>
  <c r="EZ3" i="41"/>
  <c r="EY3" i="41"/>
  <c r="EX3" i="41"/>
  <c r="EW3" i="41"/>
  <c r="EV3" i="41"/>
  <c r="EU3" i="41"/>
  <c r="ET3" i="41"/>
  <c r="ES3" i="41"/>
  <c r="ER3" i="41"/>
  <c r="EQ3" i="41"/>
  <c r="EP3" i="41"/>
  <c r="EO3" i="41"/>
  <c r="EN3" i="41"/>
  <c r="EM3" i="41"/>
  <c r="EL3" i="41"/>
  <c r="EK3" i="41"/>
  <c r="EJ3" i="41"/>
  <c r="EI3" i="41"/>
  <c r="EH3" i="41"/>
  <c r="EG3" i="41"/>
  <c r="EF3" i="41"/>
  <c r="EE3" i="41"/>
  <c r="ED3" i="41"/>
  <c r="EC3" i="41"/>
  <c r="EB3" i="41"/>
  <c r="EA3" i="41"/>
  <c r="DZ3" i="41"/>
  <c r="DY3" i="41"/>
  <c r="DX3" i="41"/>
  <c r="DW3" i="41"/>
  <c r="DV3" i="41"/>
  <c r="DU3" i="41"/>
  <c r="DT3" i="41"/>
  <c r="DS3" i="41"/>
  <c r="DR3" i="41"/>
  <c r="DQ3" i="41"/>
  <c r="DP3" i="41"/>
  <c r="DO3" i="41"/>
  <c r="DN3" i="41"/>
  <c r="DM3" i="41"/>
  <c r="DL3" i="41"/>
  <c r="DK3" i="41"/>
  <c r="DJ3" i="41"/>
  <c r="DI3" i="41"/>
  <c r="DH3" i="41"/>
  <c r="DG3" i="41"/>
  <c r="DF3" i="41"/>
  <c r="DE3" i="41"/>
  <c r="DD3" i="41"/>
  <c r="DC3" i="41"/>
  <c r="DB3" i="41"/>
  <c r="DA3" i="41"/>
  <c r="CZ3" i="41"/>
  <c r="CY3" i="41"/>
  <c r="CX3" i="41"/>
  <c r="CW3" i="41"/>
  <c r="CV3" i="41"/>
  <c r="CU3" i="41"/>
  <c r="CT3" i="41"/>
  <c r="CS3" i="41"/>
  <c r="CR3" i="41"/>
  <c r="CQ3" i="41"/>
  <c r="CP3" i="41"/>
  <c r="CO3" i="41"/>
  <c r="CN3" i="41"/>
  <c r="CM3" i="41"/>
  <c r="CL3" i="41"/>
  <c r="CK3" i="41"/>
  <c r="CJ3" i="41"/>
  <c r="CI3" i="41"/>
  <c r="CH3" i="41"/>
  <c r="CG3" i="41"/>
  <c r="CF3" i="41"/>
  <c r="CE3" i="41"/>
  <c r="CD3" i="41"/>
  <c r="CC3" i="41"/>
  <c r="CB3" i="41"/>
  <c r="CA3" i="41"/>
  <c r="BZ3" i="41"/>
  <c r="BY3" i="41"/>
  <c r="BX3" i="41"/>
  <c r="BW3" i="41"/>
  <c r="BV3" i="41"/>
  <c r="BU3" i="41"/>
  <c r="BT3" i="41"/>
  <c r="BS3" i="41"/>
  <c r="BR3" i="41"/>
  <c r="BQ3" i="41"/>
  <c r="BP3" i="41"/>
  <c r="BO3" i="41"/>
  <c r="BN3" i="41"/>
  <c r="BM3" i="41"/>
  <c r="BL3" i="41"/>
  <c r="BK3" i="41"/>
  <c r="BJ3" i="41"/>
  <c r="BI3" i="41"/>
  <c r="BH3" i="41"/>
  <c r="BG3" i="41"/>
  <c r="BF3" i="41"/>
  <c r="BE3" i="41"/>
  <c r="BD3" i="41"/>
  <c r="BC3" i="41"/>
  <c r="BB3" i="41"/>
  <c r="BA3" i="41"/>
  <c r="AZ3" i="41"/>
  <c r="AY3" i="41"/>
  <c r="AX3" i="41"/>
  <c r="AW3" i="41"/>
  <c r="AV3" i="41"/>
  <c r="AU3" i="41"/>
  <c r="AT3" i="41"/>
  <c r="AS3" i="41"/>
  <c r="AR3" i="41"/>
  <c r="AQ3" i="41"/>
  <c r="AP3" i="41"/>
  <c r="AO3" i="41"/>
  <c r="AN3" i="41"/>
  <c r="AM3" i="41"/>
  <c r="AL3" i="41"/>
  <c r="AK3" i="41"/>
  <c r="AJ3" i="41"/>
  <c r="AI3" i="41"/>
  <c r="AH3" i="41"/>
  <c r="AG3" i="41"/>
  <c r="AF3" i="41"/>
  <c r="AE3" i="41"/>
  <c r="AD3" i="41"/>
  <c r="AC3" i="41"/>
  <c r="AB3" i="41"/>
  <c r="AA3" i="41"/>
  <c r="Z3" i="41"/>
  <c r="Y3" i="41"/>
  <c r="X3" i="41"/>
  <c r="W3" i="41"/>
  <c r="V3" i="41"/>
  <c r="U3" i="41"/>
  <c r="T3" i="41"/>
  <c r="S3" i="41"/>
  <c r="R3" i="41"/>
  <c r="Q3" i="41"/>
  <c r="P3" i="41"/>
  <c r="O3" i="41"/>
  <c r="N3" i="41"/>
  <c r="M3" i="41"/>
  <c r="L3" i="41"/>
  <c r="K3" i="41"/>
  <c r="J3" i="41"/>
  <c r="ID2" i="41"/>
  <c r="IC2" i="41"/>
  <c r="IB2" i="41"/>
  <c r="IA2" i="41"/>
  <c r="HZ2" i="41"/>
  <c r="HY2" i="41"/>
  <c r="HX2" i="41"/>
  <c r="HW2" i="41"/>
  <c r="HV2" i="41"/>
  <c r="HU2" i="41"/>
  <c r="HT2" i="41"/>
  <c r="HS2" i="41"/>
  <c r="HR2" i="41"/>
  <c r="HQ2" i="41"/>
  <c r="HP2" i="41"/>
  <c r="HO2" i="41"/>
  <c r="HN2" i="41"/>
  <c r="HM2" i="41"/>
  <c r="HL2" i="41"/>
  <c r="HK2" i="41"/>
  <c r="HJ2" i="41"/>
  <c r="HI2" i="41"/>
  <c r="HH2" i="41"/>
  <c r="HG2" i="41"/>
  <c r="HF2" i="41"/>
  <c r="HE2" i="41"/>
  <c r="HD2" i="41"/>
  <c r="HC2" i="41"/>
  <c r="HB2" i="41"/>
  <c r="HA2" i="41"/>
  <c r="GZ2" i="41"/>
  <c r="GY2" i="41"/>
  <c r="GX2" i="41"/>
  <c r="GW2" i="41"/>
  <c r="GV2" i="41"/>
  <c r="GU2" i="41"/>
  <c r="GT2" i="41"/>
  <c r="GS2" i="41"/>
  <c r="GR2" i="41"/>
  <c r="GQ2" i="41"/>
  <c r="GP2" i="41"/>
  <c r="GO2" i="41"/>
  <c r="GN2" i="41"/>
  <c r="GM2" i="41"/>
  <c r="GL2" i="41"/>
  <c r="GK2" i="41"/>
  <c r="GJ2" i="41"/>
  <c r="GI2" i="41"/>
  <c r="GH2" i="41"/>
  <c r="GG2" i="41"/>
  <c r="GF2" i="41"/>
  <c r="GE2" i="41"/>
  <c r="GD2" i="41"/>
  <c r="GC2" i="41"/>
  <c r="GB2" i="41"/>
  <c r="GA2" i="41"/>
  <c r="FZ2" i="41"/>
  <c r="FY2" i="41"/>
  <c r="FX2" i="41"/>
  <c r="FW2" i="41"/>
  <c r="FV2" i="41"/>
  <c r="FU2" i="41"/>
  <c r="FT2" i="41"/>
  <c r="FS2" i="41"/>
  <c r="FR2" i="41"/>
  <c r="FQ2" i="41"/>
  <c r="FP2" i="41"/>
  <c r="FO2" i="41"/>
  <c r="FN2" i="41"/>
  <c r="FM2" i="41"/>
  <c r="FL2" i="41"/>
  <c r="FK2" i="41"/>
  <c r="FJ2" i="41"/>
  <c r="FI2" i="41"/>
  <c r="FH2" i="41"/>
  <c r="FG2" i="41"/>
  <c r="FF2" i="41"/>
  <c r="FE2" i="41"/>
  <c r="FD2" i="41"/>
  <c r="FC2" i="41"/>
  <c r="FB2" i="41"/>
  <c r="FA2" i="41"/>
  <c r="EZ2" i="41"/>
  <c r="EY2" i="41"/>
  <c r="EX2" i="41"/>
  <c r="EW2" i="41"/>
  <c r="EV2" i="41"/>
  <c r="EU2" i="41"/>
  <c r="ET2" i="41"/>
  <c r="ES2" i="41"/>
  <c r="ER2" i="41"/>
  <c r="EQ2" i="41"/>
  <c r="EP2" i="41"/>
  <c r="EO2" i="41"/>
  <c r="EN2" i="41"/>
  <c r="EM2" i="41"/>
  <c r="EL2" i="41"/>
  <c r="EK2" i="41"/>
  <c r="EJ2" i="41"/>
  <c r="EI2" i="41"/>
  <c r="EH2" i="41"/>
  <c r="EG2" i="41"/>
  <c r="EF2" i="41"/>
  <c r="EE2" i="41"/>
  <c r="ED2" i="41"/>
  <c r="EC2" i="41"/>
  <c r="EB2" i="41"/>
  <c r="EA2" i="41"/>
  <c r="DZ2" i="41"/>
  <c r="DY2" i="41"/>
  <c r="DX2" i="41"/>
  <c r="DW2" i="41"/>
  <c r="DU2" i="41"/>
  <c r="DT2" i="41"/>
  <c r="DS2" i="41"/>
  <c r="DR2" i="41"/>
  <c r="DQ2" i="41"/>
  <c r="DP2" i="41"/>
  <c r="DO2" i="41"/>
  <c r="DN2" i="41"/>
  <c r="DM2" i="41"/>
  <c r="DL2" i="41"/>
  <c r="DK2" i="41"/>
  <c r="DJ2" i="41"/>
  <c r="DI2" i="41"/>
  <c r="DH2" i="41"/>
  <c r="DG2" i="41"/>
  <c r="DF2" i="41"/>
  <c r="DE2" i="41"/>
  <c r="DD2" i="41"/>
  <c r="DC2" i="41"/>
  <c r="DB2" i="41"/>
  <c r="DA2" i="41"/>
  <c r="CZ2" i="41"/>
  <c r="CY2" i="41"/>
  <c r="CX2" i="41"/>
  <c r="CW2" i="41"/>
  <c r="CV2" i="41"/>
  <c r="CU2" i="41"/>
  <c r="CT2" i="41"/>
  <c r="CS2" i="41"/>
  <c r="CR2" i="41"/>
  <c r="CQ2" i="41"/>
  <c r="CP2" i="41"/>
  <c r="CO2" i="41"/>
  <c r="CN2" i="41"/>
  <c r="CM2" i="41"/>
  <c r="CL2" i="41"/>
  <c r="CK2" i="41"/>
  <c r="CJ2" i="41"/>
  <c r="CI2" i="41"/>
  <c r="CH2" i="41"/>
  <c r="CG2" i="41"/>
  <c r="CF2" i="41"/>
  <c r="CE2" i="41"/>
  <c r="CD2" i="41"/>
  <c r="CC2" i="41"/>
  <c r="CB2" i="41"/>
  <c r="CA2" i="41"/>
  <c r="BZ2" i="41"/>
  <c r="BY2" i="41"/>
  <c r="BX2" i="41"/>
  <c r="BW2" i="41"/>
  <c r="BV2" i="41"/>
  <c r="BU2" i="41"/>
  <c r="BT2" i="41"/>
  <c r="BS2" i="41"/>
  <c r="BR2" i="41"/>
  <c r="BQ2" i="41"/>
  <c r="BP2" i="41"/>
  <c r="BO2" i="41"/>
  <c r="BN2" i="41"/>
  <c r="BM2" i="41"/>
  <c r="BL2" i="41"/>
  <c r="BK2" i="41"/>
  <c r="BJ2" i="41"/>
  <c r="BI2" i="41"/>
  <c r="BH2" i="41"/>
  <c r="BG2" i="41"/>
  <c r="BF2" i="41"/>
  <c r="BE2" i="41"/>
  <c r="BD2" i="41"/>
  <c r="BC2" i="41"/>
  <c r="BB2" i="41"/>
  <c r="BA2" i="41"/>
  <c r="AZ2" i="41"/>
  <c r="AY2" i="41"/>
  <c r="AX2" i="41"/>
  <c r="AW2" i="41"/>
  <c r="AV2" i="41"/>
  <c r="AU2" i="41"/>
  <c r="AT2" i="41"/>
  <c r="AS2" i="41"/>
  <c r="AR2" i="41"/>
  <c r="AQ2" i="41"/>
  <c r="AP2" i="41"/>
  <c r="AO2" i="41"/>
  <c r="AN2" i="41"/>
  <c r="AM2" i="41"/>
  <c r="AL2" i="41"/>
  <c r="AK2" i="41"/>
  <c r="AJ2" i="41"/>
  <c r="AI2" i="41"/>
  <c r="AH2" i="41"/>
  <c r="AG2" i="41"/>
  <c r="AF2" i="41"/>
  <c r="AE2" i="41"/>
  <c r="AD2" i="41"/>
  <c r="AC2" i="41"/>
  <c r="AB2" i="41"/>
  <c r="AA2" i="41"/>
  <c r="Z2" i="41"/>
  <c r="Y2" i="41"/>
  <c r="X2" i="41"/>
  <c r="W2" i="41"/>
  <c r="V2" i="41"/>
  <c r="U2" i="41"/>
  <c r="T2" i="41"/>
  <c r="S2" i="41"/>
  <c r="R2" i="41"/>
  <c r="Q2" i="41"/>
  <c r="P2" i="41"/>
  <c r="O2" i="41"/>
  <c r="N2" i="41"/>
  <c r="M2" i="41"/>
  <c r="L2" i="41"/>
  <c r="K2" i="41"/>
  <c r="J2" i="41"/>
  <c r="C57" i="41" l="1"/>
  <c r="C156" i="41"/>
  <c r="C155" i="41"/>
  <c r="C154" i="41"/>
  <c r="C153" i="41"/>
  <c r="C152" i="41"/>
  <c r="C151" i="41"/>
  <c r="C150" i="41"/>
  <c r="C149" i="41"/>
  <c r="C148" i="41"/>
  <c r="C147" i="41"/>
  <c r="C146" i="41"/>
  <c r="C145" i="41"/>
  <c r="C144" i="41"/>
  <c r="C143" i="41"/>
  <c r="C142" i="41"/>
  <c r="C141" i="41"/>
  <c r="C140" i="41"/>
  <c r="C139" i="41"/>
  <c r="C138" i="41"/>
  <c r="C137" i="41"/>
  <c r="C136" i="41"/>
  <c r="C135" i="41"/>
  <c r="C134" i="41"/>
  <c r="C133" i="41"/>
  <c r="C132" i="41"/>
  <c r="C131" i="41"/>
  <c r="C130" i="41"/>
  <c r="C129" i="41"/>
  <c r="C128" i="41"/>
  <c r="C127" i="41"/>
  <c r="C126" i="41"/>
  <c r="C125" i="41"/>
  <c r="C124" i="41"/>
  <c r="C123" i="41"/>
  <c r="C122" i="41"/>
  <c r="C121" i="41"/>
  <c r="C120" i="41"/>
  <c r="C119" i="41"/>
  <c r="C118" i="41"/>
  <c r="C117" i="41"/>
  <c r="C116" i="41"/>
  <c r="C115" i="41"/>
  <c r="C114" i="41"/>
  <c r="C113" i="41"/>
  <c r="C112" i="41"/>
  <c r="C111" i="41"/>
  <c r="C110" i="41"/>
  <c r="C109" i="41"/>
  <c r="C108" i="41"/>
  <c r="C107" i="41"/>
  <c r="C106" i="41"/>
  <c r="C105" i="41"/>
  <c r="C104" i="41"/>
  <c r="C103" i="41"/>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72" i="41"/>
  <c r="C71" i="41"/>
  <c r="C70" i="41"/>
  <c r="C69" i="41"/>
  <c r="C68" i="41"/>
  <c r="C67" i="41"/>
  <c r="C66" i="41"/>
  <c r="C65" i="41"/>
  <c r="C64" i="41"/>
  <c r="C63" i="41"/>
  <c r="C62" i="41"/>
  <c r="C61" i="41"/>
  <c r="C60" i="41"/>
  <c r="C59" i="41"/>
  <c r="C58" i="41"/>
  <c r="B156" i="41"/>
  <c r="B155" i="41"/>
  <c r="B154" i="41"/>
  <c r="B153" i="41"/>
  <c r="B152" i="41"/>
  <c r="B151" i="41"/>
  <c r="B150" i="41"/>
  <c r="B149" i="41"/>
  <c r="B148" i="41"/>
  <c r="B147" i="41"/>
  <c r="B146" i="41"/>
  <c r="B145" i="41"/>
  <c r="B144" i="41"/>
  <c r="B143" i="41"/>
  <c r="B142" i="41"/>
  <c r="B141" i="41"/>
  <c r="B140" i="41"/>
  <c r="B139" i="41"/>
  <c r="B138" i="41"/>
  <c r="B137" i="41"/>
  <c r="B136" i="41"/>
  <c r="B135" i="41"/>
  <c r="B134" i="41"/>
  <c r="B133" i="41"/>
  <c r="B132" i="41"/>
  <c r="B131" i="41"/>
  <c r="B130" i="41"/>
  <c r="B129" i="41"/>
  <c r="B128" i="41"/>
  <c r="B127" i="41"/>
  <c r="B126" i="41"/>
  <c r="B125" i="41"/>
  <c r="B124" i="41"/>
  <c r="B123" i="41"/>
  <c r="B122" i="41"/>
  <c r="B121" i="41"/>
  <c r="B120" i="41"/>
  <c r="B119" i="41"/>
  <c r="B117" i="41"/>
  <c r="B116" i="41"/>
  <c r="B115" i="41"/>
  <c r="B114" i="41"/>
  <c r="B113" i="41"/>
  <c r="B112" i="41"/>
  <c r="B111" i="41"/>
  <c r="B110" i="41"/>
  <c r="B109" i="41"/>
  <c r="B108" i="41"/>
  <c r="B107" i="41"/>
  <c r="B106" i="41"/>
  <c r="B105" i="41"/>
  <c r="B104" i="41"/>
  <c r="B103" i="41"/>
  <c r="B102" i="41"/>
  <c r="B101" i="41"/>
  <c r="B100" i="41"/>
  <c r="B99" i="41"/>
  <c r="B98" i="41"/>
  <c r="B97" i="41"/>
  <c r="B96" i="41"/>
  <c r="B95" i="41"/>
  <c r="B94" i="41"/>
  <c r="B93" i="41"/>
  <c r="B92" i="41"/>
  <c r="B91" i="41"/>
  <c r="B90" i="41"/>
  <c r="B89" i="41"/>
  <c r="B88" i="41"/>
  <c r="B87" i="41"/>
  <c r="B86" i="41"/>
  <c r="B85" i="41"/>
  <c r="B84" i="41"/>
  <c r="B83" i="41"/>
  <c r="B82" i="41"/>
  <c r="B81" i="41"/>
  <c r="B80" i="41"/>
  <c r="B79" i="41"/>
  <c r="B78" i="41"/>
  <c r="B77" i="41"/>
  <c r="B76" i="41"/>
  <c r="B75" i="41"/>
  <c r="B74" i="41"/>
  <c r="B73" i="41"/>
  <c r="B72" i="41"/>
  <c r="B71" i="41"/>
  <c r="B70" i="41"/>
  <c r="B69" i="41"/>
  <c r="B68" i="41"/>
  <c r="B67" i="41"/>
  <c r="B66" i="41"/>
  <c r="B65" i="41"/>
  <c r="B64" i="41"/>
  <c r="B63" i="41"/>
  <c r="B62" i="41"/>
  <c r="B61" i="41"/>
  <c r="B60" i="41"/>
  <c r="B59" i="41"/>
  <c r="B58" i="41"/>
  <c r="B57" i="41"/>
  <c r="BL36" i="36" l="1"/>
  <c r="BX36" i="36" s="1"/>
  <c r="J38" i="14" l="1"/>
  <c r="K322" i="44"/>
  <c r="AB100" i="44"/>
  <c r="AB99" i="44"/>
  <c r="AB98" i="44"/>
  <c r="AB97" i="44"/>
  <c r="AB96" i="44"/>
  <c r="AB95" i="44"/>
  <c r="AB94" i="44"/>
  <c r="AB93" i="44"/>
  <c r="AB92" i="44"/>
  <c r="AB91" i="44"/>
  <c r="AC90" i="44"/>
  <c r="AB90" i="44"/>
  <c r="AB89" i="44"/>
  <c r="AB88" i="44"/>
  <c r="AB87" i="44"/>
  <c r="AB86" i="44"/>
  <c r="AB85" i="44"/>
  <c r="AB84" i="44"/>
  <c r="AC83" i="44"/>
  <c r="AB83" i="44"/>
  <c r="AB82" i="44"/>
  <c r="AE81" i="44"/>
  <c r="AC89" i="44" s="1"/>
  <c r="N406" i="44" s="1"/>
  <c r="AC81" i="44"/>
  <c r="AD81" i="44" s="1"/>
  <c r="AB80" i="44"/>
  <c r="AB79" i="44"/>
  <c r="AB78" i="44"/>
  <c r="AB77" i="44"/>
  <c r="AB76" i="44"/>
  <c r="AB75" i="44"/>
  <c r="AB74" i="44"/>
  <c r="AB73" i="44"/>
  <c r="AB72" i="44"/>
  <c r="AB71" i="44"/>
  <c r="AC70" i="44"/>
  <c r="AB70" i="44"/>
  <c r="AB69" i="44"/>
  <c r="AB68" i="44"/>
  <c r="AB67" i="44"/>
  <c r="AB66" i="44"/>
  <c r="AB65" i="44"/>
  <c r="AB64" i="44"/>
  <c r="AC63" i="44"/>
  <c r="AB63" i="44"/>
  <c r="AB62" i="44"/>
  <c r="AE61" i="44"/>
  <c r="AC69" i="44" s="1"/>
  <c r="AC61" i="44"/>
  <c r="AC62" i="44" s="1"/>
  <c r="AB60" i="44"/>
  <c r="AB59" i="44"/>
  <c r="AB58" i="44"/>
  <c r="AB57" i="44"/>
  <c r="AB56" i="44"/>
  <c r="AB55" i="44"/>
  <c r="AB54" i="44"/>
  <c r="AB53" i="44"/>
  <c r="AB52" i="44"/>
  <c r="AB51" i="44"/>
  <c r="AC50" i="44"/>
  <c r="AB50" i="44"/>
  <c r="AB49" i="44"/>
  <c r="AB48" i="44"/>
  <c r="AB47" i="44"/>
  <c r="AB46" i="44"/>
  <c r="AB45" i="44"/>
  <c r="AB44" i="44"/>
  <c r="AC43" i="44"/>
  <c r="AB43" i="44"/>
  <c r="AB42" i="44"/>
  <c r="AE41" i="44"/>
  <c r="AF41" i="44" s="1"/>
  <c r="AC41" i="44"/>
  <c r="AC42" i="44" s="1"/>
  <c r="AB40" i="44"/>
  <c r="AB39" i="44"/>
  <c r="AB38" i="44"/>
  <c r="AB37" i="44"/>
  <c r="AB36" i="44"/>
  <c r="AB35" i="44"/>
  <c r="AB34" i="44"/>
  <c r="AB33" i="44"/>
  <c r="AB32" i="44"/>
  <c r="AB31" i="44"/>
  <c r="AC30" i="44"/>
  <c r="AB30" i="44"/>
  <c r="AB29" i="44"/>
  <c r="AB28" i="44"/>
  <c r="AB27" i="44"/>
  <c r="AB26" i="44"/>
  <c r="AB25" i="44"/>
  <c r="AB24" i="44"/>
  <c r="AC23" i="44"/>
  <c r="AB23" i="44"/>
  <c r="AB22" i="44"/>
  <c r="AE21" i="44"/>
  <c r="AF21" i="44" s="1"/>
  <c r="AC21" i="44"/>
  <c r="AB20" i="44"/>
  <c r="AB19" i="44"/>
  <c r="AB18" i="44"/>
  <c r="AB17" i="44"/>
  <c r="AB16" i="44"/>
  <c r="AB15" i="44"/>
  <c r="AB14" i="44"/>
  <c r="AB13" i="44"/>
  <c r="AB12" i="44"/>
  <c r="AC10" i="44"/>
  <c r="AB10" i="44"/>
  <c r="AB9" i="44"/>
  <c r="AB8" i="44"/>
  <c r="AB7" i="44"/>
  <c r="AB6" i="44"/>
  <c r="AB5" i="44"/>
  <c r="AB4" i="44"/>
  <c r="AC3" i="44"/>
  <c r="AB3" i="44"/>
  <c r="AB2" i="44"/>
  <c r="AE1" i="44"/>
  <c r="AC9" i="44" s="1"/>
  <c r="AC1" i="44"/>
  <c r="N343" i="44" l="1"/>
  <c r="N154" i="44"/>
  <c r="DB4" i="41"/>
  <c r="D98" i="41"/>
  <c r="BZ4" i="41"/>
  <c r="D70" i="41"/>
  <c r="CJ4" i="41"/>
  <c r="D80" i="41"/>
  <c r="DE4" i="41"/>
  <c r="D101" i="41"/>
  <c r="EE4" i="41"/>
  <c r="D127" i="41"/>
  <c r="EP4" i="41"/>
  <c r="D138" i="41"/>
  <c r="EU4" i="41"/>
  <c r="D143" i="41"/>
  <c r="EZ4" i="41"/>
  <c r="D148" i="41"/>
  <c r="FF4" i="41"/>
  <c r="D154" i="41"/>
  <c r="CW4" i="41"/>
  <c r="D93" i="41"/>
  <c r="BU4" i="41"/>
  <c r="D65" i="41"/>
  <c r="CF4" i="41"/>
  <c r="D76" i="41"/>
  <c r="CP4" i="41"/>
  <c r="D86" i="41"/>
  <c r="CU4" i="41"/>
  <c r="D91" i="41"/>
  <c r="DP4" i="41"/>
  <c r="D112" i="41"/>
  <c r="DZ4" i="41"/>
  <c r="D122" i="41"/>
  <c r="EK4" i="41"/>
  <c r="D133" i="41"/>
  <c r="BP4" i="41"/>
  <c r="D60" i="41"/>
  <c r="BV4" i="41"/>
  <c r="D66" i="41"/>
  <c r="CA4" i="41"/>
  <c r="D71" i="41"/>
  <c r="CK4" i="41"/>
  <c r="D81" i="41"/>
  <c r="CV4" i="41"/>
  <c r="D92" i="41"/>
  <c r="DF4" i="41"/>
  <c r="D102" i="41"/>
  <c r="DK4" i="41"/>
  <c r="D107" i="41"/>
  <c r="DQ4" i="41"/>
  <c r="D113" i="41"/>
  <c r="DV4" i="41"/>
  <c r="D118" i="41"/>
  <c r="EA4" i="41"/>
  <c r="D123" i="41"/>
  <c r="EF4" i="41"/>
  <c r="D128" i="41"/>
  <c r="EL4" i="41"/>
  <c r="D134" i="41"/>
  <c r="EQ4" i="41"/>
  <c r="D139" i="41"/>
  <c r="EV4" i="41"/>
  <c r="D144" i="41"/>
  <c r="FA4" i="41"/>
  <c r="D149" i="41"/>
  <c r="FG4" i="41"/>
  <c r="D155" i="41"/>
  <c r="CB4" i="41"/>
  <c r="D72" i="41"/>
  <c r="CQ4" i="41"/>
  <c r="D87" i="41"/>
  <c r="DL4" i="41"/>
  <c r="D108" i="41"/>
  <c r="DR4" i="41"/>
  <c r="D114" i="41"/>
  <c r="DW4" i="41"/>
  <c r="D119" i="41"/>
  <c r="EB4" i="41"/>
  <c r="D124" i="41"/>
  <c r="EG4" i="41"/>
  <c r="D129" i="41"/>
  <c r="EM4" i="41"/>
  <c r="D135" i="41"/>
  <c r="EW4" i="41"/>
  <c r="D145" i="41"/>
  <c r="FB4" i="41"/>
  <c r="D150" i="41"/>
  <c r="FH4" i="41"/>
  <c r="D156" i="41"/>
  <c r="BR4" i="41"/>
  <c r="D62" i="41"/>
  <c r="BW4" i="41"/>
  <c r="D67" i="41"/>
  <c r="CC4" i="41"/>
  <c r="D73" i="41"/>
  <c r="CH4" i="41"/>
  <c r="D78" i="41"/>
  <c r="CM4" i="41"/>
  <c r="D83" i="41"/>
  <c r="CR4" i="41"/>
  <c r="D88" i="41"/>
  <c r="CX4" i="41"/>
  <c r="D94" i="41"/>
  <c r="DC4" i="41"/>
  <c r="D99" i="41"/>
  <c r="DH4" i="41"/>
  <c r="D104" i="41"/>
  <c r="DM4" i="41"/>
  <c r="D109" i="41"/>
  <c r="DS4" i="41"/>
  <c r="D115" i="41"/>
  <c r="EC4" i="41"/>
  <c r="D125" i="41"/>
  <c r="EH4" i="41"/>
  <c r="D130" i="41"/>
  <c r="EN4" i="41"/>
  <c r="D136" i="41"/>
  <c r="ER4" i="41"/>
  <c r="D140" i="41"/>
  <c r="EX4" i="41"/>
  <c r="D146" i="41"/>
  <c r="FC4" i="41"/>
  <c r="D151" i="41"/>
  <c r="BQ4" i="41"/>
  <c r="D61" i="41"/>
  <c r="CL4" i="41"/>
  <c r="D82" i="41"/>
  <c r="BN4" i="41"/>
  <c r="D58" i="41"/>
  <c r="BX4" i="41"/>
  <c r="D68" i="41"/>
  <c r="CI4" i="41"/>
  <c r="D79" i="41"/>
  <c r="CS4" i="41"/>
  <c r="D89" i="41"/>
  <c r="DN4" i="41"/>
  <c r="D110" i="41"/>
  <c r="DT4" i="41"/>
  <c r="D116" i="41"/>
  <c r="DX4" i="41"/>
  <c r="D120" i="41"/>
  <c r="ED4" i="41"/>
  <c r="D126" i="41"/>
  <c r="EI4" i="41"/>
  <c r="D131" i="41"/>
  <c r="ES4" i="41"/>
  <c r="D141" i="41"/>
  <c r="FD4" i="41"/>
  <c r="D152" i="41"/>
  <c r="DG4" i="41"/>
  <c r="D103" i="41"/>
  <c r="BS4" i="41"/>
  <c r="D63" i="41"/>
  <c r="CD4" i="41"/>
  <c r="D74" i="41"/>
  <c r="CN4" i="41"/>
  <c r="D84" i="41"/>
  <c r="CY4" i="41"/>
  <c r="D95" i="41"/>
  <c r="DI4" i="41"/>
  <c r="D105" i="41"/>
  <c r="BO4" i="41"/>
  <c r="D59" i="41"/>
  <c r="BT4" i="41"/>
  <c r="D64" i="41"/>
  <c r="BY4" i="41"/>
  <c r="D69" i="41"/>
  <c r="CE4" i="41"/>
  <c r="D75" i="41"/>
  <c r="CO4" i="41"/>
  <c r="D85" i="41"/>
  <c r="CT4" i="41"/>
  <c r="D90" i="41"/>
  <c r="CZ4" i="41"/>
  <c r="D96" i="41"/>
  <c r="DD4" i="41"/>
  <c r="D100" i="41"/>
  <c r="DJ4" i="41"/>
  <c r="D106" i="41"/>
  <c r="DO4" i="41"/>
  <c r="D111" i="41"/>
  <c r="DY4" i="41"/>
  <c r="D121" i="41"/>
  <c r="EJ4" i="41"/>
  <c r="D132" i="41"/>
  <c r="ET4" i="41"/>
  <c r="D142" i="41"/>
  <c r="EY4" i="41"/>
  <c r="D147" i="41"/>
  <c r="FE4" i="41"/>
  <c r="D153" i="41"/>
  <c r="AF81" i="44"/>
  <c r="AG81" i="44" s="1"/>
  <c r="AC82" i="44"/>
  <c r="AF61" i="44"/>
  <c r="AD61" i="44"/>
  <c r="AF1" i="44"/>
  <c r="AC29" i="44"/>
  <c r="N217" i="44" s="1"/>
  <c r="AC49" i="44"/>
  <c r="N280" i="44" s="1"/>
  <c r="AD1" i="44"/>
  <c r="AC2" i="44"/>
  <c r="AD21" i="44"/>
  <c r="AG21" i="44" s="1"/>
  <c r="AB21" i="44" s="1"/>
  <c r="AC22" i="44"/>
  <c r="AD41" i="44"/>
  <c r="AG41" i="44" s="1"/>
  <c r="BA52" i="1"/>
  <c r="AN48" i="1"/>
  <c r="AG61" i="44" l="1"/>
  <c r="AB61" i="44" s="1"/>
  <c r="AG1" i="44"/>
  <c r="AI1" i="44" s="1"/>
  <c r="AH41" i="44"/>
  <c r="AB41" i="44"/>
  <c r="AI41" i="44"/>
  <c r="AI81" i="44"/>
  <c r="AB81" i="44" s="1"/>
  <c r="AH81" i="44"/>
  <c r="AI21" i="44"/>
  <c r="AH21" i="44"/>
  <c r="BP6" i="25"/>
  <c r="BN6" i="25"/>
  <c r="BO6" i="25" s="1"/>
  <c r="DA4" i="41" l="1"/>
  <c r="D97" i="41"/>
  <c r="EO4" i="41"/>
  <c r="D137" i="41"/>
  <c r="DU4" i="41"/>
  <c r="D117" i="41"/>
  <c r="CG4" i="41"/>
  <c r="D77" i="41"/>
  <c r="AI61" i="44"/>
  <c r="AH61" i="44"/>
  <c r="AB1" i="44"/>
  <c r="AH1" i="44"/>
  <c r="CB17" i="1"/>
  <c r="CC17" i="1" s="1"/>
  <c r="BZ17" i="1"/>
  <c r="CA17" i="1" s="1"/>
  <c r="CH16" i="1"/>
  <c r="CI16" i="1" s="1"/>
  <c r="CF16" i="1"/>
  <c r="CG16" i="1" s="1"/>
  <c r="CD16" i="1"/>
  <c r="CE16" i="1" s="1"/>
  <c r="CB16" i="1"/>
  <c r="CC16" i="1" s="1"/>
  <c r="BZ16" i="1"/>
  <c r="CA16" i="1" s="1"/>
  <c r="CD11" i="1"/>
  <c r="CB11" i="1"/>
  <c r="BZ11" i="1"/>
  <c r="CE11" i="1"/>
  <c r="CC11" i="1"/>
  <c r="CA11" i="1"/>
  <c r="BM4" i="41" l="1"/>
  <c r="D57" i="41"/>
  <c r="CJ16" i="1"/>
  <c r="CF11" i="1"/>
  <c r="BP36" i="36" l="1"/>
  <c r="BA36" i="36"/>
  <c r="AW36" i="36"/>
  <c r="AZ20" i="36"/>
  <c r="BO19" i="36"/>
  <c r="AZ12" i="36"/>
  <c r="BO11" i="36"/>
  <c r="CF36" i="36" l="1"/>
  <c r="CJ36" i="36" s="1"/>
  <c r="BH36" i="36"/>
  <c r="C40" i="41"/>
  <c r="C159" i="41" l="1"/>
  <c r="C158" i="41"/>
  <c r="C157" i="41"/>
  <c r="B159" i="41"/>
  <c r="B158" i="41"/>
  <c r="B157" i="41"/>
  <c r="BI3" i="8"/>
  <c r="BI2" i="8"/>
  <c r="BI1" i="8"/>
  <c r="D158" i="41" l="1"/>
  <c r="FJ4" i="41"/>
  <c r="D159" i="41"/>
  <c r="FK4" i="41"/>
  <c r="D157" i="41"/>
  <c r="FI4" i="41"/>
  <c r="BZ3" i="39"/>
  <c r="FP4" i="41" s="1"/>
  <c r="BZ4" i="39"/>
  <c r="FQ4" i="41" s="1"/>
  <c r="BZ5" i="39"/>
  <c r="FR4" i="41" s="1"/>
  <c r="BZ6" i="39"/>
  <c r="FS4" i="41" s="1"/>
  <c r="BZ7" i="39"/>
  <c r="FT4" i="41" s="1"/>
  <c r="BZ8" i="39"/>
  <c r="FU4" i="41" s="1"/>
  <c r="BZ9" i="39"/>
  <c r="FV4" i="41" s="1"/>
  <c r="BZ10" i="39"/>
  <c r="FW4" i="41" s="1"/>
  <c r="BZ11" i="39"/>
  <c r="FX4" i="41" s="1"/>
  <c r="BZ12" i="39"/>
  <c r="FY4" i="41" s="1"/>
  <c r="BZ13" i="39"/>
  <c r="FZ4" i="41" s="1"/>
  <c r="BZ14" i="39"/>
  <c r="GA4" i="41" s="1"/>
  <c r="BZ15" i="39"/>
  <c r="GB4" i="41" s="1"/>
  <c r="BZ16" i="39"/>
  <c r="GC4" i="41" s="1"/>
  <c r="BZ17" i="39"/>
  <c r="GD4" i="41" s="1"/>
  <c r="BZ18" i="39"/>
  <c r="GE4" i="41" s="1"/>
  <c r="BZ19" i="39"/>
  <c r="GF4" i="41" s="1"/>
  <c r="BZ20" i="39"/>
  <c r="GG4" i="41" s="1"/>
  <c r="BZ21" i="39"/>
  <c r="GH4" i="41" s="1"/>
  <c r="BZ22" i="39"/>
  <c r="GI4" i="41" s="1"/>
  <c r="BZ23" i="39"/>
  <c r="GJ4" i="41" s="1"/>
  <c r="BZ24" i="39"/>
  <c r="GK4" i="41" s="1"/>
  <c r="BZ25" i="39"/>
  <c r="GL4" i="41" s="1"/>
  <c r="BZ26" i="39"/>
  <c r="GM4" i="41" s="1"/>
  <c r="BZ27" i="39"/>
  <c r="GN4" i="41" s="1"/>
  <c r="BZ28" i="39"/>
  <c r="GO4" i="41" s="1"/>
  <c r="BZ29" i="39"/>
  <c r="GP4" i="41" s="1"/>
  <c r="BZ30" i="39"/>
  <c r="GQ4" i="41" s="1"/>
  <c r="BZ31" i="39"/>
  <c r="GR4" i="41" s="1"/>
  <c r="BZ32" i="39"/>
  <c r="GS4" i="41" s="1"/>
  <c r="BZ33" i="39"/>
  <c r="GT4" i="41" s="1"/>
  <c r="BZ34" i="39"/>
  <c r="GU4" i="41" s="1"/>
  <c r="BZ35" i="39"/>
  <c r="GV4" i="41" s="1"/>
  <c r="BZ36" i="39"/>
  <c r="GW4" i="41" s="1"/>
  <c r="BZ37" i="39"/>
  <c r="GX4" i="41" s="1"/>
  <c r="BZ38" i="39"/>
  <c r="GY4" i="41" s="1"/>
  <c r="BZ39" i="39"/>
  <c r="GZ4" i="41" s="1"/>
  <c r="BZ40" i="39"/>
  <c r="HA4" i="41" s="1"/>
  <c r="BZ41" i="39"/>
  <c r="HB4" i="41" s="1"/>
  <c r="BZ42" i="39"/>
  <c r="HC4" i="41" s="1"/>
  <c r="BZ43" i="39"/>
  <c r="HD4" i="41" s="1"/>
  <c r="BZ44" i="39"/>
  <c r="HE4" i="41" s="1"/>
  <c r="BZ45" i="39"/>
  <c r="HF4" i="41" s="1"/>
  <c r="BZ46" i="39"/>
  <c r="HG4" i="41" s="1"/>
  <c r="BZ47" i="39"/>
  <c r="HH4" i="41" s="1"/>
  <c r="BZ48" i="39"/>
  <c r="HI4" i="41" s="1"/>
  <c r="BZ49" i="39"/>
  <c r="HJ4" i="41" s="1"/>
  <c r="BZ50" i="39"/>
  <c r="HK4" i="41" s="1"/>
  <c r="BZ51" i="39"/>
  <c r="HL4" i="41" s="1"/>
  <c r="BZ52" i="39"/>
  <c r="HM4" i="41" s="1"/>
  <c r="BZ53" i="39"/>
  <c r="HN4" i="41" s="1"/>
  <c r="BZ54" i="39"/>
  <c r="HO4" i="41" s="1"/>
  <c r="BZ55" i="39"/>
  <c r="HP4" i="41" s="1"/>
  <c r="BZ56" i="39"/>
  <c r="HQ4" i="41" s="1"/>
  <c r="BZ57" i="39"/>
  <c r="HR4" i="41" s="1"/>
  <c r="BZ58" i="39"/>
  <c r="HS4" i="41" s="1"/>
  <c r="BZ59" i="39"/>
  <c r="HT4" i="41" s="1"/>
  <c r="BZ60" i="39"/>
  <c r="HU4" i="41" s="1"/>
  <c r="BZ61" i="39"/>
  <c r="HV4" i="41" s="1"/>
  <c r="BZ62" i="39"/>
  <c r="HW4" i="41" s="1"/>
  <c r="BQ6" i="25"/>
  <c r="BM7" i="25"/>
  <c r="FM4" i="41" s="1"/>
  <c r="BB2" i="18"/>
  <c r="BB16" i="18"/>
  <c r="BB13" i="18"/>
  <c r="BB12" i="18"/>
  <c r="BB11" i="18"/>
  <c r="BB10" i="18"/>
  <c r="BB9" i="18"/>
  <c r="BB8" i="18"/>
  <c r="BB7" i="18"/>
  <c r="BB6" i="18"/>
  <c r="BB5" i="18"/>
  <c r="BB4" i="18"/>
  <c r="BB3" i="18"/>
  <c r="BR6" i="25" l="1"/>
  <c r="BS6" i="25" s="1"/>
  <c r="CG11" i="1"/>
  <c r="BY11" i="1"/>
  <c r="D40" i="41" l="1"/>
  <c r="AV4" i="41"/>
  <c r="BM6" i="25"/>
  <c r="FL4" i="41" s="1"/>
  <c r="BZ1" i="39"/>
  <c r="FN4" i="41" s="1"/>
  <c r="BZ2" i="39" l="1"/>
  <c r="FO4" i="41" s="1"/>
  <c r="C230" i="41" l="1"/>
  <c r="B230" i="41"/>
  <c r="C229" i="41"/>
  <c r="B229" i="41"/>
  <c r="C228" i="41"/>
  <c r="B228" i="41"/>
  <c r="C227" i="41"/>
  <c r="B227" i="41"/>
  <c r="C226" i="41"/>
  <c r="B226" i="41"/>
  <c r="C225" i="41"/>
  <c r="B225" i="41"/>
  <c r="C224" i="41"/>
  <c r="B224" i="41"/>
  <c r="C223" i="41"/>
  <c r="B223" i="41"/>
  <c r="C222" i="41"/>
  <c r="B222" i="41"/>
  <c r="C221" i="41"/>
  <c r="B221" i="41"/>
  <c r="C220" i="41"/>
  <c r="B220" i="41"/>
  <c r="C219" i="41"/>
  <c r="B219" i="41"/>
  <c r="C218" i="41"/>
  <c r="B218" i="41"/>
  <c r="C217" i="41"/>
  <c r="B217" i="41"/>
  <c r="C216" i="41"/>
  <c r="B216" i="41"/>
  <c r="C215" i="41"/>
  <c r="B215" i="41"/>
  <c r="C214" i="41"/>
  <c r="B214" i="41"/>
  <c r="C213" i="41"/>
  <c r="B213" i="41"/>
  <c r="C212" i="41"/>
  <c r="B212" i="41"/>
  <c r="D211" i="41"/>
  <c r="C211" i="41"/>
  <c r="B211" i="41"/>
  <c r="C210" i="41"/>
  <c r="B210" i="41"/>
  <c r="C209" i="41"/>
  <c r="B209" i="41"/>
  <c r="C208" i="41"/>
  <c r="B208" i="41"/>
  <c r="C207" i="41"/>
  <c r="B207" i="41"/>
  <c r="C206" i="41"/>
  <c r="B206" i="41"/>
  <c r="C205" i="41"/>
  <c r="B205" i="41"/>
  <c r="C204" i="41"/>
  <c r="B204" i="41"/>
  <c r="C203" i="41"/>
  <c r="B203" i="41"/>
  <c r="C202" i="41"/>
  <c r="B202" i="41"/>
  <c r="C201" i="41"/>
  <c r="B201" i="41"/>
  <c r="C200" i="41"/>
  <c r="B200" i="41"/>
  <c r="C199" i="41"/>
  <c r="B199" i="41"/>
  <c r="C198" i="41"/>
  <c r="B198" i="41"/>
  <c r="C197" i="41"/>
  <c r="B197" i="41"/>
  <c r="C196" i="41"/>
  <c r="B196" i="41"/>
  <c r="C195" i="41"/>
  <c r="B195" i="41"/>
  <c r="C194" i="41"/>
  <c r="B194" i="41"/>
  <c r="C193" i="41"/>
  <c r="B193" i="41"/>
  <c r="C192" i="41"/>
  <c r="B192" i="41"/>
  <c r="C191" i="41"/>
  <c r="B191" i="41"/>
  <c r="C190" i="41"/>
  <c r="B190" i="41"/>
  <c r="C189" i="41"/>
  <c r="B189" i="41"/>
  <c r="C188" i="41"/>
  <c r="B188" i="41"/>
  <c r="C187" i="41"/>
  <c r="B187" i="41"/>
  <c r="C186" i="41"/>
  <c r="B186" i="41"/>
  <c r="C185" i="41"/>
  <c r="B185" i="41"/>
  <c r="C184" i="41"/>
  <c r="B184" i="41"/>
  <c r="C183" i="41"/>
  <c r="B183" i="41"/>
  <c r="C182" i="41"/>
  <c r="B182" i="41"/>
  <c r="C181" i="41"/>
  <c r="B181" i="41"/>
  <c r="C180" i="41"/>
  <c r="B180" i="41"/>
  <c r="C179" i="41"/>
  <c r="B179" i="41"/>
  <c r="C178" i="41"/>
  <c r="B178" i="41"/>
  <c r="C177" i="41"/>
  <c r="B177" i="41"/>
  <c r="C176" i="41"/>
  <c r="B176" i="41"/>
  <c r="C175" i="41"/>
  <c r="B175" i="41"/>
  <c r="C174" i="41"/>
  <c r="B174" i="41"/>
  <c r="C173" i="41"/>
  <c r="B173" i="41"/>
  <c r="C172" i="41"/>
  <c r="B172" i="41"/>
  <c r="C171" i="41"/>
  <c r="B171" i="41"/>
  <c r="C170" i="41"/>
  <c r="B170" i="41"/>
  <c r="C169" i="41"/>
  <c r="B169" i="41"/>
  <c r="C168" i="41"/>
  <c r="B168" i="41"/>
  <c r="C167" i="41"/>
  <c r="B167" i="41"/>
  <c r="C166" i="41"/>
  <c r="B166" i="41"/>
  <c r="C165" i="41"/>
  <c r="B165" i="41"/>
  <c r="C164" i="41"/>
  <c r="B164" i="41"/>
  <c r="C163" i="41"/>
  <c r="B163" i="41"/>
  <c r="C162" i="41"/>
  <c r="B162" i="41"/>
  <c r="D216" i="41" l="1"/>
  <c r="D221" i="41"/>
  <c r="D206" i="41"/>
  <c r="D186" i="41"/>
  <c r="D201" i="41"/>
  <c r="D191" i="41"/>
  <c r="D196" i="41"/>
  <c r="D181" i="41" l="1"/>
  <c r="D176" i="41"/>
  <c r="D171" i="41"/>
  <c r="D166" i="41"/>
  <c r="D163" i="41" l="1"/>
  <c r="D162" i="41"/>
  <c r="BO25" i="19"/>
  <c r="BN19" i="19"/>
  <c r="BO19" i="19"/>
  <c r="BN20" i="19"/>
  <c r="BO20" i="19"/>
  <c r="BN21" i="19"/>
  <c r="BO21" i="19"/>
  <c r="BN22" i="19"/>
  <c r="BO22" i="19"/>
  <c r="BN23" i="19"/>
  <c r="BO23" i="19"/>
  <c r="BN24" i="19"/>
  <c r="BO24" i="19"/>
  <c r="BN25" i="19"/>
  <c r="BN27" i="19"/>
  <c r="BO27" i="19"/>
  <c r="BN28" i="19"/>
  <c r="BO28" i="19"/>
  <c r="BN29" i="19"/>
  <c r="BO29" i="19"/>
  <c r="BN30" i="19"/>
  <c r="BO30" i="19"/>
  <c r="BN31" i="19"/>
  <c r="BO31" i="19"/>
  <c r="BN32" i="19"/>
  <c r="BO32" i="19"/>
  <c r="BN33" i="19"/>
  <c r="BO33" i="19"/>
  <c r="BN35" i="19"/>
  <c r="BO35" i="19"/>
  <c r="BN36" i="19"/>
  <c r="BO36" i="19"/>
  <c r="BN37" i="19"/>
  <c r="BO37" i="19"/>
  <c r="BN38" i="19"/>
  <c r="BO38" i="19"/>
  <c r="BN39" i="19"/>
  <c r="BO39" i="19"/>
  <c r="BN40" i="19"/>
  <c r="BO40" i="19"/>
  <c r="BN41" i="19"/>
  <c r="BO41" i="19"/>
  <c r="BN43" i="19"/>
  <c r="BO43" i="19"/>
  <c r="BN44" i="19"/>
  <c r="BO44" i="19"/>
  <c r="BN45" i="19"/>
  <c r="BO45" i="19"/>
  <c r="BN46" i="19"/>
  <c r="BO46" i="19"/>
  <c r="BN47" i="19"/>
  <c r="BO47" i="19"/>
  <c r="BN48" i="19"/>
  <c r="BO48" i="19"/>
  <c r="BN49" i="19"/>
  <c r="BO49" i="19"/>
  <c r="BN51" i="19"/>
  <c r="BO51" i="19"/>
  <c r="BN52" i="19"/>
  <c r="BO52" i="19"/>
  <c r="BN53" i="19"/>
  <c r="BO53" i="19"/>
  <c r="BN54" i="19"/>
  <c r="BO54" i="19"/>
  <c r="BN55" i="19"/>
  <c r="BO55" i="19"/>
  <c r="BN56" i="19"/>
  <c r="BO56" i="19"/>
  <c r="BN57" i="19"/>
  <c r="BO57" i="19"/>
  <c r="BN59" i="19"/>
  <c r="BO59" i="19"/>
  <c r="BN60" i="19"/>
  <c r="BO60" i="19"/>
  <c r="BN61" i="19"/>
  <c r="BO61" i="19"/>
  <c r="BN62" i="19"/>
  <c r="BO62" i="19"/>
  <c r="BN63" i="19"/>
  <c r="BO63" i="19"/>
  <c r="BN64" i="19"/>
  <c r="BO64" i="19"/>
  <c r="BN65" i="19"/>
  <c r="BO65" i="19"/>
  <c r="BN67" i="19"/>
  <c r="BO67" i="19"/>
  <c r="BN68" i="19"/>
  <c r="BO68" i="19"/>
  <c r="BN69" i="19"/>
  <c r="BO69" i="19"/>
  <c r="BN70" i="19"/>
  <c r="BO70" i="19"/>
  <c r="BN71" i="19"/>
  <c r="BO71" i="19"/>
  <c r="BN72" i="19"/>
  <c r="BO72" i="19"/>
  <c r="BN73" i="19"/>
  <c r="BO73" i="19"/>
  <c r="BN75" i="19"/>
  <c r="BO75" i="19"/>
  <c r="BN76" i="19"/>
  <c r="BO76" i="19"/>
  <c r="BN77" i="19"/>
  <c r="BO77" i="19"/>
  <c r="BN78" i="19"/>
  <c r="BO78" i="19"/>
  <c r="BN79" i="19"/>
  <c r="BO79" i="19"/>
  <c r="BN80" i="19"/>
  <c r="BO80" i="19"/>
  <c r="BN81" i="19"/>
  <c r="BO81" i="19"/>
  <c r="BN83" i="19"/>
  <c r="BO83" i="19"/>
  <c r="BN84" i="19"/>
  <c r="BO84" i="19"/>
  <c r="BN85" i="19"/>
  <c r="BO85" i="19"/>
  <c r="BN86" i="19"/>
  <c r="BO86" i="19"/>
  <c r="BN87" i="19"/>
  <c r="BO87" i="19"/>
  <c r="BN88" i="19"/>
  <c r="BO88" i="19"/>
  <c r="BN89" i="19"/>
  <c r="BO89" i="19"/>
  <c r="BN91" i="19"/>
  <c r="BO91" i="19"/>
  <c r="BN92" i="19"/>
  <c r="BO92" i="19"/>
  <c r="BN93" i="19"/>
  <c r="BO93" i="19"/>
  <c r="BN94" i="19"/>
  <c r="BO94" i="19"/>
  <c r="BN95" i="19"/>
  <c r="BO95" i="19"/>
  <c r="BN96" i="19"/>
  <c r="BO96" i="19"/>
  <c r="BN97" i="19"/>
  <c r="BO97" i="19"/>
  <c r="BN99" i="19"/>
  <c r="BO99" i="19"/>
  <c r="BN100" i="19"/>
  <c r="BO100" i="19"/>
  <c r="BN101" i="19"/>
  <c r="BO101" i="19"/>
  <c r="BN102" i="19"/>
  <c r="BO102" i="19"/>
  <c r="BN103" i="19"/>
  <c r="BO103" i="19"/>
  <c r="BN104" i="19"/>
  <c r="BO104" i="19"/>
  <c r="BN105" i="19"/>
  <c r="BO105" i="19"/>
  <c r="BN107" i="19"/>
  <c r="BO107" i="19"/>
  <c r="BN108" i="19"/>
  <c r="BO108" i="19"/>
  <c r="BN109" i="19"/>
  <c r="BO109" i="19"/>
  <c r="BN110" i="19"/>
  <c r="BO110" i="19"/>
  <c r="BN111" i="19"/>
  <c r="BO111" i="19"/>
  <c r="BN112" i="19"/>
  <c r="BO112" i="19"/>
  <c r="BN113" i="19"/>
  <c r="BO113" i="19"/>
  <c r="BN115" i="19"/>
  <c r="BO115" i="19"/>
  <c r="BN116" i="19"/>
  <c r="BO116" i="19"/>
  <c r="BN117" i="19"/>
  <c r="BO117" i="19"/>
  <c r="BN118" i="19"/>
  <c r="BO118" i="19"/>
  <c r="BN119" i="19"/>
  <c r="BO119" i="19"/>
  <c r="BN120" i="19"/>
  <c r="BO120" i="19"/>
  <c r="BN121" i="19"/>
  <c r="BO121" i="19"/>
  <c r="BN123" i="19"/>
  <c r="BO123" i="19"/>
  <c r="BN124" i="19"/>
  <c r="BO124" i="19"/>
  <c r="BN125" i="19"/>
  <c r="BO125" i="19"/>
  <c r="BN126" i="19"/>
  <c r="BO126" i="19"/>
  <c r="BN127" i="19"/>
  <c r="BO127" i="19"/>
  <c r="BN128" i="19"/>
  <c r="BO128" i="19"/>
  <c r="BN129" i="19"/>
  <c r="BO129" i="19"/>
  <c r="BN131" i="19"/>
  <c r="BO131" i="19"/>
  <c r="BN132" i="19"/>
  <c r="BO132" i="19"/>
  <c r="BN133" i="19"/>
  <c r="BO133" i="19"/>
  <c r="BN134" i="19"/>
  <c r="BO134" i="19"/>
  <c r="BN135" i="19"/>
  <c r="BO135" i="19"/>
  <c r="BN136" i="19"/>
  <c r="BO136" i="19"/>
  <c r="BN137" i="19"/>
  <c r="BO137" i="19"/>
  <c r="BN139" i="19"/>
  <c r="BO139" i="19"/>
  <c r="BN140" i="19"/>
  <c r="BO140" i="19"/>
  <c r="BN141" i="19"/>
  <c r="BO141" i="19"/>
  <c r="BN142" i="19"/>
  <c r="BO142" i="19"/>
  <c r="BN143" i="19"/>
  <c r="BO143" i="19"/>
  <c r="BN144" i="19"/>
  <c r="BO144" i="19"/>
  <c r="BN145" i="19"/>
  <c r="BO145" i="19"/>
  <c r="BN147" i="19"/>
  <c r="BO147" i="19"/>
  <c r="BN148" i="19"/>
  <c r="BO148" i="19"/>
  <c r="BN149" i="19"/>
  <c r="BO149" i="19"/>
  <c r="BN150" i="19"/>
  <c r="BO150" i="19"/>
  <c r="BN151" i="19"/>
  <c r="BO151" i="19"/>
  <c r="BN152" i="19"/>
  <c r="BO152" i="19"/>
  <c r="BN153" i="19"/>
  <c r="BO153" i="19"/>
  <c r="BN155" i="19"/>
  <c r="BO155" i="19"/>
  <c r="BN156" i="19"/>
  <c r="BO156" i="19"/>
  <c r="BN157" i="19"/>
  <c r="BO157" i="19"/>
  <c r="BN158" i="19"/>
  <c r="BO158" i="19"/>
  <c r="BN159" i="19"/>
  <c r="BO159" i="19"/>
  <c r="BN160" i="19"/>
  <c r="BO160" i="19"/>
  <c r="BN161" i="19"/>
  <c r="BO161" i="19"/>
  <c r="BN163" i="19"/>
  <c r="BO163" i="19"/>
  <c r="BN164" i="19"/>
  <c r="BO164" i="19"/>
  <c r="BN165" i="19"/>
  <c r="BO165" i="19"/>
  <c r="BN166" i="19"/>
  <c r="BO166" i="19"/>
  <c r="BN167" i="19"/>
  <c r="BO167" i="19"/>
  <c r="BN168" i="19"/>
  <c r="BO168" i="19"/>
  <c r="BN169" i="19"/>
  <c r="BO169" i="19"/>
  <c r="BO17" i="19" l="1"/>
  <c r="BO16" i="19"/>
  <c r="BN17" i="19"/>
  <c r="BN16" i="19"/>
  <c r="BN15" i="19"/>
  <c r="BN14" i="19"/>
  <c r="BN13" i="19"/>
  <c r="BN12" i="19"/>
  <c r="BO15" i="19" l="1"/>
  <c r="BO14" i="19"/>
  <c r="BO13" i="19"/>
  <c r="BO12" i="19"/>
  <c r="BO11" i="19"/>
  <c r="BN11" i="19" l="1"/>
  <c r="E69" i="18" l="1"/>
  <c r="E88" i="18"/>
  <c r="C161" i="41" l="1"/>
  <c r="B161" i="41"/>
  <c r="C160" i="41"/>
  <c r="B160" i="41"/>
  <c r="C56" i="41"/>
  <c r="B56" i="41"/>
  <c r="C55" i="41"/>
  <c r="B55" i="41"/>
  <c r="C54" i="41"/>
  <c r="B54" i="41"/>
  <c r="C53" i="41"/>
  <c r="B53" i="41"/>
  <c r="C52" i="41"/>
  <c r="B52" i="41"/>
  <c r="C51" i="41"/>
  <c r="B51" i="41"/>
  <c r="C50" i="41"/>
  <c r="B50" i="41"/>
  <c r="C49" i="41"/>
  <c r="B49" i="41"/>
  <c r="C48" i="41"/>
  <c r="B48" i="41"/>
  <c r="C47" i="41"/>
  <c r="B47" i="41"/>
  <c r="C46" i="41"/>
  <c r="B46" i="41"/>
  <c r="C45" i="41"/>
  <c r="B45" i="41"/>
  <c r="C44" i="41"/>
  <c r="B44" i="41"/>
  <c r="C43" i="41"/>
  <c r="B43" i="41"/>
  <c r="C42" i="41"/>
  <c r="B42" i="41"/>
  <c r="C41" i="41"/>
  <c r="B41" i="41"/>
  <c r="B40" i="41"/>
  <c r="C39" i="41"/>
  <c r="B39" i="41"/>
  <c r="C38" i="41"/>
  <c r="B38" i="41"/>
  <c r="C37" i="41"/>
  <c r="B37" i="41"/>
  <c r="C36" i="41"/>
  <c r="B36" i="41"/>
  <c r="C35" i="41"/>
  <c r="B35" i="41"/>
  <c r="C34" i="41"/>
  <c r="B34" i="41"/>
  <c r="C33" i="41"/>
  <c r="B33" i="41"/>
  <c r="C32" i="41"/>
  <c r="B32" i="41"/>
  <c r="C31" i="41"/>
  <c r="B31" i="41"/>
  <c r="C30" i="41"/>
  <c r="B30" i="41"/>
  <c r="C29" i="41"/>
  <c r="B29" i="41"/>
  <c r="C28" i="41"/>
  <c r="B28" i="41"/>
  <c r="C27" i="41"/>
  <c r="B27" i="41"/>
  <c r="C26" i="41"/>
  <c r="B26" i="41"/>
  <c r="C25" i="41"/>
  <c r="B25" i="41"/>
  <c r="C24" i="41"/>
  <c r="B24" i="41"/>
  <c r="C23" i="41"/>
  <c r="B23" i="41"/>
  <c r="C22" i="41"/>
  <c r="B22" i="41"/>
  <c r="C21" i="41"/>
  <c r="B21" i="41"/>
  <c r="C20" i="41"/>
  <c r="B20" i="41"/>
  <c r="C19" i="41"/>
  <c r="B19" i="41"/>
  <c r="C18" i="41"/>
  <c r="B18" i="41"/>
  <c r="C17" i="41"/>
  <c r="B17" i="41"/>
  <c r="C16" i="41"/>
  <c r="B16" i="41"/>
  <c r="C15" i="41"/>
  <c r="B15" i="41"/>
  <c r="C14" i="41"/>
  <c r="B14" i="41"/>
  <c r="C13" i="41"/>
  <c r="B13" i="41"/>
  <c r="C12" i="41"/>
  <c r="B12" i="41"/>
  <c r="C11" i="41"/>
  <c r="B11" i="41"/>
  <c r="C10" i="41"/>
  <c r="B10" i="41"/>
  <c r="C9" i="41"/>
  <c r="B9" i="41"/>
  <c r="C8" i="41"/>
  <c r="B8" i="41"/>
  <c r="C7" i="41"/>
  <c r="B7" i="41"/>
  <c r="C6" i="41"/>
  <c r="B6" i="41"/>
  <c r="C5" i="41"/>
  <c r="B5" i="41"/>
  <c r="C4" i="41"/>
  <c r="B4" i="41"/>
  <c r="C3" i="41"/>
  <c r="B3" i="41"/>
  <c r="C2" i="41"/>
  <c r="B2" i="41"/>
  <c r="BY19" i="1" l="1"/>
  <c r="BD4" i="41" s="1"/>
  <c r="BY18" i="1"/>
  <c r="BC4" i="41" s="1"/>
  <c r="BY15" i="1"/>
  <c r="AZ4" i="41" s="1"/>
  <c r="BY14" i="1"/>
  <c r="AY4" i="41" s="1"/>
  <c r="BY13" i="1"/>
  <c r="AX4" i="41" s="1"/>
  <c r="BY12" i="1"/>
  <c r="AW4" i="41" s="1"/>
  <c r="BY10" i="1"/>
  <c r="AU4" i="41" s="1"/>
  <c r="BY9" i="1"/>
  <c r="AT4" i="41" s="1"/>
  <c r="BY8" i="1"/>
  <c r="AS4" i="41" s="1"/>
  <c r="BY7" i="1"/>
  <c r="AR4" i="41" s="1"/>
  <c r="BY6" i="1"/>
  <c r="AQ4" i="41" s="1"/>
  <c r="BY5" i="1"/>
  <c r="AP4" i="41" s="1"/>
  <c r="BY4" i="1"/>
  <c r="AO4" i="41" s="1"/>
  <c r="BY3" i="1"/>
  <c r="AN4" i="41" s="1"/>
  <c r="BY2" i="1"/>
  <c r="AM4" i="41" s="1"/>
  <c r="D48" i="41" l="1"/>
  <c r="D47" i="41"/>
  <c r="D44" i="41"/>
  <c r="D43" i="41"/>
  <c r="D42" i="41"/>
  <c r="D41" i="41"/>
  <c r="D39" i="41"/>
  <c r="D38" i="41"/>
  <c r="D37" i="41"/>
  <c r="D36" i="41"/>
  <c r="D35" i="41"/>
  <c r="D34" i="41"/>
  <c r="D33" i="41"/>
  <c r="D32" i="41"/>
  <c r="D31" i="41"/>
  <c r="D184" i="41" l="1"/>
  <c r="D219" i="41"/>
  <c r="D175" i="41"/>
  <c r="D185" i="41"/>
  <c r="D205" i="41"/>
  <c r="D213" i="41"/>
  <c r="D220" i="41"/>
  <c r="D204" i="41"/>
  <c r="D183" i="41"/>
  <c r="D193" i="41"/>
  <c r="D199" i="41"/>
  <c r="D194" i="41"/>
  <c r="D214" i="41"/>
  <c r="D174" i="41"/>
  <c r="D200" i="41"/>
  <c r="D215" i="41"/>
  <c r="D188" i="41"/>
  <c r="D223" i="41"/>
  <c r="D179" i="41"/>
  <c r="D189" i="41"/>
  <c r="D209" i="41"/>
  <c r="D178" i="41"/>
  <c r="D195" i="41"/>
  <c r="D208" i="41"/>
  <c r="D180" i="41"/>
  <c r="D203" i="41"/>
  <c r="D190" i="41"/>
  <c r="D198" i="41"/>
  <c r="D210" i="41"/>
  <c r="D218" i="41"/>
  <c r="D217" i="41"/>
  <c r="D212" i="41"/>
  <c r="D207" i="41"/>
  <c r="D222" i="41"/>
  <c r="D202" i="41"/>
  <c r="D192" i="41"/>
  <c r="D197" i="41"/>
  <c r="D187" i="41"/>
  <c r="D182" i="41"/>
  <c r="D177" i="41"/>
  <c r="D173" i="41"/>
  <c r="D172" i="41"/>
  <c r="D170" i="41"/>
  <c r="D169" i="41"/>
  <c r="D168" i="41"/>
  <c r="D167" i="41"/>
  <c r="D165" i="41"/>
  <c r="D164" i="41"/>
  <c r="T6" i="6" l="1"/>
  <c r="T7" i="6"/>
  <c r="T8" i="6"/>
  <c r="T9" i="6"/>
  <c r="T10" i="6"/>
  <c r="T11" i="6"/>
  <c r="T12" i="6"/>
  <c r="T13" i="6"/>
  <c r="T14" i="6"/>
  <c r="T15" i="6"/>
  <c r="T16" i="6"/>
  <c r="T17" i="6"/>
  <c r="T18" i="6"/>
  <c r="T19" i="6"/>
  <c r="T20" i="6"/>
  <c r="T21" i="6"/>
  <c r="T22" i="6"/>
  <c r="T23" i="6"/>
  <c r="T24" i="6"/>
  <c r="T25" i="6"/>
  <c r="DN6" i="36" l="1"/>
  <c r="IC4" i="41" s="1"/>
  <c r="DN5" i="36"/>
  <c r="IB4" i="41" s="1"/>
  <c r="DN4" i="36"/>
  <c r="IA4" i="41" s="1"/>
  <c r="DN3" i="36"/>
  <c r="HZ4" i="41" s="1"/>
  <c r="DN2" i="36"/>
  <c r="HY4" i="41" s="1"/>
  <c r="DN1" i="36"/>
  <c r="HX4" i="41" s="1"/>
  <c r="D226" i="41" l="1"/>
  <c r="D229" i="41"/>
  <c r="D228" i="41"/>
  <c r="D227" i="41"/>
  <c r="D225" i="41"/>
  <c r="D224" i="41"/>
  <c r="U19" i="36"/>
  <c r="U11" i="36"/>
  <c r="F12" i="36"/>
  <c r="N28" i="36"/>
  <c r="C24" i="36" s="1"/>
  <c r="C36" i="36"/>
  <c r="G36" i="36"/>
  <c r="J36" i="36"/>
  <c r="R36" i="36"/>
  <c r="V36" i="36"/>
  <c r="Z36" i="36"/>
  <c r="AD36" i="36" s="1"/>
  <c r="AL36" i="36" l="1"/>
  <c r="AP36" i="36" s="1"/>
  <c r="DN7" i="36" s="1"/>
  <c r="ID4" i="41" s="1"/>
  <c r="N36" i="36"/>
  <c r="AH36" i="36" s="1"/>
  <c r="D161" i="41"/>
  <c r="D230" i="41" l="1"/>
  <c r="BU4" i="15" l="1"/>
  <c r="L4" i="41" s="1"/>
  <c r="BU3" i="15"/>
  <c r="K4" i="41" s="1"/>
  <c r="BU2" i="15"/>
  <c r="J4" i="41" s="1"/>
  <c r="D4" i="41" l="1"/>
  <c r="D3" i="41"/>
  <c r="D2" i="41"/>
  <c r="BP19" i="19"/>
  <c r="BP20" i="19"/>
  <c r="BP22" i="19"/>
  <c r="BP23" i="19"/>
  <c r="BP24" i="19"/>
  <c r="BP27" i="19"/>
  <c r="BP32" i="19"/>
  <c r="BP35" i="19"/>
  <c r="BP36" i="19"/>
  <c r="BP37" i="19"/>
  <c r="BP38" i="19"/>
  <c r="BP40" i="19"/>
  <c r="BP49" i="19"/>
  <c r="BP52" i="19"/>
  <c r="BP53" i="19"/>
  <c r="BP54" i="19"/>
  <c r="BP56" i="19"/>
  <c r="BP57" i="19"/>
  <c r="BP59" i="19"/>
  <c r="BP60" i="19"/>
  <c r="BP67" i="19"/>
  <c r="BP68" i="19"/>
  <c r="BP71" i="19"/>
  <c r="BP75" i="19"/>
  <c r="BP77" i="19"/>
  <c r="BP81" i="19"/>
  <c r="BP84" i="19"/>
  <c r="BP85" i="19"/>
  <c r="BP86" i="19"/>
  <c r="BP87" i="19"/>
  <c r="BP92" i="19"/>
  <c r="BP96" i="19"/>
  <c r="BP99" i="19"/>
  <c r="BP101" i="19"/>
  <c r="BP103" i="19"/>
  <c r="BP105" i="19"/>
  <c r="BP110" i="19"/>
  <c r="BP117" i="19"/>
  <c r="BP118" i="19"/>
  <c r="BP121" i="19"/>
  <c r="BP123" i="19"/>
  <c r="BP124" i="19"/>
  <c r="BP125" i="19"/>
  <c r="BP128" i="19"/>
  <c r="BP131" i="19"/>
  <c r="BP133" i="19"/>
  <c r="BP135" i="19"/>
  <c r="BP143" i="19"/>
  <c r="BP144" i="19"/>
  <c r="BP147" i="19"/>
  <c r="BP148" i="19"/>
  <c r="BP149" i="19"/>
  <c r="BP153" i="19"/>
  <c r="BP155" i="19"/>
  <c r="BP158" i="19"/>
  <c r="BP164" i="19"/>
  <c r="BP167" i="19"/>
  <c r="BP168" i="19"/>
  <c r="BP12" i="19"/>
  <c r="BP11" i="19"/>
  <c r="BP13" i="19"/>
  <c r="BP16" i="19"/>
  <c r="BP15" i="19"/>
  <c r="BP14" i="19"/>
  <c r="BO10" i="19"/>
  <c r="BN10" i="19"/>
  <c r="BP69" i="19" l="1"/>
  <c r="BP41" i="19"/>
  <c r="BP119" i="19"/>
  <c r="BP163" i="19"/>
  <c r="BP127" i="19"/>
  <c r="BP47" i="19"/>
  <c r="BP45" i="19"/>
  <c r="BP43" i="19"/>
  <c r="BP150" i="19"/>
  <c r="BP129" i="19"/>
  <c r="BP115" i="19"/>
  <c r="BP88" i="19"/>
  <c r="BP62" i="19"/>
  <c r="BP46" i="19"/>
  <c r="BP134" i="19"/>
  <c r="BP104" i="19"/>
  <c r="BP100" i="19"/>
  <c r="BP80" i="19"/>
  <c r="BP76" i="19"/>
  <c r="BP65" i="19"/>
  <c r="BP28" i="19"/>
  <c r="BP25" i="19"/>
  <c r="BP160" i="19"/>
  <c r="BP161" i="19"/>
  <c r="BP136" i="19"/>
  <c r="BP142" i="19"/>
  <c r="BP140" i="19"/>
  <c r="BP111" i="19"/>
  <c r="BP107" i="19"/>
  <c r="BP93" i="19"/>
  <c r="BP78" i="19"/>
  <c r="BP72" i="19"/>
  <c r="BP63" i="19"/>
  <c r="BP51" i="19"/>
  <c r="BP55" i="19"/>
  <c r="BP48" i="19"/>
  <c r="BP31" i="19"/>
  <c r="BP29" i="19"/>
  <c r="BP33" i="19"/>
  <c r="BP21" i="19"/>
  <c r="BP169" i="19"/>
  <c r="BP156" i="19"/>
  <c r="BP145" i="19"/>
  <c r="BP137" i="19"/>
  <c r="BP165" i="19"/>
  <c r="BP159" i="19"/>
  <c r="BP157" i="19"/>
  <c r="BP151" i="19"/>
  <c r="BP141" i="19"/>
  <c r="BP139" i="19"/>
  <c r="BP132" i="19"/>
  <c r="BP126" i="19"/>
  <c r="BP116" i="19"/>
  <c r="BP113" i="19"/>
  <c r="BP108" i="19"/>
  <c r="BP97" i="19"/>
  <c r="BP95" i="19"/>
  <c r="BP89" i="19"/>
  <c r="BP166" i="19"/>
  <c r="BP152" i="19"/>
  <c r="BP109" i="19"/>
  <c r="BP91" i="19"/>
  <c r="BP39" i="19"/>
  <c r="BP30" i="19"/>
  <c r="BP120" i="19"/>
  <c r="BP112" i="19"/>
  <c r="BP102" i="19"/>
  <c r="BP94" i="19"/>
  <c r="BP83" i="19"/>
  <c r="BP79" i="19"/>
  <c r="BP73" i="19"/>
  <c r="BP70" i="19"/>
  <c r="BP64" i="19"/>
  <c r="BP61" i="19"/>
  <c r="BP44" i="19"/>
  <c r="BP42" i="19" l="1"/>
  <c r="D42" i="19"/>
  <c r="U42" i="19"/>
  <c r="BP106" i="19"/>
  <c r="BP26" i="19"/>
  <c r="D26" i="19" s="1"/>
  <c r="BP98" i="19"/>
  <c r="D98" i="19" s="1"/>
  <c r="BP50" i="19"/>
  <c r="BP130" i="19"/>
  <c r="BP82" i="19"/>
  <c r="D82" i="19" s="1"/>
  <c r="BP74" i="19"/>
  <c r="D74" i="19" s="1"/>
  <c r="BP170" i="19"/>
  <c r="BP146" i="19"/>
  <c r="BP154" i="19"/>
  <c r="BP138" i="19"/>
  <c r="BP58" i="19"/>
  <c r="BP162" i="19"/>
  <c r="BP122" i="19"/>
  <c r="BP114" i="19"/>
  <c r="BP66" i="19"/>
  <c r="D66" i="19" s="1"/>
  <c r="BP34" i="19"/>
  <c r="BP90" i="19"/>
  <c r="D146" i="19" l="1"/>
  <c r="U146" i="19"/>
  <c r="D138" i="19"/>
  <c r="U138" i="19"/>
  <c r="D130" i="19"/>
  <c r="U130" i="19"/>
  <c r="D170" i="19"/>
  <c r="U170" i="19"/>
  <c r="D162" i="19"/>
  <c r="U162" i="19"/>
  <c r="D154" i="19"/>
  <c r="U154" i="19"/>
  <c r="D122" i="19"/>
  <c r="U122" i="19"/>
  <c r="D114" i="19"/>
  <c r="U114" i="19"/>
  <c r="D106" i="19"/>
  <c r="U106" i="19"/>
  <c r="D90" i="19"/>
  <c r="U90" i="19"/>
  <c r="D58" i="19"/>
  <c r="U58" i="19"/>
  <c r="D50" i="19"/>
  <c r="U50" i="19"/>
  <c r="D34" i="19"/>
  <c r="U34" i="19"/>
  <c r="BL9" i="19"/>
  <c r="BK9" i="19"/>
  <c r="T48" i="1"/>
  <c r="DK16" i="18"/>
  <c r="AK4" i="41" s="1"/>
  <c r="DK13" i="18"/>
  <c r="AH4" i="41" s="1"/>
  <c r="DK12" i="18"/>
  <c r="AG4" i="41" s="1"/>
  <c r="DK11" i="18"/>
  <c r="AF4" i="41" s="1"/>
  <c r="DK10" i="18"/>
  <c r="AE4" i="41" s="1"/>
  <c r="DK9" i="18"/>
  <c r="AD4" i="41" s="1"/>
  <c r="DK8" i="18"/>
  <c r="AC4" i="41" s="1"/>
  <c r="DK7" i="18"/>
  <c r="AB4" i="41" s="1"/>
  <c r="DK6" i="18"/>
  <c r="AA4" i="41" s="1"/>
  <c r="DK5" i="18"/>
  <c r="Z4" i="41" s="1"/>
  <c r="DK4" i="18"/>
  <c r="Y4" i="41" s="1"/>
  <c r="DK3" i="18"/>
  <c r="X4" i="41" s="1"/>
  <c r="DK2" i="18"/>
  <c r="W4" i="41" s="1"/>
  <c r="C27" i="18"/>
  <c r="C16" i="18"/>
  <c r="CK16" i="1" l="1"/>
  <c r="A48" i="1" s="1"/>
  <c r="D29" i="41"/>
  <c r="D26" i="41"/>
  <c r="D25" i="41"/>
  <c r="D24" i="41"/>
  <c r="D23" i="41"/>
  <c r="D22" i="41"/>
  <c r="D21" i="41"/>
  <c r="D20" i="41"/>
  <c r="D19" i="41"/>
  <c r="D18" i="41"/>
  <c r="D17" i="41"/>
  <c r="D16" i="41"/>
  <c r="D15" i="41"/>
  <c r="BY17" i="1"/>
  <c r="BB4" i="41" s="1"/>
  <c r="BY16" i="1"/>
  <c r="BA4" i="41" s="1"/>
  <c r="CD17" i="1"/>
  <c r="AG52" i="1" l="1"/>
  <c r="CE17" i="1"/>
  <c r="N52" i="1" s="1"/>
  <c r="D46" i="41"/>
  <c r="D45" i="41"/>
  <c r="E84" i="18"/>
  <c r="E83" i="18"/>
  <c r="D88" i="18"/>
  <c r="D87" i="18"/>
  <c r="D86" i="18"/>
  <c r="D85" i="18"/>
  <c r="D84" i="18"/>
  <c r="D83" i="18"/>
  <c r="E87" i="18"/>
  <c r="E86" i="18"/>
  <c r="E85" i="18"/>
  <c r="E80" i="18"/>
  <c r="E79" i="18"/>
  <c r="E78" i="18"/>
  <c r="E77" i="18"/>
  <c r="E76" i="18"/>
  <c r="E75" i="18"/>
  <c r="E74" i="18"/>
  <c r="D80" i="18"/>
  <c r="D79" i="18"/>
  <c r="D78" i="18"/>
  <c r="D77" i="18"/>
  <c r="D76" i="18"/>
  <c r="D75" i="18"/>
  <c r="D74" i="18"/>
  <c r="D64" i="18"/>
  <c r="D72" i="18" l="1"/>
  <c r="E64" i="18"/>
  <c r="E68" i="18"/>
  <c r="E67" i="18"/>
  <c r="E66" i="18"/>
  <c r="E65" i="18"/>
  <c r="D69" i="18"/>
  <c r="D68" i="18"/>
  <c r="D67" i="18"/>
  <c r="D66" i="18"/>
  <c r="D65" i="18"/>
  <c r="E61" i="18"/>
  <c r="E60" i="18"/>
  <c r="E59" i="18"/>
  <c r="E58" i="18"/>
  <c r="E57" i="18"/>
  <c r="E56" i="18"/>
  <c r="E55" i="18"/>
  <c r="D61" i="18"/>
  <c r="D60" i="18"/>
  <c r="D59" i="18"/>
  <c r="D58" i="18"/>
  <c r="D57" i="18"/>
  <c r="D56" i="18"/>
  <c r="D55" i="18"/>
  <c r="F169" i="19" l="1"/>
  <c r="F168" i="19"/>
  <c r="F167" i="19"/>
  <c r="F166" i="19"/>
  <c r="F165" i="19"/>
  <c r="F164" i="19"/>
  <c r="F163" i="19"/>
  <c r="F161" i="19"/>
  <c r="F160" i="19"/>
  <c r="F159" i="19"/>
  <c r="F158" i="19"/>
  <c r="F157" i="19"/>
  <c r="F156" i="19"/>
  <c r="F155" i="19"/>
  <c r="F153" i="19"/>
  <c r="F152" i="19"/>
  <c r="F151" i="19"/>
  <c r="F150" i="19"/>
  <c r="F149" i="19"/>
  <c r="F148" i="19"/>
  <c r="F147" i="19"/>
  <c r="G147" i="19" s="1"/>
  <c r="F145" i="19"/>
  <c r="F144" i="19"/>
  <c r="F143" i="19"/>
  <c r="F142" i="19"/>
  <c r="F141" i="19"/>
  <c r="F140" i="19"/>
  <c r="F139" i="19"/>
  <c r="G139" i="19" s="1"/>
  <c r="F137" i="19"/>
  <c r="F136" i="19"/>
  <c r="F135" i="19"/>
  <c r="F134" i="19"/>
  <c r="F133" i="19"/>
  <c r="F132" i="19"/>
  <c r="F131" i="19"/>
  <c r="F129" i="19"/>
  <c r="F128" i="19"/>
  <c r="F127" i="19"/>
  <c r="F126" i="19"/>
  <c r="F125" i="19"/>
  <c r="F124" i="19"/>
  <c r="F123" i="19"/>
  <c r="F121" i="19"/>
  <c r="F120" i="19"/>
  <c r="F119" i="19"/>
  <c r="F118" i="19"/>
  <c r="F117" i="19"/>
  <c r="F116" i="19"/>
  <c r="F115" i="19"/>
  <c r="F113" i="19"/>
  <c r="F112" i="19"/>
  <c r="F111" i="19"/>
  <c r="F110" i="19"/>
  <c r="F109" i="19"/>
  <c r="F108" i="19"/>
  <c r="F107" i="19"/>
  <c r="F105" i="19"/>
  <c r="F104" i="19"/>
  <c r="F103" i="19"/>
  <c r="F102" i="19"/>
  <c r="F101" i="19"/>
  <c r="F100" i="19"/>
  <c r="F99" i="19"/>
  <c r="F97" i="19"/>
  <c r="F96" i="19"/>
  <c r="F95" i="19"/>
  <c r="F94" i="19"/>
  <c r="F93" i="19"/>
  <c r="F92" i="19"/>
  <c r="F91" i="19"/>
  <c r="F89" i="19"/>
  <c r="F88" i="19"/>
  <c r="F87" i="19"/>
  <c r="F86" i="19"/>
  <c r="F85" i="19"/>
  <c r="F84" i="19"/>
  <c r="F83" i="19"/>
  <c r="F81" i="19"/>
  <c r="F80" i="19"/>
  <c r="F79" i="19"/>
  <c r="F78" i="19"/>
  <c r="F77" i="19"/>
  <c r="F76" i="19"/>
  <c r="F75" i="19"/>
  <c r="F73" i="19"/>
  <c r="F72" i="19"/>
  <c r="F71" i="19"/>
  <c r="F70" i="19"/>
  <c r="F69" i="19"/>
  <c r="F68" i="19"/>
  <c r="F67" i="19"/>
  <c r="F65" i="19"/>
  <c r="F64" i="19"/>
  <c r="F63" i="19"/>
  <c r="F62" i="19"/>
  <c r="F61" i="19"/>
  <c r="F60" i="19"/>
  <c r="F59" i="19"/>
  <c r="F57" i="19"/>
  <c r="F56" i="19"/>
  <c r="F55" i="19"/>
  <c r="F54" i="19"/>
  <c r="F53" i="19"/>
  <c r="F52" i="19"/>
  <c r="F51" i="19"/>
  <c r="F49" i="19"/>
  <c r="F48" i="19"/>
  <c r="F47" i="19"/>
  <c r="F46" i="19"/>
  <c r="F45" i="19"/>
  <c r="F44" i="19"/>
  <c r="F43" i="19"/>
  <c r="F41" i="19"/>
  <c r="F40" i="19"/>
  <c r="F39" i="19"/>
  <c r="F38" i="19"/>
  <c r="F37" i="19"/>
  <c r="F36" i="19"/>
  <c r="F35" i="19"/>
  <c r="F33" i="19"/>
  <c r="F32" i="19"/>
  <c r="F31" i="19"/>
  <c r="F30" i="19"/>
  <c r="F29" i="19"/>
  <c r="F28" i="19"/>
  <c r="F27" i="19"/>
  <c r="F25" i="19"/>
  <c r="F24" i="19"/>
  <c r="F23" i="19"/>
  <c r="F22" i="19"/>
  <c r="F21" i="19"/>
  <c r="F20" i="19"/>
  <c r="J12" i="19"/>
  <c r="J13" i="19" s="1"/>
  <c r="J14" i="19" s="1"/>
  <c r="J15" i="19" s="1"/>
  <c r="J16" i="19" s="1"/>
  <c r="J17" i="19" s="1"/>
  <c r="J18" i="19" s="1"/>
  <c r="J19" i="19" s="1"/>
  <c r="J20" i="19" s="1"/>
  <c r="J21" i="19" s="1"/>
  <c r="J22" i="19" s="1"/>
  <c r="J23" i="19" s="1"/>
  <c r="J24" i="19" s="1"/>
  <c r="J25" i="19" s="1"/>
  <c r="J26" i="19" s="1"/>
  <c r="O11" i="19"/>
  <c r="O12" i="19" s="1"/>
  <c r="M11" i="19"/>
  <c r="K12" i="19" l="1"/>
  <c r="K15" i="19"/>
  <c r="K20" i="19"/>
  <c r="K24" i="19"/>
  <c r="K21" i="19"/>
  <c r="K25" i="19"/>
  <c r="K16" i="19"/>
  <c r="K13" i="19"/>
  <c r="K17" i="19"/>
  <c r="K22" i="19"/>
  <c r="K14" i="19"/>
  <c r="K23" i="19"/>
  <c r="G99" i="19"/>
  <c r="G59" i="19"/>
  <c r="J27" i="19"/>
  <c r="J28" i="19" s="1"/>
  <c r="J29" i="19" s="1"/>
  <c r="J30" i="19" s="1"/>
  <c r="J31" i="19" s="1"/>
  <c r="J32" i="19" s="1"/>
  <c r="J33" i="19" s="1"/>
  <c r="J34" i="19" s="1"/>
  <c r="J35" i="19" s="1"/>
  <c r="J36" i="19" s="1"/>
  <c r="J37" i="19" s="1"/>
  <c r="J38" i="19" s="1"/>
  <c r="J39" i="19" s="1"/>
  <c r="J40" i="19" s="1"/>
  <c r="J41" i="19" s="1"/>
  <c r="J42" i="19" s="1"/>
  <c r="J43" i="19" s="1"/>
  <c r="J44" i="19" s="1"/>
  <c r="J45" i="19" s="1"/>
  <c r="J46" i="19" s="1"/>
  <c r="J47" i="19" s="1"/>
  <c r="J48" i="19" s="1"/>
  <c r="J49" i="19" s="1"/>
  <c r="J50" i="19" s="1"/>
  <c r="J51" i="19" s="1"/>
  <c r="J52" i="19" s="1"/>
  <c r="J53" i="19" s="1"/>
  <c r="J54" i="19" s="1"/>
  <c r="J55" i="19" s="1"/>
  <c r="J56" i="19" s="1"/>
  <c r="J57" i="19" s="1"/>
  <c r="J58" i="19" s="1"/>
  <c r="J59" i="19" s="1"/>
  <c r="J60" i="19" s="1"/>
  <c r="J61" i="19" s="1"/>
  <c r="J62" i="19" s="1"/>
  <c r="G163" i="19"/>
  <c r="G155" i="19"/>
  <c r="G115" i="19"/>
  <c r="G107" i="19"/>
  <c r="G91" i="19"/>
  <c r="G67" i="19"/>
  <c r="G51" i="19"/>
  <c r="G43" i="19"/>
  <c r="K30" i="19"/>
  <c r="G27" i="19"/>
  <c r="G19" i="19"/>
  <c r="G123" i="19"/>
  <c r="G83" i="19"/>
  <c r="G35" i="19"/>
  <c r="G11" i="19"/>
  <c r="G131" i="19"/>
  <c r="G75" i="19"/>
  <c r="K19" i="19"/>
  <c r="K27" i="19"/>
  <c r="K11" i="19"/>
  <c r="P12" i="19"/>
  <c r="BL12" i="19" s="1"/>
  <c r="M12" i="19"/>
  <c r="O13" i="19"/>
  <c r="P13" i="19" s="1"/>
  <c r="BL13" i="19" s="1"/>
  <c r="L19" i="19" l="1"/>
  <c r="K29" i="19"/>
  <c r="L11" i="19"/>
  <c r="K43" i="19"/>
  <c r="K37" i="19"/>
  <c r="K28" i="19"/>
  <c r="K31" i="19"/>
  <c r="K57" i="19"/>
  <c r="K46" i="19"/>
  <c r="K35" i="19"/>
  <c r="K33" i="19"/>
  <c r="K40" i="19"/>
  <c r="K38" i="19"/>
  <c r="K59" i="19"/>
  <c r="K54" i="19"/>
  <c r="K48" i="19"/>
  <c r="K56" i="19"/>
  <c r="J63" i="19"/>
  <c r="K62" i="19"/>
  <c r="K49" i="19"/>
  <c r="K53" i="19"/>
  <c r="K61" i="19"/>
  <c r="K52" i="19"/>
  <c r="K60" i="19"/>
  <c r="K39" i="19"/>
  <c r="K51" i="19"/>
  <c r="K41" i="19"/>
  <c r="K32" i="19"/>
  <c r="K36" i="19"/>
  <c r="K45" i="19"/>
  <c r="K44" i="19"/>
  <c r="K55" i="19"/>
  <c r="K47" i="19"/>
  <c r="N12" i="19"/>
  <c r="BK12" i="19" s="1"/>
  <c r="BM12" i="19" s="1"/>
  <c r="O14" i="19"/>
  <c r="M13" i="19"/>
  <c r="N13" i="19" s="1"/>
  <c r="BK13" i="19" s="1"/>
  <c r="BM13" i="19" s="1"/>
  <c r="L35" i="19" l="1"/>
  <c r="L27" i="19"/>
  <c r="AZ13" i="19"/>
  <c r="Q13" i="19"/>
  <c r="AZ12" i="19"/>
  <c r="Q12" i="19"/>
  <c r="L51" i="19"/>
  <c r="J64" i="19"/>
  <c r="K63" i="19"/>
  <c r="L43" i="19"/>
  <c r="O15" i="19"/>
  <c r="P15" i="19" s="1"/>
  <c r="BL15" i="19" s="1"/>
  <c r="P14" i="19"/>
  <c r="BL14" i="19" s="1"/>
  <c r="M14" i="19"/>
  <c r="N14" i="19" s="1"/>
  <c r="BK14" i="19" s="1"/>
  <c r="BM14" i="19" s="1"/>
  <c r="AZ14" i="19" l="1"/>
  <c r="Q14" i="19"/>
  <c r="J65" i="19"/>
  <c r="K64" i="19"/>
  <c r="O16" i="19"/>
  <c r="M15" i="19"/>
  <c r="N15" i="19" s="1"/>
  <c r="BK15" i="19" s="1"/>
  <c r="BM15" i="19" s="1"/>
  <c r="AZ15" i="19" l="1"/>
  <c r="Q15" i="19"/>
  <c r="J66" i="19"/>
  <c r="J67" i="19" s="1"/>
  <c r="K65" i="19"/>
  <c r="L59" i="19" s="1"/>
  <c r="O17" i="19"/>
  <c r="P16" i="19"/>
  <c r="BL16" i="19" s="1"/>
  <c r="M16" i="19"/>
  <c r="J68" i="19" l="1"/>
  <c r="K67" i="19"/>
  <c r="O18" i="19"/>
  <c r="P18" i="19" s="1"/>
  <c r="BL18" i="19" s="1"/>
  <c r="P17" i="19"/>
  <c r="BL17" i="19" s="1"/>
  <c r="M17" i="19"/>
  <c r="M18" i="19" s="1"/>
  <c r="N16" i="19"/>
  <c r="BK16" i="19" s="1"/>
  <c r="BM16" i="19" s="1"/>
  <c r="AZ16" i="19" l="1"/>
  <c r="Q16" i="19"/>
  <c r="J69" i="19"/>
  <c r="K68" i="19"/>
  <c r="M19" i="19"/>
  <c r="M20" i="19" s="1"/>
  <c r="M21" i="19" s="1"/>
  <c r="M22" i="19" s="1"/>
  <c r="M23" i="19" s="1"/>
  <c r="M24" i="19" s="1"/>
  <c r="M25" i="19" s="1"/>
  <c r="M26" i="19" s="1"/>
  <c r="N17" i="19"/>
  <c r="BK17" i="19" s="1"/>
  <c r="BM17" i="19" s="1"/>
  <c r="O19" i="19"/>
  <c r="P19" i="19" s="1"/>
  <c r="BL19" i="19" s="1"/>
  <c r="AZ17" i="19" l="1"/>
  <c r="Q17" i="19"/>
  <c r="J70" i="19"/>
  <c r="K69" i="19"/>
  <c r="N19" i="19"/>
  <c r="BK19" i="19" s="1"/>
  <c r="BM19" i="19" s="1"/>
  <c r="N18" i="19"/>
  <c r="BK18" i="19" s="1"/>
  <c r="BM18" i="19" s="1"/>
  <c r="O20" i="19"/>
  <c r="AZ18" i="19" l="1"/>
  <c r="Q18" i="19"/>
  <c r="AZ19" i="19"/>
  <c r="Q19" i="19"/>
  <c r="J71" i="19"/>
  <c r="K70" i="19"/>
  <c r="O21" i="19"/>
  <c r="P21" i="19" s="1"/>
  <c r="BL21" i="19" s="1"/>
  <c r="P20" i="19"/>
  <c r="BL20" i="19" s="1"/>
  <c r="J72" i="19" l="1"/>
  <c r="K71" i="19"/>
  <c r="N21" i="19"/>
  <c r="BK21" i="19" s="1"/>
  <c r="BM21" i="19" s="1"/>
  <c r="O22" i="19"/>
  <c r="P22" i="19" s="1"/>
  <c r="BL22" i="19" s="1"/>
  <c r="N20" i="19"/>
  <c r="BK20" i="19" s="1"/>
  <c r="BM20" i="19" s="1"/>
  <c r="AZ20" i="19" l="1"/>
  <c r="Q20" i="19"/>
  <c r="AZ21" i="19"/>
  <c r="Q21" i="19"/>
  <c r="J73" i="19"/>
  <c r="K72" i="19"/>
  <c r="O23" i="19"/>
  <c r="J74" i="19" l="1"/>
  <c r="J75" i="19" s="1"/>
  <c r="K73" i="19"/>
  <c r="L67" i="19" s="1"/>
  <c r="O24" i="19"/>
  <c r="N22" i="19"/>
  <c r="BK22" i="19" s="1"/>
  <c r="BM22" i="19" s="1"/>
  <c r="P23" i="19"/>
  <c r="BL23" i="19" s="1"/>
  <c r="AZ22" i="19" l="1"/>
  <c r="Q22" i="19"/>
  <c r="J76" i="19"/>
  <c r="K75" i="19"/>
  <c r="O25" i="19"/>
  <c r="P24" i="19"/>
  <c r="BL24" i="19" s="1"/>
  <c r="N23" i="19"/>
  <c r="BK23" i="19" s="1"/>
  <c r="BM23" i="19" s="1"/>
  <c r="AZ23" i="19" l="1"/>
  <c r="Q23" i="19"/>
  <c r="J77" i="19"/>
  <c r="K76" i="19"/>
  <c r="N24" i="19"/>
  <c r="BK24" i="19" s="1"/>
  <c r="BM24" i="19" s="1"/>
  <c r="O26" i="19"/>
  <c r="P25" i="19"/>
  <c r="BL25" i="19" s="1"/>
  <c r="AZ24" i="19" l="1"/>
  <c r="Q24" i="19"/>
  <c r="J78" i="19"/>
  <c r="K77" i="19"/>
  <c r="O27" i="19"/>
  <c r="P27" i="19" s="1"/>
  <c r="BL27" i="19" s="1"/>
  <c r="N25" i="19"/>
  <c r="BK25" i="19" s="1"/>
  <c r="BM25" i="19" s="1"/>
  <c r="P26" i="19"/>
  <c r="BL26" i="19" s="1"/>
  <c r="AZ25" i="19" l="1"/>
  <c r="Q25" i="19"/>
  <c r="J79" i="19"/>
  <c r="K78" i="19"/>
  <c r="M27" i="19"/>
  <c r="N26" i="19"/>
  <c r="BK26" i="19" s="1"/>
  <c r="BM26" i="19" s="1"/>
  <c r="O28" i="19"/>
  <c r="AZ26" i="19" l="1"/>
  <c r="Q26" i="19"/>
  <c r="J80" i="19"/>
  <c r="K79" i="19"/>
  <c r="M28" i="19"/>
  <c r="N28" i="19" s="1"/>
  <c r="BK28" i="19" s="1"/>
  <c r="O29" i="19"/>
  <c r="N27" i="19"/>
  <c r="BK27" i="19" s="1"/>
  <c r="BM27" i="19" s="1"/>
  <c r="P28" i="19"/>
  <c r="BL28" i="19" s="1"/>
  <c r="AZ27" i="19" l="1"/>
  <c r="Q27" i="19"/>
  <c r="J81" i="19"/>
  <c r="K80" i="19"/>
  <c r="BM28" i="19"/>
  <c r="O30" i="19"/>
  <c r="P30" i="19" s="1"/>
  <c r="BL30" i="19" s="1"/>
  <c r="M29" i="19"/>
  <c r="N29" i="19" s="1"/>
  <c r="BK29" i="19" s="1"/>
  <c r="P29" i="19"/>
  <c r="BL29" i="19" s="1"/>
  <c r="AZ28" i="19" l="1"/>
  <c r="Q28" i="19"/>
  <c r="BM29" i="19"/>
  <c r="J82" i="19"/>
  <c r="J83" i="19" s="1"/>
  <c r="K81" i="19"/>
  <c r="L75" i="19" s="1"/>
  <c r="O31" i="19"/>
  <c r="M30" i="19"/>
  <c r="N30" i="19" s="1"/>
  <c r="BK30" i="19" s="1"/>
  <c r="BM30" i="19" s="1"/>
  <c r="AZ29" i="19" l="1"/>
  <c r="Q29" i="19"/>
  <c r="AZ30" i="19"/>
  <c r="Q30" i="19"/>
  <c r="J84" i="19"/>
  <c r="K83" i="19"/>
  <c r="O32" i="19"/>
  <c r="P32" i="19" s="1"/>
  <c r="BL32" i="19" s="1"/>
  <c r="P31" i="19"/>
  <c r="BL31" i="19" s="1"/>
  <c r="M31" i="19"/>
  <c r="N31" i="19" s="1"/>
  <c r="BK31" i="19" s="1"/>
  <c r="BM31" i="19" s="1"/>
  <c r="AZ31" i="19" l="1"/>
  <c r="Q31" i="19"/>
  <c r="J85" i="19"/>
  <c r="K84" i="19"/>
  <c r="O33" i="19"/>
  <c r="M32" i="19"/>
  <c r="J86" i="19" l="1"/>
  <c r="K85" i="19"/>
  <c r="M33" i="19"/>
  <c r="O34" i="19"/>
  <c r="P33" i="19"/>
  <c r="BL33" i="19" s="1"/>
  <c r="N32" i="19"/>
  <c r="BK32" i="19" s="1"/>
  <c r="BM32" i="19" s="1"/>
  <c r="AZ32" i="19" l="1"/>
  <c r="Q32" i="19"/>
  <c r="J87" i="19"/>
  <c r="K86" i="19"/>
  <c r="O35" i="19"/>
  <c r="M34" i="19"/>
  <c r="N34" i="19" s="1"/>
  <c r="BK34" i="19" s="1"/>
  <c r="N33" i="19"/>
  <c r="BK33" i="19" s="1"/>
  <c r="BM33" i="19" s="1"/>
  <c r="P34" i="19"/>
  <c r="BL34" i="19" s="1"/>
  <c r="AZ33" i="19" l="1"/>
  <c r="Q33" i="19"/>
  <c r="J88" i="19"/>
  <c r="K87" i="19"/>
  <c r="BM34" i="19"/>
  <c r="O36" i="19"/>
  <c r="P36" i="19" s="1"/>
  <c r="BL36" i="19" s="1"/>
  <c r="P35" i="19"/>
  <c r="BL35" i="19" s="1"/>
  <c r="M35" i="19"/>
  <c r="AZ34" i="19" l="1"/>
  <c r="Q34" i="19"/>
  <c r="J89" i="19"/>
  <c r="K88" i="19"/>
  <c r="M36" i="19"/>
  <c r="O37" i="19"/>
  <c r="N35" i="19"/>
  <c r="BK35" i="19" s="1"/>
  <c r="BM35" i="19" s="1"/>
  <c r="AZ35" i="19" l="1"/>
  <c r="Q35" i="19"/>
  <c r="J90" i="19"/>
  <c r="J91" i="19" s="1"/>
  <c r="K89" i="19"/>
  <c r="L83" i="19" s="1"/>
  <c r="O38" i="19"/>
  <c r="M37" i="19"/>
  <c r="N36" i="19"/>
  <c r="BK36" i="19" s="1"/>
  <c r="BM36" i="19" s="1"/>
  <c r="P37" i="19"/>
  <c r="BL37" i="19" s="1"/>
  <c r="AZ36" i="19" l="1"/>
  <c r="Q36" i="19"/>
  <c r="J92" i="19"/>
  <c r="K91" i="19"/>
  <c r="M38" i="19"/>
  <c r="N38" i="19" s="1"/>
  <c r="BK38" i="19" s="1"/>
  <c r="N37" i="19"/>
  <c r="BK37" i="19" s="1"/>
  <c r="BM37" i="19" s="1"/>
  <c r="O39" i="19"/>
  <c r="P39" i="19" s="1"/>
  <c r="BL39" i="19" s="1"/>
  <c r="P38" i="19"/>
  <c r="BL38" i="19" s="1"/>
  <c r="AZ37" i="19" l="1"/>
  <c r="Q37" i="19"/>
  <c r="J93" i="19"/>
  <c r="K92" i="19"/>
  <c r="BM38" i="19"/>
  <c r="O40" i="19"/>
  <c r="P40" i="19" s="1"/>
  <c r="BL40" i="19" s="1"/>
  <c r="M39" i="19"/>
  <c r="AZ38" i="19" l="1"/>
  <c r="Q38" i="19"/>
  <c r="J94" i="19"/>
  <c r="K93" i="19"/>
  <c r="M40" i="19"/>
  <c r="N40" i="19" s="1"/>
  <c r="BK40" i="19" s="1"/>
  <c r="BM40" i="19" s="1"/>
  <c r="N39" i="19"/>
  <c r="BK39" i="19" s="1"/>
  <c r="BM39" i="19" s="1"/>
  <c r="O41" i="19"/>
  <c r="P41" i="19" s="1"/>
  <c r="BL41" i="19" s="1"/>
  <c r="AZ39" i="19" l="1"/>
  <c r="Q39" i="19"/>
  <c r="AZ40" i="19"/>
  <c r="Q40" i="19"/>
  <c r="J95" i="19"/>
  <c r="K94" i="19"/>
  <c r="O42" i="19"/>
  <c r="M41" i="19"/>
  <c r="J96" i="19" l="1"/>
  <c r="K95" i="19"/>
  <c r="M42" i="19"/>
  <c r="N42" i="19" s="1"/>
  <c r="BK42" i="19" s="1"/>
  <c r="N41" i="19"/>
  <c r="BK41" i="19" s="1"/>
  <c r="BM41" i="19" s="1"/>
  <c r="O43" i="19"/>
  <c r="P43" i="19" s="1"/>
  <c r="BL43" i="19" s="1"/>
  <c r="P42" i="19"/>
  <c r="BL42" i="19" s="1"/>
  <c r="AZ41" i="19" l="1"/>
  <c r="Q41" i="19"/>
  <c r="J97" i="19"/>
  <c r="K96" i="19"/>
  <c r="BM42" i="19"/>
  <c r="O44" i="19"/>
  <c r="M43" i="19"/>
  <c r="AZ42" i="19" l="1"/>
  <c r="Q42" i="19"/>
  <c r="J98" i="19"/>
  <c r="J99" i="19" s="1"/>
  <c r="K97" i="19"/>
  <c r="L91" i="19" s="1"/>
  <c r="M44" i="19"/>
  <c r="N44" i="19" s="1"/>
  <c r="BK44" i="19" s="1"/>
  <c r="N43" i="19"/>
  <c r="BK43" i="19" s="1"/>
  <c r="BM43" i="19" s="1"/>
  <c r="O45" i="19"/>
  <c r="P44" i="19"/>
  <c r="BL44" i="19" s="1"/>
  <c r="AZ43" i="19" l="1"/>
  <c r="Q43" i="19"/>
  <c r="J100" i="19"/>
  <c r="K99" i="19"/>
  <c r="BM44" i="19"/>
  <c r="O46" i="19"/>
  <c r="P46" i="19" s="1"/>
  <c r="BL46" i="19" s="1"/>
  <c r="P45" i="19"/>
  <c r="BL45" i="19" s="1"/>
  <c r="M45" i="19"/>
  <c r="N45" i="19" s="1"/>
  <c r="BK45" i="19" s="1"/>
  <c r="AZ44" i="19" l="1"/>
  <c r="Q44" i="19"/>
  <c r="BM45" i="19"/>
  <c r="J101" i="19"/>
  <c r="K100" i="19"/>
  <c r="M46" i="19"/>
  <c r="O47" i="19"/>
  <c r="AZ45" i="19" l="1"/>
  <c r="Q45" i="19"/>
  <c r="J102" i="19"/>
  <c r="K101" i="19"/>
  <c r="O48" i="19"/>
  <c r="P47" i="19"/>
  <c r="BL47" i="19" s="1"/>
  <c r="M47" i="19"/>
  <c r="N47" i="19" s="1"/>
  <c r="BK47" i="19" s="1"/>
  <c r="BM47" i="19" s="1"/>
  <c r="N46" i="19"/>
  <c r="BK46" i="19" s="1"/>
  <c r="BM46" i="19" s="1"/>
  <c r="AZ46" i="19" l="1"/>
  <c r="Q46" i="19"/>
  <c r="AZ47" i="19"/>
  <c r="Q47" i="19"/>
  <c r="J103" i="19"/>
  <c r="K102" i="19"/>
  <c r="O49" i="19"/>
  <c r="M48" i="19"/>
  <c r="N48" i="19" s="1"/>
  <c r="BK48" i="19" s="1"/>
  <c r="BM48" i="19" s="1"/>
  <c r="P48" i="19"/>
  <c r="BL48" i="19" s="1"/>
  <c r="AZ48" i="19" l="1"/>
  <c r="Q48" i="19"/>
  <c r="J104" i="19"/>
  <c r="K103" i="19"/>
  <c r="M49" i="19"/>
  <c r="O50" i="19"/>
  <c r="P50" i="19" s="1"/>
  <c r="BL50" i="19" s="1"/>
  <c r="P49" i="19"/>
  <c r="BL49" i="19" s="1"/>
  <c r="J105" i="19" l="1"/>
  <c r="K104" i="19"/>
  <c r="O51" i="19"/>
  <c r="M50" i="19"/>
  <c r="N49" i="19"/>
  <c r="BK49" i="19" s="1"/>
  <c r="BM49" i="19" s="1"/>
  <c r="AZ49" i="19" l="1"/>
  <c r="Q49" i="19"/>
  <c r="J106" i="19"/>
  <c r="J107" i="19" s="1"/>
  <c r="K105" i="19"/>
  <c r="L99" i="19" s="1"/>
  <c r="M51" i="19"/>
  <c r="N50" i="19"/>
  <c r="BK50" i="19" s="1"/>
  <c r="BM50" i="19" s="1"/>
  <c r="O52" i="19"/>
  <c r="P51" i="19"/>
  <c r="BL51" i="19" s="1"/>
  <c r="AZ50" i="19" l="1"/>
  <c r="Q50" i="19"/>
  <c r="J108" i="19"/>
  <c r="K107" i="19"/>
  <c r="O53" i="19"/>
  <c r="M52" i="19"/>
  <c r="P52" i="19"/>
  <c r="BL52" i="19" s="1"/>
  <c r="N51" i="19"/>
  <c r="BK51" i="19" s="1"/>
  <c r="BM51" i="19" s="1"/>
  <c r="AZ51" i="19" l="1"/>
  <c r="Q51" i="19"/>
  <c r="J109" i="19"/>
  <c r="K108" i="19"/>
  <c r="M53" i="19"/>
  <c r="N52" i="19"/>
  <c r="BK52" i="19" s="1"/>
  <c r="BM52" i="19" s="1"/>
  <c r="O54" i="19"/>
  <c r="P53" i="19"/>
  <c r="BL53" i="19" s="1"/>
  <c r="AZ52" i="19" l="1"/>
  <c r="Q52" i="19"/>
  <c r="J110" i="19"/>
  <c r="K109" i="19"/>
  <c r="O55" i="19"/>
  <c r="M54" i="19"/>
  <c r="N54" i="19" s="1"/>
  <c r="BK54" i="19" s="1"/>
  <c r="P54" i="19"/>
  <c r="BL54" i="19" s="1"/>
  <c r="N53" i="19"/>
  <c r="BK53" i="19" s="1"/>
  <c r="BM53" i="19" s="1"/>
  <c r="AZ53" i="19" l="1"/>
  <c r="Q53" i="19"/>
  <c r="BM54" i="19"/>
  <c r="J111" i="19"/>
  <c r="K110" i="19"/>
  <c r="M55" i="19"/>
  <c r="O56" i="19"/>
  <c r="P56" i="19" s="1"/>
  <c r="BL56" i="19" s="1"/>
  <c r="P55" i="19"/>
  <c r="BL55" i="19" s="1"/>
  <c r="AZ54" i="19" l="1"/>
  <c r="Q54" i="19"/>
  <c r="J112" i="19"/>
  <c r="K111" i="19"/>
  <c r="O57" i="19"/>
  <c r="M56" i="19"/>
  <c r="N55" i="19"/>
  <c r="BK55" i="19" s="1"/>
  <c r="BM55" i="19" s="1"/>
  <c r="AZ55" i="19" l="1"/>
  <c r="Q55" i="19"/>
  <c r="J113" i="19"/>
  <c r="K112" i="19"/>
  <c r="M57" i="19"/>
  <c r="N57" i="19" s="1"/>
  <c r="BK57" i="19" s="1"/>
  <c r="N56" i="19"/>
  <c r="BK56" i="19" s="1"/>
  <c r="BM56" i="19" s="1"/>
  <c r="O58" i="19"/>
  <c r="P58" i="19" s="1"/>
  <c r="BL58" i="19" s="1"/>
  <c r="P57" i="19"/>
  <c r="BL57" i="19" s="1"/>
  <c r="AZ56" i="19" l="1"/>
  <c r="Q56" i="19"/>
  <c r="J114" i="19"/>
  <c r="J115" i="19" s="1"/>
  <c r="K113" i="19"/>
  <c r="L107" i="19" s="1"/>
  <c r="BM57" i="19"/>
  <c r="O59" i="19"/>
  <c r="M58" i="19"/>
  <c r="N58" i="19" s="1"/>
  <c r="BK58" i="19" s="1"/>
  <c r="BM58" i="19" s="1"/>
  <c r="AZ57" i="19" l="1"/>
  <c r="Q57" i="19"/>
  <c r="AZ58" i="19"/>
  <c r="Q58" i="19"/>
  <c r="J116" i="19"/>
  <c r="K115" i="19"/>
  <c r="M59" i="19"/>
  <c r="O60" i="19"/>
  <c r="P60" i="19" s="1"/>
  <c r="BL60" i="19" s="1"/>
  <c r="P59" i="19"/>
  <c r="BL59" i="19" s="1"/>
  <c r="J117" i="19" l="1"/>
  <c r="K116" i="19"/>
  <c r="O61" i="19"/>
  <c r="M60" i="19"/>
  <c r="N60" i="19" s="1"/>
  <c r="BK60" i="19" s="1"/>
  <c r="BM60" i="19" s="1"/>
  <c r="N59" i="19"/>
  <c r="BK59" i="19" s="1"/>
  <c r="BM59" i="19" s="1"/>
  <c r="AZ59" i="19" l="1"/>
  <c r="Q59" i="19"/>
  <c r="AZ60" i="19"/>
  <c r="Q60" i="19"/>
  <c r="J118" i="19"/>
  <c r="K117" i="19"/>
  <c r="M61" i="19"/>
  <c r="O62" i="19"/>
  <c r="P62" i="19" s="1"/>
  <c r="BL62" i="19" s="1"/>
  <c r="P61" i="19"/>
  <c r="BL61" i="19" s="1"/>
  <c r="J119" i="19" l="1"/>
  <c r="K118" i="19"/>
  <c r="O63" i="19"/>
  <c r="M62" i="19"/>
  <c r="N61" i="19"/>
  <c r="BK61" i="19" s="1"/>
  <c r="BM61" i="19" s="1"/>
  <c r="AZ61" i="19" l="1"/>
  <c r="Q61" i="19"/>
  <c r="J120" i="19"/>
  <c r="K119" i="19"/>
  <c r="M63" i="19"/>
  <c r="N63" i="19" s="1"/>
  <c r="BK63" i="19" s="1"/>
  <c r="N62" i="19"/>
  <c r="BK62" i="19" s="1"/>
  <c r="BM62" i="19" s="1"/>
  <c r="O64" i="19"/>
  <c r="P64" i="19" s="1"/>
  <c r="BL64" i="19" s="1"/>
  <c r="P63" i="19"/>
  <c r="BL63" i="19" s="1"/>
  <c r="AZ62" i="19" l="1"/>
  <c r="Q62" i="19"/>
  <c r="J121" i="19"/>
  <c r="K120" i="19"/>
  <c r="BM63" i="19"/>
  <c r="O65" i="19"/>
  <c r="M64" i="19"/>
  <c r="N64" i="19" s="1"/>
  <c r="BK64" i="19" s="1"/>
  <c r="BM64" i="19" s="1"/>
  <c r="AZ63" i="19" l="1"/>
  <c r="Q63" i="19"/>
  <c r="AZ64" i="19"/>
  <c r="Q64" i="19"/>
  <c r="J122" i="19"/>
  <c r="J123" i="19" s="1"/>
  <c r="K121" i="19"/>
  <c r="L115" i="19" s="1"/>
  <c r="M65" i="19"/>
  <c r="O66" i="19"/>
  <c r="P66" i="19" s="1"/>
  <c r="BL66" i="19" s="1"/>
  <c r="P65" i="19"/>
  <c r="BL65" i="19" s="1"/>
  <c r="J124" i="19" l="1"/>
  <c r="K123" i="19"/>
  <c r="O67" i="19"/>
  <c r="M66" i="19"/>
  <c r="N65" i="19"/>
  <c r="BK65" i="19" s="1"/>
  <c r="BM65" i="19" s="1"/>
  <c r="AZ65" i="19" l="1"/>
  <c r="Q65" i="19"/>
  <c r="J125" i="19"/>
  <c r="K124" i="19"/>
  <c r="M67" i="19"/>
  <c r="N66" i="19"/>
  <c r="BK66" i="19" s="1"/>
  <c r="BM66" i="19" s="1"/>
  <c r="O68" i="19"/>
  <c r="P67" i="19"/>
  <c r="BL67" i="19" s="1"/>
  <c r="AZ66" i="19" l="1"/>
  <c r="Q66" i="19"/>
  <c r="J126" i="19"/>
  <c r="K125" i="19"/>
  <c r="O69" i="19"/>
  <c r="M68" i="19"/>
  <c r="P68" i="19"/>
  <c r="BL68" i="19" s="1"/>
  <c r="N67" i="19"/>
  <c r="BK67" i="19" s="1"/>
  <c r="BM67" i="19" s="1"/>
  <c r="AZ67" i="19" l="1"/>
  <c r="Q67" i="19"/>
  <c r="J127" i="19"/>
  <c r="K126" i="19"/>
  <c r="M69" i="19"/>
  <c r="N68" i="19"/>
  <c r="BK68" i="19" s="1"/>
  <c r="BM68" i="19" s="1"/>
  <c r="O70" i="19"/>
  <c r="P70" i="19" s="1"/>
  <c r="BL70" i="19" s="1"/>
  <c r="P69" i="19"/>
  <c r="BL69" i="19" s="1"/>
  <c r="AZ68" i="19" l="1"/>
  <c r="Q68" i="19"/>
  <c r="J128" i="19"/>
  <c r="K127" i="19"/>
  <c r="M70" i="19"/>
  <c r="N70" i="19" s="1"/>
  <c r="BK70" i="19" s="1"/>
  <c r="BM70" i="19" s="1"/>
  <c r="O71" i="19"/>
  <c r="N69" i="19"/>
  <c r="BK69" i="19" s="1"/>
  <c r="BM69" i="19" s="1"/>
  <c r="AZ70" i="19" l="1"/>
  <c r="Q70" i="19"/>
  <c r="AZ69" i="19"/>
  <c r="Q69" i="19"/>
  <c r="J129" i="19"/>
  <c r="K128" i="19"/>
  <c r="O72" i="19"/>
  <c r="P72" i="19" s="1"/>
  <c r="BL72" i="19" s="1"/>
  <c r="P71" i="19"/>
  <c r="BL71" i="19" s="1"/>
  <c r="M71" i="19"/>
  <c r="J130" i="19" l="1"/>
  <c r="J131" i="19" s="1"/>
  <c r="K129" i="19"/>
  <c r="L123" i="19" s="1"/>
  <c r="M72" i="19"/>
  <c r="N71" i="19"/>
  <c r="BK71" i="19" s="1"/>
  <c r="BM71" i="19" s="1"/>
  <c r="O73" i="19"/>
  <c r="AZ71" i="19" l="1"/>
  <c r="Q71" i="19"/>
  <c r="J132" i="19"/>
  <c r="K131" i="19"/>
  <c r="O74" i="19"/>
  <c r="M73" i="19"/>
  <c r="P73" i="19"/>
  <c r="BL73" i="19" s="1"/>
  <c r="N72" i="19"/>
  <c r="BK72" i="19" s="1"/>
  <c r="BM72" i="19" s="1"/>
  <c r="AZ72" i="19" l="1"/>
  <c r="Q72" i="19"/>
  <c r="J133" i="19"/>
  <c r="K132" i="19"/>
  <c r="M74" i="19"/>
  <c r="N74" i="19" s="1"/>
  <c r="BK74" i="19" s="1"/>
  <c r="BM74" i="19" s="1"/>
  <c r="N73" i="19"/>
  <c r="BK73" i="19" s="1"/>
  <c r="BM73" i="19" s="1"/>
  <c r="O75" i="19"/>
  <c r="P74" i="19"/>
  <c r="BL74" i="19" s="1"/>
  <c r="AZ73" i="19" l="1"/>
  <c r="Q73" i="19"/>
  <c r="AZ74" i="19"/>
  <c r="Q74" i="19"/>
  <c r="J134" i="19"/>
  <c r="K133" i="19"/>
  <c r="O76" i="19"/>
  <c r="P75" i="19"/>
  <c r="BL75" i="19" s="1"/>
  <c r="M75" i="19"/>
  <c r="N75" i="19" s="1"/>
  <c r="BK75" i="19" s="1"/>
  <c r="BM75" i="19" s="1"/>
  <c r="AZ75" i="19" l="1"/>
  <c r="Q75" i="19"/>
  <c r="J135" i="19"/>
  <c r="K134" i="19"/>
  <c r="O77" i="19"/>
  <c r="M76" i="19"/>
  <c r="N76" i="19" s="1"/>
  <c r="BK76" i="19" s="1"/>
  <c r="P76" i="19"/>
  <c r="BL76" i="19" s="1"/>
  <c r="J136" i="19" l="1"/>
  <c r="K135" i="19"/>
  <c r="BM76" i="19"/>
  <c r="M77" i="19"/>
  <c r="N77" i="19" s="1"/>
  <c r="BK77" i="19" s="1"/>
  <c r="O78" i="19"/>
  <c r="P78" i="19" s="1"/>
  <c r="BL78" i="19" s="1"/>
  <c r="P77" i="19"/>
  <c r="BL77" i="19" s="1"/>
  <c r="AZ76" i="19" l="1"/>
  <c r="Q76" i="19"/>
  <c r="J137" i="19"/>
  <c r="K136" i="19"/>
  <c r="BM77" i="19"/>
  <c r="O79" i="19"/>
  <c r="P79" i="19" s="1"/>
  <c r="BL79" i="19" s="1"/>
  <c r="M78" i="19"/>
  <c r="AZ77" i="19" l="1"/>
  <c r="Q77" i="19"/>
  <c r="J138" i="19"/>
  <c r="J139" i="19" s="1"/>
  <c r="K137" i="19"/>
  <c r="L131" i="19" s="1"/>
  <c r="M79" i="19"/>
  <c r="N78" i="19"/>
  <c r="BK78" i="19" s="1"/>
  <c r="BM78" i="19" s="1"/>
  <c r="O80" i="19"/>
  <c r="P80" i="19" s="1"/>
  <c r="BL80" i="19" s="1"/>
  <c r="AZ78" i="19" l="1"/>
  <c r="Q78" i="19"/>
  <c r="J140" i="19"/>
  <c r="K139" i="19"/>
  <c r="M80" i="19"/>
  <c r="N80" i="19" s="1"/>
  <c r="BK80" i="19" s="1"/>
  <c r="BM80" i="19" s="1"/>
  <c r="O81" i="19"/>
  <c r="N79" i="19"/>
  <c r="BK79" i="19" s="1"/>
  <c r="BM79" i="19" s="1"/>
  <c r="AZ80" i="19" l="1"/>
  <c r="Q80" i="19"/>
  <c r="AZ79" i="19"/>
  <c r="Q79" i="19"/>
  <c r="J141" i="19"/>
  <c r="K140" i="19"/>
  <c r="O82" i="19"/>
  <c r="P82" i="19" s="1"/>
  <c r="BL82" i="19" s="1"/>
  <c r="P81" i="19"/>
  <c r="BL81" i="19" s="1"/>
  <c r="M81" i="19"/>
  <c r="J142" i="19" l="1"/>
  <c r="K141" i="19"/>
  <c r="M82" i="19"/>
  <c r="N81" i="19"/>
  <c r="BK81" i="19" s="1"/>
  <c r="BM81" i="19" s="1"/>
  <c r="O83" i="19"/>
  <c r="P83" i="19" s="1"/>
  <c r="BL83" i="19" s="1"/>
  <c r="AZ81" i="19" l="1"/>
  <c r="Q81" i="19"/>
  <c r="J143" i="19"/>
  <c r="K142" i="19"/>
  <c r="M83" i="19"/>
  <c r="N83" i="19" s="1"/>
  <c r="BK83" i="19" s="1"/>
  <c r="BM83" i="19" s="1"/>
  <c r="O84" i="19"/>
  <c r="N82" i="19"/>
  <c r="BK82" i="19" s="1"/>
  <c r="BM82" i="19" s="1"/>
  <c r="AZ83" i="19" l="1"/>
  <c r="Q83" i="19"/>
  <c r="AZ82" i="19"/>
  <c r="Q82" i="19"/>
  <c r="J144" i="19"/>
  <c r="K143" i="19"/>
  <c r="O85" i="19"/>
  <c r="P85" i="19" s="1"/>
  <c r="BL85" i="19" s="1"/>
  <c r="P84" i="19"/>
  <c r="BL84" i="19" s="1"/>
  <c r="M84" i="19"/>
  <c r="N84" i="19" s="1"/>
  <c r="BK84" i="19" s="1"/>
  <c r="J145" i="19" l="1"/>
  <c r="K144" i="19"/>
  <c r="BM84" i="19"/>
  <c r="M85" i="19"/>
  <c r="O86" i="19"/>
  <c r="AZ84" i="19" l="1"/>
  <c r="Q84" i="19"/>
  <c r="J146" i="19"/>
  <c r="J147" i="19" s="1"/>
  <c r="K145" i="19"/>
  <c r="L139" i="19" s="1"/>
  <c r="O87" i="19"/>
  <c r="P86" i="19"/>
  <c r="BL86" i="19" s="1"/>
  <c r="M86" i="19"/>
  <c r="N86" i="19" s="1"/>
  <c r="BK86" i="19" s="1"/>
  <c r="N85" i="19"/>
  <c r="BK85" i="19" s="1"/>
  <c r="BM85" i="19" s="1"/>
  <c r="AZ85" i="19" l="1"/>
  <c r="Q85" i="19"/>
  <c r="BM86" i="19"/>
  <c r="J148" i="19"/>
  <c r="K147" i="19"/>
  <c r="O88" i="19"/>
  <c r="M87" i="19"/>
  <c r="N87" i="19" s="1"/>
  <c r="BK87" i="19" s="1"/>
  <c r="BM87" i="19" s="1"/>
  <c r="P87" i="19"/>
  <c r="BL87" i="19" s="1"/>
  <c r="AZ86" i="19" l="1"/>
  <c r="Q86" i="19"/>
  <c r="AZ87" i="19"/>
  <c r="Q87" i="19"/>
  <c r="J149" i="19"/>
  <c r="K148" i="19"/>
  <c r="M88" i="19"/>
  <c r="O89" i="19"/>
  <c r="P89" i="19" s="1"/>
  <c r="BL89" i="19" s="1"/>
  <c r="P88" i="19"/>
  <c r="BL88" i="19" s="1"/>
  <c r="J150" i="19" l="1"/>
  <c r="K149" i="19"/>
  <c r="O90" i="19"/>
  <c r="M89" i="19"/>
  <c r="N88" i="19"/>
  <c r="BK88" i="19" s="1"/>
  <c r="BM88" i="19" s="1"/>
  <c r="AZ88" i="19" l="1"/>
  <c r="Q88" i="19"/>
  <c r="J151" i="19"/>
  <c r="K150" i="19"/>
  <c r="M90" i="19"/>
  <c r="N89" i="19"/>
  <c r="BK89" i="19" s="1"/>
  <c r="BM89" i="19" s="1"/>
  <c r="O91" i="19"/>
  <c r="P90" i="19"/>
  <c r="BL90" i="19" s="1"/>
  <c r="AZ89" i="19" l="1"/>
  <c r="Q89" i="19"/>
  <c r="J152" i="19"/>
  <c r="K151" i="19"/>
  <c r="O92" i="19"/>
  <c r="M91" i="19"/>
  <c r="P91" i="19"/>
  <c r="BL91" i="19" s="1"/>
  <c r="N90" i="19"/>
  <c r="BK90" i="19" s="1"/>
  <c r="BM90" i="19" s="1"/>
  <c r="AZ90" i="19" l="1"/>
  <c r="Q90" i="19"/>
  <c r="J153" i="19"/>
  <c r="K152" i="19"/>
  <c r="M92" i="19"/>
  <c r="N91" i="19"/>
  <c r="BK91" i="19" s="1"/>
  <c r="BM91" i="19" s="1"/>
  <c r="O93" i="19"/>
  <c r="P93" i="19" s="1"/>
  <c r="BL93" i="19" s="1"/>
  <c r="P92" i="19"/>
  <c r="BL92" i="19" s="1"/>
  <c r="AZ91" i="19" l="1"/>
  <c r="Q91" i="19"/>
  <c r="J154" i="19"/>
  <c r="J155" i="19" s="1"/>
  <c r="K153" i="19"/>
  <c r="L147" i="19" s="1"/>
  <c r="M93" i="19"/>
  <c r="N93" i="19" s="1"/>
  <c r="BK93" i="19" s="1"/>
  <c r="BM93" i="19" s="1"/>
  <c r="O94" i="19"/>
  <c r="N92" i="19"/>
  <c r="BK92" i="19" s="1"/>
  <c r="BM92" i="19" s="1"/>
  <c r="AZ93" i="19" l="1"/>
  <c r="Q93" i="19"/>
  <c r="AZ92" i="19"/>
  <c r="Q92" i="19"/>
  <c r="J156" i="19"/>
  <c r="K155" i="19"/>
  <c r="O95" i="19"/>
  <c r="P95" i="19" s="1"/>
  <c r="BL95" i="19" s="1"/>
  <c r="P94" i="19"/>
  <c r="BL94" i="19" s="1"/>
  <c r="M94" i="19"/>
  <c r="N94" i="19" s="1"/>
  <c r="BK94" i="19" s="1"/>
  <c r="BM94" i="19" s="1"/>
  <c r="AZ94" i="19" l="1"/>
  <c r="Q94" i="19"/>
  <c r="J157" i="19"/>
  <c r="K156" i="19"/>
  <c r="M95" i="19"/>
  <c r="O96" i="19"/>
  <c r="J158" i="19" l="1"/>
  <c r="K157" i="19"/>
  <c r="O97" i="19"/>
  <c r="P96" i="19"/>
  <c r="BL96" i="19" s="1"/>
  <c r="M96" i="19"/>
  <c r="N96" i="19" s="1"/>
  <c r="BK96" i="19" s="1"/>
  <c r="BM96" i="19" s="1"/>
  <c r="N95" i="19"/>
  <c r="BK95" i="19" s="1"/>
  <c r="BM95" i="19" s="1"/>
  <c r="AZ95" i="19" l="1"/>
  <c r="Q95" i="19"/>
  <c r="AZ96" i="19"/>
  <c r="Q96" i="19"/>
  <c r="J159" i="19"/>
  <c r="K158" i="19"/>
  <c r="O98" i="19"/>
  <c r="M97" i="19"/>
  <c r="N97" i="19" s="1"/>
  <c r="BK97" i="19" s="1"/>
  <c r="BM97" i="19" s="1"/>
  <c r="P97" i="19"/>
  <c r="BL97" i="19" s="1"/>
  <c r="AZ97" i="19" l="1"/>
  <c r="Q97" i="19"/>
  <c r="J160" i="19"/>
  <c r="K159" i="19"/>
  <c r="M98" i="19"/>
  <c r="O99" i="19"/>
  <c r="P98" i="19"/>
  <c r="BL98" i="19" s="1"/>
  <c r="J161" i="19" l="1"/>
  <c r="K160" i="19"/>
  <c r="O100" i="19"/>
  <c r="P99" i="19"/>
  <c r="BL99" i="19" s="1"/>
  <c r="M99" i="19"/>
  <c r="N98" i="19"/>
  <c r="BK98" i="19" s="1"/>
  <c r="BM98" i="19" s="1"/>
  <c r="AZ98" i="19" l="1"/>
  <c r="Q98" i="19"/>
  <c r="J162" i="19"/>
  <c r="J163" i="19" s="1"/>
  <c r="K161" i="19"/>
  <c r="L155" i="19" s="1"/>
  <c r="M100" i="19"/>
  <c r="O101" i="19"/>
  <c r="P101" i="19" s="1"/>
  <c r="BL101" i="19" s="1"/>
  <c r="N99" i="19"/>
  <c r="BK99" i="19" s="1"/>
  <c r="BM99" i="19" s="1"/>
  <c r="P100" i="19"/>
  <c r="BL100" i="19" s="1"/>
  <c r="AZ99" i="19" l="1"/>
  <c r="Q99" i="19"/>
  <c r="J164" i="19"/>
  <c r="K163" i="19"/>
  <c r="O102" i="19"/>
  <c r="M101" i="19"/>
  <c r="N100" i="19"/>
  <c r="BK100" i="19" s="1"/>
  <c r="BM100" i="19" s="1"/>
  <c r="AZ100" i="19" l="1"/>
  <c r="Q100" i="19"/>
  <c r="J165" i="19"/>
  <c r="K164" i="19"/>
  <c r="M102" i="19"/>
  <c r="N101" i="19"/>
  <c r="BK101" i="19" s="1"/>
  <c r="BM101" i="19" s="1"/>
  <c r="O103" i="19"/>
  <c r="P103" i="19" s="1"/>
  <c r="BL103" i="19" s="1"/>
  <c r="P102" i="19"/>
  <c r="BL102" i="19" s="1"/>
  <c r="AZ101" i="19" l="1"/>
  <c r="Q101" i="19"/>
  <c r="J166" i="19"/>
  <c r="K165" i="19"/>
  <c r="M103" i="19"/>
  <c r="N103" i="19" s="1"/>
  <c r="BK103" i="19" s="1"/>
  <c r="BM103" i="19" s="1"/>
  <c r="O104" i="19"/>
  <c r="N102" i="19"/>
  <c r="BK102" i="19" s="1"/>
  <c r="BM102" i="19" s="1"/>
  <c r="AZ103" i="19" l="1"/>
  <c r="Q103" i="19"/>
  <c r="AZ102" i="19"/>
  <c r="Q102" i="19"/>
  <c r="J167" i="19"/>
  <c r="K166" i="19"/>
  <c r="O105" i="19"/>
  <c r="P105" i="19" s="1"/>
  <c r="BL105" i="19" s="1"/>
  <c r="P104" i="19"/>
  <c r="BL104" i="19" s="1"/>
  <c r="M104" i="19"/>
  <c r="N104" i="19" s="1"/>
  <c r="BK104" i="19" s="1"/>
  <c r="BM104" i="19" s="1"/>
  <c r="AZ104" i="19" l="1"/>
  <c r="Q104" i="19"/>
  <c r="J168" i="19"/>
  <c r="K167" i="19"/>
  <c r="M105" i="19"/>
  <c r="O106" i="19"/>
  <c r="J169" i="19" l="1"/>
  <c r="K168" i="19"/>
  <c r="O107" i="19"/>
  <c r="P107" i="19" s="1"/>
  <c r="BL107" i="19" s="1"/>
  <c r="P106" i="19"/>
  <c r="BL106" i="19" s="1"/>
  <c r="M106" i="19"/>
  <c r="N106" i="19" s="1"/>
  <c r="BK106" i="19" s="1"/>
  <c r="N105" i="19"/>
  <c r="BK105" i="19" s="1"/>
  <c r="BM105" i="19" s="1"/>
  <c r="AZ105" i="19" l="1"/>
  <c r="Q105" i="19"/>
  <c r="BM106" i="19"/>
  <c r="J170" i="19"/>
  <c r="K169" i="19"/>
  <c r="L163" i="19" s="1"/>
  <c r="L1" i="19" s="1"/>
  <c r="M107" i="19"/>
  <c r="O108" i="19"/>
  <c r="AZ106" i="19" l="1"/>
  <c r="Q106" i="19"/>
  <c r="O109" i="19"/>
  <c r="P108" i="19"/>
  <c r="BL108" i="19" s="1"/>
  <c r="M108" i="19"/>
  <c r="N108" i="19" s="1"/>
  <c r="BK108" i="19" s="1"/>
  <c r="BM108" i="19" s="1"/>
  <c r="N107" i="19"/>
  <c r="BK107" i="19" s="1"/>
  <c r="BM107" i="19" s="1"/>
  <c r="AZ107" i="19" l="1"/>
  <c r="Q107" i="19"/>
  <c r="AZ108" i="19"/>
  <c r="Q108" i="19"/>
  <c r="O110" i="19"/>
  <c r="P110" i="19" s="1"/>
  <c r="BL110" i="19" s="1"/>
  <c r="M109" i="19"/>
  <c r="P109" i="19"/>
  <c r="BL109" i="19" s="1"/>
  <c r="M110" i="19" l="1"/>
  <c r="N109" i="19"/>
  <c r="BK109" i="19" s="1"/>
  <c r="BM109" i="19" s="1"/>
  <c r="O111" i="19"/>
  <c r="P111" i="19" s="1"/>
  <c r="BL111" i="19" s="1"/>
  <c r="AZ109" i="19" l="1"/>
  <c r="Q109" i="19"/>
  <c r="M111" i="19"/>
  <c r="O112" i="19"/>
  <c r="N110" i="19"/>
  <c r="BK110" i="19" s="1"/>
  <c r="BM110" i="19" s="1"/>
  <c r="AZ110" i="19" l="1"/>
  <c r="Q110" i="19"/>
  <c r="O113" i="19"/>
  <c r="P113" i="19" s="1"/>
  <c r="BL113" i="19" s="1"/>
  <c r="P112" i="19"/>
  <c r="BL112" i="19" s="1"/>
  <c r="M112" i="19"/>
  <c r="N111" i="19"/>
  <c r="BK111" i="19" s="1"/>
  <c r="BM111" i="19" s="1"/>
  <c r="AZ111" i="19" l="1"/>
  <c r="Q111" i="19"/>
  <c r="M113" i="19"/>
  <c r="N112" i="19"/>
  <c r="BK112" i="19" s="1"/>
  <c r="BM112" i="19" s="1"/>
  <c r="O114" i="19"/>
  <c r="AZ112" i="19" l="1"/>
  <c r="Q112" i="19"/>
  <c r="O115" i="19"/>
  <c r="P115" i="19" s="1"/>
  <c r="BL115" i="19" s="1"/>
  <c r="M114" i="19"/>
  <c r="N114" i="19" s="1"/>
  <c r="BK114" i="19" s="1"/>
  <c r="BM114" i="19" s="1"/>
  <c r="P114" i="19"/>
  <c r="BL114" i="19" s="1"/>
  <c r="N113" i="19"/>
  <c r="BK113" i="19" s="1"/>
  <c r="BM113" i="19" s="1"/>
  <c r="AZ113" i="19" l="1"/>
  <c r="Q113" i="19"/>
  <c r="AZ114" i="19"/>
  <c r="Q114" i="19"/>
  <c r="M115" i="19"/>
  <c r="O116" i="19"/>
  <c r="P116" i="19" s="1"/>
  <c r="BL116" i="19" s="1"/>
  <c r="O117" i="19" l="1"/>
  <c r="M116" i="19"/>
  <c r="N116" i="19" s="1"/>
  <c r="BK116" i="19" s="1"/>
  <c r="BM116" i="19" s="1"/>
  <c r="N115" i="19"/>
  <c r="BK115" i="19" s="1"/>
  <c r="BM115" i="19" s="1"/>
  <c r="AZ115" i="19" l="1"/>
  <c r="Q115" i="19"/>
  <c r="AZ116" i="19"/>
  <c r="Q116" i="19"/>
  <c r="M117" i="19"/>
  <c r="O118" i="19"/>
  <c r="P117" i="19"/>
  <c r="BL117" i="19" s="1"/>
  <c r="O119" i="19" l="1"/>
  <c r="P118" i="19"/>
  <c r="BL118" i="19" s="1"/>
  <c r="M118" i="19"/>
  <c r="N117" i="19"/>
  <c r="BK117" i="19" s="1"/>
  <c r="BM117" i="19" s="1"/>
  <c r="AZ117" i="19" l="1"/>
  <c r="Q117" i="19"/>
  <c r="M119" i="19"/>
  <c r="O120" i="19"/>
  <c r="P120" i="19" s="1"/>
  <c r="BL120" i="19" s="1"/>
  <c r="N118" i="19"/>
  <c r="BK118" i="19" s="1"/>
  <c r="BM118" i="19" s="1"/>
  <c r="P119" i="19"/>
  <c r="BL119" i="19" s="1"/>
  <c r="AZ118" i="19" l="1"/>
  <c r="Q118" i="19"/>
  <c r="O121" i="19"/>
  <c r="M120" i="19"/>
  <c r="N119" i="19"/>
  <c r="BK119" i="19" s="1"/>
  <c r="BM119" i="19" s="1"/>
  <c r="AZ119" i="19" l="1"/>
  <c r="Q119" i="19"/>
  <c r="M121" i="19"/>
  <c r="N120" i="19"/>
  <c r="BK120" i="19" s="1"/>
  <c r="BM120" i="19" s="1"/>
  <c r="O122" i="19"/>
  <c r="P121" i="19"/>
  <c r="BL121" i="19" s="1"/>
  <c r="AZ120" i="19" l="1"/>
  <c r="Q120" i="19"/>
  <c r="O123" i="19"/>
  <c r="M122" i="19"/>
  <c r="N122" i="19" s="1"/>
  <c r="BK122" i="19" s="1"/>
  <c r="P122" i="19"/>
  <c r="BL122" i="19" s="1"/>
  <c r="N121" i="19"/>
  <c r="BK121" i="19" s="1"/>
  <c r="BM121" i="19" s="1"/>
  <c r="AZ121" i="19" l="1"/>
  <c r="Q121" i="19"/>
  <c r="BM122" i="19"/>
  <c r="M123" i="19"/>
  <c r="O124" i="19"/>
  <c r="P123" i="19"/>
  <c r="BL123" i="19" s="1"/>
  <c r="AZ122" i="19" l="1"/>
  <c r="Q122" i="19"/>
  <c r="O125" i="19"/>
  <c r="P124" i="19"/>
  <c r="BL124" i="19" s="1"/>
  <c r="M124" i="19"/>
  <c r="N123" i="19"/>
  <c r="BK123" i="19" s="1"/>
  <c r="BM123" i="19" s="1"/>
  <c r="AZ123" i="19" l="1"/>
  <c r="Q123" i="19"/>
  <c r="M125" i="19"/>
  <c r="O126" i="19"/>
  <c r="P126" i="19" s="1"/>
  <c r="BL126" i="19" s="1"/>
  <c r="N124" i="19"/>
  <c r="BK124" i="19" s="1"/>
  <c r="BM124" i="19" s="1"/>
  <c r="P125" i="19"/>
  <c r="BL125" i="19" s="1"/>
  <c r="AZ124" i="19" l="1"/>
  <c r="Q124" i="19"/>
  <c r="O127" i="19"/>
  <c r="M126" i="19"/>
  <c r="N125" i="19"/>
  <c r="BK125" i="19" s="1"/>
  <c r="BM125" i="19" s="1"/>
  <c r="AZ125" i="19" l="1"/>
  <c r="Q125" i="19"/>
  <c r="M127" i="19"/>
  <c r="N126" i="19"/>
  <c r="BK126" i="19" s="1"/>
  <c r="BM126" i="19" s="1"/>
  <c r="O128" i="19"/>
  <c r="P127" i="19"/>
  <c r="BL127" i="19" s="1"/>
  <c r="AZ126" i="19" l="1"/>
  <c r="Q126" i="19"/>
  <c r="O129" i="19"/>
  <c r="M128" i="19"/>
  <c r="N128" i="19" s="1"/>
  <c r="BK128" i="19" s="1"/>
  <c r="P128" i="19"/>
  <c r="BL128" i="19" s="1"/>
  <c r="N127" i="19"/>
  <c r="BK127" i="19" s="1"/>
  <c r="BM127" i="19" s="1"/>
  <c r="AZ127" i="19" l="1"/>
  <c r="Q127" i="19"/>
  <c r="BM128" i="19"/>
  <c r="M129" i="19"/>
  <c r="O130" i="19"/>
  <c r="P130" i="19" s="1"/>
  <c r="BL130" i="19" s="1"/>
  <c r="P129" i="19"/>
  <c r="BL129" i="19" s="1"/>
  <c r="AZ128" i="19" l="1"/>
  <c r="Q128" i="19"/>
  <c r="O131" i="19"/>
  <c r="M130" i="19"/>
  <c r="N129" i="19"/>
  <c r="BK129" i="19" s="1"/>
  <c r="BM129" i="19" s="1"/>
  <c r="AZ129" i="19" l="1"/>
  <c r="Q129" i="19"/>
  <c r="M131" i="19"/>
  <c r="N130" i="19"/>
  <c r="BK130" i="19" s="1"/>
  <c r="BM130" i="19" s="1"/>
  <c r="O132" i="19"/>
  <c r="P131" i="19"/>
  <c r="BL131" i="19" s="1"/>
  <c r="AZ130" i="19" l="1"/>
  <c r="Q130" i="19"/>
  <c r="O133" i="19"/>
  <c r="P133" i="19" s="1"/>
  <c r="BL133" i="19" s="1"/>
  <c r="M132" i="19"/>
  <c r="P132" i="19"/>
  <c r="BL132" i="19" s="1"/>
  <c r="N131" i="19"/>
  <c r="BK131" i="19" s="1"/>
  <c r="BM131" i="19" s="1"/>
  <c r="AZ131" i="19" l="1"/>
  <c r="Q131" i="19"/>
  <c r="M133" i="19"/>
  <c r="N133" i="19" s="1"/>
  <c r="BK133" i="19" s="1"/>
  <c r="BM133" i="19" s="1"/>
  <c r="N132" i="19"/>
  <c r="BK132" i="19" s="1"/>
  <c r="BM132" i="19" s="1"/>
  <c r="O134" i="19"/>
  <c r="P134" i="19" s="1"/>
  <c r="BL134" i="19" s="1"/>
  <c r="AZ132" i="19" l="1"/>
  <c r="Q132" i="19"/>
  <c r="AZ133" i="19"/>
  <c r="Q133" i="19"/>
  <c r="O135" i="19"/>
  <c r="M134" i="19"/>
  <c r="N134" i="19" s="1"/>
  <c r="BK134" i="19" s="1"/>
  <c r="BM134" i="19" s="1"/>
  <c r="AZ134" i="19" l="1"/>
  <c r="Q134" i="19"/>
  <c r="M135" i="19"/>
  <c r="N135" i="19" s="1"/>
  <c r="BK135" i="19" s="1"/>
  <c r="O136" i="19"/>
  <c r="P136" i="19" s="1"/>
  <c r="BL136" i="19" s="1"/>
  <c r="P135" i="19"/>
  <c r="BL135" i="19" s="1"/>
  <c r="BM135" i="19" l="1"/>
  <c r="O137" i="19"/>
  <c r="P137" i="19" s="1"/>
  <c r="BL137" i="19" s="1"/>
  <c r="M136" i="19"/>
  <c r="AZ135" i="19" l="1"/>
  <c r="Q135" i="19"/>
  <c r="M137" i="19"/>
  <c r="N136" i="19"/>
  <c r="BK136" i="19" s="1"/>
  <c r="BM136" i="19" s="1"/>
  <c r="O138" i="19"/>
  <c r="P138" i="19" s="1"/>
  <c r="BL138" i="19" s="1"/>
  <c r="AZ136" i="19" l="1"/>
  <c r="Q136" i="19"/>
  <c r="M138" i="19"/>
  <c r="N138" i="19" s="1"/>
  <c r="BK138" i="19" s="1"/>
  <c r="BM138" i="19" s="1"/>
  <c r="O139" i="19"/>
  <c r="P139" i="19" s="1"/>
  <c r="BL139" i="19" s="1"/>
  <c r="N137" i="19"/>
  <c r="BK137" i="19" s="1"/>
  <c r="BM137" i="19" s="1"/>
  <c r="AZ137" i="19" l="1"/>
  <c r="Q137" i="19"/>
  <c r="AZ138" i="19"/>
  <c r="Q138" i="19"/>
  <c r="O140" i="19"/>
  <c r="M139" i="19"/>
  <c r="M140" i="19" l="1"/>
  <c r="N140" i="19" s="1"/>
  <c r="BK140" i="19" s="1"/>
  <c r="N139" i="19"/>
  <c r="BK139" i="19" s="1"/>
  <c r="BM139" i="19" s="1"/>
  <c r="O141" i="19"/>
  <c r="P141" i="19" s="1"/>
  <c r="BL141" i="19" s="1"/>
  <c r="P140" i="19"/>
  <c r="BL140" i="19" s="1"/>
  <c r="AZ139" i="19" l="1"/>
  <c r="Q139" i="19"/>
  <c r="BM140" i="19"/>
  <c r="O142" i="19"/>
  <c r="P142" i="19" s="1"/>
  <c r="BL142" i="19" s="1"/>
  <c r="M141" i="19"/>
  <c r="N141" i="19" s="1"/>
  <c r="BK141" i="19" s="1"/>
  <c r="BM141" i="19" s="1"/>
  <c r="AZ141" i="19" l="1"/>
  <c r="Q141" i="19"/>
  <c r="AZ140" i="19"/>
  <c r="Q140" i="19"/>
  <c r="M142" i="19"/>
  <c r="O143" i="19"/>
  <c r="P143" i="19" s="1"/>
  <c r="BL143" i="19" s="1"/>
  <c r="O144" i="19" l="1"/>
  <c r="M143" i="19"/>
  <c r="N142" i="19"/>
  <c r="BK142" i="19" s="1"/>
  <c r="BM142" i="19" s="1"/>
  <c r="AZ142" i="19" l="1"/>
  <c r="Q142" i="19"/>
  <c r="M144" i="19"/>
  <c r="N143" i="19"/>
  <c r="BK143" i="19" s="1"/>
  <c r="BM143" i="19" s="1"/>
  <c r="O145" i="19"/>
  <c r="P145" i="19" s="1"/>
  <c r="BL145" i="19" s="1"/>
  <c r="P144" i="19"/>
  <c r="BL144" i="19" s="1"/>
  <c r="AZ143" i="19" l="1"/>
  <c r="Q143" i="19"/>
  <c r="M145" i="19"/>
  <c r="N145" i="19" s="1"/>
  <c r="BK145" i="19" s="1"/>
  <c r="BM145" i="19" s="1"/>
  <c r="O146" i="19"/>
  <c r="N144" i="19"/>
  <c r="BK144" i="19" s="1"/>
  <c r="BM144" i="19" s="1"/>
  <c r="AZ144" i="19" l="1"/>
  <c r="Q144" i="19"/>
  <c r="AZ145" i="19"/>
  <c r="Q145" i="19"/>
  <c r="O147" i="19"/>
  <c r="P146" i="19"/>
  <c r="BL146" i="19" s="1"/>
  <c r="M146" i="19"/>
  <c r="N146" i="19" s="1"/>
  <c r="BK146" i="19" s="1"/>
  <c r="BM146" i="19" l="1"/>
  <c r="O148" i="19"/>
  <c r="M147" i="19"/>
  <c r="N147" i="19" s="1"/>
  <c r="BK147" i="19" s="1"/>
  <c r="P147" i="19"/>
  <c r="BL147" i="19" s="1"/>
  <c r="AZ146" i="19" l="1"/>
  <c r="Q146" i="19"/>
  <c r="BM147" i="19"/>
  <c r="M148" i="19"/>
  <c r="O149" i="19"/>
  <c r="P149" i="19" s="1"/>
  <c r="BL149" i="19" s="1"/>
  <c r="P148" i="19"/>
  <c r="BL148" i="19" s="1"/>
  <c r="AZ147" i="19" l="1"/>
  <c r="Q147" i="19"/>
  <c r="O150" i="19"/>
  <c r="M149" i="19"/>
  <c r="N148" i="19"/>
  <c r="BK148" i="19" s="1"/>
  <c r="BM148" i="19" s="1"/>
  <c r="AZ148" i="19" l="1"/>
  <c r="Q148" i="19"/>
  <c r="M150" i="19"/>
  <c r="N149" i="19"/>
  <c r="BK149" i="19" s="1"/>
  <c r="BM149" i="19" s="1"/>
  <c r="O151" i="19"/>
  <c r="P151" i="19" s="1"/>
  <c r="BL151" i="19" s="1"/>
  <c r="P150" i="19"/>
  <c r="BL150" i="19" s="1"/>
  <c r="AZ149" i="19" l="1"/>
  <c r="Q149" i="19"/>
  <c r="M151" i="19"/>
  <c r="N151" i="19" s="1"/>
  <c r="BK151" i="19" s="1"/>
  <c r="BM151" i="19" s="1"/>
  <c r="O152" i="19"/>
  <c r="N150" i="19"/>
  <c r="BK150" i="19" s="1"/>
  <c r="BM150" i="19" s="1"/>
  <c r="AZ150" i="19" l="1"/>
  <c r="Q150" i="19"/>
  <c r="AZ151" i="19"/>
  <c r="Q151" i="19"/>
  <c r="O153" i="19"/>
  <c r="P153" i="19" s="1"/>
  <c r="BL153" i="19" s="1"/>
  <c r="P152" i="19"/>
  <c r="BL152" i="19" s="1"/>
  <c r="M152" i="19"/>
  <c r="N152" i="19" s="1"/>
  <c r="BK152" i="19" s="1"/>
  <c r="BM152" i="19" s="1"/>
  <c r="AZ152" i="19" l="1"/>
  <c r="Q152" i="19"/>
  <c r="M153" i="19"/>
  <c r="O154" i="19"/>
  <c r="O155" i="19" l="1"/>
  <c r="P155" i="19" s="1"/>
  <c r="BL155" i="19" s="1"/>
  <c r="P154" i="19"/>
  <c r="BL154" i="19" s="1"/>
  <c r="M154" i="19"/>
  <c r="N154" i="19" s="1"/>
  <c r="BK154" i="19" s="1"/>
  <c r="BM154" i="19" s="1"/>
  <c r="N153" i="19"/>
  <c r="BK153" i="19" s="1"/>
  <c r="BM153" i="19" s="1"/>
  <c r="AZ153" i="19" l="1"/>
  <c r="Q153" i="19"/>
  <c r="AZ154" i="19"/>
  <c r="Q154" i="19"/>
  <c r="M155" i="19"/>
  <c r="O156" i="19"/>
  <c r="O157" i="19" l="1"/>
  <c r="P156" i="19"/>
  <c r="BL156" i="19" s="1"/>
  <c r="M156" i="19"/>
  <c r="N156" i="19" s="1"/>
  <c r="BK156" i="19" s="1"/>
  <c r="BM156" i="19" s="1"/>
  <c r="N155" i="19"/>
  <c r="BK155" i="19" s="1"/>
  <c r="BM155" i="19" s="1"/>
  <c r="AZ155" i="19" l="1"/>
  <c r="Q155" i="19"/>
  <c r="AZ156" i="19"/>
  <c r="Q156" i="19"/>
  <c r="O158" i="19"/>
  <c r="M157" i="19"/>
  <c r="N157" i="19" s="1"/>
  <c r="BK157" i="19" s="1"/>
  <c r="P157" i="19"/>
  <c r="BL157" i="19" s="1"/>
  <c r="BM157" i="19" l="1"/>
  <c r="M158" i="19"/>
  <c r="O159" i="19"/>
  <c r="P159" i="19" s="1"/>
  <c r="BL159" i="19" s="1"/>
  <c r="P158" i="19"/>
  <c r="BL158" i="19" s="1"/>
  <c r="AZ157" i="19" l="1"/>
  <c r="Q157" i="19"/>
  <c r="O160" i="19"/>
  <c r="M159" i="19"/>
  <c r="N158" i="19"/>
  <c r="BK158" i="19" s="1"/>
  <c r="BM158" i="19" s="1"/>
  <c r="AZ158" i="19" l="1"/>
  <c r="Q158" i="19"/>
  <c r="M160" i="19"/>
  <c r="N159" i="19"/>
  <c r="BK159" i="19" s="1"/>
  <c r="BM159" i="19" s="1"/>
  <c r="O161" i="19"/>
  <c r="P161" i="19" s="1"/>
  <c r="BL161" i="19" s="1"/>
  <c r="P160" i="19"/>
  <c r="BL160" i="19" s="1"/>
  <c r="AZ159" i="19" l="1"/>
  <c r="Q159" i="19"/>
  <c r="M161" i="19"/>
  <c r="N161" i="19" s="1"/>
  <c r="BK161" i="19" s="1"/>
  <c r="BM161" i="19" s="1"/>
  <c r="O162" i="19"/>
  <c r="N160" i="19"/>
  <c r="BK160" i="19" s="1"/>
  <c r="BM160" i="19" s="1"/>
  <c r="AZ160" i="19" l="1"/>
  <c r="Q160" i="19"/>
  <c r="AZ161" i="19"/>
  <c r="Q161" i="19"/>
  <c r="O163" i="19"/>
  <c r="P162" i="19"/>
  <c r="BL162" i="19" s="1"/>
  <c r="M162" i="19"/>
  <c r="N162" i="19" s="1"/>
  <c r="BK162" i="19" s="1"/>
  <c r="BM162" i="19" s="1"/>
  <c r="AZ162" i="19" l="1"/>
  <c r="Q162" i="19"/>
  <c r="O164" i="19"/>
  <c r="M163" i="19"/>
  <c r="N163" i="19" s="1"/>
  <c r="BK163" i="19" s="1"/>
  <c r="BM163" i="19" s="1"/>
  <c r="P163" i="19"/>
  <c r="BL163" i="19" s="1"/>
  <c r="AZ163" i="19" l="1"/>
  <c r="Q163" i="19"/>
  <c r="M164" i="19"/>
  <c r="O165" i="19"/>
  <c r="P165" i="19" s="1"/>
  <c r="BL165" i="19" s="1"/>
  <c r="P164" i="19"/>
  <c r="BL164" i="19" s="1"/>
  <c r="O166" i="19" l="1"/>
  <c r="M165" i="19"/>
  <c r="N164" i="19"/>
  <c r="BK164" i="19" s="1"/>
  <c r="BM164" i="19" s="1"/>
  <c r="AZ164" i="19" l="1"/>
  <c r="Q164" i="19"/>
  <c r="M166" i="19"/>
  <c r="N165" i="19"/>
  <c r="BK165" i="19" s="1"/>
  <c r="BM165" i="19" s="1"/>
  <c r="O167" i="19"/>
  <c r="P167" i="19" s="1"/>
  <c r="BL167" i="19" s="1"/>
  <c r="P166" i="19"/>
  <c r="BL166" i="19" s="1"/>
  <c r="AZ165" i="19" l="1"/>
  <c r="Q165" i="19"/>
  <c r="M167" i="19"/>
  <c r="N167" i="19" s="1"/>
  <c r="BK167" i="19" s="1"/>
  <c r="BM167" i="19" s="1"/>
  <c r="O168" i="19"/>
  <c r="N166" i="19"/>
  <c r="BK166" i="19" s="1"/>
  <c r="BM166" i="19" s="1"/>
  <c r="AZ166" i="19" l="1"/>
  <c r="Q166" i="19"/>
  <c r="AZ167" i="19"/>
  <c r="Q167" i="19"/>
  <c r="O169" i="19"/>
  <c r="P169" i="19" s="1"/>
  <c r="BL169" i="19" s="1"/>
  <c r="P168" i="19"/>
  <c r="BL168" i="19" s="1"/>
  <c r="M168" i="19"/>
  <c r="N168" i="19" s="1"/>
  <c r="BK168" i="19" s="1"/>
  <c r="BM168" i="19" s="1"/>
  <c r="AZ168" i="19" l="1"/>
  <c r="Q168" i="19"/>
  <c r="M169" i="19"/>
  <c r="O170" i="19"/>
  <c r="P170" i="19" s="1"/>
  <c r="BL170" i="19" s="1"/>
  <c r="M170" i="19" l="1"/>
  <c r="N170" i="19" s="1"/>
  <c r="BK170" i="19" s="1"/>
  <c r="BM170" i="19" s="1"/>
  <c r="N169" i="19"/>
  <c r="BK169" i="19" s="1"/>
  <c r="BM169" i="19" s="1"/>
  <c r="AZ169" i="19" l="1"/>
  <c r="Q169" i="19"/>
  <c r="AZ170" i="19"/>
  <c r="Q170" i="19"/>
  <c r="CM15" i="23"/>
  <c r="BL4" i="41" s="1"/>
  <c r="CM14" i="23"/>
  <c r="BK4" i="41" s="1"/>
  <c r="CM13" i="23"/>
  <c r="BJ4" i="41" s="1"/>
  <c r="CM12" i="23"/>
  <c r="BI4" i="41" s="1"/>
  <c r="CM11" i="23"/>
  <c r="BH4" i="41" s="1"/>
  <c r="CM10" i="23"/>
  <c r="BG4" i="41" s="1"/>
  <c r="CM9" i="23"/>
  <c r="BF4" i="41" s="1"/>
  <c r="CM8" i="23"/>
  <c r="BE4" i="41" s="1"/>
  <c r="D53" i="41" l="1"/>
  <c r="D56" i="41"/>
  <c r="D55" i="41"/>
  <c r="D54" i="41"/>
  <c r="D52" i="41"/>
  <c r="D51" i="41"/>
  <c r="D50" i="41"/>
  <c r="D49" i="41"/>
  <c r="BU14" i="15" l="1"/>
  <c r="V4" i="41" s="1"/>
  <c r="BU13" i="15"/>
  <c r="U4" i="41" s="1"/>
  <c r="BU12" i="15"/>
  <c r="T4" i="41" s="1"/>
  <c r="BU11" i="15"/>
  <c r="S4" i="41" s="1"/>
  <c r="BU10" i="15"/>
  <c r="R4" i="41" s="1"/>
  <c r="BU9" i="15"/>
  <c r="Q4" i="41" s="1"/>
  <c r="BU8" i="15"/>
  <c r="P4" i="41" s="1"/>
  <c r="BU7" i="15"/>
  <c r="O4" i="41" s="1"/>
  <c r="BU6" i="15"/>
  <c r="N4" i="41" s="1"/>
  <c r="BU5" i="15"/>
  <c r="M4" i="41" s="1"/>
  <c r="D14" i="41" l="1"/>
  <c r="D13" i="41"/>
  <c r="D12" i="41"/>
  <c r="D11" i="41"/>
  <c r="D10" i="41"/>
  <c r="D9" i="41"/>
  <c r="D8" i="41"/>
  <c r="D7" i="41"/>
  <c r="D6" i="41"/>
  <c r="D5" i="41"/>
  <c r="O36" i="18"/>
  <c r="M36" i="18"/>
  <c r="M37" i="18" l="1"/>
  <c r="O37" i="18"/>
  <c r="F50" i="18"/>
  <c r="F49" i="18"/>
  <c r="F48" i="18"/>
  <c r="F47" i="18"/>
  <c r="F46" i="18"/>
  <c r="F45" i="18"/>
  <c r="F44" i="18"/>
  <c r="P37" i="18" l="1"/>
  <c r="N37" i="18"/>
  <c r="O38" i="18"/>
  <c r="M38" i="18"/>
  <c r="N38" i="18" s="1"/>
  <c r="G44" i="18"/>
  <c r="T26" i="6" l="1"/>
  <c r="P38" i="18"/>
  <c r="M39" i="18"/>
  <c r="O39" i="18"/>
  <c r="P39" i="18" s="1"/>
  <c r="N39" i="18" l="1"/>
  <c r="O40" i="18"/>
  <c r="P40" i="18" s="1"/>
  <c r="M40" i="18"/>
  <c r="N40" i="18" s="1"/>
  <c r="J37" i="18"/>
  <c r="J38" i="18" s="1"/>
  <c r="J39" i="18" s="1"/>
  <c r="J40" i="18" s="1"/>
  <c r="J41" i="18" s="1"/>
  <c r="J42" i="18" s="1"/>
  <c r="J43" i="18" s="1"/>
  <c r="J44" i="18" s="1"/>
  <c r="J45" i="18" l="1"/>
  <c r="J46" i="18" s="1"/>
  <c r="J47" i="18" s="1"/>
  <c r="J48" i="18" s="1"/>
  <c r="J49" i="18" s="1"/>
  <c r="J50" i="18" s="1"/>
  <c r="J51" i="18" s="1"/>
  <c r="K44" i="18"/>
  <c r="M41" i="18"/>
  <c r="O41" i="18"/>
  <c r="F36" i="18"/>
  <c r="K36" i="18" s="1"/>
  <c r="F37" i="18"/>
  <c r="F38" i="18"/>
  <c r="F39" i="18"/>
  <c r="F40" i="18"/>
  <c r="F41" i="18"/>
  <c r="F42" i="18"/>
  <c r="P41" i="18" l="1"/>
  <c r="N41" i="18"/>
  <c r="O42" i="18"/>
  <c r="M42" i="18"/>
  <c r="N42" i="18" s="1"/>
  <c r="K45" i="18"/>
  <c r="G36" i="18"/>
  <c r="K38" i="18"/>
  <c r="K41" i="18"/>
  <c r="K42" i="18"/>
  <c r="K37" i="18"/>
  <c r="K39" i="18"/>
  <c r="K40" i="18"/>
  <c r="P42" i="18" l="1"/>
  <c r="M43" i="18"/>
  <c r="N43" i="18" s="1"/>
  <c r="O43" i="18"/>
  <c r="P43" i="18" s="1"/>
  <c r="K46" i="18"/>
  <c r="O44" i="18" l="1"/>
  <c r="P44" i="18" s="1"/>
  <c r="M44" i="18"/>
  <c r="M45" i="18" s="1"/>
  <c r="K47" i="18"/>
  <c r="O45" i="18" l="1"/>
  <c r="N45" i="18"/>
  <c r="N44" i="18"/>
  <c r="M46" i="18"/>
  <c r="K48" i="18"/>
  <c r="O46" i="18" l="1"/>
  <c r="P45" i="18"/>
  <c r="N46" i="18"/>
  <c r="M47" i="18"/>
  <c r="K49" i="18"/>
  <c r="O47" i="18" l="1"/>
  <c r="O48" i="18" s="1"/>
  <c r="P46" i="18"/>
  <c r="N47" i="18"/>
  <c r="M48" i="18"/>
  <c r="K50" i="18"/>
  <c r="P48" i="18" l="1"/>
  <c r="P47" i="18"/>
  <c r="N48" i="18"/>
  <c r="O49" i="18"/>
  <c r="M49" i="18"/>
  <c r="P49" i="18" l="1"/>
  <c r="N49" i="18"/>
  <c r="M50" i="18"/>
  <c r="O50" i="18"/>
  <c r="F46" i="14"/>
  <c r="F45" i="14"/>
  <c r="M42" i="14"/>
  <c r="L42" i="14"/>
  <c r="I42" i="14"/>
  <c r="H42" i="14"/>
  <c r="N41" i="14"/>
  <c r="J41" i="14"/>
  <c r="N40" i="14"/>
  <c r="J40" i="14"/>
  <c r="N39" i="14"/>
  <c r="J39" i="14"/>
  <c r="N38" i="14"/>
  <c r="N37" i="14"/>
  <c r="J37" i="14"/>
  <c r="N36" i="14"/>
  <c r="J36" i="14"/>
  <c r="N35" i="14"/>
  <c r="J35" i="14"/>
  <c r="N34" i="14"/>
  <c r="J34" i="14"/>
  <c r="N33" i="14"/>
  <c r="J33" i="14"/>
  <c r="N32" i="14"/>
  <c r="J32" i="14"/>
  <c r="N31" i="14"/>
  <c r="J31" i="14"/>
  <c r="N30" i="14"/>
  <c r="J30" i="14"/>
  <c r="N29" i="14"/>
  <c r="J29" i="14"/>
  <c r="N28" i="14"/>
  <c r="J28" i="14"/>
  <c r="N27" i="14"/>
  <c r="J27" i="14"/>
  <c r="N26" i="14"/>
  <c r="J26" i="14"/>
  <c r="N25" i="14"/>
  <c r="J25" i="14"/>
  <c r="N24" i="14"/>
  <c r="J24" i="14"/>
  <c r="N23" i="14"/>
  <c r="J23" i="14"/>
  <c r="N22" i="14"/>
  <c r="J22" i="14"/>
  <c r="N21" i="14"/>
  <c r="J21" i="14"/>
  <c r="N20" i="14"/>
  <c r="J20" i="14"/>
  <c r="N19" i="14"/>
  <c r="J19" i="14"/>
  <c r="N18" i="14"/>
  <c r="J18" i="14"/>
  <c r="N17" i="14"/>
  <c r="J17" i="14"/>
  <c r="N16" i="14"/>
  <c r="J16" i="14"/>
  <c r="N15" i="14"/>
  <c r="J15" i="14"/>
  <c r="N14" i="14"/>
  <c r="J14" i="14"/>
  <c r="N13" i="14"/>
  <c r="J13" i="14"/>
  <c r="N12" i="14"/>
  <c r="J12" i="14"/>
  <c r="N11" i="14"/>
  <c r="J11" i="14"/>
  <c r="J43" i="14" s="1"/>
  <c r="J44" i="14" s="1"/>
  <c r="J45" i="14" s="1"/>
  <c r="J46" i="14" s="1"/>
  <c r="N10" i="14"/>
  <c r="J10" i="14"/>
  <c r="N9" i="14"/>
  <c r="J9" i="14"/>
  <c r="P50" i="18" l="1"/>
  <c r="N50" i="18"/>
  <c r="N43" i="14"/>
  <c r="N44" i="14" s="1"/>
  <c r="N45" i="14" s="1"/>
  <c r="N46" i="14" s="1"/>
  <c r="O51" i="18"/>
  <c r="P51" i="18" s="1"/>
  <c r="M51" i="18"/>
  <c r="N51" i="18" s="1"/>
  <c r="H55" i="14" l="1"/>
  <c r="D53" i="18"/>
  <c r="E72" i="18" l="1"/>
  <c r="D51" i="18" l="1"/>
  <c r="K51" i="18" s="1"/>
  <c r="L44" i="18" s="1"/>
  <c r="BB15" i="18" s="1"/>
  <c r="V51" i="18"/>
  <c r="AC51" i="18" s="1"/>
  <c r="AD44" i="18" l="1"/>
  <c r="AD54" i="18" s="1"/>
  <c r="AC2" i="19" s="1"/>
  <c r="DK15" i="18"/>
  <c r="AJ4" i="41" s="1"/>
  <c r="E53" i="18"/>
  <c r="V43" i="18" s="1"/>
  <c r="AC43" i="18" s="1"/>
  <c r="D28" i="41" l="1"/>
  <c r="D43" i="18"/>
  <c r="K43" i="18" s="1"/>
  <c r="L36" i="18" s="1"/>
  <c r="BB14" i="18" l="1"/>
  <c r="L54" i="18"/>
  <c r="DK14" i="18"/>
  <c r="AI4" i="41" s="1"/>
  <c r="D160" i="41"/>
  <c r="BP17" i="19"/>
  <c r="BP18" i="19" s="1"/>
  <c r="D18" i="19" s="1"/>
  <c r="D27" i="41" l="1"/>
  <c r="L2" i="19"/>
  <c r="BI2" i="19" s="1"/>
  <c r="AL4" i="41" l="1"/>
  <c r="D30" i="41"/>
  <c r="DV2" i="41"/>
  <c r="B118" i="41"/>
</calcChain>
</file>

<file path=xl/sharedStrings.xml><?xml version="1.0" encoding="utf-8"?>
<sst xmlns="http://schemas.openxmlformats.org/spreadsheetml/2006/main" count="1884" uniqueCount="801">
  <si>
    <t>年</t>
    <rPh sb="0" eb="1">
      <t>ネン</t>
    </rPh>
    <phoneticPr fontId="7"/>
  </si>
  <si>
    <t>月</t>
    <rPh sb="0" eb="1">
      <t>ツキ</t>
    </rPh>
    <phoneticPr fontId="7"/>
  </si>
  <si>
    <t>住　　所</t>
    <rPh sb="0" eb="1">
      <t>ジュウ</t>
    </rPh>
    <rPh sb="3" eb="4">
      <t>ショ</t>
    </rPh>
    <phoneticPr fontId="7"/>
  </si>
  <si>
    <t>名　　称</t>
    <rPh sb="0" eb="1">
      <t>ナ</t>
    </rPh>
    <rPh sb="3" eb="4">
      <t>ショウ</t>
    </rPh>
    <phoneticPr fontId="7"/>
  </si>
  <si>
    <t>印</t>
    <rPh sb="0" eb="1">
      <t>イン</t>
    </rPh>
    <phoneticPr fontId="7"/>
  </si>
  <si>
    <t>氏名（漢字）</t>
    <rPh sb="0" eb="2">
      <t>シメイ</t>
    </rPh>
    <rPh sb="3" eb="5">
      <t>カンジ</t>
    </rPh>
    <phoneticPr fontId="7"/>
  </si>
  <si>
    <t>性別</t>
    <rPh sb="0" eb="2">
      <t>セイベツ</t>
    </rPh>
    <phoneticPr fontId="7"/>
  </si>
  <si>
    <t>会社名</t>
    <rPh sb="0" eb="3">
      <t>カイシャメイ</t>
    </rPh>
    <phoneticPr fontId="7"/>
  </si>
  <si>
    <t>対象要件</t>
    <rPh sb="0" eb="2">
      <t>タイショウ</t>
    </rPh>
    <rPh sb="2" eb="4">
      <t>ヨウケン</t>
    </rPh>
    <phoneticPr fontId="7"/>
  </si>
  <si>
    <t>費用区分</t>
    <rPh sb="0" eb="2">
      <t>ヒヨウ</t>
    </rPh>
    <rPh sb="2" eb="4">
      <t>クブン</t>
    </rPh>
    <phoneticPr fontId="7"/>
  </si>
  <si>
    <t>発注予定日</t>
    <rPh sb="0" eb="2">
      <t>ハッチュウ</t>
    </rPh>
    <rPh sb="2" eb="4">
      <t>ヨテイ</t>
    </rPh>
    <rPh sb="4" eb="5">
      <t>ヒ</t>
    </rPh>
    <phoneticPr fontId="7"/>
  </si>
  <si>
    <t>支払予定日</t>
    <rPh sb="0" eb="2">
      <t>シハライ</t>
    </rPh>
    <rPh sb="2" eb="4">
      <t>ヨテイ</t>
    </rPh>
    <rPh sb="4" eb="5">
      <t>ヒ</t>
    </rPh>
    <phoneticPr fontId="7"/>
  </si>
  <si>
    <t>納入予定日</t>
    <rPh sb="0" eb="2">
      <t>ノウニュウ</t>
    </rPh>
    <rPh sb="2" eb="4">
      <t>ヨテイ</t>
    </rPh>
    <rPh sb="4" eb="5">
      <t>ヒ</t>
    </rPh>
    <phoneticPr fontId="7"/>
  </si>
  <si>
    <t>型番</t>
    <rPh sb="0" eb="2">
      <t>カタバン</t>
    </rPh>
    <phoneticPr fontId="7"/>
  </si>
  <si>
    <t>補足事項</t>
    <rPh sb="0" eb="2">
      <t>ホソク</t>
    </rPh>
    <rPh sb="2" eb="4">
      <t>ジコウ</t>
    </rPh>
    <phoneticPr fontId="7"/>
  </si>
  <si>
    <t>耐用
年数</t>
    <rPh sb="0" eb="2">
      <t>タイヨウ</t>
    </rPh>
    <rPh sb="3" eb="5">
      <t>ネンスウ</t>
    </rPh>
    <phoneticPr fontId="7"/>
  </si>
  <si>
    <t>対象
要件</t>
    <rPh sb="0" eb="2">
      <t>タイショウ</t>
    </rPh>
    <rPh sb="3" eb="5">
      <t>ヨウケン</t>
    </rPh>
    <phoneticPr fontId="7"/>
  </si>
  <si>
    <t>合計</t>
    <rPh sb="0" eb="2">
      <t>ゴウケイ</t>
    </rPh>
    <phoneticPr fontId="7"/>
  </si>
  <si>
    <t>設計費</t>
    <rPh sb="0" eb="2">
      <t>セッケイ</t>
    </rPh>
    <rPh sb="2" eb="3">
      <t>ヒ</t>
    </rPh>
    <phoneticPr fontId="7"/>
  </si>
  <si>
    <t>設備費</t>
    <rPh sb="0" eb="2">
      <t>セツビ</t>
    </rPh>
    <rPh sb="2" eb="3">
      <t>ヒ</t>
    </rPh>
    <phoneticPr fontId="7"/>
  </si>
  <si>
    <t>工事費</t>
    <rPh sb="0" eb="2">
      <t>コウジ</t>
    </rPh>
    <rPh sb="2" eb="3">
      <t>ヒ</t>
    </rPh>
    <phoneticPr fontId="7"/>
  </si>
  <si>
    <t>物品・サービス費</t>
    <rPh sb="0" eb="2">
      <t>ブッピン</t>
    </rPh>
    <rPh sb="7" eb="8">
      <t>ヒ</t>
    </rPh>
    <phoneticPr fontId="7"/>
  </si>
  <si>
    <t>内容</t>
    <rPh sb="0" eb="2">
      <t>ナイヨウ</t>
    </rPh>
    <phoneticPr fontId="7"/>
  </si>
  <si>
    <t>製造メーカー</t>
    <rPh sb="0" eb="2">
      <t>セイゾウ</t>
    </rPh>
    <phoneticPr fontId="7"/>
  </si>
  <si>
    <t>製品名</t>
    <rPh sb="0" eb="3">
      <t>セイヒンメイ</t>
    </rPh>
    <phoneticPr fontId="7"/>
  </si>
  <si>
    <t>比較指標</t>
    <rPh sb="0" eb="2">
      <t>ヒカク</t>
    </rPh>
    <rPh sb="2" eb="4">
      <t>シヒョウ</t>
    </rPh>
    <phoneticPr fontId="7"/>
  </si>
  <si>
    <t>導入設備</t>
    <rPh sb="0" eb="2">
      <t>ドウニュウ</t>
    </rPh>
    <rPh sb="2" eb="4">
      <t>セツビ</t>
    </rPh>
    <phoneticPr fontId="7"/>
  </si>
  <si>
    <t>中小企業</t>
    <rPh sb="0" eb="2">
      <t>チュウショウ</t>
    </rPh>
    <rPh sb="2" eb="4">
      <t>キギョウ</t>
    </rPh>
    <phoneticPr fontId="7"/>
  </si>
  <si>
    <t>単位期間</t>
    <rPh sb="0" eb="2">
      <t>タンイ</t>
    </rPh>
    <rPh sb="2" eb="4">
      <t>キカン</t>
    </rPh>
    <phoneticPr fontId="7"/>
  </si>
  <si>
    <t>融資額</t>
    <rPh sb="0" eb="2">
      <t>ユウシ</t>
    </rPh>
    <rPh sb="2" eb="3">
      <t>ガク</t>
    </rPh>
    <phoneticPr fontId="7"/>
  </si>
  <si>
    <t>開始日</t>
    <rPh sb="0" eb="2">
      <t>カイシ</t>
    </rPh>
    <rPh sb="2" eb="3">
      <t>ヒ</t>
    </rPh>
    <phoneticPr fontId="7"/>
  </si>
  <si>
    <t>終了日</t>
    <rPh sb="0" eb="2">
      <t>シュウリョウ</t>
    </rPh>
    <rPh sb="2" eb="3">
      <t>ヒ</t>
    </rPh>
    <phoneticPr fontId="7"/>
  </si>
  <si>
    <t>日数</t>
    <rPh sb="0" eb="2">
      <t>ニッスウ</t>
    </rPh>
    <phoneticPr fontId="7"/>
  </si>
  <si>
    <t>提出書類</t>
  </si>
  <si>
    <t>要件</t>
    <rPh sb="0" eb="2">
      <t>ヨウケン</t>
    </rPh>
    <phoneticPr fontId="7"/>
  </si>
  <si>
    <t>備考</t>
  </si>
  <si>
    <t>エネルギー使用量の原油換算表</t>
    <rPh sb="5" eb="8">
      <t>シヨウリョウ</t>
    </rPh>
    <rPh sb="9" eb="11">
      <t>ゲンユ</t>
    </rPh>
    <rPh sb="11" eb="13">
      <t>カンザン</t>
    </rPh>
    <rPh sb="13" eb="14">
      <t>ヒョウ</t>
    </rPh>
    <phoneticPr fontId="21"/>
  </si>
  <si>
    <t>単位</t>
  </si>
  <si>
    <t xml:space="preserve">
換算
係数
(GJ/
単位)</t>
    <rPh sb="1" eb="3">
      <t>カンサン</t>
    </rPh>
    <rPh sb="4" eb="6">
      <t>ケイスウ</t>
    </rPh>
    <rPh sb="12" eb="14">
      <t>タンイ</t>
    </rPh>
    <phoneticPr fontId="21"/>
  </si>
  <si>
    <t>使用量
A</t>
    <rPh sb="0" eb="3">
      <t>シヨウリョウ</t>
    </rPh>
    <phoneticPr fontId="21"/>
  </si>
  <si>
    <t>販売した副生エネルギーの量 B</t>
    <rPh sb="0" eb="2">
      <t>ハンバイ</t>
    </rPh>
    <rPh sb="4" eb="6">
      <t>フクセイ</t>
    </rPh>
    <rPh sb="12" eb="13">
      <t>リョウ</t>
    </rPh>
    <phoneticPr fontId="21"/>
  </si>
  <si>
    <t>差引後の熱量
(A-B)×換算係数</t>
    <rPh sb="0" eb="2">
      <t>サシヒキ</t>
    </rPh>
    <rPh sb="2" eb="3">
      <t>ゴ</t>
    </rPh>
    <rPh sb="4" eb="6">
      <t>ネツリョウ</t>
    </rPh>
    <rPh sb="13" eb="15">
      <t>カンサン</t>
    </rPh>
    <rPh sb="15" eb="17">
      <t>ケイスウ</t>
    </rPh>
    <phoneticPr fontId="21"/>
  </si>
  <si>
    <t>使用量
C</t>
    <rPh sb="0" eb="3">
      <t>シヨウリョウ</t>
    </rPh>
    <phoneticPr fontId="21"/>
  </si>
  <si>
    <t>販売する副生エネルギーの量 D</t>
    <rPh sb="0" eb="2">
      <t>ハンバイ</t>
    </rPh>
    <rPh sb="4" eb="6">
      <t>フクセイ</t>
    </rPh>
    <rPh sb="12" eb="13">
      <t>リョウ</t>
    </rPh>
    <phoneticPr fontId="21"/>
  </si>
  <si>
    <t>差引後の熱量
(C-D)×換算係数</t>
    <rPh sb="0" eb="2">
      <t>サシヒキ</t>
    </rPh>
    <rPh sb="2" eb="3">
      <t>ゴ</t>
    </rPh>
    <rPh sb="4" eb="6">
      <t>ネツリョウ</t>
    </rPh>
    <rPh sb="13" eb="15">
      <t>カンサン</t>
    </rPh>
    <rPh sb="15" eb="17">
      <t>ケイスウ</t>
    </rPh>
    <phoneticPr fontId="21"/>
  </si>
  <si>
    <t>数値</t>
    <rPh sb="0" eb="2">
      <t>スウチ</t>
    </rPh>
    <phoneticPr fontId="21"/>
  </si>
  <si>
    <t>熱量（GJ）</t>
    <rPh sb="0" eb="2">
      <t>ネツリョウ</t>
    </rPh>
    <phoneticPr fontId="21"/>
  </si>
  <si>
    <t>生産量　　</t>
    <phoneticPr fontId="21"/>
  </si>
  <si>
    <t>ａ</t>
    <phoneticPr fontId="21"/>
  </si>
  <si>
    <t>燃料及び熱</t>
    <rPh sb="0" eb="2">
      <t>ネンリョウ</t>
    </rPh>
    <rPh sb="2" eb="3">
      <t>オヨ</t>
    </rPh>
    <rPh sb="4" eb="5">
      <t>ネツ</t>
    </rPh>
    <phoneticPr fontId="21"/>
  </si>
  <si>
    <t>原油</t>
  </si>
  <si>
    <t>ｋｌ</t>
  </si>
  <si>
    <t>原油のうちコンデンセート（ＮＧＬ）</t>
    <rPh sb="0" eb="2">
      <t>ゲンユ</t>
    </rPh>
    <phoneticPr fontId="21"/>
  </si>
  <si>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</si>
  <si>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</si>
  <si>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</si>
  <si>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</si>
  <si>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</si>
  <si>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</si>
  <si>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</si>
  <si>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</si>
  <si>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</si>
  <si>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</si>
  <si>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</si>
  <si>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</si>
  <si>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t>千ｍ３</t>
  </si>
  <si>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</si>
  <si>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</si>
  <si>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</si>
  <si>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</si>
  <si>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</si>
  <si>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</si>
  <si>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</si>
  <si>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</si>
  <si>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</si>
  <si>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</si>
  <si>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</si>
  <si>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</si>
  <si>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その他の燃料</t>
    <rPh sb="2" eb="3">
      <t>タ</t>
    </rPh>
    <rPh sb="4" eb="6">
      <t>ネンリョウ</t>
    </rPh>
    <phoneticPr fontId="21"/>
  </si>
  <si>
    <t>都市ガス１３A</t>
    <phoneticPr fontId="21"/>
  </si>
  <si>
    <t>産業用蒸気</t>
    <rPh sb="0" eb="3">
      <t>サンギョウヨウ</t>
    </rPh>
    <phoneticPr fontId="21"/>
  </si>
  <si>
    <t>GＪ</t>
  </si>
  <si>
    <t>産業用以外の蒸気</t>
    <rPh sb="0" eb="3">
      <t>サンギョウヨウ</t>
    </rPh>
    <rPh sb="3" eb="5">
      <t>イガイ</t>
    </rPh>
    <rPh sb="6" eb="8">
      <t>ジョウキ</t>
    </rPh>
    <phoneticPr fontId="21"/>
  </si>
  <si>
    <t>温水</t>
  </si>
  <si>
    <t>冷水</t>
  </si>
  <si>
    <t>電気</t>
    <rPh sb="0" eb="2">
      <t>デンキ</t>
    </rPh>
    <phoneticPr fontId="21"/>
  </si>
  <si>
    <t>一般電気事業者</t>
  </si>
  <si>
    <t>昼間買電</t>
  </si>
  <si>
    <t>千ｋWh</t>
  </si>
  <si>
    <t>夜間買電</t>
    <rPh sb="2" eb="3">
      <t>カ</t>
    </rPh>
    <phoneticPr fontId="21"/>
  </si>
  <si>
    <t>その他</t>
  </si>
  <si>
    <t>上記以外の買電</t>
  </si>
  <si>
    <t>自家発電</t>
    <phoneticPr fontId="21"/>
  </si>
  <si>
    <t>自家発電以外の計 h</t>
    <rPh sb="0" eb="2">
      <t>ジカ</t>
    </rPh>
    <rPh sb="2" eb="4">
      <t>ハツデン</t>
    </rPh>
    <rPh sb="4" eb="6">
      <t>イガイ</t>
    </rPh>
    <rPh sb="7" eb="8">
      <t>ケイ</t>
    </rPh>
    <phoneticPr fontId="21"/>
  </si>
  <si>
    <t>-</t>
    <phoneticPr fontId="21"/>
  </si>
  <si>
    <t>熱量合計</t>
    <rPh sb="2" eb="4">
      <t>ゴウケイ</t>
    </rPh>
    <phoneticPr fontId="14"/>
  </si>
  <si>
    <t>GJ</t>
    <phoneticPr fontId="21"/>
  </si>
  <si>
    <r>
      <rPr>
        <b/>
        <sz val="10"/>
        <rFont val="ＭＳ 明朝"/>
        <family val="1"/>
        <charset val="128"/>
      </rPr>
      <t>原油換算量</t>
    </r>
    <r>
      <rPr>
        <sz val="10"/>
        <rFont val="ＭＳ 明朝"/>
        <family val="1"/>
        <charset val="128"/>
      </rPr>
      <t xml:space="preserve">
(10GJ=0.258kl)</t>
    </r>
    <phoneticPr fontId="21"/>
  </si>
  <si>
    <t>kl</t>
    <phoneticPr fontId="21"/>
  </si>
  <si>
    <t>ｂ</t>
    <phoneticPr fontId="21"/>
  </si>
  <si>
    <t>ｃ</t>
    <phoneticPr fontId="21"/>
  </si>
  <si>
    <t>エネルギー原単位</t>
    <phoneticPr fontId="21"/>
  </si>
  <si>
    <t>ｄ</t>
    <phoneticPr fontId="21"/>
  </si>
  <si>
    <t>ｅ</t>
    <phoneticPr fontId="21"/>
  </si>
  <si>
    <t>（注）　　　</t>
    <phoneticPr fontId="21"/>
  </si>
  <si>
    <t>・導入後のエネルギー使用量は、利子補給対象事業に係るエネルギー消費量の差異のみを織り込む。</t>
    <rPh sb="15" eb="17">
      <t>リシ</t>
    </rPh>
    <rPh sb="17" eb="19">
      <t>ホキュウ</t>
    </rPh>
    <rPh sb="19" eb="21">
      <t>タイショウ</t>
    </rPh>
    <rPh sb="21" eb="23">
      <t>ジギョウ</t>
    </rPh>
    <phoneticPr fontId="21"/>
  </si>
  <si>
    <t>　　　</t>
    <phoneticPr fontId="21"/>
  </si>
  <si>
    <t>・事業場への入出のエネルギー全てに関して記述すること。</t>
    <phoneticPr fontId="21"/>
  </si>
  <si>
    <t>・蒸気、温水及び冷水の換算係数に相当する係数で当該熱を発生させるために使用された燃料の発熱量を算定する上で</t>
    <phoneticPr fontId="21"/>
  </si>
  <si>
    <t>　　　　</t>
    <phoneticPr fontId="21"/>
  </si>
  <si>
    <t xml:space="preserve">  適切と認められるものを求めることができるときは、換算係数に代えて当該係数を用いることができる。</t>
    <phoneticPr fontId="21"/>
  </si>
  <si>
    <t>・導入後に生産量や稼働時間等が減る見込みがある場合、導入後の生産量は過去の実績年度と同じとすることとし、</t>
    <rPh sb="1" eb="3">
      <t>ドウニュウ</t>
    </rPh>
    <rPh sb="3" eb="4">
      <t>ゴ</t>
    </rPh>
    <rPh sb="5" eb="7">
      <t>セイサン</t>
    </rPh>
    <rPh sb="7" eb="8">
      <t>リョウ</t>
    </rPh>
    <rPh sb="9" eb="11">
      <t>カドウ</t>
    </rPh>
    <rPh sb="11" eb="13">
      <t>ジカン</t>
    </rPh>
    <rPh sb="13" eb="14">
      <t>トウ</t>
    </rPh>
    <rPh sb="15" eb="16">
      <t>ヘ</t>
    </rPh>
    <rPh sb="17" eb="19">
      <t>ミコ</t>
    </rPh>
    <rPh sb="23" eb="25">
      <t>バアイ</t>
    </rPh>
    <rPh sb="26" eb="28">
      <t>ドウニュウ</t>
    </rPh>
    <rPh sb="28" eb="29">
      <t>ゴ</t>
    </rPh>
    <rPh sb="30" eb="32">
      <t>セイサン</t>
    </rPh>
    <rPh sb="32" eb="33">
      <t>リョウ</t>
    </rPh>
    <rPh sb="34" eb="36">
      <t>カコ</t>
    </rPh>
    <rPh sb="37" eb="39">
      <t>ジッセキ</t>
    </rPh>
    <rPh sb="39" eb="41">
      <t>ネンド</t>
    </rPh>
    <rPh sb="42" eb="43">
      <t>オナ</t>
    </rPh>
    <phoneticPr fontId="21"/>
  </si>
  <si>
    <t>　同条件として省エネルギー計算すること。</t>
    <rPh sb="1" eb="4">
      <t>ドウジョウケン</t>
    </rPh>
    <rPh sb="7" eb="8">
      <t>ショウ</t>
    </rPh>
    <rPh sb="13" eb="15">
      <t>ケイサン</t>
    </rPh>
    <phoneticPr fontId="21"/>
  </si>
  <si>
    <t>【エネルギー原単位の改善効果】</t>
    <rPh sb="6" eb="9">
      <t>ゲンタンイ</t>
    </rPh>
    <rPh sb="10" eb="12">
      <t>カイゼン</t>
    </rPh>
    <rPh sb="12" eb="14">
      <t>コウカ</t>
    </rPh>
    <phoneticPr fontId="21"/>
  </si>
  <si>
    <t>％</t>
    <phoneticPr fontId="21"/>
  </si>
  <si>
    <t>　1-(ｅ/ｄ)</t>
    <phoneticPr fontId="21"/>
  </si>
  <si>
    <t>見積書</t>
    <rPh sb="0" eb="3">
      <t>ミツモリショ</t>
    </rPh>
    <phoneticPr fontId="7"/>
  </si>
  <si>
    <t>省エネ要因</t>
    <rPh sb="0" eb="1">
      <t>ショウ</t>
    </rPh>
    <rPh sb="3" eb="5">
      <t>ヨウイン</t>
    </rPh>
    <phoneticPr fontId="7"/>
  </si>
  <si>
    <t>３．原単位改善率</t>
    <phoneticPr fontId="7"/>
  </si>
  <si>
    <t>記</t>
    <rPh sb="0" eb="1">
      <t>キ</t>
    </rPh>
    <phoneticPr fontId="7"/>
  </si>
  <si>
    <t>円</t>
    <rPh sb="0" eb="1">
      <t>エン</t>
    </rPh>
    <phoneticPr fontId="7"/>
  </si>
  <si>
    <t>元金均等返済額</t>
    <rPh sb="0" eb="2">
      <t>ガンキン</t>
    </rPh>
    <rPh sb="2" eb="4">
      <t>キントウ</t>
    </rPh>
    <rPh sb="4" eb="6">
      <t>ヘンサイ</t>
    </rPh>
    <rPh sb="6" eb="7">
      <t>ガク</t>
    </rPh>
    <phoneticPr fontId="7"/>
  </si>
  <si>
    <t>融資利率</t>
    <rPh sb="0" eb="2">
      <t>ユウシ</t>
    </rPh>
    <rPh sb="2" eb="4">
      <t>リリツ</t>
    </rPh>
    <phoneticPr fontId="7"/>
  </si>
  <si>
    <t>利子補給率</t>
    <rPh sb="0" eb="2">
      <t>リシ</t>
    </rPh>
    <rPh sb="2" eb="4">
      <t>ホキュウ</t>
    </rPh>
    <rPh sb="4" eb="5">
      <t>リツ</t>
    </rPh>
    <phoneticPr fontId="7"/>
  </si>
  <si>
    <t>指定金融機関</t>
    <rPh sb="0" eb="2">
      <t>シテイ</t>
    </rPh>
    <rPh sb="2" eb="4">
      <t>キンユウ</t>
    </rPh>
    <rPh sb="4" eb="6">
      <t>キカン</t>
    </rPh>
    <phoneticPr fontId="7"/>
  </si>
  <si>
    <t>代表者等名</t>
    <rPh sb="0" eb="3">
      <t>ダイヒョウシャ</t>
    </rPh>
    <rPh sb="3" eb="4">
      <t>トウ</t>
    </rPh>
    <rPh sb="4" eb="5">
      <t>メイ</t>
    </rPh>
    <phoneticPr fontId="7"/>
  </si>
  <si>
    <t>１．融資名称</t>
    <rPh sb="2" eb="4">
      <t>ユウシ</t>
    </rPh>
    <rPh sb="4" eb="6">
      <t>メイショウ</t>
    </rPh>
    <phoneticPr fontId="7"/>
  </si>
  <si>
    <t>（注）この申請書には、ＳＩＩが指示する書面を添付すること。</t>
    <phoneticPr fontId="7"/>
  </si>
  <si>
    <t>様式第１</t>
    <phoneticPr fontId="7"/>
  </si>
  <si>
    <t>融資計画書</t>
    <phoneticPr fontId="7"/>
  </si>
  <si>
    <t>２．融資計画の内容</t>
    <rPh sb="2" eb="4">
      <t>ユウシ</t>
    </rPh>
    <rPh sb="4" eb="6">
      <t>ケイカク</t>
    </rPh>
    <rPh sb="7" eb="9">
      <t>ナイヨウ</t>
    </rPh>
    <phoneticPr fontId="7"/>
  </si>
  <si>
    <t>利子補給対象事業者</t>
    <rPh sb="0" eb="2">
      <t>リシ</t>
    </rPh>
    <rPh sb="2" eb="4">
      <t>ホキュウ</t>
    </rPh>
    <rPh sb="4" eb="6">
      <t>タイショウ</t>
    </rPh>
    <rPh sb="6" eb="9">
      <t>ジギョウシャ</t>
    </rPh>
    <phoneticPr fontId="7"/>
  </si>
  <si>
    <t>氏名（ｶﾅ）</t>
    <rPh sb="0" eb="2">
      <t>シメイ</t>
    </rPh>
    <phoneticPr fontId="7"/>
  </si>
  <si>
    <t>（別添１）</t>
    <phoneticPr fontId="7"/>
  </si>
  <si>
    <t>１．融資の内容</t>
    <rPh sb="2" eb="4">
      <t>ユウシ</t>
    </rPh>
    <rPh sb="5" eb="7">
      <t>ナイヨウ</t>
    </rPh>
    <phoneticPr fontId="7"/>
  </si>
  <si>
    <t>最終弁済額</t>
  </si>
  <si>
    <t>％</t>
    <phoneticPr fontId="7"/>
  </si>
  <si>
    <t>内　交付対象融資額</t>
    <rPh sb="2" eb="4">
      <t>コウフ</t>
    </rPh>
    <rPh sb="4" eb="6">
      <t>タイショウ</t>
    </rPh>
    <rPh sb="6" eb="8">
      <t>ユウシ</t>
    </rPh>
    <phoneticPr fontId="7"/>
  </si>
  <si>
    <t>交付対象融資期間</t>
    <rPh sb="6" eb="8">
      <t>キカン</t>
    </rPh>
    <phoneticPr fontId="7"/>
  </si>
  <si>
    <t>２．申請する利子補給金の額</t>
    <rPh sb="2" eb="4">
      <t>シンセイ</t>
    </rPh>
    <rPh sb="6" eb="8">
      <t>リシ</t>
    </rPh>
    <rPh sb="8" eb="11">
      <t>ホキュウキン</t>
    </rPh>
    <rPh sb="12" eb="13">
      <t>ガク</t>
    </rPh>
    <phoneticPr fontId="7"/>
  </si>
  <si>
    <t>融資残高
（円）</t>
    <rPh sb="0" eb="2">
      <t>ユウシ</t>
    </rPh>
    <rPh sb="2" eb="4">
      <t>ザンダカ</t>
    </rPh>
    <rPh sb="6" eb="7">
      <t>エン</t>
    </rPh>
    <phoneticPr fontId="7"/>
  </si>
  <si>
    <t>交付対象融資
残高
（円）</t>
    <rPh sb="7" eb="9">
      <t>ザンダカ</t>
    </rPh>
    <phoneticPr fontId="7"/>
  </si>
  <si>
    <t>融資計画詳細</t>
    <rPh sb="0" eb="2">
      <t>ユウシ</t>
    </rPh>
    <rPh sb="2" eb="4">
      <t>ケイカク</t>
    </rPh>
    <rPh sb="4" eb="6">
      <t>ショウサイ</t>
    </rPh>
    <phoneticPr fontId="7"/>
  </si>
  <si>
    <t>資本金</t>
    <rPh sb="0" eb="3">
      <t>シホンキン</t>
    </rPh>
    <phoneticPr fontId="7"/>
  </si>
  <si>
    <t>人</t>
    <rPh sb="0" eb="1">
      <t>ヒト</t>
    </rPh>
    <phoneticPr fontId="7"/>
  </si>
  <si>
    <t>従業員数</t>
    <rPh sb="0" eb="3">
      <t>ジュウギョウイン</t>
    </rPh>
    <rPh sb="3" eb="4">
      <t>スウ</t>
    </rPh>
    <phoneticPr fontId="7"/>
  </si>
  <si>
    <t>融資額</t>
    <phoneticPr fontId="7"/>
  </si>
  <si>
    <t>交付対象融資額</t>
    <rPh sb="6" eb="7">
      <t>ガク</t>
    </rPh>
    <phoneticPr fontId="7"/>
  </si>
  <si>
    <t>元金均等返済額（円）</t>
    <rPh sb="8" eb="9">
      <t>エン</t>
    </rPh>
    <phoneticPr fontId="7"/>
  </si>
  <si>
    <t>（別添１）</t>
  </si>
  <si>
    <t>計算用セル
（配布時非表示）</t>
    <rPh sb="0" eb="3">
      <t>ケイサンヨウ</t>
    </rPh>
    <rPh sb="7" eb="9">
      <t>ハイフ</t>
    </rPh>
    <rPh sb="9" eb="10">
      <t>ジ</t>
    </rPh>
    <rPh sb="10" eb="13">
      <t>ヒヒョウジ</t>
    </rPh>
    <phoneticPr fontId="7"/>
  </si>
  <si>
    <t>交付申請</t>
    <rPh sb="0" eb="2">
      <t>コウフ</t>
    </rPh>
    <rPh sb="2" eb="4">
      <t>シンセイ</t>
    </rPh>
    <phoneticPr fontId="7"/>
  </si>
  <si>
    <t>融資計画</t>
    <rPh sb="0" eb="2">
      <t>ユウシ</t>
    </rPh>
    <rPh sb="2" eb="4">
      <t>ケイカク</t>
    </rPh>
    <phoneticPr fontId="7"/>
  </si>
  <si>
    <t>利子補給金の額</t>
    <phoneticPr fontId="7"/>
  </si>
  <si>
    <t>利子補給金の額</t>
    <phoneticPr fontId="7"/>
  </si>
  <si>
    <t>日数
（合計）</t>
    <rPh sb="0" eb="2">
      <t>ニッスウ</t>
    </rPh>
    <rPh sb="4" eb="6">
      <t>ゴウケイ</t>
    </rPh>
    <phoneticPr fontId="7"/>
  </si>
  <si>
    <t>合計（円）</t>
    <rPh sb="0" eb="2">
      <t>ゴウケイ</t>
    </rPh>
    <rPh sb="3" eb="4">
      <t>エン</t>
    </rPh>
    <phoneticPr fontId="7"/>
  </si>
  <si>
    <t>工事費</t>
  </si>
  <si>
    <t>移行作業費</t>
  </si>
  <si>
    <t>サービス費</t>
    <rPh sb="4" eb="5">
      <t>ヒ</t>
    </rPh>
    <phoneticPr fontId="7"/>
  </si>
  <si>
    <t>４．利子補給対象事業者情報</t>
    <rPh sb="11" eb="13">
      <t>ジョウホウ</t>
    </rPh>
    <phoneticPr fontId="7"/>
  </si>
  <si>
    <t>事業者名</t>
    <rPh sb="0" eb="2">
      <t>ジギョウ</t>
    </rPh>
    <rPh sb="2" eb="3">
      <t>シャ</t>
    </rPh>
    <rPh sb="3" eb="4">
      <t>メイ</t>
    </rPh>
    <phoneticPr fontId="7"/>
  </si>
  <si>
    <t>７．利子補給対象事業の概要</t>
    <rPh sb="2" eb="4">
      <t>リシ</t>
    </rPh>
    <rPh sb="4" eb="6">
      <t>ホキュウ</t>
    </rPh>
    <rPh sb="6" eb="8">
      <t>タイショウ</t>
    </rPh>
    <rPh sb="8" eb="10">
      <t>ジギョウ</t>
    </rPh>
    <rPh sb="11" eb="13">
      <t>ガイヨウ</t>
    </rPh>
    <phoneticPr fontId="7"/>
  </si>
  <si>
    <t>役職名</t>
    <rPh sb="0" eb="2">
      <t>ヤクショク</t>
    </rPh>
    <rPh sb="2" eb="3">
      <t>メイ</t>
    </rPh>
    <phoneticPr fontId="7"/>
  </si>
  <si>
    <t>（別添３）</t>
    <phoneticPr fontId="7"/>
  </si>
  <si>
    <t>（別添５）</t>
    <phoneticPr fontId="7"/>
  </si>
  <si>
    <t>５．所在地（省エネルギー設備の使用場所及び省エネルギー取組の実施場所）</t>
    <rPh sb="6" eb="7">
      <t>ショウ</t>
    </rPh>
    <rPh sb="12" eb="14">
      <t>セツビ</t>
    </rPh>
    <rPh sb="15" eb="17">
      <t>シヨウ</t>
    </rPh>
    <rPh sb="17" eb="19">
      <t>バショ</t>
    </rPh>
    <rPh sb="19" eb="20">
      <t>オヨ</t>
    </rPh>
    <rPh sb="21" eb="22">
      <t>ショウ</t>
    </rPh>
    <rPh sb="27" eb="29">
      <t>トリクミ</t>
    </rPh>
    <rPh sb="30" eb="32">
      <t>ジッシ</t>
    </rPh>
    <rPh sb="32" eb="34">
      <t>バショ</t>
    </rPh>
    <phoneticPr fontId="7"/>
  </si>
  <si>
    <t>（別添１）</t>
    <phoneticPr fontId="7"/>
  </si>
  <si>
    <t>T</t>
    <phoneticPr fontId="7"/>
  </si>
  <si>
    <t>M</t>
    <phoneticPr fontId="7"/>
  </si>
  <si>
    <t>S</t>
    <phoneticPr fontId="7"/>
  </si>
  <si>
    <t>F</t>
    <phoneticPr fontId="7"/>
  </si>
  <si>
    <t>H</t>
    <phoneticPr fontId="7"/>
  </si>
  <si>
    <t>（ア）</t>
    <phoneticPr fontId="7"/>
  </si>
  <si>
    <t>（イ）</t>
    <phoneticPr fontId="7"/>
  </si>
  <si>
    <t>（ウ）</t>
    <phoneticPr fontId="7"/>
  </si>
  <si>
    <t>設計費</t>
    <rPh sb="0" eb="2">
      <t>セッケイ</t>
    </rPh>
    <rPh sb="2" eb="3">
      <t>ヒ</t>
    </rPh>
    <phoneticPr fontId="7"/>
  </si>
  <si>
    <t>設備費</t>
    <rPh sb="0" eb="2">
      <t>セツビ</t>
    </rPh>
    <rPh sb="2" eb="3">
      <t>ヒ</t>
    </rPh>
    <phoneticPr fontId="7"/>
  </si>
  <si>
    <t>工事費</t>
    <rPh sb="0" eb="2">
      <t>コウジ</t>
    </rPh>
    <rPh sb="2" eb="3">
      <t>ヒ</t>
    </rPh>
    <phoneticPr fontId="7"/>
  </si>
  <si>
    <t>名称</t>
    <rPh sb="0" eb="2">
      <t>メイショウ</t>
    </rPh>
    <phoneticPr fontId="7"/>
  </si>
  <si>
    <t>トップランナー
基準</t>
    <rPh sb="8" eb="10">
      <t>キジュン</t>
    </rPh>
    <phoneticPr fontId="7"/>
  </si>
  <si>
    <t>エネルギー使用量の原油換算表（任意）</t>
    <phoneticPr fontId="7"/>
  </si>
  <si>
    <t>（別添６）</t>
    <phoneticPr fontId="7"/>
  </si>
  <si>
    <t>１.対象要件内容（以下要件より該当する項目を選択すること。）</t>
    <rPh sb="2" eb="4">
      <t>タイショウ</t>
    </rPh>
    <rPh sb="4" eb="6">
      <t>ヨウケン</t>
    </rPh>
    <rPh sb="6" eb="8">
      <t>ナイヨウ</t>
    </rPh>
    <rPh sb="19" eb="21">
      <t>コウモク</t>
    </rPh>
    <phoneticPr fontId="7"/>
  </si>
  <si>
    <t>（注）
エネルギー使用量の増減を計算に用いた定数や式等を具体的に示し、出来るだけ詳しく記入すること。
他の申請書類や添付資料と整合を取ること。
エネルギー消費原単位の算出にあたり原則、導入設備の生産量（ｔや㎥、ℓ等）を分母とすること。
生産量以外の単位を用いてエネルギー消費原単位改善の申請を行う場合は事前にSIIへ相談すること。
カタログや仕様書又は実測データ、図面等の裏付け資料を添付すること。</t>
    <rPh sb="1" eb="2">
      <t>チュウ</t>
    </rPh>
    <phoneticPr fontId="7"/>
  </si>
  <si>
    <t>（注）
省エネルギー取組の内容について出来るだけ詳しく記入すること。
他の申請書類や添付資料と整合を取ること。
必要に応じて利用するサービスのカタログや裏付け資料を添付すること。</t>
    <rPh sb="1" eb="2">
      <t>チュウ</t>
    </rPh>
    <rPh sb="4" eb="5">
      <t>ショウ</t>
    </rPh>
    <rPh sb="10" eb="12">
      <t>トリクミ</t>
    </rPh>
    <rPh sb="13" eb="15">
      <t>ナイヨウ</t>
    </rPh>
    <phoneticPr fontId="7"/>
  </si>
  <si>
    <t>実績報告</t>
    <rPh sb="0" eb="2">
      <t>ジッセキ</t>
    </rPh>
    <rPh sb="2" eb="4">
      <t>ホウコク</t>
    </rPh>
    <phoneticPr fontId="7"/>
  </si>
  <si>
    <t>本提出書類に関する問い合わせ先</t>
    <rPh sb="0" eb="1">
      <t>ホン</t>
    </rPh>
    <rPh sb="1" eb="3">
      <t>テイシュツ</t>
    </rPh>
    <rPh sb="3" eb="5">
      <t>ショルイ</t>
    </rPh>
    <rPh sb="6" eb="7">
      <t>カン</t>
    </rPh>
    <rPh sb="9" eb="10">
      <t>ト</t>
    </rPh>
    <rPh sb="11" eb="12">
      <t>ア</t>
    </rPh>
    <rPh sb="14" eb="15">
      <t>サキ</t>
    </rPh>
    <phoneticPr fontId="7"/>
  </si>
  <si>
    <t>企業の内容</t>
    <rPh sb="0" eb="2">
      <t>キギョウ</t>
    </rPh>
    <rPh sb="3" eb="5">
      <t>ナイヨウ</t>
    </rPh>
    <phoneticPr fontId="7"/>
  </si>
  <si>
    <t>対象事業の概要</t>
    <rPh sb="0" eb="2">
      <t>タイショウ</t>
    </rPh>
    <rPh sb="2" eb="4">
      <t>ジギョウ</t>
    </rPh>
    <phoneticPr fontId="7"/>
  </si>
  <si>
    <t>計算用セル
（配布時非表示）</t>
    <phoneticPr fontId="7"/>
  </si>
  <si>
    <t>単価</t>
    <rPh sb="0" eb="2">
      <t>タンカ</t>
    </rPh>
    <phoneticPr fontId="7"/>
  </si>
  <si>
    <t>データセンターのクラウドサービス活用</t>
    <rPh sb="16" eb="18">
      <t>カツヨウ</t>
    </rPh>
    <phoneticPr fontId="7"/>
  </si>
  <si>
    <t>ＥＭＳの導入</t>
    <rPh sb="4" eb="6">
      <t>ドウニュウ</t>
    </rPh>
    <phoneticPr fontId="7"/>
  </si>
  <si>
    <t xml:space="preserve">２．取組内容の詳細
</t>
    <rPh sb="2" eb="4">
      <t>トリクミ</t>
    </rPh>
    <rPh sb="4" eb="6">
      <t>ナイヨウ</t>
    </rPh>
    <rPh sb="7" eb="9">
      <t>ショウサイ</t>
    </rPh>
    <phoneticPr fontId="7"/>
  </si>
  <si>
    <t>業種大分類</t>
    <rPh sb="0" eb="2">
      <t>ギョウシュ</t>
    </rPh>
    <rPh sb="2" eb="5">
      <t>ダイブンルイ</t>
    </rPh>
    <phoneticPr fontId="7"/>
  </si>
  <si>
    <t>業種分類項目名</t>
    <rPh sb="0" eb="2">
      <t>ギョウシュ</t>
    </rPh>
    <rPh sb="2" eb="4">
      <t>ブンルイ</t>
    </rPh>
    <rPh sb="4" eb="6">
      <t>コウモク</t>
    </rPh>
    <rPh sb="6" eb="7">
      <t>メイ</t>
    </rPh>
    <phoneticPr fontId="7"/>
  </si>
  <si>
    <t>省エネルギー設備等の導入に必要な機械装置の設計費、システム設計費等。</t>
    <phoneticPr fontId="7"/>
  </si>
  <si>
    <t>省エネルギー設備等の購入に必要な経費。</t>
    <phoneticPr fontId="7"/>
  </si>
  <si>
    <t>省エネルギー設備等の導入に不可欠な工事に要する経費。
※工事実施に伴う工事用図面等の経費は、設計費に含めず、工事費に含めること。</t>
    <rPh sb="42" eb="44">
      <t>ケイヒ</t>
    </rPh>
    <phoneticPr fontId="7"/>
  </si>
  <si>
    <t>2021年度　単位期間Ⅰ</t>
    <rPh sb="4" eb="6">
      <t>ネンド</t>
    </rPh>
    <rPh sb="7" eb="9">
      <t>タンイ</t>
    </rPh>
    <phoneticPr fontId="7"/>
  </si>
  <si>
    <t>2021年度　単位期間Ⅱ</t>
    <rPh sb="4" eb="6">
      <t>ネンド</t>
    </rPh>
    <rPh sb="7" eb="9">
      <t>タンイ</t>
    </rPh>
    <phoneticPr fontId="7"/>
  </si>
  <si>
    <t>2022年度　単位期間Ⅰ</t>
    <rPh sb="4" eb="6">
      <t>ネンド</t>
    </rPh>
    <rPh sb="7" eb="9">
      <t>タンイ</t>
    </rPh>
    <phoneticPr fontId="7"/>
  </si>
  <si>
    <t>2022年度　単位期間Ⅱ</t>
    <rPh sb="4" eb="6">
      <t>ネンド</t>
    </rPh>
    <rPh sb="7" eb="9">
      <t>タンイ</t>
    </rPh>
    <phoneticPr fontId="7"/>
  </si>
  <si>
    <t>2023年度　単位期間Ⅰ</t>
    <rPh sb="4" eb="6">
      <t>ネンド</t>
    </rPh>
    <rPh sb="7" eb="9">
      <t>タンイ</t>
    </rPh>
    <phoneticPr fontId="7"/>
  </si>
  <si>
    <t>2023年度　単位期間Ⅱ</t>
    <rPh sb="4" eb="6">
      <t>ネンド</t>
    </rPh>
    <rPh sb="7" eb="9">
      <t>タンイ</t>
    </rPh>
    <phoneticPr fontId="7"/>
  </si>
  <si>
    <t>2024年度　単位期間Ⅰ</t>
    <rPh sb="4" eb="6">
      <t>ネンド</t>
    </rPh>
    <rPh sb="7" eb="9">
      <t>タンイ</t>
    </rPh>
    <phoneticPr fontId="7"/>
  </si>
  <si>
    <t>2024年度　単位期間Ⅱ</t>
    <rPh sb="4" eb="6">
      <t>ネンド</t>
    </rPh>
    <rPh sb="7" eb="9">
      <t>タンイ</t>
    </rPh>
    <phoneticPr fontId="7"/>
  </si>
  <si>
    <t>2025年度　単位期間Ⅰ</t>
    <rPh sb="4" eb="6">
      <t>ネンド</t>
    </rPh>
    <rPh sb="7" eb="9">
      <t>タンイ</t>
    </rPh>
    <phoneticPr fontId="7"/>
  </si>
  <si>
    <t>2025年度　単位期間Ⅱ</t>
    <rPh sb="4" eb="6">
      <t>ネンド</t>
    </rPh>
    <rPh sb="7" eb="9">
      <t>タンイ</t>
    </rPh>
    <phoneticPr fontId="7"/>
  </si>
  <si>
    <t>2026年度　単位期間Ⅰ</t>
    <rPh sb="4" eb="6">
      <t>ネンド</t>
    </rPh>
    <rPh sb="7" eb="9">
      <t>タンイ</t>
    </rPh>
    <phoneticPr fontId="7"/>
  </si>
  <si>
    <t>2026年度　単位期間Ⅱ</t>
    <rPh sb="4" eb="6">
      <t>ネンド</t>
    </rPh>
    <rPh sb="7" eb="9">
      <t>タンイ</t>
    </rPh>
    <phoneticPr fontId="7"/>
  </si>
  <si>
    <t>2027年度　単位期間Ⅰ</t>
    <rPh sb="4" eb="6">
      <t>ネンド</t>
    </rPh>
    <rPh sb="7" eb="9">
      <t>タンイ</t>
    </rPh>
    <phoneticPr fontId="7"/>
  </si>
  <si>
    <t>2027年度　単位期間Ⅱ</t>
    <rPh sb="4" eb="6">
      <t>ネンド</t>
    </rPh>
    <rPh sb="7" eb="9">
      <t>タンイ</t>
    </rPh>
    <phoneticPr fontId="7"/>
  </si>
  <si>
    <t>2028年度　単位期間Ⅰ</t>
    <rPh sb="4" eb="6">
      <t>ネンド</t>
    </rPh>
    <rPh sb="7" eb="9">
      <t>タンイ</t>
    </rPh>
    <phoneticPr fontId="7"/>
  </si>
  <si>
    <t>2028年度　単位期間Ⅱ</t>
    <rPh sb="4" eb="6">
      <t>ネンド</t>
    </rPh>
    <rPh sb="7" eb="9">
      <t>タンイ</t>
    </rPh>
    <phoneticPr fontId="7"/>
  </si>
  <si>
    <t>設備等利用者名</t>
    <rPh sb="0" eb="2">
      <t>セツビ</t>
    </rPh>
    <rPh sb="2" eb="3">
      <t>トウ</t>
    </rPh>
    <rPh sb="3" eb="6">
      <t>リヨウシャ</t>
    </rPh>
    <rPh sb="6" eb="7">
      <t>メイ</t>
    </rPh>
    <phoneticPr fontId="7"/>
  </si>
  <si>
    <t>６．対象要件（以下要件より該当する項目を選択すること。）</t>
    <rPh sb="17" eb="19">
      <t>コウモク</t>
    </rPh>
    <phoneticPr fontId="7"/>
  </si>
  <si>
    <t>個数
（回数）</t>
    <rPh sb="0" eb="2">
      <t>コスウ</t>
    </rPh>
    <phoneticPr fontId="7"/>
  </si>
  <si>
    <t>利子補給金の交付の対象となる経費リスト</t>
    <phoneticPr fontId="7"/>
  </si>
  <si>
    <t>-</t>
    <phoneticPr fontId="7"/>
  </si>
  <si>
    <t>-</t>
    <phoneticPr fontId="7"/>
  </si>
  <si>
    <t>日</t>
    <rPh sb="0" eb="1">
      <t>ニチ</t>
    </rPh>
    <phoneticPr fontId="7"/>
  </si>
  <si>
    <t>一般社団法人　環境共創イニシアチブ</t>
    <phoneticPr fontId="7"/>
  </si>
  <si>
    <t>代 表 理 事　　　赤池　学　殿</t>
    <phoneticPr fontId="7"/>
  </si>
  <si>
    <t>利子補給対象事業者</t>
    <phoneticPr fontId="7"/>
  </si>
  <si>
    <t>自：</t>
    <rPh sb="0" eb="1">
      <t>ジ</t>
    </rPh>
    <phoneticPr fontId="7"/>
  </si>
  <si>
    <t>至：</t>
    <rPh sb="0" eb="1">
      <t>イタ</t>
    </rPh>
    <phoneticPr fontId="7"/>
  </si>
  <si>
    <t>2029年度　単位期間Ⅰ</t>
    <rPh sb="4" eb="6">
      <t>ネンド</t>
    </rPh>
    <rPh sb="7" eb="9">
      <t>タンイ</t>
    </rPh>
    <phoneticPr fontId="7"/>
  </si>
  <si>
    <t>2029年度　単位期間Ⅱ</t>
    <rPh sb="4" eb="6">
      <t>ネンド</t>
    </rPh>
    <rPh sb="7" eb="9">
      <t>タンイ</t>
    </rPh>
    <phoneticPr fontId="7"/>
  </si>
  <si>
    <t>利子補給金交付申請額（円）</t>
    <phoneticPr fontId="7"/>
  </si>
  <si>
    <t>利子補給金交付申請額合計（円）</t>
    <rPh sb="10" eb="12">
      <t>ゴウケイ</t>
    </rPh>
    <rPh sb="13" eb="14">
      <t>エン</t>
    </rPh>
    <phoneticPr fontId="7"/>
  </si>
  <si>
    <t>様式第1_L4</t>
  </si>
  <si>
    <t>様式第1_N4</t>
  </si>
  <si>
    <t>様式第1_P4</t>
  </si>
  <si>
    <t>様式第1_K14</t>
  </si>
  <si>
    <t>様式第1_K17</t>
  </si>
  <si>
    <t>様式第1_K20</t>
  </si>
  <si>
    <t>様式第1_K22</t>
  </si>
  <si>
    <t>様式第1_K25</t>
  </si>
  <si>
    <t>様式第1_K28</t>
  </si>
  <si>
    <t>様式第1_K31</t>
  </si>
  <si>
    <t>様式第1_K33</t>
  </si>
  <si>
    <t>様式第1_B70</t>
    <phoneticPr fontId="7"/>
  </si>
  <si>
    <t>様式第1_B74</t>
    <phoneticPr fontId="7"/>
  </si>
  <si>
    <t>別添1_C6</t>
    <phoneticPr fontId="7"/>
  </si>
  <si>
    <t>別添1_C8</t>
    <phoneticPr fontId="7"/>
  </si>
  <si>
    <t>別添1_C10</t>
    <phoneticPr fontId="7"/>
  </si>
  <si>
    <t>別添1_D12</t>
    <phoneticPr fontId="7"/>
  </si>
  <si>
    <t>別添1_D13</t>
    <phoneticPr fontId="7"/>
  </si>
  <si>
    <t>別添1_C14</t>
    <phoneticPr fontId="7"/>
  </si>
  <si>
    <t>別添1_C17</t>
    <phoneticPr fontId="7"/>
  </si>
  <si>
    <t>別添1_C19</t>
    <phoneticPr fontId="7"/>
  </si>
  <si>
    <t>別添1_C21</t>
    <phoneticPr fontId="7"/>
  </si>
  <si>
    <t>別添1_D23</t>
    <phoneticPr fontId="7"/>
  </si>
  <si>
    <t>別添1_D24</t>
    <phoneticPr fontId="7"/>
  </si>
  <si>
    <t>別添1_C25</t>
    <phoneticPr fontId="7"/>
  </si>
  <si>
    <t>別添1_L36</t>
    <phoneticPr fontId="7"/>
  </si>
  <si>
    <t>別添1_L44</t>
    <phoneticPr fontId="7"/>
  </si>
  <si>
    <t>別添1_D7</t>
    <rPh sb="0" eb="2">
      <t>ベッテン</t>
    </rPh>
    <phoneticPr fontId="7"/>
  </si>
  <si>
    <t>別添1_M7</t>
    <rPh sb="0" eb="2">
      <t>ベッテン</t>
    </rPh>
    <phoneticPr fontId="7"/>
  </si>
  <si>
    <t>別添1_D9</t>
    <rPh sb="0" eb="2">
      <t>ベッテン</t>
    </rPh>
    <phoneticPr fontId="7"/>
  </si>
  <si>
    <t>別添1_D11</t>
    <rPh sb="0" eb="2">
      <t>ベッテン</t>
    </rPh>
    <phoneticPr fontId="7"/>
  </si>
  <si>
    <t>別添1_D15</t>
    <rPh sb="0" eb="2">
      <t>ベッテン</t>
    </rPh>
    <phoneticPr fontId="7"/>
  </si>
  <si>
    <t>別添1_A42</t>
    <rPh sb="0" eb="2">
      <t>ベッテン</t>
    </rPh>
    <phoneticPr fontId="7"/>
  </si>
  <si>
    <t>別添1_A52</t>
    <rPh sb="0" eb="2">
      <t>ベッテン</t>
    </rPh>
    <phoneticPr fontId="7"/>
  </si>
  <si>
    <t>別添1_G8</t>
    <rPh sb="0" eb="2">
      <t>ベッテン</t>
    </rPh>
    <phoneticPr fontId="7"/>
  </si>
  <si>
    <t>別添1_G9</t>
    <rPh sb="0" eb="2">
      <t>ベッテン</t>
    </rPh>
    <phoneticPr fontId="7"/>
  </si>
  <si>
    <t>別添1_G10</t>
    <rPh sb="0" eb="2">
      <t>ベッテン</t>
    </rPh>
    <phoneticPr fontId="7"/>
  </si>
  <si>
    <t>別添1_G11</t>
    <rPh sb="0" eb="2">
      <t>ベッテン</t>
    </rPh>
    <phoneticPr fontId="7"/>
  </si>
  <si>
    <t>別添1_G17</t>
    <rPh sb="0" eb="2">
      <t>ベッテン</t>
    </rPh>
    <phoneticPr fontId="7"/>
  </si>
  <si>
    <t>別添1_G18</t>
    <rPh sb="0" eb="2">
      <t>ベッテン</t>
    </rPh>
    <phoneticPr fontId="7"/>
  </si>
  <si>
    <t>別添1_G19</t>
    <rPh sb="0" eb="2">
      <t>ベッテン</t>
    </rPh>
    <phoneticPr fontId="7"/>
  </si>
  <si>
    <t>別添1_G20</t>
    <rPh sb="0" eb="2">
      <t>ベッテン</t>
    </rPh>
    <phoneticPr fontId="7"/>
  </si>
  <si>
    <t>別添1_A27～35</t>
    <rPh sb="0" eb="2">
      <t>ベッテン</t>
    </rPh>
    <phoneticPr fontId="7"/>
  </si>
  <si>
    <t>-</t>
  </si>
  <si>
    <t>別添1融_L2</t>
    <rPh sb="0" eb="2">
      <t>ベッテン</t>
    </rPh>
    <rPh sb="3" eb="4">
      <t>トオル</t>
    </rPh>
    <phoneticPr fontId="7"/>
  </si>
  <si>
    <t>生年月日</t>
  </si>
  <si>
    <t>和暦</t>
  </si>
  <si>
    <t>年</t>
  </si>
  <si>
    <t>月</t>
  </si>
  <si>
    <t>日</t>
  </si>
  <si>
    <t xml:space="preserve">１．事業実施前の原単位及びエネルギー使用量
</t>
    <phoneticPr fontId="7"/>
  </si>
  <si>
    <t>事業実施前の原単位及びエネルギー使用量</t>
  </si>
  <si>
    <t>２．事業実施後の原単位及びエネルギー使用量</t>
    <phoneticPr fontId="7"/>
  </si>
  <si>
    <t>事業実施後の原単位及びエネルギー使用量</t>
  </si>
  <si>
    <t>３．原単位改善率</t>
  </si>
  <si>
    <t>別添6_A6</t>
    <rPh sb="0" eb="2">
      <t>ベッテン</t>
    </rPh>
    <phoneticPr fontId="7"/>
  </si>
  <si>
    <t>要件ウ_対象要件内容</t>
    <rPh sb="0" eb="2">
      <t>ヨウケン</t>
    </rPh>
    <rPh sb="4" eb="6">
      <t>タイショウ</t>
    </rPh>
    <rPh sb="6" eb="8">
      <t>ヨウケン</t>
    </rPh>
    <rPh sb="8" eb="10">
      <t>ナイヨウ</t>
    </rPh>
    <phoneticPr fontId="7"/>
  </si>
  <si>
    <t>年</t>
    <rPh sb="0" eb="1">
      <t>ネン</t>
    </rPh>
    <phoneticPr fontId="7"/>
  </si>
  <si>
    <t>付</t>
    <rPh sb="0" eb="1">
      <t>ツキ</t>
    </rPh>
    <phoneticPr fontId="7"/>
  </si>
  <si>
    <t>日</t>
    <rPh sb="0" eb="1">
      <t>ヒ</t>
    </rPh>
    <phoneticPr fontId="7"/>
  </si>
  <si>
    <t>指定金融機関_住所</t>
    <rPh sb="0" eb="2">
      <t>シテイ</t>
    </rPh>
    <rPh sb="2" eb="4">
      <t>キンユウ</t>
    </rPh>
    <rPh sb="4" eb="6">
      <t>キカン</t>
    </rPh>
    <rPh sb="7" eb="9">
      <t>ジュウショ</t>
    </rPh>
    <phoneticPr fontId="7"/>
  </si>
  <si>
    <t>指定金融機関_名称</t>
    <rPh sb="0" eb="2">
      <t>シテイ</t>
    </rPh>
    <rPh sb="2" eb="4">
      <t>キンユウ</t>
    </rPh>
    <rPh sb="4" eb="6">
      <t>キカン</t>
    </rPh>
    <rPh sb="7" eb="9">
      <t>メイショウ</t>
    </rPh>
    <phoneticPr fontId="7"/>
  </si>
  <si>
    <t>指定金融機関_役職名</t>
    <rPh sb="0" eb="2">
      <t>シテイ</t>
    </rPh>
    <rPh sb="2" eb="4">
      <t>キンユウ</t>
    </rPh>
    <rPh sb="4" eb="6">
      <t>キカン</t>
    </rPh>
    <rPh sb="7" eb="9">
      <t>ヤクショク</t>
    </rPh>
    <rPh sb="9" eb="10">
      <t>メイ</t>
    </rPh>
    <phoneticPr fontId="7"/>
  </si>
  <si>
    <t>指定金融機関_代表者名</t>
    <rPh sb="0" eb="2">
      <t>シテイ</t>
    </rPh>
    <rPh sb="2" eb="4">
      <t>キンユウ</t>
    </rPh>
    <rPh sb="4" eb="6">
      <t>キカン</t>
    </rPh>
    <rPh sb="7" eb="10">
      <t>ダイヒョウシャ</t>
    </rPh>
    <rPh sb="10" eb="11">
      <t>メイ</t>
    </rPh>
    <phoneticPr fontId="7"/>
  </si>
  <si>
    <t>利子補給対象事業者_住所</t>
    <rPh sb="10" eb="12">
      <t>ジュウショ</t>
    </rPh>
    <phoneticPr fontId="7"/>
  </si>
  <si>
    <t>利子補給対象事業者_名称</t>
    <rPh sb="10" eb="12">
      <t>メイショウ</t>
    </rPh>
    <phoneticPr fontId="7"/>
  </si>
  <si>
    <t>利子補給対象事業者_役職名</t>
    <rPh sb="10" eb="12">
      <t>ヤクショク</t>
    </rPh>
    <rPh sb="12" eb="13">
      <t>メイ</t>
    </rPh>
    <phoneticPr fontId="7"/>
  </si>
  <si>
    <t>利子補給対象事業者_代表者名</t>
    <rPh sb="10" eb="13">
      <t>ダイヒョウシャ</t>
    </rPh>
    <rPh sb="13" eb="14">
      <t>メイ</t>
    </rPh>
    <phoneticPr fontId="7"/>
  </si>
  <si>
    <t>融資名称</t>
    <rPh sb="0" eb="2">
      <t>ユウシ</t>
    </rPh>
    <rPh sb="2" eb="4">
      <t>メイショウ</t>
    </rPh>
    <phoneticPr fontId="7"/>
  </si>
  <si>
    <t>融資計画の内容</t>
    <phoneticPr fontId="7"/>
  </si>
  <si>
    <t>融資額</t>
    <rPh sb="0" eb="2">
      <t>ユウシ</t>
    </rPh>
    <rPh sb="2" eb="3">
      <t>ガク</t>
    </rPh>
    <phoneticPr fontId="7"/>
  </si>
  <si>
    <t>元金均等返済額</t>
    <phoneticPr fontId="7"/>
  </si>
  <si>
    <t>最終弁済額</t>
    <phoneticPr fontId="7"/>
  </si>
  <si>
    <t>最終弁済額</t>
    <phoneticPr fontId="7"/>
  </si>
  <si>
    <t>融資期間</t>
    <phoneticPr fontId="7"/>
  </si>
  <si>
    <t>融資期間_自：</t>
    <phoneticPr fontId="7"/>
  </si>
  <si>
    <t>融資期間_至：</t>
    <rPh sb="5" eb="6">
      <t>イタル</t>
    </rPh>
    <phoneticPr fontId="7"/>
  </si>
  <si>
    <t>融資利率</t>
  </si>
  <si>
    <t>内　交付対象融資額</t>
    <phoneticPr fontId="7"/>
  </si>
  <si>
    <t>交付対象融資期間_自：</t>
  </si>
  <si>
    <t>交付対象融資期間_至：</t>
    <rPh sb="9" eb="10">
      <t>イタル</t>
    </rPh>
    <phoneticPr fontId="7"/>
  </si>
  <si>
    <t>利子補給率</t>
    <rPh sb="0" eb="1">
      <t>リ</t>
    </rPh>
    <rPh sb="1" eb="2">
      <t>シ</t>
    </rPh>
    <rPh sb="2" eb="4">
      <t>ホキュウ</t>
    </rPh>
    <rPh sb="4" eb="5">
      <t>リツ</t>
    </rPh>
    <phoneticPr fontId="7"/>
  </si>
  <si>
    <t>利子補給金交付申請額（円）</t>
    <phoneticPr fontId="7"/>
  </si>
  <si>
    <t>利子補給金交付申請額（円）合計_単位期間Ⅰ</t>
    <rPh sb="13" eb="15">
      <t>ゴウケイ</t>
    </rPh>
    <rPh sb="16" eb="18">
      <t>タンイ</t>
    </rPh>
    <rPh sb="18" eb="20">
      <t>キカン</t>
    </rPh>
    <phoneticPr fontId="7"/>
  </si>
  <si>
    <t>利子補給金交付申請額（円）合計_単位期間Ⅱ</t>
    <rPh sb="13" eb="15">
      <t>ゴウケイ</t>
    </rPh>
    <rPh sb="16" eb="18">
      <t>タンイ</t>
    </rPh>
    <rPh sb="18" eb="20">
      <t>キカン</t>
    </rPh>
    <phoneticPr fontId="7"/>
  </si>
  <si>
    <t>利子補給金交付申請額合計（円）</t>
    <phoneticPr fontId="7"/>
  </si>
  <si>
    <t>事業者名</t>
    <rPh sb="0" eb="2">
      <t>ジギョウ</t>
    </rPh>
    <rPh sb="2" eb="3">
      <t>シャ</t>
    </rPh>
    <rPh sb="3" eb="4">
      <t>メイ</t>
    </rPh>
    <phoneticPr fontId="7"/>
  </si>
  <si>
    <t>設備等利用者名</t>
    <phoneticPr fontId="7"/>
  </si>
  <si>
    <t>業種大分類</t>
  </si>
  <si>
    <t>業種分類項目名</t>
    <phoneticPr fontId="7"/>
  </si>
  <si>
    <t>資本金</t>
    <rPh sb="0" eb="3">
      <t>シホンキン</t>
    </rPh>
    <phoneticPr fontId="7"/>
  </si>
  <si>
    <t>従業員数</t>
    <phoneticPr fontId="7"/>
  </si>
  <si>
    <t>企業の内容</t>
    <rPh sb="0" eb="2">
      <t>キギョウ</t>
    </rPh>
    <rPh sb="3" eb="5">
      <t>ナイヨウ</t>
    </rPh>
    <phoneticPr fontId="7"/>
  </si>
  <si>
    <t>対象要件</t>
    <rPh sb="0" eb="2">
      <t>タイショウ</t>
    </rPh>
    <rPh sb="2" eb="4">
      <t>ヨウケン</t>
    </rPh>
    <phoneticPr fontId="7"/>
  </si>
  <si>
    <t>対象事業の概要</t>
    <phoneticPr fontId="7"/>
  </si>
  <si>
    <t>指定金融機関</t>
    <phoneticPr fontId="7"/>
  </si>
  <si>
    <t>担当部署等</t>
    <phoneticPr fontId="7"/>
  </si>
  <si>
    <t>指定金融機関_担当部署等</t>
    <rPh sb="0" eb="2">
      <t>シテイ</t>
    </rPh>
    <rPh sb="2" eb="4">
      <t>キンユウ</t>
    </rPh>
    <rPh sb="4" eb="6">
      <t>キカン</t>
    </rPh>
    <phoneticPr fontId="7"/>
  </si>
  <si>
    <t>担当者名</t>
    <phoneticPr fontId="7"/>
  </si>
  <si>
    <t>指定金融機関_担当者名</t>
    <rPh sb="0" eb="2">
      <t>シテイ</t>
    </rPh>
    <rPh sb="2" eb="4">
      <t>キンユウ</t>
    </rPh>
    <rPh sb="4" eb="6">
      <t>キカン</t>
    </rPh>
    <phoneticPr fontId="7"/>
  </si>
  <si>
    <t>連絡先電話番号</t>
    <phoneticPr fontId="7"/>
  </si>
  <si>
    <t>指定金融機関_連絡先電話番号</t>
    <rPh sb="0" eb="2">
      <t>シテイ</t>
    </rPh>
    <rPh sb="2" eb="4">
      <t>キンユウ</t>
    </rPh>
    <rPh sb="4" eb="6">
      <t>キカン</t>
    </rPh>
    <phoneticPr fontId="7"/>
  </si>
  <si>
    <t>指定金融機関_連絡先E-MAIL</t>
    <rPh sb="0" eb="2">
      <t>シテイ</t>
    </rPh>
    <rPh sb="2" eb="4">
      <t>キンユウ</t>
    </rPh>
    <rPh sb="4" eb="6">
      <t>キカン</t>
    </rPh>
    <phoneticPr fontId="7"/>
  </si>
  <si>
    <t>利子補給対象事業者_担当部署等</t>
    <rPh sb="0" eb="2">
      <t>リシ</t>
    </rPh>
    <rPh sb="2" eb="4">
      <t>ホキュウ</t>
    </rPh>
    <rPh sb="4" eb="6">
      <t>タイショウ</t>
    </rPh>
    <rPh sb="6" eb="8">
      <t>ジギョウ</t>
    </rPh>
    <rPh sb="8" eb="9">
      <t>シャ</t>
    </rPh>
    <phoneticPr fontId="7"/>
  </si>
  <si>
    <t>利子補給対象事業者_担当者名</t>
    <rPh sb="0" eb="2">
      <t>リシ</t>
    </rPh>
    <rPh sb="2" eb="4">
      <t>ホキュウ</t>
    </rPh>
    <rPh sb="4" eb="6">
      <t>タイショウ</t>
    </rPh>
    <rPh sb="6" eb="8">
      <t>ジギョウ</t>
    </rPh>
    <rPh sb="8" eb="9">
      <t>シャ</t>
    </rPh>
    <phoneticPr fontId="7"/>
  </si>
  <si>
    <t>利子補給対象事業者_連絡先電話番号</t>
    <rPh sb="0" eb="2">
      <t>リシ</t>
    </rPh>
    <rPh sb="2" eb="4">
      <t>ホキュウ</t>
    </rPh>
    <rPh sb="4" eb="6">
      <t>タイショウ</t>
    </rPh>
    <rPh sb="6" eb="8">
      <t>ジギョウ</t>
    </rPh>
    <rPh sb="8" eb="9">
      <t>シャ</t>
    </rPh>
    <phoneticPr fontId="7"/>
  </si>
  <si>
    <t>利子補給対象事業者_連絡先E-MAIL</t>
    <rPh sb="0" eb="2">
      <t>リシ</t>
    </rPh>
    <rPh sb="2" eb="4">
      <t>ホキュウ</t>
    </rPh>
    <rPh sb="4" eb="6">
      <t>タイショウ</t>
    </rPh>
    <rPh sb="6" eb="8">
      <t>ジギョウ</t>
    </rPh>
    <rPh sb="8" eb="9">
      <t>シャ</t>
    </rPh>
    <phoneticPr fontId="7"/>
  </si>
  <si>
    <t>対象要件内容</t>
    <rPh sb="0" eb="2">
      <t>タイショウ</t>
    </rPh>
    <rPh sb="2" eb="4">
      <t>ヨウケン</t>
    </rPh>
    <rPh sb="4" eb="6">
      <t>ナイヨウ</t>
    </rPh>
    <phoneticPr fontId="7"/>
  </si>
  <si>
    <t>トップランナー基準</t>
    <phoneticPr fontId="7"/>
  </si>
  <si>
    <t>判定</t>
    <rPh sb="0" eb="2">
      <t>ハンテイ</t>
    </rPh>
    <phoneticPr fontId="7"/>
  </si>
  <si>
    <t>判定：単位期間以外の日程記載NG</t>
    <rPh sb="0" eb="2">
      <t>ハンテイ</t>
    </rPh>
    <phoneticPr fontId="7"/>
  </si>
  <si>
    <t>判定：重複日程の記載NG</t>
    <rPh sb="0" eb="2">
      <t>ハンテイ</t>
    </rPh>
    <phoneticPr fontId="7"/>
  </si>
  <si>
    <t xml:space="preserve">      空き日程(開始日と終了日の間隔が1日以上ある場合)があるのはNG</t>
    <rPh sb="11" eb="14">
      <t>カイシビ</t>
    </rPh>
    <rPh sb="15" eb="18">
      <t>シュウリョウビ</t>
    </rPh>
    <rPh sb="19" eb="21">
      <t>カンカク</t>
    </rPh>
    <rPh sb="23" eb="24">
      <t>ニチ</t>
    </rPh>
    <rPh sb="24" eb="26">
      <t>イジョウ</t>
    </rPh>
    <rPh sb="28" eb="30">
      <t>バアイ</t>
    </rPh>
    <phoneticPr fontId="7"/>
  </si>
  <si>
    <t>単位期間Ⅰ</t>
    <rPh sb="0" eb="2">
      <t>タンイ</t>
    </rPh>
    <rPh sb="2" eb="4">
      <t>キカン</t>
    </rPh>
    <phoneticPr fontId="7"/>
  </si>
  <si>
    <t>-</t>
    <phoneticPr fontId="7"/>
  </si>
  <si>
    <t>単位期間Ⅱ</t>
    <rPh sb="0" eb="2">
      <t>タンイ</t>
    </rPh>
    <rPh sb="2" eb="4">
      <t>キカン</t>
    </rPh>
    <phoneticPr fontId="7"/>
  </si>
  <si>
    <t>↑（別添1）融資計画書詳細2の「利子補給金交付申請額合計（円）」【L2列目】に計上</t>
    <rPh sb="2" eb="4">
      <t>ベッテン</t>
    </rPh>
    <rPh sb="6" eb="8">
      <t>ユウシ</t>
    </rPh>
    <rPh sb="8" eb="11">
      <t>ケイカクショ</t>
    </rPh>
    <rPh sb="11" eb="13">
      <t>ショウサイ</t>
    </rPh>
    <rPh sb="16" eb="18">
      <t>リシ</t>
    </rPh>
    <rPh sb="18" eb="21">
      <t>ホキュウキン</t>
    </rPh>
    <rPh sb="21" eb="23">
      <t>コウフ</t>
    </rPh>
    <rPh sb="23" eb="25">
      <t>シンセイ</t>
    </rPh>
    <rPh sb="25" eb="26">
      <t>ガク</t>
    </rPh>
    <rPh sb="26" eb="28">
      <t>ゴウケイ</t>
    </rPh>
    <rPh sb="29" eb="30">
      <t>エン</t>
    </rPh>
    <rPh sb="35" eb="36">
      <t>レツ</t>
    </rPh>
    <rPh sb="36" eb="37">
      <t>メ</t>
    </rPh>
    <rPh sb="39" eb="41">
      <t>ケイジョウ</t>
    </rPh>
    <phoneticPr fontId="7"/>
  </si>
  <si>
    <t>エラーメッセージ</t>
    <phoneticPr fontId="7"/>
  </si>
  <si>
    <t>　→</t>
    <phoneticPr fontId="7"/>
  </si>
  <si>
    <t>（住所）都道府県</t>
    <rPh sb="1" eb="3">
      <t>ジュウショ</t>
    </rPh>
    <rPh sb="4" eb="8">
      <t>トドウフケン</t>
    </rPh>
    <phoneticPr fontId="7"/>
  </si>
  <si>
    <t>市区町村</t>
    <rPh sb="0" eb="2">
      <t>シク</t>
    </rPh>
    <rPh sb="2" eb="4">
      <t>チョウソン</t>
    </rPh>
    <phoneticPr fontId="7"/>
  </si>
  <si>
    <t>丁目・番地</t>
    <rPh sb="0" eb="1">
      <t>チョウ</t>
    </rPh>
    <rPh sb="1" eb="2">
      <t>メ</t>
    </rPh>
    <rPh sb="3" eb="5">
      <t>バンチ</t>
    </rPh>
    <phoneticPr fontId="7"/>
  </si>
  <si>
    <t>別添1_J9</t>
    <rPh sb="0" eb="2">
      <t>ベッテン</t>
    </rPh>
    <phoneticPr fontId="7"/>
  </si>
  <si>
    <t>別添1_D13</t>
    <rPh sb="0" eb="2">
      <t>ベッテン</t>
    </rPh>
    <phoneticPr fontId="7"/>
  </si>
  <si>
    <t>別添1_M13</t>
    <rPh sb="0" eb="2">
      <t>ベッテン</t>
    </rPh>
    <phoneticPr fontId="7"/>
  </si>
  <si>
    <t>別添1_M15</t>
    <rPh sb="0" eb="2">
      <t>ベッテン</t>
    </rPh>
    <phoneticPr fontId="7"/>
  </si>
  <si>
    <t>別添1_D25</t>
    <rPh sb="0" eb="2">
      <t>ベッテン</t>
    </rPh>
    <phoneticPr fontId="7"/>
  </si>
  <si>
    <t>別添1_J25</t>
    <rPh sb="0" eb="2">
      <t>ベッテン</t>
    </rPh>
    <phoneticPr fontId="7"/>
  </si>
  <si>
    <t>別添1_D27</t>
    <rPh sb="0" eb="2">
      <t>ベッテン</t>
    </rPh>
    <phoneticPr fontId="7"/>
  </si>
  <si>
    <t>開始日と終了日の入力に誤りがないか、ご確認ください。</t>
    <rPh sb="0" eb="3">
      <t>カイシビ</t>
    </rPh>
    <phoneticPr fontId="7"/>
  </si>
  <si>
    <t>融資備考欄</t>
    <rPh sb="0" eb="2">
      <t>ユウシ</t>
    </rPh>
    <rPh sb="2" eb="4">
      <t>ビコウ</t>
    </rPh>
    <rPh sb="4" eb="5">
      <t>ラン</t>
    </rPh>
    <phoneticPr fontId="7"/>
  </si>
  <si>
    <t>別添1_H8</t>
    <phoneticPr fontId="7"/>
  </si>
  <si>
    <t>導入設備区分</t>
    <rPh sb="0" eb="2">
      <t>ドウニュウ</t>
    </rPh>
    <rPh sb="2" eb="4">
      <t>セツビ</t>
    </rPh>
    <rPh sb="4" eb="6">
      <t>クブン</t>
    </rPh>
    <phoneticPr fontId="7"/>
  </si>
  <si>
    <t>新設</t>
    <rPh sb="0" eb="2">
      <t>シンセツ</t>
    </rPh>
    <phoneticPr fontId="7"/>
  </si>
  <si>
    <t>増設</t>
    <rPh sb="0" eb="2">
      <t>ゾウセツ</t>
    </rPh>
    <phoneticPr fontId="7"/>
  </si>
  <si>
    <t>設備導入区分</t>
    <rPh sb="0" eb="2">
      <t>セツビ</t>
    </rPh>
    <rPh sb="2" eb="4">
      <t>ドウニュウ</t>
    </rPh>
    <rPh sb="4" eb="6">
      <t>クブン</t>
    </rPh>
    <phoneticPr fontId="7"/>
  </si>
  <si>
    <t>導入設備の概要</t>
    <rPh sb="0" eb="2">
      <t>ドウニュウ</t>
    </rPh>
    <rPh sb="2" eb="4">
      <t>セツビ</t>
    </rPh>
    <rPh sb="5" eb="7">
      <t>ガイヨウ</t>
    </rPh>
    <phoneticPr fontId="7"/>
  </si>
  <si>
    <t>別添1_G52</t>
    <rPh sb="0" eb="2">
      <t>ベッテン</t>
    </rPh>
    <phoneticPr fontId="7"/>
  </si>
  <si>
    <t>（イ）省エネルギー設備等を新設、又は増設し、工場・事業場全体におけるエネルギー消費原単位が１％以上改善される事業。</t>
    <rPh sb="13" eb="15">
      <t>シンセツ</t>
    </rPh>
    <rPh sb="16" eb="17">
      <t>マタ</t>
    </rPh>
    <rPh sb="18" eb="20">
      <t>ゾウセツ</t>
    </rPh>
    <phoneticPr fontId="7"/>
  </si>
  <si>
    <t>元金均等返済額</t>
  </si>
  <si>
    <t>融資額</t>
    <rPh sb="0" eb="2">
      <t>ユウシ</t>
    </rPh>
    <rPh sb="2" eb="3">
      <t>ガク</t>
    </rPh>
    <phoneticPr fontId="7"/>
  </si>
  <si>
    <t>交付対象融資額</t>
    <rPh sb="0" eb="2">
      <t>コウフ</t>
    </rPh>
    <rPh sb="2" eb="4">
      <t>タイショウ</t>
    </rPh>
    <rPh sb="4" eb="6">
      <t>ユウシ</t>
    </rPh>
    <rPh sb="6" eb="7">
      <t>ガク</t>
    </rPh>
    <phoneticPr fontId="7"/>
  </si>
  <si>
    <t>-</t>
    <phoneticPr fontId="7"/>
  </si>
  <si>
    <t>-</t>
    <phoneticPr fontId="7"/>
  </si>
  <si>
    <t>NG
カウント</t>
    <phoneticPr fontId="7"/>
  </si>
  <si>
    <t>エラーメッセージ</t>
    <phoneticPr fontId="7"/>
  </si>
  <si>
    <t>↑開始日と終了日の入力に誤りがないか、ご確認ください。</t>
  </si>
  <si>
    <t>単位期間</t>
    <rPh sb="0" eb="2">
      <t>タンイ</t>
    </rPh>
    <rPh sb="2" eb="4">
      <t>キカン</t>
    </rPh>
    <phoneticPr fontId="7"/>
  </si>
  <si>
    <t>①日付の重複　②「終了日-開始日」が1日以上あいている</t>
    <rPh sb="1" eb="3">
      <t>ヒヅケ</t>
    </rPh>
    <rPh sb="4" eb="6">
      <t>チョウフク</t>
    </rPh>
    <rPh sb="9" eb="12">
      <t>シュウリョウビ</t>
    </rPh>
    <rPh sb="13" eb="15">
      <t>カイシ</t>
    </rPh>
    <rPh sb="15" eb="16">
      <t>ビ</t>
    </rPh>
    <rPh sb="19" eb="20">
      <t>ニチ</t>
    </rPh>
    <rPh sb="20" eb="22">
      <t>イジョウ</t>
    </rPh>
    <phoneticPr fontId="7"/>
  </si>
  <si>
    <t>（ウ）データセンターのクラウドサービス活用に関する事業。</t>
    <phoneticPr fontId="7"/>
  </si>
  <si>
    <t>（ウ）ＥＭＳの導入等による省エネルギー取組に関する事業。</t>
    <phoneticPr fontId="7"/>
  </si>
  <si>
    <t>←「1.対象要件内容」の選択が正しいかご確認ください。</t>
    <rPh sb="4" eb="6">
      <t>タイショウ</t>
    </rPh>
    <rPh sb="6" eb="8">
      <t>ヨウケン</t>
    </rPh>
    <rPh sb="8" eb="10">
      <t>ナイヨウ</t>
    </rPh>
    <rPh sb="12" eb="14">
      <t>センタク</t>
    </rPh>
    <rPh sb="15" eb="16">
      <t>タダ</t>
    </rPh>
    <rPh sb="20" eb="22">
      <t>カクニン</t>
    </rPh>
    <phoneticPr fontId="7"/>
  </si>
  <si>
    <t>事業実施後のエネルギー消費原単位</t>
    <rPh sb="0" eb="2">
      <t>ジギョウ</t>
    </rPh>
    <rPh sb="2" eb="4">
      <t>ジッシ</t>
    </rPh>
    <rPh sb="4" eb="5">
      <t>ゴ</t>
    </rPh>
    <rPh sb="11" eb="13">
      <t>ショウヒ</t>
    </rPh>
    <rPh sb="13" eb="16">
      <t>ゲンタンイ</t>
    </rPh>
    <phoneticPr fontId="7"/>
  </si>
  <si>
    <t>事業実施前のエネルギー消費原単位</t>
    <rPh sb="0" eb="2">
      <t>ジギョウ</t>
    </rPh>
    <rPh sb="2" eb="4">
      <t>ジッシ</t>
    </rPh>
    <rPh sb="4" eb="5">
      <t>マエ</t>
    </rPh>
    <rPh sb="11" eb="13">
      <t>ショウヒ</t>
    </rPh>
    <rPh sb="13" eb="16">
      <t>ゲンタンイ</t>
    </rPh>
    <phoneticPr fontId="7"/>
  </si>
  <si>
    <t>事業実施前</t>
    <rPh sb="0" eb="2">
      <t>ジギョウ</t>
    </rPh>
    <rPh sb="2" eb="4">
      <t>ジッシ</t>
    </rPh>
    <rPh sb="4" eb="5">
      <t>マエ</t>
    </rPh>
    <phoneticPr fontId="7"/>
  </si>
  <si>
    <t>事業実施後</t>
    <rPh sb="0" eb="2">
      <t>ジギョウ</t>
    </rPh>
    <rPh sb="2" eb="4">
      <t>ジッシ</t>
    </rPh>
    <rPh sb="4" eb="5">
      <t>ゴ</t>
    </rPh>
    <phoneticPr fontId="7"/>
  </si>
  <si>
    <t>【A】
生産量</t>
    <rPh sb="4" eb="6">
      <t>セイサン</t>
    </rPh>
    <rPh sb="6" eb="7">
      <t>リョウ</t>
    </rPh>
    <phoneticPr fontId="7"/>
  </si>
  <si>
    <t>単位</t>
    <rPh sb="0" eb="2">
      <t>タンイ</t>
    </rPh>
    <phoneticPr fontId="7"/>
  </si>
  <si>
    <t>【C】
原単位</t>
    <rPh sb="4" eb="7">
      <t>ゲンタンイ</t>
    </rPh>
    <phoneticPr fontId="7"/>
  </si>
  <si>
    <t>【D】
生産量</t>
    <rPh sb="4" eb="6">
      <t>セイサン</t>
    </rPh>
    <rPh sb="6" eb="7">
      <t>リョウ</t>
    </rPh>
    <phoneticPr fontId="7"/>
  </si>
  <si>
    <t>【F】
原単位</t>
    <rPh sb="4" eb="7">
      <t>ゲンタンイ</t>
    </rPh>
    <phoneticPr fontId="7"/>
  </si>
  <si>
    <t>/</t>
    <phoneticPr fontId="7"/>
  </si>
  <si>
    <t>kl</t>
    <phoneticPr fontId="7"/>
  </si>
  <si>
    <t>[</t>
    <phoneticPr fontId="7"/>
  </si>
  <si>
    <t>＝</t>
    <phoneticPr fontId="7"/>
  </si>
  <si>
    <t>【Ｄ】</t>
    <phoneticPr fontId="7"/>
  </si>
  <si>
    <t>【Ａ】</t>
    <phoneticPr fontId="7"/>
  </si>
  <si>
    <t>]</t>
    <phoneticPr fontId="7"/>
  </si>
  <si>
    <t>■見込み省エネルギー量の計算</t>
    <rPh sb="1" eb="3">
      <t>ミコ</t>
    </rPh>
    <rPh sb="4" eb="5">
      <t>ショウ</t>
    </rPh>
    <rPh sb="10" eb="11">
      <t>リョウ</t>
    </rPh>
    <rPh sb="12" eb="14">
      <t>ケイサン</t>
    </rPh>
    <phoneticPr fontId="7"/>
  </si>
  <si>
    <t>(B)-(H)</t>
    <phoneticPr fontId="7"/>
  </si>
  <si>
    <t>(A)×(F)</t>
    <phoneticPr fontId="7"/>
  </si>
  <si>
    <t>1-(F)/(C)</t>
    <phoneticPr fontId="7"/>
  </si>
  <si>
    <t>(E)/(D)</t>
    <phoneticPr fontId="7"/>
  </si>
  <si>
    <t>(B)/(A)</t>
    <phoneticPr fontId="7"/>
  </si>
  <si>
    <t>【G】
改善率</t>
    <phoneticPr fontId="7"/>
  </si>
  <si>
    <t>【Ｃ】</t>
    <phoneticPr fontId="7"/>
  </si>
  <si>
    <t>…</t>
    <phoneticPr fontId="7"/>
  </si>
  <si>
    <t>×</t>
    <phoneticPr fontId="7"/>
  </si>
  <si>
    <t>【Ｆ】</t>
    <phoneticPr fontId="7"/>
  </si>
  <si>
    <t>－</t>
    <phoneticPr fontId="7"/>
  </si>
  <si>
    <t>＝</t>
    <phoneticPr fontId="7"/>
  </si>
  <si>
    <t>■原単位改善率【Ｇ】</t>
    <rPh sb="1" eb="4">
      <t>ゲンタンイ</t>
    </rPh>
    <rPh sb="4" eb="6">
      <t>カイゼン</t>
    </rPh>
    <rPh sb="6" eb="7">
      <t>リツ</t>
    </rPh>
    <phoneticPr fontId="7"/>
  </si>
  <si>
    <t>]</t>
    <phoneticPr fontId="7"/>
  </si>
  <si>
    <t>生産量</t>
    <rPh sb="0" eb="2">
      <t>セイサン</t>
    </rPh>
    <rPh sb="2" eb="3">
      <t>リョウ</t>
    </rPh>
    <phoneticPr fontId="7"/>
  </si>
  <si>
    <t>…</t>
    <phoneticPr fontId="7"/>
  </si>
  <si>
    <t>【Ｅ】</t>
    <phoneticPr fontId="7"/>
  </si>
  <si>
    <t>＜事業実施後のエネルギー消費原単位【Ｆ】＞</t>
    <rPh sb="1" eb="3">
      <t>ジギョウ</t>
    </rPh>
    <rPh sb="3" eb="5">
      <t>ジッシ</t>
    </rPh>
    <rPh sb="5" eb="6">
      <t>アト</t>
    </rPh>
    <rPh sb="12" eb="14">
      <t>ショウヒ</t>
    </rPh>
    <rPh sb="14" eb="17">
      <t>ゲンタンイ</t>
    </rPh>
    <phoneticPr fontId="7"/>
  </si>
  <si>
    <t>【Ｂ】</t>
    <phoneticPr fontId="7"/>
  </si>
  <si>
    <t>＜事業実施前のエネルギー消費原単位【Ｃ】＞</t>
    <rPh sb="1" eb="3">
      <t>ジギョウ</t>
    </rPh>
    <rPh sb="3" eb="5">
      <t>ジッシ</t>
    </rPh>
    <rPh sb="5" eb="6">
      <t>マエ</t>
    </rPh>
    <rPh sb="12" eb="14">
      <t>ショウヒ</t>
    </rPh>
    <rPh sb="14" eb="17">
      <t>ゲンタンイ</t>
    </rPh>
    <phoneticPr fontId="7"/>
  </si>
  <si>
    <t>■エネルギー消費原単位</t>
    <rPh sb="6" eb="8">
      <t>ショウヒ</t>
    </rPh>
    <rPh sb="8" eb="11">
      <t>ゲンタンイ</t>
    </rPh>
    <phoneticPr fontId="7"/>
  </si>
  <si>
    <t>別添5原単位改善_J7</t>
    <rPh sb="0" eb="2">
      <t>ベッテン</t>
    </rPh>
    <rPh sb="3" eb="6">
      <t>ゲンタンイ</t>
    </rPh>
    <rPh sb="6" eb="8">
      <t>カイゼン</t>
    </rPh>
    <phoneticPr fontId="7"/>
  </si>
  <si>
    <t>別添5原単位改善_J11</t>
    <rPh sb="0" eb="2">
      <t>ベッテン</t>
    </rPh>
    <rPh sb="3" eb="6">
      <t>ゲンタンイ</t>
    </rPh>
    <rPh sb="6" eb="8">
      <t>カイゼン</t>
    </rPh>
    <phoneticPr fontId="7"/>
  </si>
  <si>
    <t>別添5原単位改善_S11</t>
    <rPh sb="0" eb="2">
      <t>ベッテン</t>
    </rPh>
    <rPh sb="3" eb="6">
      <t>ゲンタンイ</t>
    </rPh>
    <rPh sb="6" eb="8">
      <t>カイゼン</t>
    </rPh>
    <phoneticPr fontId="7"/>
  </si>
  <si>
    <t>別添5原単位改善_J15</t>
    <rPh sb="0" eb="2">
      <t>ベッテン</t>
    </rPh>
    <rPh sb="3" eb="6">
      <t>ゲンタンイ</t>
    </rPh>
    <rPh sb="6" eb="8">
      <t>カイゼン</t>
    </rPh>
    <phoneticPr fontId="7"/>
  </si>
  <si>
    <t>別添5原単位改善_J19</t>
    <rPh sb="0" eb="2">
      <t>ベッテン</t>
    </rPh>
    <rPh sb="3" eb="6">
      <t>ゲンタンイ</t>
    </rPh>
    <rPh sb="6" eb="8">
      <t>カイゼン</t>
    </rPh>
    <phoneticPr fontId="7"/>
  </si>
  <si>
    <t>別添5原単位改善_S19</t>
    <rPh sb="0" eb="2">
      <t>ベッテン</t>
    </rPh>
    <rPh sb="3" eb="6">
      <t>ゲンタンイ</t>
    </rPh>
    <rPh sb="6" eb="8">
      <t>カイゼン</t>
    </rPh>
    <phoneticPr fontId="7"/>
  </si>
  <si>
    <t>別添5原単位改善_AP36</t>
    <rPh sb="0" eb="2">
      <t>ベッテン</t>
    </rPh>
    <rPh sb="3" eb="6">
      <t>ゲンタンイ</t>
    </rPh>
    <rPh sb="6" eb="8">
      <t>カイゼン</t>
    </rPh>
    <phoneticPr fontId="7"/>
  </si>
  <si>
    <t>見込み省エネルギー量[kl/年]</t>
    <phoneticPr fontId="7"/>
  </si>
  <si>
    <t>実施前エネルギー使用量[kl/年]</t>
    <rPh sb="0" eb="2">
      <t>ジッシ</t>
    </rPh>
    <rPh sb="2" eb="3">
      <t>マエ</t>
    </rPh>
    <rPh sb="8" eb="10">
      <t>シヨウ</t>
    </rPh>
    <rPh sb="10" eb="11">
      <t>リョウ</t>
    </rPh>
    <rPh sb="15" eb="16">
      <t>ネン</t>
    </rPh>
    <phoneticPr fontId="7"/>
  </si>
  <si>
    <t>実施前生産量</t>
    <rPh sb="0" eb="2">
      <t>ジッシ</t>
    </rPh>
    <rPh sb="2" eb="3">
      <t>マエ</t>
    </rPh>
    <rPh sb="3" eb="5">
      <t>セイサン</t>
    </rPh>
    <rPh sb="5" eb="6">
      <t>リョウ</t>
    </rPh>
    <phoneticPr fontId="7"/>
  </si>
  <si>
    <t>実施前生産量の単位</t>
    <rPh sb="0" eb="2">
      <t>ジッシ</t>
    </rPh>
    <rPh sb="2" eb="3">
      <t>マエ</t>
    </rPh>
    <rPh sb="3" eb="5">
      <t>セイサン</t>
    </rPh>
    <rPh sb="5" eb="6">
      <t>リョウ</t>
    </rPh>
    <rPh sb="7" eb="9">
      <t>タンイ</t>
    </rPh>
    <phoneticPr fontId="7"/>
  </si>
  <si>
    <t>実施後エネルギー使用量[kl/年]</t>
    <rPh sb="8" eb="10">
      <t>シヨウ</t>
    </rPh>
    <rPh sb="10" eb="11">
      <t>リョウ</t>
    </rPh>
    <rPh sb="15" eb="16">
      <t>ネン</t>
    </rPh>
    <phoneticPr fontId="7"/>
  </si>
  <si>
    <t>実施後生産量</t>
    <rPh sb="3" eb="5">
      <t>セイサン</t>
    </rPh>
    <rPh sb="5" eb="6">
      <t>リョウ</t>
    </rPh>
    <phoneticPr fontId="7"/>
  </si>
  <si>
    <t>実施後生産量の単位</t>
    <rPh sb="3" eb="5">
      <t>セイサン</t>
    </rPh>
    <rPh sb="5" eb="6">
      <t>リョウ</t>
    </rPh>
    <rPh sb="7" eb="9">
      <t>タンイ</t>
    </rPh>
    <phoneticPr fontId="7"/>
  </si>
  <si>
    <t>別添6_A14</t>
    <rPh sb="0" eb="2">
      <t>ベッテン</t>
    </rPh>
    <phoneticPr fontId="7"/>
  </si>
  <si>
    <t>連絡先e-mail</t>
    <phoneticPr fontId="7"/>
  </si>
  <si>
    <t>（ア）</t>
    <phoneticPr fontId="7"/>
  </si>
  <si>
    <t>エネルギー消費効率が高い省エネルギー設備を新設、又は増設する事業。</t>
    <phoneticPr fontId="7"/>
  </si>
  <si>
    <t>（イ）</t>
    <phoneticPr fontId="7"/>
  </si>
  <si>
    <t>（ウ）</t>
    <phoneticPr fontId="7"/>
  </si>
  <si>
    <t>データセンターのクラウドサービス活用やＥＭＳの導入等による省エネルギー取組に
関する事業。</t>
    <phoneticPr fontId="7"/>
  </si>
  <si>
    <t>一代前　備考</t>
    <rPh sb="0" eb="2">
      <t>イチダイ</t>
    </rPh>
    <rPh sb="2" eb="3">
      <t>マエ</t>
    </rPh>
    <rPh sb="4" eb="6">
      <t>ビコウ</t>
    </rPh>
    <phoneticPr fontId="7"/>
  </si>
  <si>
    <t>導入設備　備考</t>
    <rPh sb="0" eb="2">
      <t>ドウニュウ</t>
    </rPh>
    <rPh sb="2" eb="4">
      <t>セツビ</t>
    </rPh>
    <rPh sb="5" eb="7">
      <t>ビコウ</t>
    </rPh>
    <phoneticPr fontId="7"/>
  </si>
  <si>
    <t>（別添７）</t>
  </si>
  <si>
    <t>No</t>
    <phoneticPr fontId="7"/>
  </si>
  <si>
    <t>算出根拠</t>
    <rPh sb="0" eb="2">
      <t>サンシュツ</t>
    </rPh>
    <rPh sb="2" eb="4">
      <t>コンキョ</t>
    </rPh>
    <phoneticPr fontId="7"/>
  </si>
  <si>
    <t>台数</t>
    <rPh sb="0" eb="2">
      <t>ダイスウ</t>
    </rPh>
    <phoneticPr fontId="7"/>
  </si>
  <si>
    <t>【I】
年間みなし省エネルギー量[kl]</t>
    <rPh sb="4" eb="6">
      <t>ネンカン</t>
    </rPh>
    <phoneticPr fontId="7"/>
  </si>
  <si>
    <t>【H】
年間みなしエネルギー使用量[kl]</t>
    <rPh sb="4" eb="6">
      <t>ネンカン</t>
    </rPh>
    <phoneticPr fontId="7"/>
  </si>
  <si>
    <t>【E】
年間エネルギー使用量[kl]</t>
    <rPh sb="4" eb="6">
      <t>ネンカン</t>
    </rPh>
    <phoneticPr fontId="7"/>
  </si>
  <si>
    <t>【B】
年間エネルギー使用量[kl]</t>
    <rPh sb="4" eb="6">
      <t>ネンカン</t>
    </rPh>
    <phoneticPr fontId="7"/>
  </si>
  <si>
    <t>年間エネルギー使用量[kl]</t>
    <rPh sb="0" eb="2">
      <t>ネンカン</t>
    </rPh>
    <rPh sb="7" eb="9">
      <t>シヨウ</t>
    </rPh>
    <rPh sb="9" eb="10">
      <t>リョウ</t>
    </rPh>
    <phoneticPr fontId="7"/>
  </si>
  <si>
    <t>年間見込み
省エネルギー量
[kl]</t>
    <rPh sb="0" eb="2">
      <t>ネンカン</t>
    </rPh>
    <rPh sb="2" eb="4">
      <t>ミコ</t>
    </rPh>
    <rPh sb="6" eb="7">
      <t>ショウ</t>
    </rPh>
    <rPh sb="12" eb="13">
      <t>リョウ</t>
    </rPh>
    <phoneticPr fontId="7"/>
  </si>
  <si>
    <t>（ア）エネルギー消費効率が高い省エネルギー設備を新設、又は増設する事業。
　　※トップランナー基準を満たす設備の導入</t>
    <rPh sb="47" eb="49">
      <t>キジュン</t>
    </rPh>
    <rPh sb="50" eb="51">
      <t>ミ</t>
    </rPh>
    <rPh sb="53" eb="55">
      <t>セツビ</t>
    </rPh>
    <rPh sb="56" eb="58">
      <t>ドウニュウ</t>
    </rPh>
    <phoneticPr fontId="7"/>
  </si>
  <si>
    <t>（ア）エネルギー消費効率が高い省エネルギー設備を新設、又は増設する事業。
　　※トップランナー基準に該当しない設備で、エネルギー消費効率が高い設備の導入</t>
    <rPh sb="47" eb="49">
      <t>キジュン</t>
    </rPh>
    <rPh sb="50" eb="52">
      <t>ガイトウ</t>
    </rPh>
    <rPh sb="55" eb="57">
      <t>セツビ</t>
    </rPh>
    <rPh sb="64" eb="66">
      <t>ショウヒ</t>
    </rPh>
    <rPh sb="66" eb="68">
      <t>コウリツ</t>
    </rPh>
    <rPh sb="69" eb="70">
      <t>タカ</t>
    </rPh>
    <rPh sb="71" eb="73">
      <t>セツビ</t>
    </rPh>
    <rPh sb="74" eb="76">
      <t>ドウニュウ</t>
    </rPh>
    <phoneticPr fontId="7"/>
  </si>
  <si>
    <t>省エネルギー設備等を新設、又は増設し、工場・事業場全体におけるエネルギー消費原単位が１％以上改善される事業。</t>
    <phoneticPr fontId="7"/>
  </si>
  <si>
    <t>小計</t>
    <rPh sb="0" eb="2">
      <t>ショウケイ</t>
    </rPh>
    <phoneticPr fontId="7"/>
  </si>
  <si>
    <t>トップランナー基準を満たす設備の導入（以下、２を記載）</t>
    <rPh sb="7" eb="9">
      <t>キジュン</t>
    </rPh>
    <rPh sb="10" eb="11">
      <t>ミ</t>
    </rPh>
    <rPh sb="13" eb="15">
      <t>セツビ</t>
    </rPh>
    <rPh sb="16" eb="18">
      <t>ドウニュウ</t>
    </rPh>
    <rPh sb="19" eb="21">
      <t>イカ</t>
    </rPh>
    <rPh sb="24" eb="26">
      <t>キサイ</t>
    </rPh>
    <phoneticPr fontId="7"/>
  </si>
  <si>
    <t>トップランナー基準に該当しない設備で、エネルギー消費効率が高い設備の導入（以下、３を記載）</t>
    <rPh sb="7" eb="9">
      <t>キジュン</t>
    </rPh>
    <rPh sb="10" eb="12">
      <t>ガイトウ</t>
    </rPh>
    <rPh sb="15" eb="17">
      <t>セツビ</t>
    </rPh>
    <rPh sb="24" eb="26">
      <t>ショウヒ</t>
    </rPh>
    <rPh sb="26" eb="28">
      <t>コウリツ</t>
    </rPh>
    <rPh sb="29" eb="30">
      <t>タカ</t>
    </rPh>
    <rPh sb="31" eb="33">
      <t>セツビ</t>
    </rPh>
    <rPh sb="34" eb="36">
      <t>ドウニュウ</t>
    </rPh>
    <rPh sb="37" eb="39">
      <t>イカ</t>
    </rPh>
    <rPh sb="42" eb="44">
      <t>キサイ</t>
    </rPh>
    <phoneticPr fontId="7"/>
  </si>
  <si>
    <t>導入台数</t>
    <rPh sb="0" eb="2">
      <t>ドウニュウ</t>
    </rPh>
    <rPh sb="2" eb="4">
      <t>ダイスウ</t>
    </rPh>
    <phoneticPr fontId="7"/>
  </si>
  <si>
    <t>一代前モデル</t>
    <rPh sb="0" eb="2">
      <t>イチダイ</t>
    </rPh>
    <rPh sb="2" eb="3">
      <t>マエ</t>
    </rPh>
    <phoneticPr fontId="7"/>
  </si>
  <si>
    <t>NO</t>
    <phoneticPr fontId="7"/>
  </si>
  <si>
    <t>(別添７）</t>
    <rPh sb="1" eb="3">
      <t>ベッテン</t>
    </rPh>
    <phoneticPr fontId="7"/>
  </si>
  <si>
    <t>新規融資の利子補給対象事業について、見込み省エネルギー量[kl/年]を算出いただきます。
本事業の見込み省エネルギー量の考え方は以下のとおりです。</t>
    <rPh sb="0" eb="2">
      <t>シンキ</t>
    </rPh>
    <rPh sb="2" eb="4">
      <t>ユウシ</t>
    </rPh>
    <rPh sb="5" eb="7">
      <t>リシ</t>
    </rPh>
    <rPh sb="7" eb="9">
      <t>ホキュウ</t>
    </rPh>
    <rPh sb="9" eb="11">
      <t>タイショウ</t>
    </rPh>
    <rPh sb="11" eb="13">
      <t>ジギョウ</t>
    </rPh>
    <rPh sb="18" eb="20">
      <t>ミコ</t>
    </rPh>
    <rPh sb="21" eb="22">
      <t>ショウ</t>
    </rPh>
    <rPh sb="27" eb="28">
      <t>リョウ</t>
    </rPh>
    <rPh sb="32" eb="33">
      <t>ネン</t>
    </rPh>
    <rPh sb="35" eb="37">
      <t>サンシュツ</t>
    </rPh>
    <rPh sb="45" eb="46">
      <t>ホン</t>
    </rPh>
    <rPh sb="46" eb="48">
      <t>ジギョウ</t>
    </rPh>
    <rPh sb="49" eb="51">
      <t>ミコ</t>
    </rPh>
    <rPh sb="52" eb="53">
      <t>ショウ</t>
    </rPh>
    <rPh sb="58" eb="59">
      <t>リョウ</t>
    </rPh>
    <rPh sb="60" eb="61">
      <t>カンガ</t>
    </rPh>
    <rPh sb="62" eb="63">
      <t>カタ</t>
    </rPh>
    <rPh sb="64" eb="66">
      <t>イカ</t>
    </rPh>
    <phoneticPr fontId="7"/>
  </si>
  <si>
    <t>　※要件ア「照明や空調」、要件ウ「データセンターのクラウドサービス活用」については</t>
    <rPh sb="2" eb="4">
      <t>ヨウケン</t>
    </rPh>
    <rPh sb="6" eb="8">
      <t>ショウメイ</t>
    </rPh>
    <rPh sb="9" eb="11">
      <t>クウチョウ</t>
    </rPh>
    <rPh sb="13" eb="15">
      <t>ヨウケン</t>
    </rPh>
    <phoneticPr fontId="7"/>
  </si>
  <si>
    <t>の一例は以下のとおりです。</t>
    <phoneticPr fontId="7"/>
  </si>
  <si>
    <t>製品名</t>
    <rPh sb="0" eb="3">
      <t>セイヒンメイ</t>
    </rPh>
    <phoneticPr fontId="7"/>
  </si>
  <si>
    <t>型番</t>
    <rPh sb="0" eb="2">
      <t>カタバン</t>
    </rPh>
    <phoneticPr fontId="7"/>
  </si>
  <si>
    <t>算出根拠</t>
    <rPh sb="0" eb="2">
      <t>サンシュツ</t>
    </rPh>
    <rPh sb="2" eb="4">
      <t>コンキョ</t>
    </rPh>
    <phoneticPr fontId="7"/>
  </si>
  <si>
    <t>項目（様式/参照セル）</t>
    <rPh sb="0" eb="2">
      <t>コウモク</t>
    </rPh>
    <rPh sb="3" eb="5">
      <t>ヨウシキ</t>
    </rPh>
    <rPh sb="6" eb="8">
      <t>サンショウ</t>
    </rPh>
    <phoneticPr fontId="7"/>
  </si>
  <si>
    <t>項目</t>
    <rPh sb="0" eb="2">
      <t>コウモク</t>
    </rPh>
    <phoneticPr fontId="7"/>
  </si>
  <si>
    <t>No</t>
    <phoneticPr fontId="7"/>
  </si>
  <si>
    <t>エネルギー消費効率の根拠（要件ア）</t>
    <rPh sb="5" eb="7">
      <t>ショウヒ</t>
    </rPh>
    <rPh sb="7" eb="9">
      <t>コウリツ</t>
    </rPh>
    <rPh sb="10" eb="12">
      <t>コンキョ</t>
    </rPh>
    <phoneticPr fontId="7"/>
  </si>
  <si>
    <t>エネルギー消費原単位の改善根拠（要件イ）</t>
    <rPh sb="11" eb="13">
      <t>カイゼン</t>
    </rPh>
    <phoneticPr fontId="7"/>
  </si>
  <si>
    <t>省エネルギー取組の根拠（要件ウ）</t>
    <rPh sb="9" eb="11">
      <t>コンキョ</t>
    </rPh>
    <phoneticPr fontId="7"/>
  </si>
  <si>
    <t>見込み省エネルギーの算出（要件アと要件ウ）</t>
    <rPh sb="13" eb="15">
      <t>ヨウケン</t>
    </rPh>
    <rPh sb="17" eb="19">
      <t>ヨウケン</t>
    </rPh>
    <phoneticPr fontId="7"/>
  </si>
  <si>
    <t>見込み省エネルギー量の算出（要件イ）</t>
    <phoneticPr fontId="7"/>
  </si>
  <si>
    <t>取組内容の詳細</t>
    <rPh sb="0" eb="2">
      <t>トリクミ</t>
    </rPh>
    <rPh sb="2" eb="4">
      <t>ナイヨウ</t>
    </rPh>
    <rPh sb="5" eb="7">
      <t>ショウサイ</t>
    </rPh>
    <phoneticPr fontId="7"/>
  </si>
  <si>
    <t>３．設備詳細（トップランナー基準に該当しない設備で、エネルギー消費効率が高い設備の導入）</t>
    <rPh sb="2" eb="4">
      <t>セツビ</t>
    </rPh>
    <rPh sb="4" eb="6">
      <t>ショウサイ</t>
    </rPh>
    <phoneticPr fontId="7"/>
  </si>
  <si>
    <t>２．設備詳細（トップランナー基準を満たす設備の導入）</t>
    <phoneticPr fontId="7"/>
  </si>
  <si>
    <t>融資計画書　提出書類一覧</t>
    <rPh sb="0" eb="2">
      <t>ユウシ</t>
    </rPh>
    <rPh sb="2" eb="5">
      <t>ケイカクショ</t>
    </rPh>
    <rPh sb="6" eb="8">
      <t>テイシュツ</t>
    </rPh>
    <rPh sb="8" eb="10">
      <t>ショルイ</t>
    </rPh>
    <rPh sb="10" eb="12">
      <t>イチラン</t>
    </rPh>
    <phoneticPr fontId="7"/>
  </si>
  <si>
    <t>提出方法</t>
    <rPh sb="0" eb="2">
      <t>テイシュツ</t>
    </rPh>
    <rPh sb="2" eb="4">
      <t>ホウホウ</t>
    </rPh>
    <phoneticPr fontId="7"/>
  </si>
  <si>
    <t>（ア）</t>
    <phoneticPr fontId="7"/>
  </si>
  <si>
    <t>（イ）</t>
    <phoneticPr fontId="7"/>
  </si>
  <si>
    <t>（ウ）</t>
    <phoneticPr fontId="7"/>
  </si>
  <si>
    <t>○</t>
    <phoneticPr fontId="7"/>
  </si>
  <si>
    <t>-</t>
    <phoneticPr fontId="7"/>
  </si>
  <si>
    <t>郵送</t>
    <rPh sb="0" eb="2">
      <t>ユウソウ</t>
    </rPh>
    <phoneticPr fontId="7"/>
  </si>
  <si>
    <t>別添4_G221</t>
  </si>
  <si>
    <t>別添4_G225</t>
  </si>
  <si>
    <t>別添4_G229</t>
  </si>
  <si>
    <t>別添4_D234</t>
  </si>
  <si>
    <t>別添4_D263</t>
  </si>
  <si>
    <t>別添4_D264</t>
  </si>
  <si>
    <t>別添4_D268</t>
  </si>
  <si>
    <t>別添4_G288</t>
  </si>
  <si>
    <t>別添4_G289</t>
  </si>
  <si>
    <t>別添4_G290</t>
  </si>
  <si>
    <t>別添4_D327</t>
  </si>
  <si>
    <t>別添4_D331</t>
  </si>
  <si>
    <t>別添4_G351</t>
  </si>
  <si>
    <t>別添4_G352</t>
  </si>
  <si>
    <t>別添4_G353</t>
  </si>
  <si>
    <t>別添4_G354</t>
  </si>
  <si>
    <t>別添4_A126～A129</t>
    <rPh sb="0" eb="2">
      <t>ベッテン</t>
    </rPh>
    <phoneticPr fontId="7"/>
  </si>
  <si>
    <t>　※「工作機械・射出成形機等」、「データセンターのクラウドサービス活用」の計算方法</t>
    <rPh sb="3" eb="5">
      <t>コウサク</t>
    </rPh>
    <rPh sb="5" eb="7">
      <t>キカイ</t>
    </rPh>
    <rPh sb="8" eb="10">
      <t>シャシュツ</t>
    </rPh>
    <rPh sb="10" eb="13">
      <t>セイケイキ</t>
    </rPh>
    <rPh sb="13" eb="14">
      <t>トウ</t>
    </rPh>
    <rPh sb="37" eb="39">
      <t>ケイサン</t>
    </rPh>
    <rPh sb="39" eb="41">
      <t>ホウホウ</t>
    </rPh>
    <phoneticPr fontId="7"/>
  </si>
  <si>
    <r>
      <t>簡易的な計算ができる申請サポートツールがあります（</t>
    </r>
    <r>
      <rPr>
        <b/>
        <sz val="10"/>
        <color theme="1"/>
        <rFont val="ＭＳ 明朝"/>
        <family val="1"/>
        <charset val="128"/>
      </rPr>
      <t>使用は任意</t>
    </r>
    <r>
      <rPr>
        <sz val="10"/>
        <color theme="1"/>
        <rFont val="ＭＳ 明朝"/>
        <family val="1"/>
        <charset val="128"/>
      </rPr>
      <t>）。</t>
    </r>
    <phoneticPr fontId="7"/>
  </si>
  <si>
    <t>見込み省エネルギー量の算出（要件アと要件ウ）</t>
    <rPh sb="9" eb="10">
      <t>リョウ</t>
    </rPh>
    <rPh sb="14" eb="16">
      <t>ヨウケン</t>
    </rPh>
    <rPh sb="18" eb="20">
      <t>ヨウケン</t>
    </rPh>
    <phoneticPr fontId="7"/>
  </si>
  <si>
    <t>NG判定</t>
    <rPh sb="2" eb="4">
      <t>ハンテイ</t>
    </rPh>
    <phoneticPr fontId="7"/>
  </si>
  <si>
    <t>【参考】見込み省エネルギー量の算出（要件アと要件ウ）</t>
    <rPh sb="1" eb="3">
      <t>サンコウ</t>
    </rPh>
    <rPh sb="4" eb="6">
      <t>ミコ</t>
    </rPh>
    <rPh sb="13" eb="14">
      <t>リョウ</t>
    </rPh>
    <rPh sb="15" eb="17">
      <t>サンシュツ</t>
    </rPh>
    <rPh sb="18" eb="20">
      <t>ヨウケン</t>
    </rPh>
    <rPh sb="22" eb="24">
      <t>ヨウケン</t>
    </rPh>
    <phoneticPr fontId="7"/>
  </si>
  <si>
    <t>交付対象融資
残高
（円）</t>
    <phoneticPr fontId="7"/>
  </si>
  <si>
    <t>←融資残高、交付対象融資残高をご確認ください。</t>
    <rPh sb="1" eb="3">
      <t>ユウシ</t>
    </rPh>
    <rPh sb="3" eb="5">
      <t>ザンダカ</t>
    </rPh>
    <rPh sb="6" eb="8">
      <t>コウフ</t>
    </rPh>
    <rPh sb="8" eb="10">
      <t>タイショウ</t>
    </rPh>
    <rPh sb="10" eb="12">
      <t>ユウシ</t>
    </rPh>
    <rPh sb="12" eb="14">
      <t>ザンダカ</t>
    </rPh>
    <rPh sb="16" eb="18">
      <t>カクニン</t>
    </rPh>
    <phoneticPr fontId="7"/>
  </si>
  <si>
    <t>NO</t>
    <phoneticPr fontId="7"/>
  </si>
  <si>
    <t>更新日</t>
    <rPh sb="0" eb="3">
      <t>コウシンビ</t>
    </rPh>
    <phoneticPr fontId="7"/>
  </si>
  <si>
    <t>更新者</t>
    <rPh sb="0" eb="2">
      <t>コウシン</t>
    </rPh>
    <rPh sb="2" eb="3">
      <t>シャ</t>
    </rPh>
    <phoneticPr fontId="7"/>
  </si>
  <si>
    <t>更新前</t>
    <rPh sb="0" eb="2">
      <t>コウシン</t>
    </rPh>
    <rPh sb="2" eb="3">
      <t>マエ</t>
    </rPh>
    <phoneticPr fontId="7"/>
  </si>
  <si>
    <t>更新後</t>
    <rPh sb="0" eb="2">
      <t>コウシン</t>
    </rPh>
    <rPh sb="2" eb="3">
      <t>ゴ</t>
    </rPh>
    <phoneticPr fontId="7"/>
  </si>
  <si>
    <t>小栗</t>
    <rPh sb="0" eb="2">
      <t>オグリ</t>
    </rPh>
    <phoneticPr fontId="7"/>
  </si>
  <si>
    <t>31新規転記用FMTSheetのF列とG列の1行目から6行目を無くす
背景：RPAのシナリオ用に作成していたが、不要となったため</t>
    <rPh sb="17" eb="18">
      <t>レツ</t>
    </rPh>
    <rPh sb="20" eb="21">
      <t>レツ</t>
    </rPh>
    <rPh sb="23" eb="25">
      <t>ギョウメ</t>
    </rPh>
    <rPh sb="28" eb="30">
      <t>ギョウメ</t>
    </rPh>
    <rPh sb="31" eb="32">
      <t>ナ</t>
    </rPh>
    <rPh sb="35" eb="37">
      <t>ハイケイ</t>
    </rPh>
    <rPh sb="46" eb="47">
      <t>ヨウ</t>
    </rPh>
    <rPh sb="48" eb="50">
      <t>サクセイ</t>
    </rPh>
    <rPh sb="56" eb="58">
      <t>フヨウ</t>
    </rPh>
    <phoneticPr fontId="7"/>
  </si>
  <si>
    <t>31新規転記用FMTSheetのF列とG列の1行目から6行目に「要件ア」の申請数をカウントする項目があった。</t>
    <rPh sb="32" eb="34">
      <t>ヨウケン</t>
    </rPh>
    <rPh sb="37" eb="39">
      <t>シンセイ</t>
    </rPh>
    <rPh sb="39" eb="40">
      <t>スウ</t>
    </rPh>
    <rPh sb="47" eb="49">
      <t>コウモク</t>
    </rPh>
    <phoneticPr fontId="7"/>
  </si>
  <si>
    <t>小栗</t>
    <rPh sb="0" eb="2">
      <t>オグリ</t>
    </rPh>
    <phoneticPr fontId="7"/>
  </si>
  <si>
    <t>(別添７）見込み省エネルギー量の算出（要件イ）Sheetの数値の小数点以下が項目によってバラバラであった。</t>
    <rPh sb="29" eb="31">
      <t>スウチ</t>
    </rPh>
    <rPh sb="32" eb="35">
      <t>ショウスウテン</t>
    </rPh>
    <rPh sb="35" eb="37">
      <t>イカ</t>
    </rPh>
    <rPh sb="38" eb="40">
      <t>コウモク</t>
    </rPh>
    <phoneticPr fontId="7"/>
  </si>
  <si>
    <t>(別添７）見込み省エネルギー量の算出（要件イ）Sheetの数値の小数点以下を第二までに統一した。</t>
    <rPh sb="29" eb="31">
      <t>スウチ</t>
    </rPh>
    <rPh sb="32" eb="35">
      <t>ショウスウテン</t>
    </rPh>
    <rPh sb="35" eb="37">
      <t>イカ</t>
    </rPh>
    <rPh sb="38" eb="39">
      <t>ダイ</t>
    </rPh>
    <rPh sb="39" eb="40">
      <t>ニ</t>
    </rPh>
    <rPh sb="43" eb="45">
      <t>トウイツ</t>
    </rPh>
    <phoneticPr fontId="7"/>
  </si>
  <si>
    <t>(事業全体)年間見込み省エネルギー量[kl]</t>
    <rPh sb="1" eb="3">
      <t>ジギョウ</t>
    </rPh>
    <rPh sb="3" eb="5">
      <t>ゼンタイ</t>
    </rPh>
    <phoneticPr fontId="7"/>
  </si>
  <si>
    <t>年間見込み省エネルギー量[kl]</t>
    <phoneticPr fontId="7"/>
  </si>
  <si>
    <t>別添7_1_U65</t>
    <phoneticPr fontId="7"/>
  </si>
  <si>
    <t>別添7_1_U66</t>
    <phoneticPr fontId="7"/>
  </si>
  <si>
    <t>別添7_1_B69</t>
  </si>
  <si>
    <t>別添7_1_E69</t>
  </si>
  <si>
    <t>別添7_1_H69</t>
  </si>
  <si>
    <t>別添7_1_L69</t>
  </si>
  <si>
    <t>別添7_1_P69</t>
    <phoneticPr fontId="7"/>
  </si>
  <si>
    <t>別添7_2_B78</t>
  </si>
  <si>
    <t>別添7_2_E78</t>
  </si>
  <si>
    <t>別添7_2_H78</t>
  </si>
  <si>
    <t>別添7_2_L78</t>
  </si>
  <si>
    <t>別添7_2_P78</t>
  </si>
  <si>
    <t>別添7_3_B87</t>
  </si>
  <si>
    <t>別添7_3_E87</t>
  </si>
  <si>
    <t>別添7_3_H87</t>
  </si>
  <si>
    <t>別添7_3_L87</t>
  </si>
  <si>
    <t>別添7_3_P87</t>
  </si>
  <si>
    <t>別添7_4_B96</t>
  </si>
  <si>
    <t>別添7_4_E96</t>
  </si>
  <si>
    <t>別添7_4_H96</t>
  </si>
  <si>
    <t>別添7_4_L96</t>
  </si>
  <si>
    <t>別添7_4_P96</t>
  </si>
  <si>
    <t>別添7_5_B110</t>
  </si>
  <si>
    <t>別添7_5_E110</t>
  </si>
  <si>
    <t>別添7_5_H110</t>
  </si>
  <si>
    <t>別添7_5_L110</t>
  </si>
  <si>
    <t>別添7_5_P110</t>
  </si>
  <si>
    <t>別添7_6_B119</t>
  </si>
  <si>
    <t>別添7_6_E119</t>
  </si>
  <si>
    <t>別添7_6_H119</t>
  </si>
  <si>
    <t>別添7_6_L119</t>
  </si>
  <si>
    <t>別添7_6_P119</t>
  </si>
  <si>
    <t>別添7_7_B128</t>
  </si>
  <si>
    <t>別添7_7_E128</t>
  </si>
  <si>
    <t>別添7_7_H128</t>
  </si>
  <si>
    <t>別添7_7_L128</t>
  </si>
  <si>
    <t>別添7_7_P128</t>
  </si>
  <si>
    <t>別添7_8_B137</t>
  </si>
  <si>
    <t>別添7_8_E137</t>
  </si>
  <si>
    <t>別添7_8_H137</t>
  </si>
  <si>
    <t>別添7_8_L137</t>
  </si>
  <si>
    <t>別添7_8_P137</t>
  </si>
  <si>
    <t>別添7_9_B151</t>
  </si>
  <si>
    <t>別添7_9_E151</t>
  </si>
  <si>
    <t>別添7_9_H151</t>
  </si>
  <si>
    <t>別添7_9_L151</t>
  </si>
  <si>
    <t>別添7_9_P151</t>
  </si>
  <si>
    <t>別添7_10_B160</t>
  </si>
  <si>
    <t>別添7_10_E160</t>
  </si>
  <si>
    <t>別添7_10_H160</t>
  </si>
  <si>
    <t>別添7_10_L160</t>
  </si>
  <si>
    <t>別添7_10_P160</t>
  </si>
  <si>
    <t>別添7_11_B169</t>
  </si>
  <si>
    <t>別添7_11_E169</t>
  </si>
  <si>
    <t>別添7_11_H169</t>
  </si>
  <si>
    <t>別添7_11_L169</t>
  </si>
  <si>
    <t>別添7_11_P169</t>
  </si>
  <si>
    <t>別添7_12_B179</t>
  </si>
  <si>
    <t>別添7_12_E179</t>
  </si>
  <si>
    <t>別添7_12_H179</t>
  </si>
  <si>
    <t>別添7_12_L179</t>
  </si>
  <si>
    <t>別添7_12_P179</t>
  </si>
  <si>
    <t>小栗</t>
    <rPh sb="0" eb="2">
      <t>オグリ</t>
    </rPh>
    <phoneticPr fontId="7"/>
  </si>
  <si>
    <t>(別添７）見込み省エネルギー量の算出（要件アと要件ウ）Sheetに、「年間見込み省エネルギー量[%]」を追加。
事業全体と各設備に追加。</t>
    <rPh sb="23" eb="25">
      <t>ヨウケン</t>
    </rPh>
    <rPh sb="35" eb="37">
      <t>ネンカン</t>
    </rPh>
    <rPh sb="37" eb="39">
      <t>ミコ</t>
    </rPh>
    <rPh sb="40" eb="41">
      <t>ショウ</t>
    </rPh>
    <rPh sb="46" eb="47">
      <t>リョウ</t>
    </rPh>
    <rPh sb="52" eb="54">
      <t>ツイカ</t>
    </rPh>
    <rPh sb="56" eb="58">
      <t>ジギョウ</t>
    </rPh>
    <rPh sb="58" eb="60">
      <t>ゼンタイ</t>
    </rPh>
    <rPh sb="61" eb="62">
      <t>カク</t>
    </rPh>
    <rPh sb="62" eb="64">
      <t>セツビ</t>
    </rPh>
    <rPh sb="65" eb="67">
      <t>ツイカ</t>
    </rPh>
    <phoneticPr fontId="7"/>
  </si>
  <si>
    <t>年間見込み省エネルギー率[%]</t>
    <rPh sb="11" eb="12">
      <t>リツ</t>
    </rPh>
    <phoneticPr fontId="7"/>
  </si>
  <si>
    <t>年間見込み
省エネルギー率
[%]</t>
    <rPh sb="0" eb="2">
      <t>ネンカン</t>
    </rPh>
    <rPh sb="2" eb="4">
      <t>ミコ</t>
    </rPh>
    <rPh sb="6" eb="7">
      <t>ショウ</t>
    </rPh>
    <rPh sb="12" eb="13">
      <t>リツ</t>
    </rPh>
    <phoneticPr fontId="7"/>
  </si>
  <si>
    <t>(別添７）見込み省エネルギー量の算出（要件アと要件ウ）Sheetに「年間見込み省エネルギー率[%]」を入力する項目がなかった。</t>
    <rPh sb="23" eb="25">
      <t>ヨウケン</t>
    </rPh>
    <rPh sb="34" eb="36">
      <t>ネンカン</t>
    </rPh>
    <rPh sb="36" eb="38">
      <t>ミコ</t>
    </rPh>
    <rPh sb="39" eb="40">
      <t>ショウ</t>
    </rPh>
    <rPh sb="45" eb="46">
      <t>リツ</t>
    </rPh>
    <rPh sb="51" eb="53">
      <t>ニュウリョク</t>
    </rPh>
    <rPh sb="55" eb="57">
      <t>コウモク</t>
    </rPh>
    <phoneticPr fontId="7"/>
  </si>
  <si>
    <t>(事業全体)年間見込み省エネルギー率[%]</t>
    <rPh sb="1" eb="3">
      <t>ジギョウ</t>
    </rPh>
    <rPh sb="3" eb="5">
      <t>ゼンタイ</t>
    </rPh>
    <rPh sb="17" eb="18">
      <t>リツ</t>
    </rPh>
    <phoneticPr fontId="7"/>
  </si>
  <si>
    <t>年間見込み省エネルギー量[kl]</t>
  </si>
  <si>
    <t>年間見込み省エネルギー率[%]</t>
    <phoneticPr fontId="7"/>
  </si>
  <si>
    <t>%</t>
    <phoneticPr fontId="7"/>
  </si>
  <si>
    <t>kl</t>
    <phoneticPr fontId="7"/>
  </si>
  <si>
    <t>（別添３）利子補給金の交付の対象となる経費リスト」Sheetは、「行の挿入」をできないように保護をかける。</t>
    <rPh sb="33" eb="34">
      <t>ギョウ</t>
    </rPh>
    <rPh sb="35" eb="37">
      <t>ソウニュウ</t>
    </rPh>
    <rPh sb="46" eb="48">
      <t>ホゴ</t>
    </rPh>
    <phoneticPr fontId="7"/>
  </si>
  <si>
    <t>（別添３）利子補給金の交付の対象となる経費リスト」Sheetは、「行の挿入」をできるようになっている。</t>
    <rPh sb="33" eb="34">
      <t>ギョウ</t>
    </rPh>
    <rPh sb="35" eb="37">
      <t>ソウニュウ</t>
    </rPh>
    <phoneticPr fontId="7"/>
  </si>
  <si>
    <t>中小企業／個人事業主／その他
（いずれかを選択）</t>
    <rPh sb="0" eb="2">
      <t>チュウショウ</t>
    </rPh>
    <rPh sb="2" eb="4">
      <t>キギョウ</t>
    </rPh>
    <rPh sb="5" eb="10">
      <t>コジンジギョウヌシ</t>
    </rPh>
    <rPh sb="13" eb="14">
      <t>タ</t>
    </rPh>
    <rPh sb="21" eb="23">
      <t>センタク</t>
    </rPh>
    <phoneticPr fontId="7"/>
  </si>
  <si>
    <t>中小企業／個人事業主／その他
（いずれかを選択）</t>
    <phoneticPr fontId="7"/>
  </si>
  <si>
    <t>株式会社○○○○</t>
    <rPh sb="0" eb="4">
      <t>カブシキガイシャ</t>
    </rPh>
    <phoneticPr fontId="7"/>
  </si>
  <si>
    <t>株式会社○○○○</t>
    <phoneticPr fontId="7"/>
  </si>
  <si>
    <t>○○県</t>
    <rPh sb="2" eb="3">
      <t>ケン</t>
    </rPh>
    <phoneticPr fontId="7"/>
  </si>
  <si>
    <t>○○市○○町</t>
    <rPh sb="2" eb="3">
      <t>シ</t>
    </rPh>
    <rPh sb="5" eb="6">
      <t>マチ</t>
    </rPh>
    <phoneticPr fontId="7"/>
  </si>
  <si>
    <t>○丁目○番○号</t>
    <rPh sb="1" eb="3">
      <t>チョウメ</t>
    </rPh>
    <rPh sb="4" eb="5">
      <t>バン</t>
    </rPh>
    <rPh sb="6" eb="7">
      <t>ゴウ</t>
    </rPh>
    <phoneticPr fontId="7"/>
  </si>
  <si>
    <t>○○業</t>
    <rPh sb="2" eb="3">
      <t>ギョウ</t>
    </rPh>
    <phoneticPr fontId="7"/>
  </si>
  <si>
    <t>○○業</t>
    <phoneticPr fontId="7"/>
  </si>
  <si>
    <t>○，○○○，○○○</t>
    <phoneticPr fontId="7"/>
  </si>
  <si>
    <t>○○○</t>
    <phoneticPr fontId="7"/>
  </si>
  <si>
    <t>中小企業／個人事業主／その他
（いずれかを選択）</t>
    <rPh sb="0" eb="2">
      <t>チュウショウ</t>
    </rPh>
    <rPh sb="2" eb="4">
      <t>キギョウ</t>
    </rPh>
    <rPh sb="13" eb="14">
      <t>タ</t>
    </rPh>
    <rPh sb="21" eb="23">
      <t>センタク</t>
    </rPh>
    <phoneticPr fontId="7"/>
  </si>
  <si>
    <t>個人事業主</t>
    <phoneticPr fontId="7"/>
  </si>
  <si>
    <t>その他</t>
    <phoneticPr fontId="7"/>
  </si>
  <si>
    <t>〇丁目〇番〇号</t>
    <rPh sb="1" eb="3">
      <t>チョウメ</t>
    </rPh>
    <rPh sb="4" eb="5">
      <t>バン</t>
    </rPh>
    <rPh sb="6" eb="7">
      <t>ゴウ</t>
    </rPh>
    <phoneticPr fontId="7"/>
  </si>
  <si>
    <t>例①：○○工場に○○機器を新設する事業
例②：○○作業所の生産ラインを増設する事業
　　　（現状6ラインから8ラインへ2ライン増設）</t>
    <rPh sb="10" eb="12">
      <t>キキ</t>
    </rPh>
    <rPh sb="17" eb="19">
      <t>ジギョウ</t>
    </rPh>
    <rPh sb="39" eb="41">
      <t>ジギョウ</t>
    </rPh>
    <phoneticPr fontId="7"/>
  </si>
  <si>
    <t>例①：工場新設による○○機器新規導入
　　　○○機器○台、○○機器○台の新規導入
例②：生産ライン拡大による○○機器の増設
　　　○○機器○台、○○機器○台の増設</t>
    <phoneticPr fontId="7"/>
  </si>
  <si>
    <t>○○</t>
    <phoneticPr fontId="7"/>
  </si>
  <si>
    <t>○○県○○市○○町○丁目○番○号</t>
    <phoneticPr fontId="7"/>
  </si>
  <si>
    <t>株式会社○○銀行</t>
    <phoneticPr fontId="7"/>
  </si>
  <si>
    <t>代表取締役</t>
    <phoneticPr fontId="7"/>
  </si>
  <si>
    <t>○○　○○</t>
    <phoneticPr fontId="7"/>
  </si>
  <si>
    <t>※（別添１）融資計画詳細　参照</t>
    <phoneticPr fontId="7"/>
  </si>
  <si>
    <t>○○○○部</t>
    <rPh sb="4" eb="5">
      <t>ブ</t>
    </rPh>
    <phoneticPr fontId="7"/>
  </si>
  <si>
    <t>○○‐○○○○‐○○○○</t>
    <phoneticPr fontId="7"/>
  </si>
  <si>
    <t>○○○○＠○○○○</t>
    <phoneticPr fontId="7"/>
  </si>
  <si>
    <t>○○○ ○○○</t>
    <phoneticPr fontId="7"/>
  </si>
  <si>
    <t>30</t>
    <phoneticPr fontId="7"/>
  </si>
  <si>
    <t>03</t>
    <phoneticPr fontId="7"/>
  </si>
  <si>
    <t>04</t>
    <phoneticPr fontId="7"/>
  </si>
  <si>
    <t>代表取締役</t>
    <rPh sb="0" eb="5">
      <t>ダイヒョウトリシマリヤク</t>
    </rPh>
    <phoneticPr fontId="7"/>
  </si>
  <si>
    <t>40</t>
    <phoneticPr fontId="7"/>
  </si>
  <si>
    <t>01</t>
    <phoneticPr fontId="7"/>
  </si>
  <si>
    <t>10</t>
    <phoneticPr fontId="7"/>
  </si>
  <si>
    <t>取締役</t>
    <rPh sb="0" eb="3">
      <t>トリシマリヤク</t>
    </rPh>
    <phoneticPr fontId="7"/>
  </si>
  <si>
    <t>45</t>
    <phoneticPr fontId="7"/>
  </si>
  <si>
    <t>12</t>
    <phoneticPr fontId="7"/>
  </si>
  <si>
    <t>（ア）</t>
  </si>
  <si>
    <t>○○加工機</t>
    <rPh sb="2" eb="5">
      <t>カコウキ</t>
    </rPh>
    <phoneticPr fontId="7"/>
  </si>
  <si>
    <t>設備費</t>
    <rPh sb="0" eb="3">
      <t>セツビヒ</t>
    </rPh>
    <phoneticPr fontId="7"/>
  </si>
  <si>
    <t>○○‐○○</t>
    <phoneticPr fontId="7"/>
  </si>
  <si>
    <t>見積書①参照</t>
    <rPh sb="0" eb="3">
      <t>ミツモリショ</t>
    </rPh>
    <rPh sb="4" eb="6">
      <t>サンショウ</t>
    </rPh>
    <phoneticPr fontId="7"/>
  </si>
  <si>
    <t>○○エアコン</t>
    <phoneticPr fontId="7"/>
  </si>
  <si>
    <t>見積書②参照</t>
    <rPh sb="0" eb="3">
      <t>ミツモリショ</t>
    </rPh>
    <rPh sb="4" eb="6">
      <t>サンショウ</t>
    </rPh>
    <phoneticPr fontId="7"/>
  </si>
  <si>
    <t>工事費</t>
    <rPh sb="0" eb="3">
      <t>コウジヒ</t>
    </rPh>
    <phoneticPr fontId="7"/>
  </si>
  <si>
    <t>○○照明</t>
    <rPh sb="2" eb="4">
      <t>ショウメイ</t>
    </rPh>
    <phoneticPr fontId="7"/>
  </si>
  <si>
    <t>見積書③参照</t>
    <rPh sb="0" eb="3">
      <t>ミツモリショ</t>
    </rPh>
    <rPh sb="4" eb="6">
      <t>サンショウ</t>
    </rPh>
    <phoneticPr fontId="7"/>
  </si>
  <si>
    <t>見積書③参照
※NO,5～7の工事費合計</t>
    <rPh sb="0" eb="3">
      <t>ミツモリショ</t>
    </rPh>
    <rPh sb="4" eb="6">
      <t>サンショウ</t>
    </rPh>
    <rPh sb="15" eb="18">
      <t>コウジヒ</t>
    </rPh>
    <rPh sb="18" eb="20">
      <t>ゴウケイ</t>
    </rPh>
    <phoneticPr fontId="7"/>
  </si>
  <si>
    <t>株式会社○○○○</t>
    <rPh sb="0" eb="6">
      <t>カブシキガイシャマルマル</t>
    </rPh>
    <phoneticPr fontId="7"/>
  </si>
  <si>
    <t>基準エネルギー消費効率</t>
    <rPh sb="0" eb="2">
      <t>キジュン</t>
    </rPh>
    <rPh sb="7" eb="9">
      <t>ショウヒ</t>
    </rPh>
    <rPh sb="9" eb="11">
      <t>コウリツ</t>
    </rPh>
    <phoneticPr fontId="7"/>
  </si>
  <si>
    <t>区分名A　5.8</t>
    <rPh sb="0" eb="2">
      <t>クブン</t>
    </rPh>
    <rPh sb="2" eb="3">
      <t>メイ</t>
    </rPh>
    <phoneticPr fontId="7"/>
  </si>
  <si>
    <t>6.0</t>
    <phoneticPr fontId="7"/>
  </si>
  <si>
    <t>１サイクルあたりの使用エネルギー量</t>
    <rPh sb="9" eb="11">
      <t>シヨウ</t>
    </rPh>
    <rPh sb="16" eb="17">
      <t>リョウ</t>
    </rPh>
    <phoneticPr fontId="7"/>
  </si>
  <si>
    <t>○○製品を100個生産するときの使用エネルギー量：100kw</t>
    <rPh sb="2" eb="4">
      <t>セイヒン</t>
    </rPh>
    <rPh sb="8" eb="9">
      <t>コ</t>
    </rPh>
    <rPh sb="9" eb="11">
      <t>セイサン</t>
    </rPh>
    <rPh sb="16" eb="18">
      <t>シヨウ</t>
    </rPh>
    <rPh sb="23" eb="24">
      <t>リョウ</t>
    </rPh>
    <phoneticPr fontId="7"/>
  </si>
  <si>
    <t>１サイクルあたりの使用エネルギー量</t>
    <phoneticPr fontId="7"/>
  </si>
  <si>
    <t>○○製品を100個生産するときの使用エネルギー量：80kw</t>
    <phoneticPr fontId="7"/>
  </si>
  <si>
    <t>・パワーセーブ機能が搭載されたことにより、工具交換時等の機械停止時の消費電力量を削減。
（添付資料○の○ページ参照）</t>
    <rPh sb="7" eb="9">
      <t>キノウ</t>
    </rPh>
    <rPh sb="10" eb="12">
      <t>トウサイ</t>
    </rPh>
    <rPh sb="21" eb="23">
      <t>コウグ</t>
    </rPh>
    <rPh sb="23" eb="25">
      <t>コウカン</t>
    </rPh>
    <rPh sb="25" eb="26">
      <t>ジ</t>
    </rPh>
    <rPh sb="26" eb="27">
      <t>トウ</t>
    </rPh>
    <rPh sb="28" eb="30">
      <t>キカイ</t>
    </rPh>
    <rPh sb="30" eb="32">
      <t>テイシ</t>
    </rPh>
    <rPh sb="32" eb="33">
      <t>ジ</t>
    </rPh>
    <rPh sb="34" eb="36">
      <t>ショウヒ</t>
    </rPh>
    <rPh sb="36" eb="38">
      <t>デンリョク</t>
    </rPh>
    <rPh sb="38" eb="39">
      <t>リョウ</t>
    </rPh>
    <rPh sb="40" eb="42">
      <t>サクゲン</t>
    </rPh>
    <rPh sb="45" eb="47">
      <t>テンプ</t>
    </rPh>
    <rPh sb="47" eb="49">
      <t>シリョウ</t>
    </rPh>
    <rPh sb="55" eb="57">
      <t>サンショウ</t>
    </rPh>
    <phoneticPr fontId="7"/>
  </si>
  <si>
    <r>
      <t xml:space="preserve">
＜クラウドサービスの活用＞
・省エネルギー取組概要
</t>
    </r>
    <r>
      <rPr>
        <sz val="10.5"/>
        <color rgb="FF0000FF"/>
        <rFont val="ＭＳ 明朝"/>
        <family val="1"/>
        <charset val="128"/>
      </rPr>
      <t xml:space="preserve">社内で運用しているメールシステム・勤怠管理システムを、データセンターを活用したクラウドサービスへ
移行することにより、社内での消費エネルギーを削減する。
</t>
    </r>
    <r>
      <rPr>
        <sz val="10.5"/>
        <color theme="1"/>
        <rFont val="ＭＳ 明朝"/>
        <family val="1"/>
        <charset val="128"/>
      </rPr>
      <t xml:space="preserve">
・利用データセンター名称
</t>
    </r>
    <r>
      <rPr>
        <sz val="10.5"/>
        <color rgb="FF0000FF"/>
        <rFont val="ＭＳ 明朝"/>
        <family val="1"/>
        <charset val="128"/>
      </rPr>
      <t xml:space="preserve">○○データセンター
</t>
    </r>
    <r>
      <rPr>
        <sz val="10.5"/>
        <color theme="1"/>
        <rFont val="ＭＳ 明朝"/>
        <family val="1"/>
        <charset val="128"/>
      </rPr>
      <t xml:space="preserve">
・データセンターのＰＵＥ値（実測値又は設計値）
</t>
    </r>
    <r>
      <rPr>
        <sz val="10.5"/>
        <color rgb="FF0000FF"/>
        <rFont val="ＭＳ 明朝"/>
        <family val="1"/>
        <charset val="128"/>
      </rPr>
      <t xml:space="preserve">ＰＵＥ値：2.0（設計値）※添付資料○ページを参照
</t>
    </r>
    <r>
      <rPr>
        <sz val="10.5"/>
        <color theme="1"/>
        <rFont val="ＭＳ 明朝"/>
        <family val="1"/>
        <charset val="128"/>
      </rPr>
      <t xml:space="preserve">
＜ＥＭＳの導入＞
・省エネルギー取組概要
</t>
    </r>
    <r>
      <rPr>
        <sz val="10.5"/>
        <color rgb="FF0000FF"/>
        <rFont val="ＭＳ 明朝"/>
        <family val="1"/>
        <charset val="128"/>
      </rPr>
      <t xml:space="preserve">社内エネルギーコストの低減を図るべく、施設内の照明・空調設備・冷却設備等が使用するエネルギー量の
現状把握（見える化）し、当該設備が使用するエネルギー量の削減を実現する為にＥＭＳを導入する。
</t>
    </r>
    <r>
      <rPr>
        <sz val="10.5"/>
        <color theme="1"/>
        <rFont val="ＭＳ 明朝"/>
        <family val="1"/>
        <charset val="128"/>
      </rPr>
      <t xml:space="preserve">
・導入機器
</t>
    </r>
    <r>
      <rPr>
        <sz val="10.5"/>
        <color rgb="FF0000FF"/>
        <rFont val="ＭＳ 明朝"/>
        <family val="1"/>
        <charset val="128"/>
      </rPr>
      <t>動力制御装置　※添付資料○ページ参照</t>
    </r>
    <r>
      <rPr>
        <sz val="10.5"/>
        <color theme="1"/>
        <rFont val="ＭＳ 明朝"/>
        <family val="1"/>
        <charset val="128"/>
      </rPr>
      <t xml:space="preserve">
・削減効果（計画値）
</t>
    </r>
    <r>
      <rPr>
        <sz val="10.5"/>
        <color rgb="FF0000FF"/>
        <rFont val="ＭＳ 明朝"/>
        <family val="1"/>
        <charset val="128"/>
      </rPr>
      <t>使用エネルギー量○○％削減見込み　※添付資料○ページ参照</t>
    </r>
    <phoneticPr fontId="7"/>
  </si>
  <si>
    <t>○○○○</t>
    <phoneticPr fontId="7"/>
  </si>
  <si>
    <t>○○加工機</t>
    <rPh sb="0" eb="5">
      <t>マルマルカコウキ</t>
    </rPh>
    <phoneticPr fontId="7"/>
  </si>
  <si>
    <t>○○空調設備</t>
    <rPh sb="2" eb="4">
      <t>クウチョウ</t>
    </rPh>
    <rPh sb="4" eb="6">
      <t>セツビ</t>
    </rPh>
    <phoneticPr fontId="7"/>
  </si>
  <si>
    <t>データセンターのクラウドサービス</t>
    <phoneticPr fontId="7"/>
  </si>
  <si>
    <t>別添5_A6</t>
  </si>
  <si>
    <t>別添5_A28</t>
  </si>
  <si>
    <t>令和２年度省エネルギー設備投資に係る利子補給金</t>
    <phoneticPr fontId="7"/>
  </si>
  <si>
    <t>　省エネルギー設備投資に係る利子補給金交付規程（ＳＩＩ－Ｆ１－Ｒ－２０２００４０１。以下「交付規程」という。）第３条の規定する交付対象融資を行うため、交付規程第６条の規定に基づき、融資計画について下記のとおり提出します。</t>
    <phoneticPr fontId="7"/>
  </si>
  <si>
    <t>３．２０２１年３月１１日以降の融資残高及び利子補給金の申請計画</t>
    <phoneticPr fontId="7"/>
  </si>
  <si>
    <t>2030年度　単位期間Ⅰ</t>
    <rPh sb="4" eb="6">
      <t>ネンド</t>
    </rPh>
    <rPh sb="7" eb="9">
      <t>タンイ</t>
    </rPh>
    <phoneticPr fontId="7"/>
  </si>
  <si>
    <t>2030年度　単位期間Ⅱ</t>
    <rPh sb="4" eb="6">
      <t>ネンド</t>
    </rPh>
    <rPh sb="7" eb="9">
      <t>タンイ</t>
    </rPh>
    <phoneticPr fontId="7"/>
  </si>
  <si>
    <t>利子
補給率</t>
    <rPh sb="0" eb="2">
      <t>リシ</t>
    </rPh>
    <rPh sb="3" eb="5">
      <t>ホキュウ</t>
    </rPh>
    <rPh sb="5" eb="6">
      <t>リツ</t>
    </rPh>
    <phoneticPr fontId="7"/>
  </si>
  <si>
    <t>2020年度　単位期間Ⅰ</t>
    <phoneticPr fontId="7"/>
  </si>
  <si>
    <t>2020年度　単位期間Ⅱ</t>
    <rPh sb="4" eb="6">
      <t>ネンド</t>
    </rPh>
    <rPh sb="7" eb="9">
      <t>タンイ</t>
    </rPh>
    <rPh sb="9" eb="11">
      <t>キカン</t>
    </rPh>
    <phoneticPr fontId="7"/>
  </si>
  <si>
    <t>令和２年度省エネルギー設備投資に係る利子補給金</t>
    <rPh sb="0" eb="2">
      <t>レイワ</t>
    </rPh>
    <phoneticPr fontId="7"/>
  </si>
  <si>
    <t>t</t>
    <phoneticPr fontId="7"/>
  </si>
  <si>
    <t>個人事業主</t>
    <rPh sb="0" eb="5">
      <t>コジンジギョウヌシ</t>
    </rPh>
    <phoneticPr fontId="7"/>
  </si>
  <si>
    <t>その他</t>
    <rPh sb="2" eb="3">
      <t>タ</t>
    </rPh>
    <phoneticPr fontId="7"/>
  </si>
  <si>
    <t>（別添４）_１</t>
    <phoneticPr fontId="7"/>
  </si>
  <si>
    <t>（別添４）_２</t>
    <phoneticPr fontId="7"/>
  </si>
  <si>
    <t>（別添４）_３</t>
    <phoneticPr fontId="7"/>
  </si>
  <si>
    <t>（別添４）_４</t>
    <phoneticPr fontId="7"/>
  </si>
  <si>
    <t>（別添４）_５</t>
    <phoneticPr fontId="7"/>
  </si>
  <si>
    <t>2019年度（実績）</t>
    <rPh sb="4" eb="6">
      <t>ネンド</t>
    </rPh>
    <rPh sb="7" eb="9">
      <t>ジッセキ</t>
    </rPh>
    <phoneticPr fontId="21"/>
  </si>
  <si>
    <t>2021年度（導入後）</t>
    <rPh sb="4" eb="6">
      <t>ネンド</t>
    </rPh>
    <rPh sb="7" eb="9">
      <t>ドウニュウ</t>
    </rPh>
    <rPh sb="9" eb="10">
      <t>ゴ</t>
    </rPh>
    <phoneticPr fontId="21"/>
  </si>
  <si>
    <t>S</t>
  </si>
  <si>
    <t>M</t>
  </si>
  <si>
    <t>△△△△ △△△△</t>
    <phoneticPr fontId="7"/>
  </si>
  <si>
    <t>△△△　△△</t>
    <phoneticPr fontId="7"/>
  </si>
  <si>
    <t>□□ □□□</t>
    <phoneticPr fontId="7"/>
  </si>
  <si>
    <t>□　□□</t>
    <phoneticPr fontId="7"/>
  </si>
  <si>
    <t>（注）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入力すること。
　また、外国人については、氏名漢字欄はアルファベットを、氏名カナ欄は当該アルファベットのカナ読みを入力すること。</t>
    <rPh sb="121" eb="123">
      <t>ニュウリョク</t>
    </rPh>
    <rPh sb="178" eb="180">
      <t>ニュウリョク</t>
    </rPh>
    <phoneticPr fontId="7"/>
  </si>
  <si>
    <t>☑</t>
    <phoneticPr fontId="7"/>
  </si>
  <si>
    <t>○○部品の製造</t>
    <rPh sb="2" eb="4">
      <t>ブヒン</t>
    </rPh>
    <rPh sb="5" eb="7">
      <t>セイゾウ</t>
    </rPh>
    <phoneticPr fontId="7"/>
  </si>
  <si>
    <t>・事業場全体での原単位改善率
｛１－（1.158（kl/t）÷ 1.175（kl/t））｝×100 ＝ 1.4％</t>
    <phoneticPr fontId="7"/>
  </si>
  <si>
    <t>☑</t>
    <phoneticPr fontId="7"/>
  </si>
  <si>
    <t xml:space="preserve">
＜シンジケートローンの入力例＞
本件融資はシンジケートローンを利用します。
・アレンジャー
○○銀行　融資額　○○○,○○○,○○○円
・シンジケート団
△△銀行　融資額　○○○,○○○,○○○円
□□銀行　融資額　○○○,○○○,○○○円
＜協調融資の記載例＞
本件融資は協調融資となります。
△△銀行　融資額　○○○,○○○,○○○円
□□銀行　融資額　○○○,○○○,○○○円</t>
    <phoneticPr fontId="7"/>
  </si>
  <si>
    <t/>
  </si>
  <si>
    <t>2020/○/○</t>
  </si>
  <si>
    <t>○○○,○○○</t>
  </si>
  <si>
    <t>○○○,○○○</t>
    <phoneticPr fontId="7"/>
  </si>
  <si>
    <t>役員名簿（利子補給対象事業者）</t>
    <rPh sb="5" eb="7">
      <t>リシ</t>
    </rPh>
    <rPh sb="7" eb="9">
      <t>ホキュウ</t>
    </rPh>
    <rPh sb="9" eb="11">
      <t>タイショウ</t>
    </rPh>
    <rPh sb="11" eb="13">
      <t>ジギョウ</t>
    </rPh>
    <rPh sb="13" eb="14">
      <t>シャ</t>
    </rPh>
    <phoneticPr fontId="7"/>
  </si>
  <si>
    <t>役員名簿（利子補給対象事業者）</t>
    <rPh sb="5" eb="14">
      <t>リシホキュウタイショウジギョウシャ</t>
    </rPh>
    <phoneticPr fontId="7"/>
  </si>
  <si>
    <t>株式会社○○○○</t>
    <rPh sb="0" eb="2">
      <t>カブシキ</t>
    </rPh>
    <rPh sb="2" eb="4">
      <t>カイシャ</t>
    </rPh>
    <phoneticPr fontId="7"/>
  </si>
  <si>
    <t>（別添２）</t>
    <rPh sb="1" eb="3">
      <t>ベッテン</t>
    </rPh>
    <phoneticPr fontId="7"/>
  </si>
  <si>
    <t>無</t>
    <rPh sb="0" eb="1">
      <t>ナシ</t>
    </rPh>
    <phoneticPr fontId="7"/>
  </si>
  <si>
    <r>
      <t xml:space="preserve">郵送
</t>
    </r>
    <r>
      <rPr>
        <sz val="10.5"/>
        <rFont val="ＭＳ 明朝"/>
        <family val="1"/>
        <charset val="128"/>
      </rPr>
      <t>及び</t>
    </r>
    <r>
      <rPr>
        <sz val="10.5"/>
        <color rgb="FFFF0000"/>
        <rFont val="ＭＳ 明朝"/>
        <family val="1"/>
        <charset val="128"/>
      </rPr>
      <t xml:space="preserve">
電子メール
（Excel）</t>
    </r>
    <rPh sb="0" eb="2">
      <t>ユウソウ</t>
    </rPh>
    <rPh sb="4" eb="5">
      <t>オヨ</t>
    </rPh>
    <rPh sb="8" eb="10">
      <t>デンシ</t>
    </rPh>
    <phoneticPr fontId="7"/>
  </si>
  <si>
    <t>添付書類（自由書式）</t>
    <rPh sb="0" eb="2">
      <t>テンプ</t>
    </rPh>
    <rPh sb="2" eb="4">
      <t>ショルイ</t>
    </rPh>
    <rPh sb="5" eb="7">
      <t>ジユウ</t>
    </rPh>
    <rPh sb="7" eb="9">
      <t>ショシキ</t>
    </rPh>
    <phoneticPr fontId="7"/>
  </si>
  <si>
    <t>省エネ計算の裏付け資料</t>
    <rPh sb="0" eb="1">
      <t>ショウ</t>
    </rPh>
    <rPh sb="3" eb="5">
      <t>ケイサン</t>
    </rPh>
    <rPh sb="6" eb="8">
      <t>ウラヅ</t>
    </rPh>
    <rPh sb="9" eb="11">
      <t>シリョウ</t>
    </rPh>
    <phoneticPr fontId="7"/>
  </si>
  <si>
    <t>・利子補給対象事業者の情報を入力すること。</t>
    <rPh sb="1" eb="3">
      <t>リシ</t>
    </rPh>
    <rPh sb="3" eb="5">
      <t>ホキュウ</t>
    </rPh>
    <rPh sb="5" eb="7">
      <t>タイショウ</t>
    </rPh>
    <rPh sb="7" eb="10">
      <t>ジギョウシャ</t>
    </rPh>
    <rPh sb="11" eb="13">
      <t>ジョウホウ</t>
    </rPh>
    <rPh sb="14" eb="16">
      <t>ニュウリョク</t>
    </rPh>
    <phoneticPr fontId="7"/>
  </si>
  <si>
    <r>
      <t>・</t>
    </r>
    <r>
      <rPr>
        <u/>
        <sz val="10.5"/>
        <rFont val="ＭＳ 明朝"/>
        <family val="1"/>
        <charset val="128"/>
      </rPr>
      <t>設備のカタログや仕様書又は実測データ、図面等の省エネ計算の裏付け資料を添付</t>
    </r>
    <r>
      <rPr>
        <sz val="10.5"/>
        <rFont val="ＭＳ 明朝"/>
        <family val="1"/>
        <charset val="128"/>
      </rPr>
      <t>すること。
・</t>
    </r>
    <r>
      <rPr>
        <u/>
        <sz val="10.5"/>
        <rFont val="ＭＳ 明朝"/>
        <family val="1"/>
        <charset val="128"/>
      </rPr>
      <t>作成者が明記されている</t>
    </r>
    <r>
      <rPr>
        <sz val="10.5"/>
        <rFont val="ＭＳ 明朝"/>
        <family val="1"/>
        <charset val="128"/>
      </rPr>
      <t xml:space="preserve">こと。
・省エネ計算根拠の記載箇所がわかるよう、
</t>
    </r>
    <r>
      <rPr>
        <u/>
        <sz val="10.5"/>
        <rFont val="ＭＳ 明朝"/>
        <family val="1"/>
        <charset val="128"/>
      </rPr>
      <t>マーカーや付箋等で印をつける</t>
    </r>
    <r>
      <rPr>
        <sz val="10.5"/>
        <rFont val="ＭＳ 明朝"/>
        <family val="1"/>
        <charset val="128"/>
      </rPr>
      <t>こと。
・要件ア「照明や空調」、要件ウ「データセンターのクラウドサービス活用」については簡易的な計算ができる申請サポートツールを利用することも可能（使用は任意）。</t>
    </r>
    <rPh sb="1" eb="3">
      <t>セツビ</t>
    </rPh>
    <rPh sb="27" eb="29">
      <t>ケイサン</t>
    </rPh>
    <rPh sb="66" eb="68">
      <t>ケイサン</t>
    </rPh>
    <rPh sb="68" eb="70">
      <t>コンキョ</t>
    </rPh>
    <phoneticPr fontId="7"/>
  </si>
  <si>
    <t>NO</t>
    <phoneticPr fontId="7"/>
  </si>
  <si>
    <t>（別添３）利子補給金の交付の対象となる経費リスト</t>
    <phoneticPr fontId="7"/>
  </si>
  <si>
    <t>法定耐用年数（導入設備の内、最長の法定耐用年数を取得）</t>
    <rPh sb="0" eb="2">
      <t>ホウテイ</t>
    </rPh>
    <rPh sb="2" eb="4">
      <t>タイヨウ</t>
    </rPh>
    <rPh sb="4" eb="6">
      <t>ネンスウ</t>
    </rPh>
    <rPh sb="7" eb="9">
      <t>ドウニュウ</t>
    </rPh>
    <rPh sb="9" eb="11">
      <t>セツビ</t>
    </rPh>
    <rPh sb="12" eb="13">
      <t>ウチ</t>
    </rPh>
    <rPh sb="14" eb="16">
      <t>サイチョウ</t>
    </rPh>
    <rPh sb="17" eb="19">
      <t>ホウテイ</t>
    </rPh>
    <rPh sb="19" eb="21">
      <t>タイヨウ</t>
    </rPh>
    <rPh sb="21" eb="23">
      <t>ネンスウ</t>
    </rPh>
    <rPh sb="24" eb="26">
      <t>シュトク</t>
    </rPh>
    <phoneticPr fontId="7"/>
  </si>
  <si>
    <t>※後々使うかどうかは、要検討</t>
    <rPh sb="1" eb="3">
      <t>ノチノチ</t>
    </rPh>
    <rPh sb="3" eb="4">
      <t>ツカ</t>
    </rPh>
    <rPh sb="11" eb="12">
      <t>ヨウ</t>
    </rPh>
    <rPh sb="12" eb="14">
      <t>ケントウ</t>
    </rPh>
    <phoneticPr fontId="7"/>
  </si>
  <si>
    <t>（別添３）利子補給金の交付の対象となる経費リスト</t>
  </si>
  <si>
    <t>法定耐用年数（導入設備の内、最長の法定耐用年数を取得）</t>
  </si>
  <si>
    <t>○○○○○○○にともなう融資</t>
    <phoneticPr fontId="7"/>
  </si>
  <si>
    <t xml:space="preserve">
＜クラウドサービスの活用＞
・省エネルギー取組概要
・利用データセンター名称
・データセンターのＰＵＥ値（実測値又は設計値）
＜ＥＭＳの導入＞
・省エネルギー取組概要
・導入機器
・削減効果（計画値）
</t>
    <phoneticPr fontId="7"/>
  </si>
  <si>
    <t>（注）
トップランナー基準とは、現在商品化されている製品のうち、エネルギー消費効率が最も優れているもの（トップランナー）の性能に加え、技術開発の将来の見通し等を勘案して定めているものです。トップランナー制度に関する詳細については、資源エネルギー庁のホームページ（下記URL）をご参照ください。
https://www.enecho.meti.go.jp/category/saving_and_new/saving/enterprise/equipment/#t01</t>
    <rPh sb="1" eb="2">
      <t>チュウ</t>
    </rPh>
    <phoneticPr fontId="7"/>
  </si>
  <si>
    <t>（注）
トップランナー基準とは、現在商品化されている製品のうち、エネルギー消費効率が最も優れているもの（トップランナー）の性能に加え、技術開発の将来の見通し等を勘案して定めているものです。トップランナー制度に関する詳細については、資源エネルギー庁のホームページ（下記URL）をご参照ください。
https://www.enecho.meti.go.jp/category/saving_and_new/saving/enterprise/equipment/#t01</t>
    <phoneticPr fontId="7"/>
  </si>
  <si>
    <t>（注）
導入設備と一代前モデルの設備を比較し、エネルギー消費効率が改善されていることを明示すること。
導入設備と同一製造メーカー同等製品にて、機能や構造などエネルギー使用量に係る変更があった場合をモデル変更とみなし、導入設備に対して最も近いモデル変更を一代前とし、その変更前の設備を原則として一代前モデルとする。
どのような技術を用いてそのエネルギー消費効率の改善を実現しているかを説明すること。カタログや仕様書又は実測データ、図面等の省エネ計算の裏付け資料を添付すること。</t>
    <rPh sb="1" eb="2">
      <t>チュウ</t>
    </rPh>
    <rPh sb="33" eb="35">
      <t>カイゼン</t>
    </rPh>
    <rPh sb="180" eb="182">
      <t>カイゼン</t>
    </rPh>
    <rPh sb="218" eb="219">
      <t>ショウ</t>
    </rPh>
    <rPh sb="221" eb="223">
      <t>ケイサン</t>
    </rPh>
    <phoneticPr fontId="7"/>
  </si>
  <si>
    <t>別添4_D133</t>
    <phoneticPr fontId="7"/>
  </si>
  <si>
    <t>別添4_D134</t>
    <phoneticPr fontId="7"/>
  </si>
  <si>
    <t>別添4_D135</t>
    <phoneticPr fontId="7"/>
  </si>
  <si>
    <t>別添4_D136</t>
    <phoneticPr fontId="7"/>
  </si>
  <si>
    <t>別添4_D137</t>
    <phoneticPr fontId="7"/>
  </si>
  <si>
    <t>別添4_D138</t>
    <phoneticPr fontId="7"/>
  </si>
  <si>
    <t>別添4_D142</t>
    <phoneticPr fontId="7"/>
  </si>
  <si>
    <t>別添4_G154</t>
    <phoneticPr fontId="7"/>
  </si>
  <si>
    <t>別添4_G155</t>
    <phoneticPr fontId="7"/>
  </si>
  <si>
    <t>別添4_G156</t>
    <phoneticPr fontId="7"/>
  </si>
  <si>
    <t>別添4_G157</t>
    <phoneticPr fontId="7"/>
  </si>
  <si>
    <t>別添4_G158</t>
    <phoneticPr fontId="7"/>
  </si>
  <si>
    <t>別添4_G162</t>
    <phoneticPr fontId="7"/>
  </si>
  <si>
    <t>別添4_G163</t>
    <phoneticPr fontId="7"/>
  </si>
  <si>
    <t>別添4_G164</t>
    <phoneticPr fontId="7"/>
  </si>
  <si>
    <t>別添4_G165</t>
    <phoneticPr fontId="7"/>
  </si>
  <si>
    <t>別添4_G166</t>
    <phoneticPr fontId="7"/>
  </si>
  <si>
    <t>別添4_D167</t>
    <phoneticPr fontId="7"/>
  </si>
  <si>
    <t>別添4_D171</t>
    <phoneticPr fontId="7"/>
  </si>
  <si>
    <t>別添4_D196</t>
    <phoneticPr fontId="7"/>
  </si>
  <si>
    <t>別添4_D197</t>
    <phoneticPr fontId="7"/>
  </si>
  <si>
    <t>別添4_D198</t>
    <phoneticPr fontId="7"/>
  </si>
  <si>
    <t>別添4_D199</t>
    <phoneticPr fontId="7"/>
  </si>
  <si>
    <t>別添4_D200</t>
    <phoneticPr fontId="7"/>
  </si>
  <si>
    <t>別添4_D201</t>
    <phoneticPr fontId="7"/>
  </si>
  <si>
    <t>別添4_D205</t>
  </si>
  <si>
    <t>別添4_G217</t>
  </si>
  <si>
    <t>別添4_G218</t>
  </si>
  <si>
    <t>別添4_G219</t>
  </si>
  <si>
    <t>別添4_G220</t>
  </si>
  <si>
    <t>別添4_G226</t>
  </si>
  <si>
    <t>別添4_G227</t>
  </si>
  <si>
    <t>別添4_G228</t>
  </si>
  <si>
    <t>別添4_D230</t>
  </si>
  <si>
    <t>別添4_D259</t>
  </si>
  <si>
    <t>別添4_D260</t>
  </si>
  <si>
    <t>別添4_D261</t>
  </si>
  <si>
    <t>別添4_D262</t>
  </si>
  <si>
    <t>別添4_G280</t>
  </si>
  <si>
    <t>別添4_G281</t>
  </si>
  <si>
    <t>別添4_G282</t>
  </si>
  <si>
    <t>別添4_G283</t>
  </si>
  <si>
    <t>別添4_G284</t>
  </si>
  <si>
    <t>別添4_G291</t>
  </si>
  <si>
    <t>別添4_G292</t>
  </si>
  <si>
    <t>別添4_D293</t>
  </si>
  <si>
    <t>別添4_D297</t>
  </si>
  <si>
    <t>別添4_A189～A191</t>
    <rPh sb="0" eb="2">
      <t>ベッテン</t>
    </rPh>
    <phoneticPr fontId="7"/>
  </si>
  <si>
    <t>別添4_A252～A255</t>
    <rPh sb="0" eb="2">
      <t>ベッテン</t>
    </rPh>
    <phoneticPr fontId="7"/>
  </si>
  <si>
    <t>別添4_A315～A318</t>
    <rPh sb="0" eb="2">
      <t>ベッテン</t>
    </rPh>
    <phoneticPr fontId="7"/>
  </si>
  <si>
    <t>別添4_D323</t>
  </si>
  <si>
    <t>別添4_D324</t>
  </si>
  <si>
    <t>別添4_D325</t>
  </si>
  <si>
    <t>別添4_D326</t>
  </si>
  <si>
    <t>別添4_G344</t>
  </si>
  <si>
    <t>別添4_G345</t>
  </si>
  <si>
    <t>別添4_G346</t>
  </si>
  <si>
    <t>別添4_G347</t>
  </si>
  <si>
    <t>別添4_G355</t>
  </si>
  <si>
    <t>別添4_A378～A381</t>
    <rPh sb="0" eb="2">
      <t>ベッテン</t>
    </rPh>
    <phoneticPr fontId="7"/>
  </si>
  <si>
    <t>別添4_D322</t>
  </si>
  <si>
    <t>別添4_G343</t>
  </si>
  <si>
    <t>別添4_D356</t>
  </si>
  <si>
    <t>別添4_D360</t>
  </si>
  <si>
    <t>・射出成形機（A-01）について
　　電力消費量 214,200（kWh/年）　※昼間買電のみ
　　生産量 51.0（t/年）
　　エネルギー使用量（原油換算）
　 214,200（kWh/年）　÷　1000　×　9.97[GJ]（熱量換算係数）　×　0.0258[kl]（原油換算係数：10GJ=0.258kl）　＝　55.098（kl/年）
・事業場全体のエネルギー使用量
　　電力消費量 233,000（kWh/年）　※昼間買電のみ
　　エネルギー使用量（原油換算）
　 233,000（kWh/年）　÷　1000　 ×　9.97[GJ]（熱量換算係数）　×　0.0258[kl]（原油換算係数：10GJ=0.258kl）　＝　59.934（kl/年）
・事業場全体での原単位
　 59.934（kl/年） ÷ 51.0（t/年） ＝ 1.175（kl/t）</t>
    <phoneticPr fontId="7"/>
  </si>
  <si>
    <t>・射出成形機（A-02）について
　　電力消費量 136,000（kWh/年）　※昼間買電のみ
　  生産量 31.0（t/年）
・射出成形機（A-01及びA-02の合算）について
　　電力消費量 214,200（kWh/年）＋136,000（kWh/年）＝ 350,200（kWh/年）
　　生産量 51.0（t/年）＋ 31.0（t/年）＝ 82.0（t/年）
　　エネルギー使用量（原油換算）
　　350,200（kWh/年）　÷　1000　×　9.97[GJ]（熱量換算係数）　×　0.0258[kl]（原油換算係数：10GJ=0.258kl）　＝　90.08（kl/年）
・その他の設備のエネルギー使用量 ※事業実施前と同じと仮定する。
　　59.934（kl/年）　－　55.098（kl/年）　＝　4.836（kl/年）
・事業場全体のエネルギー使用量
　　90.08（kl/年）　＋　4.836（kl/年）　＝　94.916（kl/年）
・事業場全体での原単位
　　94.916（kl/年）÷ 82.0（t/年）＝1.158（kl/t）</t>
    <phoneticPr fontId="7"/>
  </si>
  <si>
    <t>一代前モデルの１サイクルあたりの電力使用量：28.7kWh
導入予定設備の１サイクルあたりの電力使用量：20.2kWh
年間の想定サイクル数を200回として以下の式に代入し、見込み省エネルギー量[kWh/年]を算出。
（一代前モデルの1サイクルあたりの電力使用量[kWh] － 導入設備の1サイクルあたりの電力使用量[kWh]） × 年間想定サイクル数 × 導入台数　2台 ＝ 見込み省エネルギー量[kWh/年]
　見込み省エネルギー量：3400kWh/年
見込み省エネルギー量[kWh/年]を以下の式に代入し、原油換算[kl/年]する。
見込み省エネルギー量[kl/年] = 見込み省エネルギー量[kWh/年] ÷ 1000 ×9.97[GJ]（熱量換算係数） × 0.0258[kl]（原油換算係数：10GJ=0.258kl）
　見込み省エネルギー量：0.875kl/年
　見込み省エネルギー率：29.6%/年
※算出根拠は、申請者自ら手計算した見込み省エネルギー計算を記載してもよい。</t>
    <rPh sb="186" eb="187">
      <t>ダイ</t>
    </rPh>
    <phoneticPr fontId="7"/>
  </si>
  <si>
    <t>算出根拠は、別添「申請サポートツール（空調）」を利用。
比較対象設備の電力使用量：8,219kWh/年
導入予定設備の電力使用量：7,414kWh/年
上記を以下の式に代入し、見込み省エネルギー量[kWh/年]を算出。
・比較対象設備の電力使用量[kWh/年] － 導入予定設備の電力使用量[kWh/年] × 導入台数　5台  ＝ 見込み省エネルギー量[kWh/年]
　見込み省エネルギー量：4,025kWh/年
見込み省エネルギー量[kWh/年]を以下の式に代入し、原油換算[kl/年]。
・見込み省エネルギー量[kl/年] = 見込み省エネルギー量[kWh/年] ÷ 1000 ×9.97[GJ]（熱量換算係数） × 0.0258[kl]（原油換算係数：10GJ=0.258kl）
　見込み省エネルギー量：1.035kl/年
見込み省エネルギー率：9.8%/年
※算出根拠は、申請者自ら手計算した見込み省エネルギー計算を記載してもよい。</t>
    <phoneticPr fontId="7"/>
  </si>
  <si>
    <t>算出根拠は、別添「申請サポートツール（照明）」を利用。
比較対象設備の電力使用量：994kWh/年
導入予定設備の電力使用量：952kWh/年
上記を以下の式に代入し、見込み省エネルギー量[kWh/年]を算出。
・見込み省エネルギー量[kWh/年] = 比較対象設備の電力使用量[kWh] - 導入予定設備の電力使用量[kWh/年] × 導入台数　10台  　＝　見込み省エネルギー量[kWh/年]
　見込み省エネルギー量：420kWh/年
見込み省エネルギー量[kWh/年]を以下の式に代入し、原油換算[kl/年]。
・見込み省エネルギー量[kl/年] = 見込み省エネルギー量[kWh/年] ÷ 1000 ×9.97[GJ]（熱量換算係数） × 0.0258[kl]（原油換算係数：10GJ=0.258kl）
　見込み省エネルギー量：0.108kl/年
　見込み省エネルギー率：4.2%/年
※算出根拠は、申請者自ら手計算した見込み省エネルギー計算を記載してもよい。</t>
    <phoneticPr fontId="7"/>
  </si>
  <si>
    <r>
      <t>算出根拠は、別添「申請サポートツール（データセンターのクラウドサービス活用）」を利用。
　データセンター移行前システムの推計消費電力量：123,456kWh/年
　PUE値の改善率：23％
上記を以下の式に代入し、見込み省エネルギー量[kWh/年]を算出。
・見込み省エネルギー量[kWh/年] = 推計消費電力量[kWh/年] × 改善率[%]
　見込み省エネルギー量：</t>
    </r>
    <r>
      <rPr>
        <sz val="6"/>
        <color rgb="FF0000FF"/>
        <rFont val="Arial"/>
        <family val="1"/>
      </rPr>
      <t>‭</t>
    </r>
    <r>
      <rPr>
        <sz val="6"/>
        <color rgb="FF0000FF"/>
        <rFont val="ＭＳ 明朝"/>
        <family val="1"/>
        <charset val="128"/>
      </rPr>
      <t>28,394.88</t>
    </r>
    <r>
      <rPr>
        <sz val="6"/>
        <color rgb="FF0000FF"/>
        <rFont val="Arial"/>
        <family val="1"/>
      </rPr>
      <t>‬</t>
    </r>
    <r>
      <rPr>
        <sz val="6"/>
        <color rgb="FF0000FF"/>
        <rFont val="ＭＳ 明朝"/>
        <family val="1"/>
        <charset val="128"/>
      </rPr>
      <t>kWh/年
見込み省エネルギー量[kWh/年]を以下の式に代入し、原油換算[kl/年]。
・見込み省エネルギー量[kl/年] = 見込み省エネルギー量[kWh/年] ÷ 1000 ×9.97[GJ]（熱量換算係数） × 0.0258[kl]（原油換算係数：10GJ=0.258kl）
　見込み省エネルギー量：7.304kl/年
　見込み省エネルギー率：23.0%/年
※算出根拠は、申請者自ら手計算した見込み省エネルギー計算を記載してもよい。</t>
    </r>
    <phoneticPr fontId="7"/>
  </si>
  <si>
    <t>（様式第１）融資計画書</t>
    <rPh sb="6" eb="8">
      <t>ユウシ</t>
    </rPh>
    <rPh sb="8" eb="11">
      <t>ケイカクショ</t>
    </rPh>
    <phoneticPr fontId="7"/>
  </si>
  <si>
    <t>（別添１）融資計画詳細</t>
    <rPh sb="5" eb="7">
      <t>ユウシ</t>
    </rPh>
    <rPh sb="7" eb="9">
      <t>ケイカク</t>
    </rPh>
    <rPh sb="9" eb="11">
      <t>ショウサイ</t>
    </rPh>
    <phoneticPr fontId="7"/>
  </si>
  <si>
    <t>（別添２）役員名簿（利子補給対象事業者）</t>
    <rPh sb="1" eb="3">
      <t>ベッテン</t>
    </rPh>
    <rPh sb="5" eb="7">
      <t>ヤクイン</t>
    </rPh>
    <rPh sb="7" eb="9">
      <t>メイボ</t>
    </rPh>
    <rPh sb="10" eb="19">
      <t>リシホキュウタイショウジギョウシャ</t>
    </rPh>
    <phoneticPr fontId="7"/>
  </si>
  <si>
    <t>（別添４）エネルギー消費効率の根拠（要件ア）</t>
    <rPh sb="1" eb="3">
      <t>ベッテン</t>
    </rPh>
    <rPh sb="10" eb="12">
      <t>ショウヒ</t>
    </rPh>
    <rPh sb="12" eb="14">
      <t>コウリツ</t>
    </rPh>
    <rPh sb="15" eb="17">
      <t>コンキョ</t>
    </rPh>
    <rPh sb="18" eb="20">
      <t>ヨウケン</t>
    </rPh>
    <phoneticPr fontId="7"/>
  </si>
  <si>
    <t>（別添５）エネルギー消費原単位の改善根拠（要件イ）</t>
    <rPh sb="10" eb="12">
      <t>ショウヒ</t>
    </rPh>
    <rPh sb="12" eb="15">
      <t>ゲンタンイ</t>
    </rPh>
    <rPh sb="16" eb="18">
      <t>カイゼン</t>
    </rPh>
    <rPh sb="18" eb="20">
      <t>コンキョ</t>
    </rPh>
    <rPh sb="21" eb="23">
      <t>ヨウケン</t>
    </rPh>
    <phoneticPr fontId="7"/>
  </si>
  <si>
    <t>（別添６）省エネルギー取組の根拠（要件ウ）</t>
    <rPh sb="1" eb="3">
      <t>ベッテン</t>
    </rPh>
    <rPh sb="5" eb="6">
      <t>ショウ</t>
    </rPh>
    <rPh sb="11" eb="13">
      <t>トリクミ</t>
    </rPh>
    <rPh sb="14" eb="16">
      <t>コンキョ</t>
    </rPh>
    <rPh sb="17" eb="19">
      <t>ヨウケン</t>
    </rPh>
    <phoneticPr fontId="7"/>
  </si>
  <si>
    <t>（別添７）見込み省エネルギー量の算出</t>
    <rPh sb="1" eb="3">
      <t>ベッテン</t>
    </rPh>
    <phoneticPr fontId="7"/>
  </si>
  <si>
    <r>
      <t>・（別添３）利子補給金の交付の対象となる経費リストの</t>
    </r>
    <r>
      <rPr>
        <u/>
        <sz val="10.5"/>
        <rFont val="ＭＳ 明朝"/>
        <family val="1"/>
        <charset val="128"/>
      </rPr>
      <t>整合性が確認できる見積書を添付</t>
    </r>
    <r>
      <rPr>
        <sz val="10.5"/>
        <rFont val="ＭＳ 明朝"/>
        <family val="1"/>
        <charset val="128"/>
      </rPr>
      <t>すること。
・</t>
    </r>
    <r>
      <rPr>
        <u/>
        <sz val="10.5"/>
        <rFont val="ＭＳ 明朝"/>
        <family val="1"/>
        <charset val="128"/>
      </rPr>
      <t>作成日、作成者、宛先等が明記され、作成者の捺印がされている</t>
    </r>
    <r>
      <rPr>
        <sz val="10.5"/>
        <rFont val="ＭＳ 明朝"/>
        <family val="1"/>
        <charset val="128"/>
      </rPr>
      <t>こと。
・費用の記載箇所がわかるように</t>
    </r>
    <r>
      <rPr>
        <u/>
        <sz val="10.5"/>
        <rFont val="ＭＳ 明朝"/>
        <family val="1"/>
        <charset val="128"/>
      </rPr>
      <t>マーカーや付箋等で印をつける</t>
    </r>
    <r>
      <rPr>
        <sz val="10.5"/>
        <rFont val="ＭＳ 明朝"/>
        <family val="1"/>
        <charset val="128"/>
      </rPr>
      <t>こと。</t>
    </r>
    <rPh sb="26" eb="29">
      <t>セイゴウセイ</t>
    </rPh>
    <rPh sb="30" eb="32">
      <t>カクニン</t>
    </rPh>
    <rPh sb="35" eb="38">
      <t>ミツモリショ</t>
    </rPh>
    <rPh sb="39" eb="41">
      <t>テンプ</t>
    </rPh>
    <rPh sb="49" eb="51">
      <t>サクセイ</t>
    </rPh>
    <rPh sb="51" eb="52">
      <t>ヒ</t>
    </rPh>
    <rPh sb="53" eb="55">
      <t>サクセイ</t>
    </rPh>
    <rPh sb="55" eb="56">
      <t>シャ</t>
    </rPh>
    <rPh sb="57" eb="59">
      <t>アテサキ</t>
    </rPh>
    <rPh sb="59" eb="60">
      <t>トウ</t>
    </rPh>
    <rPh sb="61" eb="63">
      <t>メイキ</t>
    </rPh>
    <rPh sb="66" eb="69">
      <t>サクセイシャ</t>
    </rPh>
    <rPh sb="70" eb="72">
      <t>ナツイン</t>
    </rPh>
    <rPh sb="84" eb="86">
      <t>ヒヨウ</t>
    </rPh>
    <rPh sb="87" eb="89">
      <t>キサイ</t>
    </rPh>
    <rPh sb="89" eb="91">
      <t>カショ</t>
    </rPh>
    <rPh sb="103" eb="105">
      <t>フセン</t>
    </rPh>
    <rPh sb="105" eb="106">
      <t>トウ</t>
    </rPh>
    <rPh sb="107" eb="108">
      <t>シルシ</t>
    </rPh>
    <phoneticPr fontId="7"/>
  </si>
  <si>
    <t>融資計画書（ＳＩＩ指定書式）</t>
    <rPh sb="0" eb="2">
      <t>ユウシ</t>
    </rPh>
    <rPh sb="2" eb="4">
      <t>ケイカク</t>
    </rPh>
    <rPh sb="4" eb="5">
      <t>ショ</t>
    </rPh>
    <rPh sb="9" eb="11">
      <t>シテイ</t>
    </rPh>
    <rPh sb="11" eb="13">
      <t>ショシキ</t>
    </rPh>
    <phoneticPr fontId="7"/>
  </si>
  <si>
    <t>・４シート全て入力すること。
※Ｅｘｃｅｌシート名：（別添１）融資計画詳細１～４</t>
    <rPh sb="5" eb="6">
      <t>スベ</t>
    </rPh>
    <rPh sb="7" eb="9">
      <t>ニュウリョク</t>
    </rPh>
    <rPh sb="24" eb="25">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</si>
</sst>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 "/>
    <numFmt numFmtId="177" formatCode="yyyy&quot;年&quot;m&quot;月&quot;d&quot;日&quot;;@"/>
    <numFmt numFmtId="178" formatCode="#,##0;[Red]#,##0"/>
    <numFmt numFmtId="179" formatCode="#,###,###,##0.0#####"/>
    <numFmt numFmtId="180" formatCode="0.0#####"/>
    <numFmt numFmtId="181" formatCode="##,###,###,##0.0#####"/>
    <numFmt numFmtId="182" formatCode="#,##0.0_);[Red]\(#,##0.0\)"/>
    <numFmt numFmtId="183" formatCode="#,##0.000"/>
    <numFmt numFmtId="184" formatCode="#,##0.00_ ;[Red]\-#,##0.00\ "/>
    <numFmt numFmtId="185" formatCode="0.0####"/>
    <numFmt numFmtId="186" formatCode="0.0####%"/>
    <numFmt numFmtId="187" formatCode="#,###"/>
    <numFmt numFmtId="188" formatCode="0.0_ "/>
    <numFmt numFmtId="189" formatCode="0.00_ "/>
    <numFmt numFmtId="190" formatCode="0.0000_ "/>
    <numFmt numFmtId="191" formatCode="0.000_ "/>
    <numFmt numFmtId="192" formatCode="0.000_);[Red]\(0.000\)"/>
    <numFmt numFmtId="193" formatCode="#,##0.000_ "/>
    <numFmt numFmtId="194" formatCode="0.000"/>
    <numFmt numFmtId="195" formatCode="0.0000"/>
  </numFmts>
  <fonts count="50" x14ac:knownFonts="1">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name val="ＭＳ 明朝"/>
      <family val="1"/>
      <charset val="128"/>
    </font>
    <font>
      <sz val="10.5"/>
      <color theme="0"/>
      <name val="ＭＳ 明朝"/>
      <family val="1"/>
      <charset val="128"/>
    </font>
    <font>
      <sz val="9"/>
      <color theme="1"/>
      <name val="ＭＳ 明朝"/>
      <family val="1"/>
      <charset val="128"/>
    </font>
    <font>
      <sz val="9"/>
      <name val="ＭＳ 明朝"/>
      <family val="1"/>
      <charset val="128"/>
    </font>
    <font>
      <sz val="9"/>
      <color theme="0"/>
      <name val="ＭＳ 明朝"/>
      <family val="1"/>
      <charset val="128"/>
    </font>
    <font>
      <sz val="11"/>
      <name val="ＭＳ Ｐゴシック"/>
      <family val="3"/>
      <charset val="128"/>
    </font>
    <font>
      <sz val="10"/>
      <name val="ＭＳ 明朝"/>
      <family val="1"/>
      <charset val="128"/>
    </font>
    <font>
      <sz val="14"/>
      <name val="ＭＳ 明朝"/>
      <family val="1"/>
      <charset val="128"/>
    </font>
    <font>
      <b/>
      <sz val="20"/>
      <color theme="1"/>
      <name val="ＭＳ 明朝"/>
      <family val="1"/>
      <charset val="128"/>
    </font>
    <font>
      <sz val="11"/>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font>
    <font>
      <sz val="10"/>
      <color rgb="FF0000CC"/>
      <name val="ＭＳ 明朝"/>
      <family val="1"/>
      <charset val="128"/>
    </font>
    <font>
      <sz val="10"/>
      <color rgb="FF0070C0"/>
      <name val="ＭＳ 明朝"/>
      <family val="1"/>
      <charset val="128"/>
    </font>
    <font>
      <sz val="11"/>
      <color rgb="FF0070C0"/>
      <name val="ＭＳ 明朝"/>
      <family val="1"/>
      <charset val="128"/>
    </font>
    <font>
      <sz val="8"/>
      <name val="ＭＳ 明朝"/>
      <family val="1"/>
      <charset val="128"/>
    </font>
    <font>
      <b/>
      <sz val="10"/>
      <name val="ＭＳ 明朝"/>
      <family val="1"/>
      <charset val="128"/>
    </font>
    <font>
      <sz val="10"/>
      <color rgb="FF0000FF"/>
      <name val="ＭＳ 明朝"/>
      <family val="1"/>
      <charset val="128"/>
    </font>
    <font>
      <sz val="10"/>
      <color rgb="FF00602B"/>
      <name val="ＭＳ 明朝"/>
      <family val="1"/>
      <charset val="128"/>
    </font>
    <font>
      <sz val="10"/>
      <name val="ＭＳ ゴシック"/>
      <family val="3"/>
      <charset val="128"/>
    </font>
    <font>
      <b/>
      <sz val="12"/>
      <color rgb="FF0070C0"/>
      <name val="ＭＳ 明朝"/>
      <family val="1"/>
      <charset val="128"/>
    </font>
    <font>
      <sz val="10"/>
      <color theme="1"/>
      <name val="ＭＳ 明朝"/>
      <family val="1"/>
      <charset val="128"/>
    </font>
    <font>
      <sz val="10"/>
      <color theme="1"/>
      <name val="ＭＳ Ｐゴシック"/>
      <family val="2"/>
      <charset val="128"/>
      <scheme val="minor"/>
    </font>
    <font>
      <sz val="10.5"/>
      <color rgb="FFFF0000"/>
      <name val="ＭＳ 明朝"/>
      <family val="1"/>
      <charset val="128"/>
    </font>
    <font>
      <sz val="6"/>
      <color rgb="FFFF0000"/>
      <name val="ＭＳ 明朝"/>
      <family val="1"/>
      <charset val="128"/>
    </font>
    <font>
      <sz val="10"/>
      <color rgb="FFFF0000"/>
      <name val="ＭＳ 明朝"/>
      <family val="1"/>
      <charset val="128"/>
    </font>
    <font>
      <sz val="7"/>
      <color rgb="FFFF0000"/>
      <name val="ＭＳ 明朝"/>
      <family val="1"/>
      <charset val="128"/>
    </font>
    <font>
      <sz val="9"/>
      <name val="Meiryo UI"/>
      <family val="3"/>
      <charset val="128"/>
    </font>
    <font>
      <sz val="9"/>
      <color theme="0" tint="-0.14999847407452621"/>
      <name val="ＭＳ 明朝"/>
      <family val="1"/>
      <charset val="128"/>
    </font>
    <font>
      <sz val="9"/>
      <color rgb="FFFF0000"/>
      <name val="ＭＳ 明朝"/>
      <family val="1"/>
      <charset val="128"/>
    </font>
    <font>
      <sz val="10"/>
      <color theme="0"/>
      <name val="ＭＳ 明朝"/>
      <family val="1"/>
      <charset val="128"/>
    </font>
    <font>
      <sz val="12"/>
      <color theme="1"/>
      <name val="ＭＳ 明朝"/>
      <family val="1"/>
      <charset val="128"/>
    </font>
    <font>
      <b/>
      <sz val="10"/>
      <color theme="1"/>
      <name val="ＭＳ 明朝"/>
      <family val="1"/>
      <charset val="128"/>
    </font>
    <font>
      <sz val="10"/>
      <color theme="1"/>
      <name val="Meiryo UI"/>
      <family val="3"/>
      <charset val="128"/>
    </font>
    <font>
      <u/>
      <sz val="10.5"/>
      <name val="ＭＳ 明朝"/>
      <family val="1"/>
      <charset val="128"/>
    </font>
    <font>
      <sz val="10.5"/>
      <color rgb="FF0000FF"/>
      <name val="ＭＳ 明朝"/>
      <family val="1"/>
      <charset val="128"/>
    </font>
    <font>
      <sz val="6"/>
      <name val="ＭＳ 明朝"/>
      <family val="1"/>
      <charset val="128"/>
    </font>
    <font>
      <sz val="6"/>
      <color rgb="FF0000FF"/>
      <name val="ＭＳ 明朝"/>
      <family val="1"/>
      <charset val="128"/>
    </font>
    <font>
      <sz val="9"/>
      <color rgb="FF0000FF"/>
      <name val="ＭＳ 明朝"/>
      <family val="1"/>
      <charset val="128"/>
    </font>
    <font>
      <sz val="6"/>
      <color rgb="FF0000FF"/>
      <name val="Arial"/>
      <family val="1"/>
    </font>
  </fonts>
  <fills count="1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hair">
        <color auto="1"/>
      </left>
      <right style="hair">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style="thick">
        <color rgb="FFFF0000"/>
      </bottom>
      <diagonal/>
    </border>
    <border>
      <left/>
      <right/>
      <top/>
      <bottom style="thick">
        <color rgb="FFFF0000"/>
      </bottom>
      <diagonal/>
    </border>
    <border>
      <left/>
      <right style="thin">
        <color auto="1"/>
      </right>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style="double">
        <color rgb="FFFF0000"/>
      </right>
      <top style="double">
        <color rgb="FFFF0000"/>
      </top>
      <bottom style="double">
        <color rgb="FFFF0000"/>
      </bottom>
      <diagonal/>
    </border>
    <border>
      <left style="thin">
        <color indexed="64"/>
      </left>
      <right style="medium">
        <color indexed="64"/>
      </right>
      <top style="medium">
        <color indexed="64"/>
      </top>
      <bottom/>
      <diagonal/>
    </border>
    <border>
      <left style="hair">
        <color auto="1"/>
      </left>
      <right style="hair">
        <color auto="1"/>
      </right>
      <top/>
      <bottom/>
      <diagonal/>
    </border>
  </borders>
  <cellStyleXfs count="21">
    <xf numFmtId="0" fontId="0" fillId="0" borderId="0">
      <alignment vertical="center"/>
    </xf>
    <xf numFmtId="0" fontId="14" fillId="0" borderId="0"/>
    <xf numFmtId="38" fontId="14" fillId="0" borderId="0" applyFont="0" applyFill="0" applyBorder="0" applyAlignment="0" applyProtection="0"/>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6"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3" fillId="0" borderId="0">
      <alignment vertical="center"/>
    </xf>
    <xf numFmtId="38" fontId="32" fillId="0" borderId="0" applyFont="0" applyFill="0" applyBorder="0" applyAlignment="0" applyProtection="0">
      <alignment vertical="center"/>
    </xf>
    <xf numFmtId="0" fontId="2" fillId="0" borderId="0">
      <alignment vertical="center"/>
    </xf>
    <xf numFmtId="0" fontId="1" fillId="0" borderId="0">
      <alignment vertical="center"/>
    </xf>
  </cellStyleXfs>
  <cellXfs count="1421">
    <xf numFmtId="0" fontId="0" fillId="0" borderId="0" xfId="0">
      <alignment vertical="center"/>
    </xf>
    <xf numFmtId="0" fontId="8" fillId="0" borderId="0" xfId="0" applyFont="1">
      <alignment vertical="center"/>
    </xf>
    <xf numFmtId="0" fontId="9" fillId="0" borderId="0" xfId="0" applyFont="1">
      <alignment vertical="center"/>
    </xf>
    <xf numFmtId="0" fontId="8" fillId="0" borderId="0" xfId="0" applyFont="1" applyAlignment="1">
      <alignment vertical="top"/>
    </xf>
    <xf numFmtId="0" fontId="18" fillId="2" borderId="0" xfId="1" applyFont="1" applyFill="1"/>
    <xf numFmtId="0" fontId="16" fillId="2" borderId="0" xfId="1" applyFont="1" applyFill="1" applyAlignment="1">
      <alignment horizontal="left"/>
    </xf>
    <xf numFmtId="0" fontId="15" fillId="2" borderId="29" xfId="1" applyFont="1" applyFill="1" applyBorder="1"/>
    <xf numFmtId="0" fontId="15" fillId="2" borderId="30" xfId="1" applyFont="1" applyFill="1" applyBorder="1"/>
    <xf numFmtId="0" fontId="15" fillId="2" borderId="36" xfId="1" applyFont="1" applyFill="1" applyBorder="1"/>
    <xf numFmtId="0" fontId="15" fillId="2" borderId="0" xfId="1" applyFont="1" applyFill="1" applyBorder="1"/>
    <xf numFmtId="0" fontId="15" fillId="0" borderId="37"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45" xfId="1" applyFont="1" applyBorder="1" applyAlignment="1">
      <alignment horizontal="center" vertical="center"/>
    </xf>
    <xf numFmtId="0" fontId="23" fillId="4" borderId="49" xfId="1" applyFont="1" applyFill="1" applyBorder="1" applyAlignment="1" applyProtection="1">
      <alignment horizontal="center" wrapText="1"/>
      <protection locked="0"/>
    </xf>
    <xf numFmtId="0" fontId="15" fillId="0" borderId="49" xfId="1" applyFont="1" applyBorder="1" applyAlignment="1">
      <alignment vertical="center" wrapText="1"/>
    </xf>
    <xf numFmtId="3" fontId="15" fillId="0" borderId="50" xfId="2" applyNumberFormat="1" applyFont="1" applyBorder="1" applyAlignment="1">
      <alignment horizontal="left"/>
    </xf>
    <xf numFmtId="3" fontId="18" fillId="0" borderId="50" xfId="2" applyNumberFormat="1" applyFont="1" applyBorder="1" applyAlignment="1">
      <alignment horizontal="left"/>
    </xf>
    <xf numFmtId="0" fontId="15" fillId="0" borderId="7" xfId="1" applyFont="1" applyBorder="1" applyAlignment="1">
      <alignment horizontal="center" wrapText="1"/>
    </xf>
    <xf numFmtId="0" fontId="15" fillId="0" borderId="7" xfId="1" applyFont="1" applyBorder="1" applyAlignment="1">
      <alignment wrapText="1"/>
    </xf>
    <xf numFmtId="179" fontId="24" fillId="4" borderId="53" xfId="2" applyNumberFormat="1" applyFont="1" applyFill="1" applyBorder="1" applyAlignment="1" applyProtection="1">
      <alignment horizontal="center"/>
      <protection locked="0"/>
    </xf>
    <xf numFmtId="179" fontId="24" fillId="4" borderId="11" xfId="2" applyNumberFormat="1" applyFont="1" applyFill="1" applyBorder="1" applyAlignment="1" applyProtection="1">
      <alignment horizontal="center"/>
      <protection locked="0"/>
    </xf>
    <xf numFmtId="179" fontId="24" fillId="0" borderId="20" xfId="2" applyNumberFormat="1" applyFont="1" applyBorder="1" applyAlignment="1">
      <alignment horizontal="center"/>
    </xf>
    <xf numFmtId="0" fontId="25" fillId="0" borderId="1" xfId="1" applyFont="1" applyBorder="1" applyAlignment="1">
      <alignment horizontal="center" vertical="center" wrapText="1"/>
    </xf>
    <xf numFmtId="0" fontId="15" fillId="0" borderId="1" xfId="1" applyFont="1" applyBorder="1" applyAlignment="1">
      <alignment horizontal="center"/>
    </xf>
    <xf numFmtId="0" fontId="15" fillId="0" borderId="1" xfId="1" applyFont="1" applyBorder="1" applyAlignment="1">
      <alignment horizontal="center" wrapText="1"/>
    </xf>
    <xf numFmtId="180" fontId="15" fillId="4" borderId="54" xfId="2" applyNumberFormat="1" applyFont="1" applyFill="1" applyBorder="1" applyAlignment="1" applyProtection="1">
      <alignment horizontal="center"/>
      <protection locked="0"/>
    </xf>
    <xf numFmtId="0" fontId="18" fillId="0" borderId="0" xfId="1" applyFont="1"/>
    <xf numFmtId="2" fontId="15" fillId="0" borderId="7" xfId="1" applyNumberFormat="1" applyFont="1" applyBorder="1" applyAlignment="1">
      <alignment wrapText="1"/>
    </xf>
    <xf numFmtId="179" fontId="24" fillId="0" borderId="37" xfId="2" applyNumberFormat="1" applyFont="1" applyBorder="1" applyAlignment="1">
      <alignment horizontal="center"/>
    </xf>
    <xf numFmtId="179" fontId="24" fillId="0" borderId="60" xfId="2" applyNumberFormat="1" applyFont="1" applyBorder="1" applyAlignment="1">
      <alignment horizontal="center"/>
    </xf>
    <xf numFmtId="181" fontId="24" fillId="0" borderId="62" xfId="2" applyNumberFormat="1" applyFont="1" applyBorder="1" applyAlignment="1">
      <alignment horizontal="center"/>
    </xf>
    <xf numFmtId="0" fontId="15" fillId="0" borderId="63" xfId="1" applyFont="1" applyBorder="1" applyAlignment="1">
      <alignment horizontal="center" vertical="center"/>
    </xf>
    <xf numFmtId="0" fontId="15" fillId="0" borderId="49" xfId="1" applyNumberFormat="1" applyFont="1" applyFill="1" applyBorder="1" applyAlignment="1">
      <alignment vertical="center"/>
    </xf>
    <xf numFmtId="3" fontId="27" fillId="0" borderId="50" xfId="1" applyNumberFormat="1" applyFont="1" applyBorder="1" applyAlignment="1">
      <alignment vertical="center"/>
    </xf>
    <xf numFmtId="3" fontId="27" fillId="0" borderId="47" xfId="1" applyNumberFormat="1" applyFont="1" applyBorder="1" applyAlignment="1">
      <alignment vertical="center"/>
    </xf>
    <xf numFmtId="182" fontId="24" fillId="0" borderId="52" xfId="1" applyNumberFormat="1" applyFont="1" applyBorder="1" applyAlignment="1">
      <alignment horizontal="center" vertical="center"/>
    </xf>
    <xf numFmtId="176" fontId="15" fillId="0" borderId="13" xfId="1" applyNumberFormat="1" applyFont="1" applyFill="1" applyBorder="1" applyAlignment="1">
      <alignment horizontal="center" vertical="center"/>
    </xf>
    <xf numFmtId="176" fontId="15" fillId="0" borderId="12" xfId="1" applyNumberFormat="1" applyFont="1" applyFill="1" applyBorder="1" applyAlignment="1">
      <alignment horizontal="center" vertical="center"/>
    </xf>
    <xf numFmtId="3" fontId="15" fillId="0" borderId="53" xfId="1" applyNumberFormat="1" applyFont="1" applyBorder="1" applyAlignment="1">
      <alignment vertical="center"/>
    </xf>
    <xf numFmtId="3" fontId="15" fillId="0" borderId="12" xfId="1" applyNumberFormat="1" applyFont="1" applyBorder="1" applyAlignment="1">
      <alignment vertical="center"/>
    </xf>
    <xf numFmtId="182" fontId="24" fillId="0" borderId="39" xfId="2" applyNumberFormat="1" applyFont="1" applyFill="1" applyBorder="1" applyAlignment="1">
      <alignment horizontal="center" vertical="center"/>
    </xf>
    <xf numFmtId="0" fontId="26" fillId="3" borderId="4" xfId="1" applyFont="1" applyFill="1" applyBorder="1" applyAlignment="1">
      <alignment horizontal="center" vertical="center" wrapText="1"/>
    </xf>
    <xf numFmtId="0" fontId="15" fillId="3" borderId="3" xfId="1" applyFont="1" applyFill="1" applyBorder="1" applyAlignment="1">
      <alignment horizontal="center" vertical="center" wrapText="1"/>
    </xf>
    <xf numFmtId="183" fontId="15" fillId="3" borderId="65" xfId="1" applyNumberFormat="1" applyFont="1" applyFill="1" applyBorder="1" applyAlignment="1">
      <alignment horizontal="left" vertical="center"/>
    </xf>
    <xf numFmtId="183" fontId="15" fillId="3" borderId="3" xfId="1" applyNumberFormat="1" applyFont="1" applyFill="1" applyBorder="1" applyAlignment="1">
      <alignment horizontal="left" vertical="center"/>
    </xf>
    <xf numFmtId="0" fontId="24" fillId="3" borderId="66" xfId="1" applyNumberFormat="1" applyFont="1" applyFill="1" applyBorder="1" applyAlignment="1">
      <alignment horizontal="center" vertical="center"/>
    </xf>
    <xf numFmtId="0" fontId="26" fillId="0" borderId="28" xfId="1" applyFont="1" applyFill="1" applyBorder="1" applyAlignment="1">
      <alignment horizontal="center" vertical="center" wrapText="1"/>
    </xf>
    <xf numFmtId="0" fontId="15" fillId="0" borderId="27" xfId="1" applyFont="1" applyFill="1" applyBorder="1" applyAlignment="1">
      <alignment horizontal="center" vertical="center" wrapText="1"/>
    </xf>
    <xf numFmtId="183" fontId="15" fillId="0" borderId="68" xfId="1" applyNumberFormat="1" applyFont="1" applyFill="1" applyBorder="1" applyAlignment="1">
      <alignment vertical="center"/>
    </xf>
    <xf numFmtId="183" fontId="15" fillId="0" borderId="27" xfId="1" applyNumberFormat="1" applyFont="1" applyFill="1" applyBorder="1" applyAlignment="1">
      <alignment horizontal="left" vertical="center"/>
    </xf>
    <xf numFmtId="0" fontId="15" fillId="0" borderId="68" xfId="1" applyNumberFormat="1" applyFont="1" applyFill="1" applyBorder="1" applyAlignment="1">
      <alignment horizontal="left" vertical="center"/>
    </xf>
    <xf numFmtId="0" fontId="15" fillId="0" borderId="27" xfId="1" applyNumberFormat="1" applyFont="1" applyFill="1" applyBorder="1" applyAlignment="1">
      <alignment vertical="center"/>
    </xf>
    <xf numFmtId="179" fontId="24" fillId="0" borderId="70" xfId="1" applyNumberFormat="1" applyFont="1" applyFill="1" applyBorder="1" applyAlignment="1" applyProtection="1">
      <alignment horizontal="center" vertical="center"/>
      <protection hidden="1"/>
    </xf>
    <xf numFmtId="0" fontId="22" fillId="0" borderId="36" xfId="1" applyNumberFormat="1" applyFont="1" applyFill="1" applyBorder="1" applyAlignment="1" applyProtection="1">
      <alignment vertical="center"/>
      <protection hidden="1"/>
    </xf>
    <xf numFmtId="0" fontId="15" fillId="2" borderId="0" xfId="1" applyFont="1" applyFill="1" applyBorder="1" applyAlignment="1">
      <alignment horizontal="right" wrapText="1"/>
    </xf>
    <xf numFmtId="0" fontId="15" fillId="2" borderId="0" xfId="1" applyFont="1" applyFill="1" applyBorder="1" applyAlignment="1"/>
    <xf numFmtId="0" fontId="15" fillId="2" borderId="30" xfId="1" applyFont="1" applyFill="1" applyBorder="1" applyAlignment="1"/>
    <xf numFmtId="0" fontId="18" fillId="2" borderId="0" xfId="1" applyFont="1" applyFill="1" applyAlignment="1"/>
    <xf numFmtId="0" fontId="18" fillId="0" borderId="0" xfId="1" applyFont="1" applyAlignment="1"/>
    <xf numFmtId="0" fontId="15" fillId="2" borderId="0" xfId="1" applyFont="1" applyFill="1" applyAlignment="1"/>
    <xf numFmtId="0" fontId="26" fillId="2" borderId="0" xfId="1" applyFont="1" applyFill="1" applyAlignment="1"/>
    <xf numFmtId="0" fontId="15" fillId="2" borderId="0" xfId="1" applyFont="1" applyFill="1"/>
    <xf numFmtId="0" fontId="28" fillId="2" borderId="0" xfId="1" applyFont="1" applyFill="1"/>
    <xf numFmtId="0" fontId="15" fillId="2" borderId="0" xfId="1" applyFont="1" applyFill="1" applyAlignment="1">
      <alignment vertical="center"/>
    </xf>
    <xf numFmtId="0" fontId="18" fillId="2" borderId="0" xfId="1" applyFont="1" applyFill="1" applyAlignment="1">
      <alignment horizontal="left" vertical="top"/>
    </xf>
    <xf numFmtId="0" fontId="18" fillId="2" borderId="0" xfId="1" applyFont="1" applyFill="1" applyAlignment="1">
      <alignment horizontal="right"/>
    </xf>
    <xf numFmtId="0" fontId="18" fillId="2" borderId="0" xfId="1" applyFont="1" applyFill="1" applyAlignment="1">
      <alignment horizontal="center"/>
    </xf>
    <xf numFmtId="3" fontId="29" fillId="2" borderId="0" xfId="2" applyNumberFormat="1" applyFont="1" applyFill="1" applyBorder="1" applyAlignment="1">
      <alignment vertical="center"/>
    </xf>
    <xf numFmtId="0" fontId="18" fillId="2" borderId="0" xfId="1" applyFont="1" applyFill="1" applyAlignment="1">
      <alignment vertical="center"/>
    </xf>
    <xf numFmtId="0" fontId="18" fillId="0" borderId="0" xfId="1" applyFont="1" applyAlignment="1">
      <alignment vertical="center"/>
    </xf>
    <xf numFmtId="0" fontId="15" fillId="2" borderId="0" xfId="1" applyFont="1" applyFill="1" applyBorder="1" applyAlignment="1">
      <alignment vertical="center"/>
    </xf>
    <xf numFmtId="0" fontId="15" fillId="2" borderId="25" xfId="1" applyFont="1" applyFill="1" applyBorder="1" applyAlignment="1">
      <alignment horizontal="left" vertical="top"/>
    </xf>
    <xf numFmtId="184" fontId="30" fillId="2" borderId="71" xfId="2" applyNumberFormat="1" applyFont="1" applyFill="1" applyBorder="1" applyAlignment="1">
      <alignment vertical="center"/>
    </xf>
    <xf numFmtId="0" fontId="15" fillId="2" borderId="72" xfId="1" applyFont="1" applyFill="1" applyBorder="1" applyAlignment="1">
      <alignment horizontal="center" vertical="center"/>
    </xf>
    <xf numFmtId="0" fontId="18" fillId="0" borderId="0" xfId="1" applyFont="1" applyAlignment="1">
      <alignment horizontal="center"/>
    </xf>
    <xf numFmtId="0" fontId="18" fillId="0" borderId="0" xfId="1" applyFont="1" applyAlignment="1">
      <alignment horizontal="left"/>
    </xf>
    <xf numFmtId="186" fontId="12" fillId="0" borderId="15" xfId="0" applyNumberFormat="1" applyFont="1" applyFill="1" applyBorder="1" applyProtection="1">
      <alignment vertical="center"/>
      <protection locked="0"/>
    </xf>
    <xf numFmtId="0" fontId="9" fillId="0" borderId="0" xfId="0" applyFont="1" applyProtection="1">
      <alignment vertical="center"/>
    </xf>
    <xf numFmtId="0" fontId="10" fillId="0" borderId="0" xfId="0" applyFont="1" applyProtection="1">
      <alignment vertical="center"/>
    </xf>
    <xf numFmtId="0" fontId="9" fillId="0" borderId="0" xfId="0" applyFont="1" applyAlignment="1" applyProtection="1">
      <alignment vertical="top"/>
    </xf>
    <xf numFmtId="0" fontId="9" fillId="0" borderId="0" xfId="0" applyFont="1" applyAlignment="1" applyProtection="1">
      <alignment vertical="top" wrapText="1"/>
    </xf>
    <xf numFmtId="0" fontId="9" fillId="0" borderId="0" xfId="0" applyFont="1" applyAlignment="1" applyProtection="1">
      <alignment vertical="center" wrapText="1"/>
    </xf>
    <xf numFmtId="0" fontId="15" fillId="0" borderId="0" xfId="0" applyFont="1" applyProtection="1">
      <alignment vertical="center"/>
    </xf>
    <xf numFmtId="0" fontId="15" fillId="0" borderId="0" xfId="0" applyFont="1" applyAlignment="1" applyProtection="1">
      <alignment vertical="top"/>
    </xf>
    <xf numFmtId="0" fontId="9" fillId="0" borderId="0" xfId="0" applyFont="1" applyAlignment="1" applyProtection="1">
      <alignment horizontal="left" vertical="center"/>
    </xf>
    <xf numFmtId="3" fontId="9" fillId="0" borderId="0" xfId="0" applyNumberFormat="1" applyFont="1" applyBorder="1" applyAlignment="1" applyProtection="1">
      <alignment horizontal="center" vertical="center"/>
    </xf>
    <xf numFmtId="10" fontId="9" fillId="0" borderId="0" xfId="0" applyNumberFormat="1" applyFont="1" applyBorder="1" applyAlignment="1" applyProtection="1">
      <alignment horizontal="right" vertical="center"/>
    </xf>
    <xf numFmtId="0" fontId="12"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22" xfId="0" applyFont="1" applyBorder="1" applyAlignment="1" applyProtection="1">
      <alignment vertical="center" wrapText="1"/>
    </xf>
    <xf numFmtId="0" fontId="12" fillId="5" borderId="84" xfId="0" applyFont="1" applyFill="1" applyBorder="1" applyAlignment="1" applyProtection="1">
      <alignment horizontal="center" vertical="center" wrapText="1"/>
    </xf>
    <xf numFmtId="0" fontId="12" fillId="5" borderId="26" xfId="0" applyFont="1" applyFill="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12" fillId="5" borderId="19"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8" xfId="0" applyFont="1" applyFill="1" applyBorder="1" applyAlignment="1" applyProtection="1">
      <alignment horizontal="center" vertical="center" wrapText="1"/>
    </xf>
    <xf numFmtId="0" fontId="12" fillId="5" borderId="18" xfId="0" applyFont="1" applyFill="1" applyBorder="1" applyAlignment="1" applyProtection="1">
      <alignment vertical="center" wrapText="1"/>
    </xf>
    <xf numFmtId="0" fontId="12" fillId="5" borderId="5" xfId="0" applyFont="1" applyFill="1" applyBorder="1" applyAlignment="1" applyProtection="1">
      <alignment horizontal="center" vertical="center" wrapText="1"/>
    </xf>
    <xf numFmtId="0" fontId="12" fillId="5" borderId="80" xfId="0" applyFont="1" applyFill="1" applyBorder="1" applyAlignment="1" applyProtection="1">
      <alignment horizontal="center" vertical="center" wrapText="1"/>
    </xf>
    <xf numFmtId="0" fontId="12" fillId="0" borderId="15" xfId="0" applyNumberFormat="1" applyFont="1" applyFill="1" applyBorder="1" applyProtection="1">
      <alignment vertical="center"/>
    </xf>
    <xf numFmtId="178" fontId="12" fillId="0" borderId="15" xfId="0" applyNumberFormat="1" applyFont="1" applyFill="1" applyBorder="1" applyProtection="1">
      <alignment vertical="center"/>
    </xf>
    <xf numFmtId="186" fontId="12" fillId="0" borderId="15" xfId="0" applyNumberFormat="1" applyFont="1" applyFill="1" applyBorder="1" applyProtection="1">
      <alignment vertical="center"/>
    </xf>
    <xf numFmtId="178" fontId="12" fillId="5" borderId="15" xfId="0" applyNumberFormat="1" applyFont="1" applyFill="1" applyBorder="1" applyAlignment="1" applyProtection="1">
      <alignment horizontal="right" vertical="center"/>
    </xf>
    <xf numFmtId="178" fontId="12" fillId="5" borderId="73" xfId="0" applyNumberFormat="1" applyFont="1" applyFill="1" applyBorder="1" applyProtection="1">
      <alignment vertical="center"/>
    </xf>
    <xf numFmtId="178" fontId="12" fillId="0" borderId="16" xfId="0" applyNumberFormat="1" applyFont="1" applyFill="1" applyBorder="1" applyProtection="1">
      <alignment vertical="center"/>
    </xf>
    <xf numFmtId="0" fontId="12" fillId="0" borderId="1" xfId="0" applyNumberFormat="1" applyFont="1" applyFill="1" applyBorder="1" applyProtection="1">
      <alignment vertical="center"/>
    </xf>
    <xf numFmtId="178" fontId="12" fillId="0" borderId="1" xfId="0" applyNumberFormat="1" applyFont="1" applyFill="1" applyBorder="1" applyProtection="1">
      <alignment vertical="center"/>
    </xf>
    <xf numFmtId="186" fontId="12" fillId="0" borderId="1" xfId="0" applyNumberFormat="1" applyFont="1" applyFill="1" applyBorder="1" applyProtection="1">
      <alignment vertical="center"/>
    </xf>
    <xf numFmtId="178" fontId="12" fillId="5" borderId="1" xfId="0" applyNumberFormat="1" applyFont="1" applyFill="1" applyBorder="1" applyAlignment="1" applyProtection="1">
      <alignment horizontal="right" vertical="center"/>
    </xf>
    <xf numFmtId="178" fontId="12" fillId="5" borderId="11" xfId="0" applyNumberFormat="1" applyFont="1" applyFill="1" applyBorder="1" applyProtection="1">
      <alignment vertical="center"/>
    </xf>
    <xf numFmtId="178" fontId="12" fillId="0" borderId="20" xfId="0" applyNumberFormat="1" applyFont="1" applyFill="1" applyBorder="1" applyProtection="1">
      <alignment vertical="center"/>
    </xf>
    <xf numFmtId="0" fontId="12" fillId="0" borderId="23" xfId="0" applyNumberFormat="1" applyFont="1" applyFill="1" applyBorder="1" applyProtection="1">
      <alignment vertical="center"/>
    </xf>
    <xf numFmtId="178" fontId="12" fillId="0" borderId="23" xfId="0" applyNumberFormat="1" applyFont="1" applyFill="1" applyBorder="1" applyProtection="1">
      <alignment vertical="center"/>
    </xf>
    <xf numFmtId="186" fontId="12" fillId="0" borderId="23" xfId="0" applyNumberFormat="1" applyFont="1" applyFill="1" applyBorder="1" applyProtection="1">
      <alignment vertical="center"/>
    </xf>
    <xf numFmtId="178" fontId="12" fillId="5" borderId="23" xfId="0" applyNumberFormat="1" applyFont="1" applyFill="1" applyBorder="1" applyAlignment="1" applyProtection="1">
      <alignment horizontal="right" vertical="center"/>
    </xf>
    <xf numFmtId="178" fontId="12" fillId="5" borderId="26" xfId="0" applyNumberFormat="1" applyFont="1" applyFill="1" applyBorder="1" applyProtection="1">
      <alignment vertical="center"/>
    </xf>
    <xf numFmtId="178" fontId="12" fillId="0" borderId="81" xfId="0" applyNumberFormat="1" applyFont="1" applyFill="1" applyBorder="1" applyProtection="1">
      <alignment vertical="center"/>
    </xf>
    <xf numFmtId="0" fontId="12" fillId="5" borderId="79" xfId="0" applyFont="1" applyFill="1" applyBorder="1" applyAlignment="1" applyProtection="1">
      <alignment horizontal="center" vertical="center" wrapText="1"/>
    </xf>
    <xf numFmtId="0" fontId="12" fillId="0" borderId="77" xfId="0" applyFont="1" applyBorder="1" applyAlignment="1" applyProtection="1">
      <alignment horizontal="center" vertical="center"/>
    </xf>
    <xf numFmtId="0" fontId="12" fillId="5" borderId="77" xfId="0" applyFont="1" applyFill="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5" borderId="5" xfId="0" applyFont="1" applyFill="1" applyBorder="1" applyAlignment="1" applyProtection="1">
      <alignment horizontal="center" vertical="center"/>
    </xf>
    <xf numFmtId="178" fontId="12" fillId="0" borderId="73" xfId="0" applyNumberFormat="1" applyFont="1" applyFill="1" applyBorder="1" applyProtection="1">
      <alignment vertical="center"/>
    </xf>
    <xf numFmtId="178" fontId="12" fillId="0" borderId="11" xfId="0" applyNumberFormat="1" applyFont="1" applyFill="1" applyBorder="1" applyProtection="1">
      <alignment vertical="center"/>
    </xf>
    <xf numFmtId="178" fontId="12" fillId="0" borderId="26" xfId="0" applyNumberFormat="1" applyFont="1" applyFill="1" applyBorder="1" applyProtection="1">
      <alignment vertical="center"/>
    </xf>
    <xf numFmtId="0" fontId="12" fillId="0" borderId="10" xfId="0" applyNumberFormat="1" applyFont="1" applyFill="1" applyBorder="1" applyProtection="1">
      <alignment vertical="center"/>
    </xf>
    <xf numFmtId="178" fontId="12" fillId="0" borderId="10" xfId="0" applyNumberFormat="1" applyFont="1" applyFill="1" applyBorder="1" applyProtection="1">
      <alignment vertical="center"/>
    </xf>
    <xf numFmtId="186" fontId="12" fillId="0" borderId="10" xfId="0" applyNumberFormat="1" applyFont="1" applyFill="1" applyBorder="1" applyProtection="1">
      <alignment vertical="center"/>
    </xf>
    <xf numFmtId="178" fontId="12" fillId="5" borderId="7" xfId="0" applyNumberFormat="1" applyFont="1" applyFill="1" applyBorder="1" applyProtection="1">
      <alignment vertical="center"/>
    </xf>
    <xf numFmtId="178" fontId="12" fillId="0" borderId="7" xfId="0" applyNumberFormat="1" applyFont="1" applyFill="1" applyBorder="1" applyProtection="1">
      <alignment vertical="center"/>
    </xf>
    <xf numFmtId="178" fontId="12" fillId="0" borderId="82" xfId="0" applyNumberFormat="1" applyFont="1" applyFill="1" applyBorder="1" applyProtection="1">
      <alignment vertical="center"/>
    </xf>
    <xf numFmtId="0" fontId="12" fillId="0" borderId="14" xfId="0" applyNumberFormat="1" applyFont="1" applyFill="1" applyBorder="1" applyProtection="1">
      <alignment vertical="center"/>
    </xf>
    <xf numFmtId="178" fontId="12" fillId="0" borderId="14" xfId="0" applyNumberFormat="1" applyFont="1" applyFill="1" applyBorder="1" applyProtection="1">
      <alignment vertical="center"/>
    </xf>
    <xf numFmtId="186" fontId="12" fillId="0" borderId="14" xfId="0" applyNumberFormat="1" applyFont="1" applyFill="1" applyBorder="1" applyProtection="1">
      <alignment vertical="center"/>
    </xf>
    <xf numFmtId="178" fontId="12" fillId="5" borderId="2" xfId="0" applyNumberFormat="1" applyFont="1" applyFill="1" applyBorder="1" applyProtection="1">
      <alignment vertical="center"/>
    </xf>
    <xf numFmtId="178" fontId="12" fillId="0" borderId="2" xfId="0" applyNumberFormat="1" applyFont="1" applyFill="1" applyBorder="1" applyProtection="1">
      <alignment vertical="center"/>
    </xf>
    <xf numFmtId="178" fontId="12" fillId="0" borderId="83" xfId="0" applyNumberFormat="1" applyFont="1" applyFill="1" applyBorder="1" applyProtection="1">
      <alignment vertical="center"/>
    </xf>
    <xf numFmtId="0" fontId="13" fillId="0" borderId="0" xfId="0" applyFont="1" applyProtection="1">
      <alignment vertical="center"/>
    </xf>
    <xf numFmtId="0" fontId="12" fillId="0" borderId="0" xfId="0" applyFont="1" applyProtection="1">
      <alignment vertical="center"/>
    </xf>
    <xf numFmtId="0" fontId="12" fillId="0" borderId="0" xfId="0" applyFont="1" applyAlignment="1" applyProtection="1">
      <alignment horizontal="center" vertical="center"/>
    </xf>
    <xf numFmtId="0" fontId="12" fillId="0" borderId="0" xfId="0" applyFont="1" applyBorder="1" applyAlignment="1" applyProtection="1">
      <alignment vertical="center"/>
    </xf>
    <xf numFmtId="0" fontId="12" fillId="0" borderId="0" xfId="0" applyFont="1" applyAlignment="1" applyProtection="1">
      <alignment horizontal="left" vertical="center"/>
    </xf>
    <xf numFmtId="0" fontId="9" fillId="0" borderId="0" xfId="0" applyFont="1" applyAlignment="1" applyProtection="1">
      <alignment vertical="center"/>
    </xf>
    <xf numFmtId="178" fontId="12" fillId="0" borderId="73" xfId="0" applyNumberFormat="1" applyFont="1" applyFill="1" applyBorder="1" applyAlignment="1" applyProtection="1">
      <alignment horizontal="center" vertical="center"/>
    </xf>
    <xf numFmtId="178" fontId="12" fillId="0" borderId="16" xfId="0" applyNumberFormat="1" applyFont="1" applyFill="1" applyBorder="1" applyAlignment="1" applyProtection="1">
      <alignment horizontal="center" vertical="center"/>
    </xf>
    <xf numFmtId="178" fontId="12" fillId="5" borderId="14" xfId="0" applyNumberFormat="1" applyFont="1" applyFill="1" applyBorder="1" applyAlignment="1" applyProtection="1">
      <alignment horizontal="right" vertical="center"/>
    </xf>
    <xf numFmtId="0" fontId="12" fillId="0" borderId="23" xfId="0" applyFont="1" applyBorder="1" applyAlignment="1" applyProtection="1">
      <alignment horizontal="center" vertical="center"/>
    </xf>
    <xf numFmtId="178" fontId="12" fillId="0" borderId="15" xfId="0" quotePrefix="1" applyNumberFormat="1" applyFont="1" applyFill="1" applyBorder="1" applyAlignment="1" applyProtection="1">
      <alignment horizontal="center" vertical="center"/>
    </xf>
    <xf numFmtId="178" fontId="12" fillId="5" borderId="73" xfId="0" applyNumberFormat="1" applyFont="1" applyFill="1" applyBorder="1" applyAlignment="1" applyProtection="1">
      <alignment horizontal="center" vertical="center"/>
    </xf>
    <xf numFmtId="0" fontId="12" fillId="0" borderId="2" xfId="0" applyNumberFormat="1" applyFont="1" applyBorder="1" applyAlignment="1" applyProtection="1">
      <alignment horizontal="right" vertical="center" wrapText="1"/>
    </xf>
    <xf numFmtId="0" fontId="12" fillId="0" borderId="7" xfId="0" applyNumberFormat="1" applyFont="1" applyBorder="1" applyAlignment="1" applyProtection="1">
      <alignment horizontal="right" vertical="center"/>
    </xf>
    <xf numFmtId="0" fontId="9" fillId="6" borderId="0" xfId="0" applyFont="1" applyFill="1" applyProtection="1">
      <alignment vertical="center"/>
    </xf>
    <xf numFmtId="0" fontId="15" fillId="0" borderId="0" xfId="0" applyFont="1" applyAlignment="1" applyProtection="1">
      <alignment horizontal="right" vertical="center"/>
    </xf>
    <xf numFmtId="0" fontId="15" fillId="7" borderId="0" xfId="0" applyFont="1" applyFill="1" applyProtection="1">
      <alignment vertical="center"/>
    </xf>
    <xf numFmtId="0" fontId="9" fillId="6" borderId="0" xfId="0" applyFont="1" applyFill="1">
      <alignment vertical="center"/>
    </xf>
    <xf numFmtId="0" fontId="9" fillId="0" borderId="0" xfId="0" applyFont="1" applyFill="1">
      <alignment vertical="center"/>
    </xf>
    <xf numFmtId="0" fontId="9" fillId="6" borderId="0" xfId="0" applyFont="1" applyFill="1" applyAlignment="1">
      <alignment vertical="center" wrapText="1"/>
    </xf>
    <xf numFmtId="178" fontId="12" fillId="0" borderId="73" xfId="0" applyNumberFormat="1" applyFont="1" applyFill="1" applyBorder="1" applyAlignment="1" applyProtection="1">
      <alignment horizontal="right" vertical="center"/>
    </xf>
    <xf numFmtId="178" fontId="12" fillId="0" borderId="16" xfId="0" applyNumberFormat="1" applyFont="1" applyFill="1" applyBorder="1" applyAlignment="1" applyProtection="1">
      <alignment horizontal="right" vertical="center"/>
    </xf>
    <xf numFmtId="0" fontId="9" fillId="6" borderId="0" xfId="0" applyFont="1" applyFill="1" applyAlignment="1" applyProtection="1">
      <alignment vertical="center" wrapText="1"/>
    </xf>
    <xf numFmtId="0" fontId="33" fillId="0" borderId="0" xfId="0" applyFont="1" applyAlignment="1">
      <alignment horizontal="left" vertical="center"/>
    </xf>
    <xf numFmtId="0" fontId="15" fillId="0" borderId="0" xfId="0" applyFont="1" applyAlignment="1" applyProtection="1">
      <alignment horizontal="left" vertical="center"/>
    </xf>
    <xf numFmtId="14" fontId="15" fillId="7" borderId="0" xfId="0" applyNumberFormat="1" applyFont="1" applyFill="1" applyProtection="1">
      <alignment vertical="center"/>
    </xf>
    <xf numFmtId="38" fontId="15" fillId="7" borderId="0" xfId="18" applyFont="1" applyFill="1" applyProtection="1">
      <alignment vertical="center"/>
    </xf>
    <xf numFmtId="38" fontId="15" fillId="6" borderId="0" xfId="18" applyFont="1" applyFill="1" applyProtection="1">
      <alignment vertical="center"/>
    </xf>
    <xf numFmtId="0" fontId="9" fillId="0" borderId="0" xfId="0" applyFont="1" applyFill="1" applyAlignment="1">
      <alignment vertical="center" wrapText="1"/>
    </xf>
    <xf numFmtId="0" fontId="9" fillId="0" borderId="0" xfId="0" applyFont="1" applyFill="1" applyProtection="1">
      <alignment vertical="center"/>
    </xf>
    <xf numFmtId="188" fontId="10" fillId="0" borderId="0" xfId="0" applyNumberFormat="1" applyFont="1" applyBorder="1" applyAlignment="1" applyProtection="1">
      <alignment horizontal="right" vertical="center"/>
    </xf>
    <xf numFmtId="14" fontId="15" fillId="0" borderId="0" xfId="0" applyNumberFormat="1" applyFont="1" applyProtection="1">
      <alignment vertical="center"/>
    </xf>
    <xf numFmtId="0" fontId="35" fillId="0" borderId="0" xfId="0" applyNumberFormat="1" applyFont="1" applyAlignment="1" applyProtection="1">
      <alignment horizontal="left" vertical="center"/>
    </xf>
    <xf numFmtId="0" fontId="35" fillId="0" borderId="0" xfId="0" applyFont="1" applyProtection="1">
      <alignment vertical="center"/>
    </xf>
    <xf numFmtId="0" fontId="33" fillId="0" borderId="5" xfId="0" applyNumberFormat="1" applyFont="1" applyBorder="1" applyAlignment="1" applyProtection="1">
      <alignment vertical="center"/>
    </xf>
    <xf numFmtId="0" fontId="33" fillId="0" borderId="0" xfId="0" applyNumberFormat="1" applyFont="1" applyBorder="1" applyAlignment="1" applyProtection="1">
      <alignment vertical="center"/>
    </xf>
    <xf numFmtId="10" fontId="33" fillId="0" borderId="0" xfId="0" applyNumberFormat="1" applyFont="1" applyBorder="1" applyAlignment="1" applyProtection="1">
      <alignment horizontal="left" vertical="center"/>
    </xf>
    <xf numFmtId="0" fontId="33" fillId="0" borderId="3" xfId="0" applyNumberFormat="1" applyFont="1" applyBorder="1" applyAlignment="1" applyProtection="1">
      <alignment vertical="center"/>
    </xf>
    <xf numFmtId="38" fontId="15" fillId="7" borderId="0" xfId="18" applyFont="1" applyFill="1" applyAlignment="1" applyProtection="1">
      <alignment vertical="center" wrapText="1"/>
    </xf>
    <xf numFmtId="38" fontId="15" fillId="0" borderId="0" xfId="18" applyFont="1" applyProtection="1">
      <alignment vertical="center"/>
    </xf>
    <xf numFmtId="38" fontId="15" fillId="0" borderId="87" xfId="18" applyFont="1" applyBorder="1" applyAlignment="1" applyProtection="1">
      <alignment vertical="center" wrapText="1"/>
    </xf>
    <xf numFmtId="38" fontId="15" fillId="0" borderId="87" xfId="18" applyFont="1" applyBorder="1" applyProtection="1">
      <alignment vertical="center"/>
    </xf>
    <xf numFmtId="0" fontId="15" fillId="0" borderId="87" xfId="0" applyFont="1" applyBorder="1" applyProtection="1">
      <alignment vertical="center"/>
    </xf>
    <xf numFmtId="38" fontId="15" fillId="0" borderId="87" xfId="18" applyFont="1" applyBorder="1" applyAlignment="1" applyProtection="1">
      <alignment horizontal="center" vertical="center"/>
    </xf>
    <xf numFmtId="38" fontId="15" fillId="0" borderId="95" xfId="18" applyFont="1" applyBorder="1" applyAlignment="1" applyProtection="1">
      <alignment horizontal="center" vertical="center"/>
    </xf>
    <xf numFmtId="0" fontId="15" fillId="0" borderId="95" xfId="0" applyFont="1" applyBorder="1" applyProtection="1">
      <alignment vertical="center"/>
    </xf>
    <xf numFmtId="177" fontId="37" fillId="8" borderId="87" xfId="0" applyNumberFormat="1" applyFont="1" applyFill="1" applyBorder="1" applyProtection="1">
      <alignment vertical="center"/>
    </xf>
    <xf numFmtId="0" fontId="15" fillId="8" borderId="87" xfId="0" applyFont="1" applyFill="1" applyBorder="1" applyProtection="1">
      <alignment vertical="center"/>
    </xf>
    <xf numFmtId="0" fontId="15" fillId="0" borderId="97" xfId="0" applyFont="1" applyFill="1" applyBorder="1" applyProtection="1">
      <alignment vertical="center"/>
    </xf>
    <xf numFmtId="0" fontId="15" fillId="0" borderId="91" xfId="0" applyFont="1" applyFill="1" applyBorder="1" applyProtection="1">
      <alignment vertical="center"/>
    </xf>
    <xf numFmtId="0" fontId="15" fillId="0" borderId="0" xfId="0" applyFont="1" applyFill="1" applyProtection="1">
      <alignment vertical="center"/>
    </xf>
    <xf numFmtId="0" fontId="15" fillId="8" borderId="92" xfId="0" applyFont="1" applyFill="1" applyBorder="1" applyProtection="1">
      <alignment vertical="center"/>
    </xf>
    <xf numFmtId="0" fontId="9" fillId="0" borderId="0" xfId="0" applyFont="1" applyFill="1" applyAlignment="1" applyProtection="1">
      <alignment horizontal="right" vertical="center"/>
    </xf>
    <xf numFmtId="14" fontId="9" fillId="0" borderId="0" xfId="0" applyNumberFormat="1" applyFont="1" applyFill="1" applyAlignment="1" applyProtection="1">
      <alignment horizontal="right" vertical="center"/>
    </xf>
    <xf numFmtId="38" fontId="9" fillId="0" borderId="0" xfId="18" applyFont="1" applyFill="1" applyAlignment="1" applyProtection="1">
      <alignment horizontal="right" vertical="center"/>
    </xf>
    <xf numFmtId="0" fontId="9" fillId="0" borderId="0" xfId="0" applyFont="1" applyFill="1" applyAlignment="1" applyProtection="1">
      <alignment horizontal="right" vertical="center" wrapText="1"/>
    </xf>
    <xf numFmtId="0" fontId="38" fillId="0" borderId="0" xfId="0" applyFont="1" applyProtection="1">
      <alignment vertical="center"/>
    </xf>
    <xf numFmtId="0" fontId="8" fillId="6" borderId="0" xfId="0" applyFont="1" applyFill="1" applyAlignment="1">
      <alignment horizontal="center" vertical="center"/>
    </xf>
    <xf numFmtId="0" fontId="8" fillId="6" borderId="0" xfId="0" applyFont="1" applyFill="1">
      <alignment vertical="center"/>
    </xf>
    <xf numFmtId="0" fontId="31" fillId="0" borderId="0" xfId="0" applyFont="1">
      <alignment vertical="center"/>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1" xfId="0" applyFont="1" applyFill="1" applyBorder="1" applyAlignment="1" applyProtection="1">
      <alignment vertical="center"/>
      <protection locked="0"/>
    </xf>
    <xf numFmtId="0" fontId="9" fillId="0" borderId="0" xfId="0" applyFont="1" applyFill="1" applyProtection="1">
      <alignment vertical="center"/>
      <protection locked="0"/>
    </xf>
    <xf numFmtId="0" fontId="9" fillId="0" borderId="0" xfId="0" applyFont="1" applyFill="1" applyAlignment="1" applyProtection="1">
      <alignment horizontal="center" vertical="center"/>
      <protection locked="0"/>
    </xf>
    <xf numFmtId="0" fontId="12" fillId="0" borderId="0" xfId="0" applyFont="1" applyFill="1" applyAlignment="1" applyProtection="1">
      <alignment vertical="center" wrapText="1"/>
    </xf>
    <xf numFmtId="177" fontId="12" fillId="0" borderId="1" xfId="0" applyNumberFormat="1" applyFont="1" applyFill="1" applyBorder="1" applyProtection="1">
      <alignment vertical="center"/>
      <protection locked="0"/>
    </xf>
    <xf numFmtId="178" fontId="12" fillId="0" borderId="1" xfId="0" applyNumberFormat="1" applyFont="1" applyFill="1" applyBorder="1" applyProtection="1">
      <alignment vertical="center"/>
      <protection locked="0"/>
    </xf>
    <xf numFmtId="177" fontId="12" fillId="0" borderId="23" xfId="0" applyNumberFormat="1" applyFont="1" applyFill="1" applyBorder="1" applyProtection="1">
      <alignment vertical="center"/>
      <protection locked="0"/>
    </xf>
    <xf numFmtId="177" fontId="12" fillId="0" borderId="15" xfId="0" applyNumberFormat="1" applyFont="1" applyFill="1" applyBorder="1" applyProtection="1">
      <alignment vertical="center"/>
      <protection locked="0"/>
    </xf>
    <xf numFmtId="178" fontId="12" fillId="0" borderId="15" xfId="0" applyNumberFormat="1" applyFont="1" applyFill="1" applyBorder="1" applyProtection="1">
      <alignment vertical="center"/>
      <protection locked="0"/>
    </xf>
    <xf numFmtId="177" fontId="12" fillId="0" borderId="10" xfId="0" applyNumberFormat="1" applyFont="1" applyFill="1" applyBorder="1" applyProtection="1">
      <alignment vertical="center"/>
      <protection locked="0"/>
    </xf>
    <xf numFmtId="178" fontId="12" fillId="0" borderId="23" xfId="0" applyNumberFormat="1" applyFont="1" applyFill="1" applyBorder="1" applyProtection="1">
      <alignment vertical="center"/>
      <protection locked="0"/>
    </xf>
    <xf numFmtId="178" fontId="12" fillId="0" borderId="14" xfId="0" applyNumberFormat="1" applyFont="1" applyFill="1" applyBorder="1" applyProtection="1">
      <alignment vertical="center"/>
      <protection locked="0"/>
    </xf>
    <xf numFmtId="38" fontId="40" fillId="0" borderId="0" xfId="18" applyFont="1" applyProtection="1">
      <alignment vertical="center"/>
    </xf>
    <xf numFmtId="0" fontId="9" fillId="0" borderId="0" xfId="0" applyFont="1" applyBorder="1" applyAlignment="1" applyProtection="1">
      <alignment horizontal="center" vertical="center"/>
    </xf>
    <xf numFmtId="38" fontId="9" fillId="6" borderId="0" xfId="18" applyFont="1" applyFill="1" applyAlignment="1" applyProtection="1">
      <alignment vertical="center" wrapText="1"/>
    </xf>
    <xf numFmtId="0" fontId="9" fillId="6"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9" fillId="0" borderId="0" xfId="0" applyFont="1" applyBorder="1" applyAlignment="1" applyProtection="1">
      <alignment vertical="center"/>
    </xf>
    <xf numFmtId="0" fontId="33" fillId="0" borderId="0" xfId="0" applyFont="1" applyFill="1" applyAlignment="1" applyProtection="1">
      <alignment horizontal="left" vertical="center"/>
    </xf>
    <xf numFmtId="0" fontId="9" fillId="0" borderId="3" xfId="0" applyFont="1" applyBorder="1" applyAlignment="1" applyProtection="1">
      <alignment vertical="top"/>
    </xf>
    <xf numFmtId="0" fontId="9" fillId="0" borderId="4" xfId="0" applyFont="1" applyBorder="1" applyAlignment="1" applyProtection="1">
      <alignment vertical="top"/>
    </xf>
    <xf numFmtId="0" fontId="9" fillId="0" borderId="0" xfId="0" applyFont="1" applyBorder="1" applyAlignment="1" applyProtection="1">
      <alignment horizontal="center" vertical="top"/>
    </xf>
    <xf numFmtId="0" fontId="9" fillId="0" borderId="0" xfId="0" applyFont="1" applyFill="1" applyBorder="1" applyAlignment="1" applyProtection="1">
      <alignment horizontal="center" vertical="top"/>
    </xf>
    <xf numFmtId="0" fontId="8" fillId="0" borderId="0" xfId="0" applyFont="1" applyProtection="1">
      <alignment vertical="center"/>
    </xf>
    <xf numFmtId="0" fontId="8" fillId="0" borderId="0" xfId="0" applyFont="1" applyAlignment="1">
      <alignment horizontal="right" vertical="center"/>
    </xf>
    <xf numFmtId="0" fontId="8" fillId="6" borderId="0" xfId="0" applyFont="1" applyFill="1" applyAlignment="1">
      <alignment horizontal="right" vertical="center"/>
    </xf>
    <xf numFmtId="0" fontId="19" fillId="0" borderId="0" xfId="0" applyFont="1" applyFill="1" applyProtection="1">
      <alignment vertical="center"/>
    </xf>
    <xf numFmtId="0" fontId="8" fillId="0" borderId="0" xfId="0" applyFont="1" applyFill="1" applyProtection="1">
      <alignment vertical="center"/>
    </xf>
    <xf numFmtId="0" fontId="19"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8" fillId="1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Fill="1" applyAlignment="1" applyProtection="1">
      <alignment horizontal="center" vertical="center"/>
    </xf>
    <xf numFmtId="0" fontId="8" fillId="0" borderId="0" xfId="0" applyFont="1" applyAlignment="1" applyProtection="1">
      <alignment horizontal="left" vertical="center"/>
    </xf>
    <xf numFmtId="0" fontId="8" fillId="0" borderId="0" xfId="0" applyFont="1" applyBorder="1" applyProtection="1">
      <alignment vertical="center"/>
    </xf>
    <xf numFmtId="10" fontId="8" fillId="0" borderId="0" xfId="0" applyNumberFormat="1" applyFont="1" applyProtection="1">
      <alignment vertical="center"/>
    </xf>
    <xf numFmtId="0" fontId="33" fillId="0" borderId="0" xfId="0" applyFont="1" applyProtection="1">
      <alignment vertical="center"/>
    </xf>
    <xf numFmtId="0" fontId="8" fillId="0" borderId="0" xfId="0" applyFont="1" applyBorder="1" applyAlignment="1" applyProtection="1">
      <alignment horizontal="center" vertical="center"/>
    </xf>
    <xf numFmtId="0" fontId="41" fillId="0" borderId="0" xfId="0" applyFont="1">
      <alignment vertical="center"/>
    </xf>
    <xf numFmtId="0" fontId="31" fillId="0" borderId="0" xfId="0" applyFont="1" applyAlignment="1">
      <alignment vertical="center"/>
    </xf>
    <xf numFmtId="0" fontId="43" fillId="12" borderId="87" xfId="0" applyFont="1" applyFill="1" applyBorder="1" applyAlignment="1">
      <alignment horizontal="center" vertical="center"/>
    </xf>
    <xf numFmtId="0" fontId="0" fillId="0" borderId="87" xfId="0" applyBorder="1">
      <alignment vertical="center"/>
    </xf>
    <xf numFmtId="0" fontId="0" fillId="0" borderId="87" xfId="0" applyBorder="1" applyAlignment="1">
      <alignment vertical="center" wrapText="1"/>
    </xf>
    <xf numFmtId="0" fontId="9" fillId="0" borderId="3" xfId="0" applyFont="1" applyBorder="1" applyAlignment="1" applyProtection="1">
      <alignment vertical="center"/>
    </xf>
    <xf numFmtId="0" fontId="9" fillId="6" borderId="0" xfId="0" applyFont="1" applyFill="1" applyProtection="1">
      <alignment vertical="center"/>
      <protection locked="0"/>
    </xf>
    <xf numFmtId="0" fontId="8" fillId="0" borderId="0" xfId="0" applyFont="1" applyAlignment="1" applyProtection="1">
      <alignment vertical="top"/>
    </xf>
    <xf numFmtId="0" fontId="33" fillId="0" borderId="0" xfId="0" applyFont="1" applyAlignment="1" applyProtection="1">
      <alignment horizontal="left" vertical="center"/>
    </xf>
    <xf numFmtId="0" fontId="8" fillId="0" borderId="0" xfId="0" applyFont="1" applyAlignment="1" applyProtection="1">
      <alignment horizontal="left" vertical="top"/>
    </xf>
    <xf numFmtId="0" fontId="8" fillId="0" borderId="0" xfId="0" applyFont="1" applyBorder="1" applyAlignment="1" applyProtection="1">
      <alignment horizontal="left" vertical="top"/>
    </xf>
    <xf numFmtId="0" fontId="15" fillId="0" borderId="0" xfId="0" applyFont="1">
      <alignment vertical="center"/>
    </xf>
    <xf numFmtId="0" fontId="15" fillId="0" borderId="0" xfId="0" applyFont="1" applyAlignment="1">
      <alignment vertical="center" wrapText="1"/>
    </xf>
    <xf numFmtId="0" fontId="8" fillId="0" borderId="0" xfId="20" applyFont="1" applyFill="1" applyBorder="1">
      <alignment vertical="center"/>
    </xf>
    <xf numFmtId="0" fontId="8" fillId="0" borderId="0" xfId="20" applyFont="1">
      <alignment vertical="center"/>
    </xf>
    <xf numFmtId="0" fontId="19" fillId="2" borderId="2" xfId="20" applyFont="1" applyFill="1" applyBorder="1">
      <alignment vertical="center"/>
    </xf>
    <xf numFmtId="0" fontId="8" fillId="2" borderId="3" xfId="20" applyFont="1" applyFill="1" applyBorder="1">
      <alignment vertical="center"/>
    </xf>
    <xf numFmtId="0" fontId="8" fillId="2" borderId="4" xfId="20" applyFont="1" applyFill="1" applyBorder="1">
      <alignment vertical="center"/>
    </xf>
    <xf numFmtId="0" fontId="8" fillId="2" borderId="7" xfId="20" applyFont="1" applyFill="1" applyBorder="1">
      <alignment vertical="center"/>
    </xf>
    <xf numFmtId="0" fontId="8" fillId="2" borderId="8" xfId="20" applyFont="1" applyFill="1" applyBorder="1">
      <alignment vertical="center"/>
    </xf>
    <xf numFmtId="0" fontId="20" fillId="2" borderId="9" xfId="20" applyFont="1" applyFill="1" applyBorder="1" applyAlignment="1">
      <alignment horizontal="right" vertical="center" readingOrder="1"/>
    </xf>
    <xf numFmtId="0" fontId="8" fillId="0" borderId="0" xfId="20" applyFont="1" applyAlignment="1">
      <alignment horizontal="center" vertical="center"/>
    </xf>
    <xf numFmtId="0" fontId="8" fillId="4" borderId="1" xfId="20" applyFont="1" applyFill="1" applyBorder="1" applyAlignment="1">
      <alignment horizontal="center" vertical="center" wrapText="1" readingOrder="1"/>
    </xf>
    <xf numFmtId="0" fontId="8" fillId="0" borderId="0" xfId="20" applyFont="1" applyAlignment="1">
      <alignment vertical="center"/>
    </xf>
    <xf numFmtId="0" fontId="9" fillId="0" borderId="1" xfId="20" applyFont="1" applyBorder="1" applyAlignment="1">
      <alignment horizontal="center" vertical="center" wrapText="1" readingOrder="1"/>
    </xf>
    <xf numFmtId="0" fontId="9" fillId="0" borderId="1" xfId="20" applyFont="1" applyFill="1" applyBorder="1" applyAlignment="1">
      <alignment horizontal="left" vertical="center" wrapText="1" readingOrder="1"/>
    </xf>
    <xf numFmtId="0" fontId="9" fillId="0" borderId="1" xfId="20" applyFont="1" applyBorder="1" applyAlignment="1">
      <alignment horizontal="left" vertical="center" wrapText="1" readingOrder="1"/>
    </xf>
    <xf numFmtId="0" fontId="9" fillId="0" borderId="1" xfId="20" applyFont="1" applyBorder="1" applyAlignment="1">
      <alignment vertical="center" wrapText="1" readingOrder="1"/>
    </xf>
    <xf numFmtId="0" fontId="9" fillId="0" borderId="1" xfId="20" applyFont="1" applyBorder="1" applyAlignment="1">
      <alignment vertical="center" wrapText="1"/>
    </xf>
    <xf numFmtId="0" fontId="9" fillId="2" borderId="2" xfId="20" applyFont="1" applyFill="1" applyBorder="1" applyAlignment="1">
      <alignment vertical="center"/>
    </xf>
    <xf numFmtId="0" fontId="9" fillId="2" borderId="3" xfId="20" applyFont="1" applyFill="1" applyBorder="1" applyAlignment="1">
      <alignment vertical="center"/>
    </xf>
    <xf numFmtId="0" fontId="9" fillId="2" borderId="4" xfId="20" applyFont="1" applyFill="1" applyBorder="1" applyAlignment="1">
      <alignment vertical="center" wrapText="1"/>
    </xf>
    <xf numFmtId="0" fontId="9" fillId="2" borderId="5" xfId="20" applyFont="1" applyFill="1" applyBorder="1" applyAlignment="1">
      <alignment vertical="center"/>
    </xf>
    <xf numFmtId="0" fontId="9" fillId="2" borderId="0" xfId="20" applyFont="1" applyFill="1" applyBorder="1" applyAlignment="1">
      <alignment vertical="center"/>
    </xf>
    <xf numFmtId="0" fontId="9" fillId="2" borderId="6" xfId="20" applyFont="1" applyFill="1" applyBorder="1" applyAlignment="1">
      <alignment vertical="center" wrapText="1"/>
    </xf>
    <xf numFmtId="38" fontId="0" fillId="0" borderId="87" xfId="0" applyNumberFormat="1" applyBorder="1" applyAlignment="1">
      <alignment vertical="center" wrapText="1"/>
    </xf>
    <xf numFmtId="14" fontId="0" fillId="0" borderId="87" xfId="0" applyNumberFormat="1" applyBorder="1" applyAlignment="1">
      <alignment vertical="center" wrapText="1"/>
    </xf>
    <xf numFmtId="178" fontId="15" fillId="0" borderId="110" xfId="0" applyNumberFormat="1" applyFont="1" applyBorder="1" applyProtection="1">
      <alignment vertical="center"/>
    </xf>
    <xf numFmtId="0" fontId="15" fillId="0" borderId="2" xfId="0" applyFont="1" applyBorder="1" applyProtection="1">
      <alignment vertical="center"/>
    </xf>
    <xf numFmtId="0" fontId="15" fillId="0" borderId="3" xfId="0" applyFont="1" applyBorder="1" applyProtection="1">
      <alignment vertical="center"/>
    </xf>
    <xf numFmtId="0" fontId="15" fillId="0" borderId="3" xfId="0" applyNumberFormat="1" applyFont="1" applyBorder="1" applyProtection="1">
      <alignment vertical="center"/>
    </xf>
    <xf numFmtId="0" fontId="31" fillId="0" borderId="3" xfId="0" applyFont="1" applyBorder="1" applyAlignment="1" applyProtection="1">
      <alignment vertical="center"/>
    </xf>
    <xf numFmtId="0" fontId="31" fillId="0" borderId="4" xfId="0" applyFont="1" applyBorder="1" applyAlignment="1" applyProtection="1">
      <alignment vertical="center"/>
    </xf>
    <xf numFmtId="0" fontId="15" fillId="0" borderId="5" xfId="0" applyFont="1" applyBorder="1" applyProtection="1">
      <alignment vertical="center"/>
    </xf>
    <xf numFmtId="0" fontId="15" fillId="0" borderId="0" xfId="0" applyFont="1" applyBorder="1" applyAlignment="1" applyProtection="1">
      <alignment horizontal="right" vertical="center"/>
    </xf>
    <xf numFmtId="14" fontId="15" fillId="0" borderId="0" xfId="0" applyNumberFormat="1" applyFont="1" applyFill="1" applyBorder="1" applyProtection="1">
      <alignment vertical="center"/>
    </xf>
    <xf numFmtId="0" fontId="15" fillId="0" borderId="0" xfId="0" applyFont="1" applyBorder="1" applyProtection="1">
      <alignment vertical="center"/>
    </xf>
    <xf numFmtId="0" fontId="15" fillId="0" borderId="6" xfId="0" applyFont="1" applyBorder="1" applyProtection="1">
      <alignment vertical="center"/>
    </xf>
    <xf numFmtId="0" fontId="15" fillId="0" borderId="5" xfId="0" applyFont="1" applyBorder="1" applyAlignment="1" applyProtection="1">
      <alignment horizontal="right" vertical="center"/>
    </xf>
    <xf numFmtId="0" fontId="15" fillId="9" borderId="0" xfId="0" applyFont="1" applyFill="1" applyBorder="1" applyProtection="1">
      <alignment vertical="center"/>
    </xf>
    <xf numFmtId="0" fontId="15" fillId="9" borderId="6" xfId="0" applyFont="1" applyFill="1" applyBorder="1" applyProtection="1">
      <alignment vertical="center"/>
    </xf>
    <xf numFmtId="0" fontId="15" fillId="9" borderId="0" xfId="0" applyFont="1" applyFill="1" applyBorder="1" applyAlignment="1" applyProtection="1">
      <alignment vertical="center"/>
    </xf>
    <xf numFmtId="0" fontId="15" fillId="0" borderId="8" xfId="0" applyFont="1" applyBorder="1" applyProtection="1">
      <alignment vertical="center"/>
    </xf>
    <xf numFmtId="0" fontId="15" fillId="0" borderId="9" xfId="0" applyFont="1" applyBorder="1" applyProtection="1">
      <alignment vertical="center"/>
    </xf>
    <xf numFmtId="0" fontId="31" fillId="0" borderId="3" xfId="0" applyFont="1" applyBorder="1" applyAlignment="1" applyProtection="1">
      <alignment vertical="center" wrapText="1"/>
    </xf>
    <xf numFmtId="0" fontId="31" fillId="0" borderId="4" xfId="0" applyFont="1" applyBorder="1" applyAlignment="1" applyProtection="1">
      <alignment vertical="center" wrapText="1"/>
    </xf>
    <xf numFmtId="0" fontId="15" fillId="0" borderId="5" xfId="0" applyFont="1" applyFill="1" applyBorder="1" applyAlignment="1" applyProtection="1">
      <alignment horizontal="right" vertical="center"/>
    </xf>
    <xf numFmtId="0" fontId="15" fillId="0" borderId="7" xfId="0" applyFont="1" applyBorder="1" applyProtection="1">
      <alignment vertical="center"/>
    </xf>
    <xf numFmtId="0" fontId="15" fillId="0" borderId="7" xfId="0" applyFont="1" applyFill="1" applyBorder="1" applyProtection="1">
      <alignment vertical="center"/>
    </xf>
    <xf numFmtId="0" fontId="15" fillId="0" borderId="8" xfId="0" applyFont="1" applyFill="1" applyBorder="1" applyProtection="1">
      <alignment vertical="center"/>
    </xf>
    <xf numFmtId="0" fontId="15" fillId="0" borderId="9" xfId="0" applyFont="1" applyFill="1" applyBorder="1" applyProtection="1">
      <alignment vertical="center"/>
    </xf>
    <xf numFmtId="0" fontId="9" fillId="6" borderId="0" xfId="0" applyFont="1" applyFill="1" applyAlignment="1" applyProtection="1">
      <alignment horizontal="left" vertical="center"/>
    </xf>
    <xf numFmtId="177" fontId="34" fillId="0" borderId="23" xfId="0" applyNumberFormat="1" applyFont="1" applyFill="1" applyBorder="1" applyProtection="1">
      <alignment vertical="center"/>
    </xf>
    <xf numFmtId="0" fontId="43" fillId="13" borderId="1" xfId="0" applyFont="1" applyFill="1" applyBorder="1" applyAlignment="1">
      <alignment horizontal="center" vertical="center"/>
    </xf>
    <xf numFmtId="0" fontId="43" fillId="0" borderId="0" xfId="0" applyFont="1">
      <alignment vertical="center"/>
    </xf>
    <xf numFmtId="0" fontId="43" fillId="0" borderId="1" xfId="0" applyFont="1" applyBorder="1">
      <alignment vertical="center"/>
    </xf>
    <xf numFmtId="14" fontId="43" fillId="0" borderId="1" xfId="0" applyNumberFormat="1" applyFont="1" applyBorder="1">
      <alignment vertical="center"/>
    </xf>
    <xf numFmtId="0" fontId="43" fillId="0" borderId="1" xfId="0" applyFont="1" applyBorder="1" applyAlignment="1">
      <alignment horizontal="center" vertical="center"/>
    </xf>
    <xf numFmtId="0" fontId="43" fillId="0" borderId="1" xfId="0" applyFont="1" applyBorder="1" applyAlignment="1">
      <alignment vertical="center" wrapText="1"/>
    </xf>
    <xf numFmtId="0" fontId="43" fillId="0" borderId="0" xfId="0" applyFont="1" applyAlignment="1">
      <alignment vertical="center" wrapText="1"/>
    </xf>
    <xf numFmtId="0" fontId="12" fillId="0" borderId="0" xfId="0" applyFont="1" applyBorder="1" applyAlignment="1" applyProtection="1">
      <alignment horizontal="center" vertical="center" wrapText="1"/>
    </xf>
    <xf numFmtId="0" fontId="10" fillId="0" borderId="0" xfId="0" applyFont="1">
      <alignment vertical="center"/>
    </xf>
    <xf numFmtId="0" fontId="34" fillId="0" borderId="0" xfId="0" applyFont="1" applyBorder="1" applyAlignment="1" applyProtection="1">
      <alignment horizontal="left" vertical="center" wrapText="1"/>
    </xf>
    <xf numFmtId="0" fontId="9" fillId="0" borderId="0" xfId="0" applyFont="1" applyBorder="1" applyAlignment="1" applyProtection="1">
      <alignment vertical="top"/>
    </xf>
    <xf numFmtId="0" fontId="9" fillId="0" borderId="0" xfId="0" applyFont="1" applyAlignment="1">
      <alignment vertical="top"/>
    </xf>
    <xf numFmtId="0" fontId="12" fillId="5" borderId="0" xfId="0" applyFont="1" applyFill="1" applyBorder="1" applyAlignment="1" applyProtection="1">
      <alignment horizontal="center" vertical="center" wrapText="1"/>
    </xf>
    <xf numFmtId="178" fontId="12" fillId="0" borderId="0" xfId="0" applyNumberFormat="1" applyFont="1" applyFill="1" applyBorder="1" applyAlignment="1" applyProtection="1">
      <alignment horizontal="center" vertical="center"/>
    </xf>
    <xf numFmtId="178" fontId="12" fillId="0" borderId="0" xfId="0" applyNumberFormat="1" applyFont="1" applyFill="1" applyBorder="1" applyProtection="1">
      <alignment vertical="center"/>
    </xf>
    <xf numFmtId="178" fontId="12" fillId="0" borderId="0" xfId="0" applyNumberFormat="1" applyFont="1" applyFill="1" applyBorder="1" applyAlignment="1" applyProtection="1">
      <alignment horizontal="right" vertical="center"/>
    </xf>
    <xf numFmtId="38" fontId="40" fillId="0" borderId="0" xfId="18" applyFont="1">
      <alignment vertical="center"/>
    </xf>
    <xf numFmtId="0" fontId="12" fillId="0" borderId="23" xfId="0" applyFont="1" applyBorder="1" applyAlignment="1">
      <alignment horizontal="center" vertical="center" wrapText="1"/>
    </xf>
    <xf numFmtId="0" fontId="12" fillId="0" borderId="22" xfId="0" applyFont="1" applyBorder="1" applyAlignment="1">
      <alignment vertical="center" wrapText="1"/>
    </xf>
    <xf numFmtId="0" fontId="12" fillId="5" borderId="79" xfId="0" applyFont="1" applyFill="1" applyBorder="1" applyAlignment="1">
      <alignment horizontal="center" vertical="center" wrapText="1"/>
    </xf>
    <xf numFmtId="0" fontId="12" fillId="0" borderId="77" xfId="0" applyFont="1" applyBorder="1" applyAlignment="1">
      <alignment horizontal="center" vertical="center"/>
    </xf>
    <xf numFmtId="0" fontId="12" fillId="5" borderId="77"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5" borderId="19"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5" xfId="0" applyFont="1" applyFill="1" applyBorder="1" applyAlignment="1">
      <alignment horizontal="center" vertical="center" wrapText="1"/>
    </xf>
    <xf numFmtId="0" fontId="12" fillId="5" borderId="80" xfId="0" applyFont="1" applyFill="1" applyBorder="1" applyAlignment="1">
      <alignment horizontal="center" vertical="center" wrapText="1"/>
    </xf>
    <xf numFmtId="0" fontId="12" fillId="0" borderId="15" xfId="0" applyFont="1" applyBorder="1">
      <alignment vertical="center"/>
    </xf>
    <xf numFmtId="186" fontId="48" fillId="0" borderId="15" xfId="0" applyNumberFormat="1" applyFont="1" applyBorder="1" applyProtection="1">
      <alignment vertical="center"/>
      <protection locked="0"/>
    </xf>
    <xf numFmtId="178" fontId="12" fillId="0" borderId="15" xfId="0" applyNumberFormat="1" applyFont="1" applyBorder="1">
      <alignment vertical="center"/>
    </xf>
    <xf numFmtId="178" fontId="12" fillId="5" borderId="73" xfId="0" applyNumberFormat="1" applyFont="1" applyFill="1" applyBorder="1">
      <alignment vertical="center"/>
    </xf>
    <xf numFmtId="178" fontId="12" fillId="0" borderId="73" xfId="0" applyNumberFormat="1" applyFont="1" applyBorder="1" applyAlignment="1">
      <alignment horizontal="center" vertical="center"/>
    </xf>
    <xf numFmtId="178" fontId="12" fillId="5" borderId="73" xfId="0" applyNumberFormat="1" applyFont="1" applyFill="1" applyBorder="1" applyAlignment="1">
      <alignment horizontal="center" vertical="center"/>
    </xf>
    <xf numFmtId="178" fontId="12" fillId="0" borderId="16" xfId="0" applyNumberFormat="1" applyFont="1" applyBorder="1" applyAlignment="1">
      <alignment horizontal="center" vertical="center"/>
    </xf>
    <xf numFmtId="0" fontId="12" fillId="0" borderId="1" xfId="0" applyFont="1" applyBorder="1">
      <alignment vertical="center"/>
    </xf>
    <xf numFmtId="186" fontId="12" fillId="0" borderId="1" xfId="0" applyNumberFormat="1" applyFont="1" applyBorder="1">
      <alignment vertical="center"/>
    </xf>
    <xf numFmtId="178" fontId="12" fillId="0" borderId="1" xfId="0" applyNumberFormat="1" applyFont="1" applyBorder="1">
      <alignment vertical="center"/>
    </xf>
    <xf numFmtId="178" fontId="12" fillId="5" borderId="11" xfId="0" applyNumberFormat="1" applyFont="1" applyFill="1" applyBorder="1">
      <alignment vertical="center"/>
    </xf>
    <xf numFmtId="178" fontId="12" fillId="0" borderId="11" xfId="0" applyNumberFormat="1" applyFont="1" applyBorder="1">
      <alignment vertical="center"/>
    </xf>
    <xf numFmtId="178" fontId="12" fillId="0" borderId="20" xfId="0" applyNumberFormat="1" applyFont="1" applyBorder="1">
      <alignment vertical="center"/>
    </xf>
    <xf numFmtId="177" fontId="12" fillId="0" borderId="1" xfId="0" applyNumberFormat="1" applyFont="1" applyBorder="1" applyProtection="1">
      <alignment vertical="center"/>
      <protection locked="0"/>
    </xf>
    <xf numFmtId="178" fontId="12" fillId="0" borderId="1" xfId="0" applyNumberFormat="1" applyFont="1" applyBorder="1" applyProtection="1">
      <alignment vertical="center"/>
      <protection locked="0"/>
    </xf>
    <xf numFmtId="177" fontId="34" fillId="0" borderId="23" xfId="0" applyNumberFormat="1" applyFont="1" applyBorder="1">
      <alignment vertical="center"/>
    </xf>
    <xf numFmtId="177" fontId="12" fillId="0" borderId="23" xfId="0" applyNumberFormat="1" applyFont="1" applyBorder="1" applyProtection="1">
      <alignment vertical="center"/>
      <protection locked="0"/>
    </xf>
    <xf numFmtId="0" fontId="12" fillId="0" borderId="23" xfId="0" applyFont="1" applyBorder="1">
      <alignment vertical="center"/>
    </xf>
    <xf numFmtId="178" fontId="12" fillId="0" borderId="23" xfId="0" applyNumberFormat="1" applyFont="1" applyBorder="1" applyProtection="1">
      <alignment vertical="center"/>
      <protection locked="0"/>
    </xf>
    <xf numFmtId="186" fontId="12" fillId="0" borderId="23" xfId="0" applyNumberFormat="1" applyFont="1" applyBorder="1">
      <alignment vertical="center"/>
    </xf>
    <xf numFmtId="178" fontId="12" fillId="0" borderId="23" xfId="0" applyNumberFormat="1" applyFont="1" applyBorder="1">
      <alignment vertical="center"/>
    </xf>
    <xf numFmtId="178" fontId="12" fillId="5" borderId="26" xfId="0" applyNumberFormat="1" applyFont="1" applyFill="1" applyBorder="1">
      <alignment vertical="center"/>
    </xf>
    <xf numFmtId="178" fontId="12" fillId="0" borderId="26" xfId="0" applyNumberFormat="1" applyFont="1" applyBorder="1">
      <alignment vertical="center"/>
    </xf>
    <xf numFmtId="178" fontId="12" fillId="0" borderId="81" xfId="0" applyNumberFormat="1" applyFont="1" applyBorder="1">
      <alignment vertical="center"/>
    </xf>
    <xf numFmtId="186" fontId="12" fillId="0" borderId="15" xfId="0" applyNumberFormat="1" applyFont="1" applyBorder="1">
      <alignment vertical="center"/>
    </xf>
    <xf numFmtId="178" fontId="12" fillId="0" borderId="73" xfId="0" applyNumberFormat="1" applyFont="1" applyBorder="1">
      <alignment vertical="center"/>
    </xf>
    <xf numFmtId="178" fontId="12" fillId="0" borderId="16" xfId="0" applyNumberFormat="1" applyFont="1" applyBorder="1">
      <alignment vertical="center"/>
    </xf>
    <xf numFmtId="186" fontId="12" fillId="0" borderId="14" xfId="0" applyNumberFormat="1" applyFont="1" applyBorder="1">
      <alignment vertical="center"/>
    </xf>
    <xf numFmtId="178" fontId="12" fillId="5" borderId="2" xfId="0" applyNumberFormat="1" applyFont="1" applyFill="1" applyBorder="1">
      <alignment vertical="center"/>
    </xf>
    <xf numFmtId="178" fontId="12" fillId="0" borderId="83" xfId="0" applyNumberFormat="1" applyFont="1" applyBorder="1">
      <alignment vertical="center"/>
    </xf>
    <xf numFmtId="0" fontId="9" fillId="0" borderId="0" xfId="0" applyFont="1" applyAlignment="1">
      <alignment vertical="top" wrapText="1"/>
    </xf>
    <xf numFmtId="0" fontId="12"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39" fillId="0" borderId="0" xfId="0" applyFont="1">
      <alignment vertical="center"/>
    </xf>
    <xf numFmtId="0" fontId="33" fillId="0" borderId="0" xfId="0" applyFont="1" applyAlignment="1">
      <alignment vertical="top"/>
    </xf>
    <xf numFmtId="0" fontId="12" fillId="0" borderId="0" xfId="0" applyFont="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45" fillId="0" borderId="0"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0" xfId="0" applyFont="1" applyAlignment="1" applyProtection="1">
      <alignment horizontal="left" vertical="top" wrapText="1"/>
    </xf>
    <xf numFmtId="0" fontId="12" fillId="0" borderId="1" xfId="0" applyFont="1" applyBorder="1" applyAlignment="1" applyProtection="1">
      <alignment horizontal="center" vertical="center"/>
    </xf>
    <xf numFmtId="0" fontId="48" fillId="0" borderId="1" xfId="0" applyFont="1" applyBorder="1" applyAlignment="1" applyProtection="1">
      <alignment vertical="center" wrapText="1"/>
    </xf>
    <xf numFmtId="0" fontId="48" fillId="0" borderId="1" xfId="0" applyFont="1" applyBorder="1" applyAlignment="1" applyProtection="1">
      <alignment horizontal="center" vertical="center"/>
    </xf>
    <xf numFmtId="49" fontId="48" fillId="0" borderId="1" xfId="0" applyNumberFormat="1" applyFont="1" applyBorder="1" applyAlignment="1" applyProtection="1">
      <alignment horizontal="center" vertical="center"/>
    </xf>
    <xf numFmtId="0" fontId="12" fillId="0" borderId="1" xfId="0" applyFont="1" applyBorder="1" applyAlignment="1" applyProtection="1">
      <alignment vertical="center" wrapText="1"/>
    </xf>
    <xf numFmtId="49" fontId="12" fillId="0" borderId="1" xfId="0" applyNumberFormat="1" applyFont="1" applyBorder="1" applyAlignment="1" applyProtection="1">
      <alignment horizontal="center" vertical="center"/>
    </xf>
    <xf numFmtId="0" fontId="12" fillId="0" borderId="0" xfId="0" applyFont="1" applyBorder="1" applyAlignment="1" applyProtection="1">
      <alignment vertical="center" wrapText="1"/>
      <protection locked="0"/>
    </xf>
    <xf numFmtId="0" fontId="8" fillId="0" borderId="0" xfId="0" applyFont="1" applyAlignment="1">
      <alignment horizontal="center" vertical="center"/>
    </xf>
    <xf numFmtId="0" fontId="12" fillId="0" borderId="23" xfId="0" applyFont="1" applyBorder="1" applyAlignment="1">
      <alignment horizontal="center" vertical="center"/>
    </xf>
    <xf numFmtId="177" fontId="48" fillId="0" borderId="15" xfId="0" applyNumberFormat="1" applyFont="1" applyBorder="1" applyProtection="1">
      <alignment vertical="center"/>
      <protection locked="0"/>
    </xf>
    <xf numFmtId="178" fontId="48" fillId="0" borderId="15" xfId="0" applyNumberFormat="1" applyFont="1" applyBorder="1" applyProtection="1">
      <alignment vertical="center"/>
      <protection locked="0"/>
    </xf>
    <xf numFmtId="177" fontId="48" fillId="0" borderId="1" xfId="0" applyNumberFormat="1" applyFont="1" applyBorder="1" applyProtection="1">
      <alignment vertical="center"/>
      <protection locked="0"/>
    </xf>
    <xf numFmtId="178" fontId="48" fillId="0" borderId="1" xfId="0" applyNumberFormat="1" applyFont="1" applyBorder="1" applyProtection="1">
      <alignment vertical="center"/>
      <protection locked="0"/>
    </xf>
    <xf numFmtId="177" fontId="47" fillId="0" borderId="23" xfId="0" applyNumberFormat="1" applyFont="1" applyBorder="1">
      <alignment vertical="center"/>
    </xf>
    <xf numFmtId="177" fontId="48" fillId="0" borderId="23" xfId="0" applyNumberFormat="1" applyFont="1" applyBorder="1" applyProtection="1">
      <alignment vertical="center"/>
      <protection locked="0"/>
    </xf>
    <xf numFmtId="178" fontId="48" fillId="0" borderId="23" xfId="0" applyNumberFormat="1" applyFont="1" applyBorder="1" applyProtection="1">
      <alignment vertical="center"/>
      <protection locked="0"/>
    </xf>
    <xf numFmtId="186" fontId="12" fillId="0" borderId="10" xfId="0" applyNumberFormat="1" applyFont="1" applyBorder="1">
      <alignment vertical="center"/>
    </xf>
    <xf numFmtId="177" fontId="48" fillId="0" borderId="10" xfId="0" applyNumberFormat="1" applyFont="1" applyBorder="1" applyProtection="1">
      <alignment vertical="center"/>
      <protection locked="0"/>
    </xf>
    <xf numFmtId="0" fontId="12" fillId="0" borderId="10" xfId="0" applyFont="1" applyBorder="1">
      <alignment vertical="center"/>
    </xf>
    <xf numFmtId="178" fontId="12" fillId="0" borderId="10" xfId="0" applyNumberFormat="1" applyFont="1" applyBorder="1">
      <alignment vertical="center"/>
    </xf>
    <xf numFmtId="178" fontId="12" fillId="5" borderId="7" xfId="0" applyNumberFormat="1" applyFont="1" applyFill="1" applyBorder="1">
      <alignment vertical="center"/>
    </xf>
    <xf numFmtId="178" fontId="12" fillId="0" borderId="7" xfId="0" applyNumberFormat="1" applyFont="1" applyBorder="1">
      <alignment vertical="center"/>
    </xf>
    <xf numFmtId="178" fontId="12" fillId="0" borderId="82" xfId="0" applyNumberFormat="1" applyFont="1" applyBorder="1">
      <alignment vertical="center"/>
    </xf>
    <xf numFmtId="178" fontId="48" fillId="0" borderId="14" xfId="0" applyNumberFormat="1" applyFont="1" applyBorder="1" applyProtection="1">
      <alignment vertical="center"/>
      <protection locked="0"/>
    </xf>
    <xf numFmtId="178" fontId="12" fillId="0" borderId="2" xfId="0" applyNumberFormat="1" applyFont="1" applyBorder="1">
      <alignment vertical="center"/>
    </xf>
    <xf numFmtId="177" fontId="12" fillId="0" borderId="15" xfId="0" applyNumberFormat="1" applyFont="1" applyBorder="1" applyProtection="1">
      <alignment vertical="center"/>
      <protection locked="0"/>
    </xf>
    <xf numFmtId="178" fontId="12" fillId="0" borderId="15" xfId="0" applyNumberFormat="1" applyFont="1" applyBorder="1" applyProtection="1">
      <alignment vertical="center"/>
      <protection locked="0"/>
    </xf>
    <xf numFmtId="178" fontId="12" fillId="0" borderId="73" xfId="0" applyNumberFormat="1" applyFont="1" applyBorder="1" applyAlignment="1">
      <alignment horizontal="right" vertical="center"/>
    </xf>
    <xf numFmtId="178" fontId="12" fillId="0" borderId="16" xfId="0" applyNumberFormat="1" applyFont="1" applyBorder="1" applyAlignment="1">
      <alignment horizontal="right" vertical="center"/>
    </xf>
    <xf numFmtId="0" fontId="8" fillId="0" borderId="0" xfId="0" applyFont="1" applyAlignment="1">
      <alignment horizontal="center" vertical="center"/>
    </xf>
    <xf numFmtId="0" fontId="12" fillId="0" borderId="1" xfId="0" applyFont="1" applyBorder="1" applyAlignment="1" applyProtection="1">
      <alignment horizontal="center" vertical="center"/>
    </xf>
    <xf numFmtId="0" fontId="9" fillId="0" borderId="14" xfId="20" applyFont="1" applyBorder="1" applyAlignment="1">
      <alignment horizontal="center" vertical="center" wrapText="1" readingOrder="1"/>
    </xf>
    <xf numFmtId="0" fontId="9" fillId="0" borderId="14" xfId="20" applyFont="1" applyFill="1" applyBorder="1" applyAlignment="1">
      <alignment horizontal="left" vertical="center" wrapText="1" readingOrder="1"/>
    </xf>
    <xf numFmtId="0" fontId="9" fillId="0" borderId="3" xfId="20" applyFont="1" applyFill="1" applyBorder="1" applyAlignment="1">
      <alignment vertical="center"/>
    </xf>
    <xf numFmtId="0" fontId="9" fillId="0" borderId="3" xfId="20" applyFont="1" applyFill="1" applyBorder="1" applyAlignment="1">
      <alignment vertical="center" wrapText="1"/>
    </xf>
    <xf numFmtId="0" fontId="31"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31"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left" vertical="center" shrinkToFit="1"/>
    </xf>
    <xf numFmtId="0" fontId="12" fillId="0" borderId="0" xfId="0" applyFont="1" applyBorder="1" applyAlignment="1" applyProtection="1">
      <alignment horizontal="left" vertical="center"/>
      <protection locked="0"/>
    </xf>
    <xf numFmtId="0" fontId="0" fillId="0" borderId="112" xfId="0" applyFill="1" applyBorder="1">
      <alignment vertical="center"/>
    </xf>
    <xf numFmtId="0" fontId="0" fillId="14" borderId="0" xfId="0" applyFill="1">
      <alignment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xf>
    <xf numFmtId="0" fontId="15" fillId="0" borderId="0" xfId="0" applyFont="1" applyAlignment="1" applyProtection="1">
      <alignment horizontal="left" vertical="top" wrapText="1"/>
    </xf>
    <xf numFmtId="0" fontId="15" fillId="0" borderId="0" xfId="0" applyFont="1" applyFill="1" applyBorder="1" applyAlignment="1" applyProtection="1">
      <alignment horizontal="left" vertical="center"/>
    </xf>
    <xf numFmtId="0" fontId="15" fillId="0" borderId="0" xfId="0" applyFont="1" applyBorder="1" applyAlignment="1" applyProtection="1">
      <alignment horizontal="left" vertical="center"/>
    </xf>
    <xf numFmtId="10" fontId="9" fillId="0" borderId="0" xfId="0" applyNumberFormat="1" applyFont="1" applyBorder="1" applyAlignment="1" applyProtection="1">
      <alignment horizontal="center" vertical="center"/>
    </xf>
    <xf numFmtId="0" fontId="9" fillId="0" borderId="1"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2" fillId="0" borderId="23" xfId="0" applyFont="1" applyBorder="1" applyAlignment="1" applyProtection="1">
      <alignment horizontal="center" vertical="center"/>
    </xf>
    <xf numFmtId="0" fontId="12" fillId="0" borderId="0" xfId="0" applyFont="1" applyBorder="1" applyAlignment="1" applyProtection="1">
      <alignment horizontal="center" vertical="center"/>
    </xf>
    <xf numFmtId="0" fontId="9" fillId="0" borderId="4"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9" xfId="0" applyFont="1" applyBorder="1" applyAlignment="1" applyProtection="1">
      <alignment horizontal="left" vertical="center"/>
    </xf>
    <xf numFmtId="0" fontId="12" fillId="0" borderId="1" xfId="0" applyFont="1" applyBorder="1" applyAlignment="1" applyProtection="1">
      <alignment horizontal="center" vertical="center"/>
    </xf>
    <xf numFmtId="0" fontId="8" fillId="0" borderId="0" xfId="0" applyFont="1" applyAlignment="1" applyProtection="1">
      <alignment horizontal="left" vertical="center" wrapText="1"/>
    </xf>
    <xf numFmtId="0" fontId="0" fillId="0" borderId="0" xfId="0" applyProtection="1">
      <alignment vertical="center"/>
    </xf>
    <xf numFmtId="20" fontId="9" fillId="0" borderId="0" xfId="0" applyNumberFormat="1" applyFont="1" applyProtection="1">
      <alignment vertical="center"/>
    </xf>
    <xf numFmtId="20" fontId="10" fillId="0" borderId="0" xfId="0" applyNumberFormat="1" applyFont="1" applyProtection="1">
      <alignment vertical="center"/>
    </xf>
    <xf numFmtId="20" fontId="15" fillId="0" borderId="0" xfId="0" applyNumberFormat="1" applyFont="1" applyProtection="1">
      <alignment vertical="center"/>
    </xf>
    <xf numFmtId="20" fontId="9" fillId="0" borderId="0" xfId="0" applyNumberFormat="1" applyFont="1" applyAlignment="1" applyProtection="1">
      <alignment horizontal="center" vertical="center"/>
    </xf>
    <xf numFmtId="0" fontId="12" fillId="0" borderId="2" xfId="0" applyFont="1" applyBorder="1" applyAlignment="1" applyProtection="1">
      <alignment horizontal="right" vertical="center" wrapText="1"/>
    </xf>
    <xf numFmtId="20" fontId="12" fillId="0" borderId="0" xfId="0" applyNumberFormat="1" applyFont="1" applyAlignment="1" applyProtection="1">
      <alignment horizontal="center" vertical="center"/>
    </xf>
    <xf numFmtId="0" fontId="12" fillId="0" borderId="7" xfId="0" applyFont="1" applyBorder="1" applyAlignment="1" applyProtection="1">
      <alignment horizontal="right" vertical="center"/>
    </xf>
    <xf numFmtId="20" fontId="9" fillId="0" borderId="0" xfId="0" applyNumberFormat="1" applyFont="1" applyAlignment="1" applyProtection="1">
      <alignment horizontal="center" vertical="center" wrapText="1"/>
    </xf>
    <xf numFmtId="20" fontId="33" fillId="0" borderId="0" xfId="0" applyNumberFormat="1" applyFont="1" applyAlignment="1" applyProtection="1">
      <alignment horizontal="left" vertical="center"/>
    </xf>
    <xf numFmtId="20" fontId="9" fillId="0" borderId="0" xfId="0" applyNumberFormat="1" applyFont="1" applyAlignment="1" applyProtection="1">
      <alignment horizontal="right" vertical="center"/>
    </xf>
    <xf numFmtId="20" fontId="33" fillId="0" borderId="5" xfId="0" applyNumberFormat="1" applyFont="1" applyBorder="1" applyProtection="1">
      <alignment vertical="center"/>
    </xf>
    <xf numFmtId="20" fontId="10" fillId="0" borderId="0" xfId="0" applyNumberFormat="1" applyFont="1" applyAlignment="1" applyProtection="1">
      <alignment horizontal="right" vertical="center"/>
    </xf>
    <xf numFmtId="20" fontId="33" fillId="0" borderId="3" xfId="0" applyNumberFormat="1" applyFont="1" applyBorder="1" applyProtection="1">
      <alignment vertical="center"/>
    </xf>
    <xf numFmtId="20" fontId="33" fillId="0" borderId="0" xfId="0" applyNumberFormat="1" applyFont="1" applyProtection="1">
      <alignment vertical="center"/>
    </xf>
    <xf numFmtId="20" fontId="12" fillId="0" borderId="0" xfId="0" applyNumberFormat="1" applyFont="1" applyBorder="1" applyAlignment="1" applyProtection="1">
      <alignment horizontal="center" vertical="center" wrapText="1"/>
    </xf>
    <xf numFmtId="20" fontId="12" fillId="0" borderId="23" xfId="0" applyNumberFormat="1" applyFont="1" applyBorder="1" applyAlignment="1" applyProtection="1">
      <alignment horizontal="center" vertical="center"/>
    </xf>
    <xf numFmtId="20" fontId="12" fillId="0" borderId="23" xfId="0" applyNumberFormat="1" applyFont="1" applyBorder="1" applyAlignment="1" applyProtection="1">
      <alignment horizontal="center" vertical="center" wrapText="1"/>
    </xf>
    <xf numFmtId="20" fontId="12" fillId="0" borderId="22" xfId="0" applyNumberFormat="1" applyFont="1" applyBorder="1" applyAlignment="1" applyProtection="1">
      <alignment vertical="center" wrapText="1"/>
    </xf>
    <xf numFmtId="20" fontId="12" fillId="5" borderId="84" xfId="0" applyNumberFormat="1" applyFont="1" applyFill="1" applyBorder="1" applyAlignment="1" applyProtection="1">
      <alignment horizontal="center" vertical="center" wrapText="1"/>
    </xf>
    <xf numFmtId="20" fontId="12" fillId="5" borderId="26" xfId="0" applyNumberFormat="1" applyFont="1" applyFill="1" applyBorder="1" applyAlignment="1" applyProtection="1">
      <alignment horizontal="center" vertical="center" wrapText="1"/>
    </xf>
    <xf numFmtId="20" fontId="12" fillId="0" borderId="81" xfId="0" applyNumberFormat="1" applyFont="1" applyBorder="1" applyAlignment="1" applyProtection="1">
      <alignment horizontal="center" vertical="center" wrapText="1"/>
    </xf>
    <xf numFmtId="20" fontId="12" fillId="5" borderId="19" xfId="0" applyNumberFormat="1" applyFont="1" applyFill="1" applyBorder="1" applyAlignment="1" applyProtection="1">
      <alignment horizontal="center" vertical="center"/>
    </xf>
    <xf numFmtId="20" fontId="12" fillId="5" borderId="18" xfId="0" applyNumberFormat="1" applyFont="1" applyFill="1" applyBorder="1" applyAlignment="1" applyProtection="1">
      <alignment horizontal="center" vertical="center"/>
    </xf>
    <xf numFmtId="20" fontId="12" fillId="5" borderId="18" xfId="0" applyNumberFormat="1" applyFont="1" applyFill="1" applyBorder="1" applyAlignment="1" applyProtection="1">
      <alignment horizontal="center" vertical="center" wrapText="1"/>
    </xf>
    <xf numFmtId="20" fontId="12" fillId="5" borderId="18" xfId="0" applyNumberFormat="1" applyFont="1" applyFill="1" applyBorder="1" applyAlignment="1" applyProtection="1">
      <alignment vertical="center" wrapText="1"/>
    </xf>
    <xf numFmtId="20" fontId="12" fillId="5" borderId="5" xfId="0" applyNumberFormat="1" applyFont="1" applyFill="1" applyBorder="1" applyAlignment="1" applyProtection="1">
      <alignment horizontal="center" vertical="center" wrapText="1"/>
    </xf>
    <xf numFmtId="20" fontId="12" fillId="5" borderId="80" xfId="0" applyNumberFormat="1" applyFont="1" applyFill="1" applyBorder="1" applyAlignment="1" applyProtection="1">
      <alignment horizontal="center" vertical="center" wrapText="1"/>
    </xf>
    <xf numFmtId="20" fontId="12" fillId="0" borderId="15" xfId="0" applyNumberFormat="1" applyFont="1" applyBorder="1" applyProtection="1">
      <alignment vertical="center"/>
    </xf>
    <xf numFmtId="38" fontId="12" fillId="0" borderId="15" xfId="18" applyFont="1" applyBorder="1" applyProtection="1">
      <alignment vertical="center"/>
    </xf>
    <xf numFmtId="38" fontId="12" fillId="5" borderId="15" xfId="18" applyFont="1" applyFill="1" applyBorder="1" applyAlignment="1" applyProtection="1">
      <alignment horizontal="right" vertical="center"/>
    </xf>
    <xf numFmtId="38" fontId="12" fillId="0" borderId="15" xfId="18" quotePrefix="1" applyFont="1" applyBorder="1" applyAlignment="1" applyProtection="1">
      <alignment horizontal="center" vertical="center"/>
    </xf>
    <xf numFmtId="38" fontId="12" fillId="5" borderId="73" xfId="18" applyFont="1" applyFill="1" applyBorder="1" applyAlignment="1" applyProtection="1">
      <alignment horizontal="center" vertical="center"/>
    </xf>
    <xf numFmtId="38" fontId="12" fillId="0" borderId="16" xfId="18" applyFont="1" applyBorder="1" applyAlignment="1" applyProtection="1">
      <alignment horizontal="center" vertical="center"/>
    </xf>
    <xf numFmtId="178" fontId="12" fillId="0" borderId="0" xfId="0" applyNumberFormat="1" applyFont="1" applyBorder="1" applyAlignment="1" applyProtection="1">
      <alignment horizontal="center" vertical="center"/>
    </xf>
    <xf numFmtId="20" fontId="12" fillId="0" borderId="1" xfId="0" applyNumberFormat="1" applyFont="1" applyBorder="1" applyProtection="1">
      <alignment vertical="center"/>
    </xf>
    <xf numFmtId="186" fontId="12" fillId="0" borderId="1" xfId="0" applyNumberFormat="1" applyFont="1" applyBorder="1" applyProtection="1">
      <alignment vertical="center"/>
    </xf>
    <xf numFmtId="38" fontId="12" fillId="0" borderId="1" xfId="18" applyFont="1" applyBorder="1" applyProtection="1">
      <alignment vertical="center"/>
    </xf>
    <xf numFmtId="38" fontId="12" fillId="5" borderId="1" xfId="18" applyFont="1" applyFill="1" applyBorder="1" applyAlignment="1" applyProtection="1">
      <alignment horizontal="right" vertical="center"/>
    </xf>
    <xf numFmtId="38" fontId="12" fillId="5" borderId="11" xfId="18" applyFont="1" applyFill="1" applyBorder="1" applyProtection="1">
      <alignment vertical="center"/>
    </xf>
    <xf numFmtId="38" fontId="12" fillId="0" borderId="20" xfId="18" applyFont="1" applyBorder="1" applyProtection="1">
      <alignment vertical="center"/>
    </xf>
    <xf numFmtId="178" fontId="12" fillId="0" borderId="0" xfId="0" applyNumberFormat="1" applyFont="1" applyBorder="1" applyProtection="1">
      <alignment vertical="center"/>
    </xf>
    <xf numFmtId="20" fontId="36" fillId="0" borderId="14" xfId="0" applyNumberFormat="1" applyFont="1" applyBorder="1" applyProtection="1">
      <alignment vertical="center"/>
    </xf>
    <xf numFmtId="20" fontId="12" fillId="0" borderId="14" xfId="0" applyNumberFormat="1" applyFont="1" applyBorder="1" applyProtection="1">
      <alignment vertical="center"/>
    </xf>
    <xf numFmtId="186" fontId="12" fillId="0" borderId="14" xfId="0" applyNumberFormat="1" applyFont="1" applyBorder="1" applyProtection="1">
      <alignment vertical="center"/>
    </xf>
    <xf numFmtId="38" fontId="12" fillId="0" borderId="14" xfId="18" applyFont="1" applyBorder="1" applyProtection="1">
      <alignment vertical="center"/>
    </xf>
    <xf numFmtId="38" fontId="12" fillId="5" borderId="14" xfId="18" applyFont="1" applyFill="1" applyBorder="1" applyAlignment="1" applyProtection="1">
      <alignment horizontal="right" vertical="center"/>
    </xf>
    <xf numFmtId="38" fontId="12" fillId="5" borderId="2" xfId="18" applyFont="1" applyFill="1" applyBorder="1" applyProtection="1">
      <alignment vertical="center"/>
    </xf>
    <xf numFmtId="38" fontId="12" fillId="0" borderId="83" xfId="18" applyFont="1" applyBorder="1" applyProtection="1">
      <alignment vertical="center"/>
    </xf>
    <xf numFmtId="0" fontId="12" fillId="0" borderId="15" xfId="0" applyNumberFormat="1" applyFont="1" applyBorder="1" applyProtection="1">
      <alignment vertical="center"/>
    </xf>
    <xf numFmtId="186" fontId="12" fillId="0" borderId="15" xfId="0" applyNumberFormat="1" applyFont="1" applyBorder="1" applyProtection="1">
      <alignment vertical="center"/>
    </xf>
    <xf numFmtId="38" fontId="12" fillId="5" borderId="73" xfId="18" applyFont="1" applyFill="1" applyBorder="1" applyProtection="1">
      <alignment vertical="center"/>
    </xf>
    <xf numFmtId="38" fontId="12" fillId="0" borderId="16" xfId="18" applyFont="1" applyBorder="1" applyProtection="1">
      <alignment vertical="center"/>
    </xf>
    <xf numFmtId="0" fontId="12" fillId="0" borderId="1" xfId="0" applyNumberFormat="1" applyFont="1" applyBorder="1" applyProtection="1">
      <alignment vertical="center"/>
    </xf>
    <xf numFmtId="177" fontId="36" fillId="0" borderId="23" xfId="0" applyNumberFormat="1" applyFont="1" applyBorder="1" applyProtection="1">
      <alignment vertical="center"/>
    </xf>
    <xf numFmtId="177" fontId="12" fillId="0" borderId="23" xfId="0" applyNumberFormat="1" applyFont="1" applyBorder="1" applyProtection="1">
      <alignment vertical="center"/>
    </xf>
    <xf numFmtId="20" fontId="12" fillId="0" borderId="23" xfId="0" applyNumberFormat="1" applyFont="1" applyBorder="1" applyProtection="1">
      <alignment vertical="center"/>
    </xf>
    <xf numFmtId="186" fontId="12" fillId="0" borderId="23" xfId="0" applyNumberFormat="1" applyFont="1" applyBorder="1" applyProtection="1">
      <alignment vertical="center"/>
    </xf>
    <xf numFmtId="38" fontId="12" fillId="0" borderId="23" xfId="18" applyFont="1" applyBorder="1" applyProtection="1">
      <alignment vertical="center"/>
    </xf>
    <xf numFmtId="38" fontId="12" fillId="5" borderId="23" xfId="18" applyFont="1" applyFill="1" applyBorder="1" applyAlignment="1" applyProtection="1">
      <alignment horizontal="right" vertical="center"/>
    </xf>
    <xf numFmtId="38" fontId="12" fillId="5" borderId="26" xfId="18" applyFont="1" applyFill="1" applyBorder="1" applyProtection="1">
      <alignment vertical="center"/>
    </xf>
    <xf numFmtId="38" fontId="12" fillId="0" borderId="81" xfId="18" applyFont="1" applyBorder="1" applyProtection="1">
      <alignment vertical="center"/>
    </xf>
    <xf numFmtId="20" fontId="35" fillId="0" borderId="0" xfId="0" applyNumberFormat="1" applyFont="1" applyAlignment="1" applyProtection="1">
      <alignment horizontal="left" vertical="center"/>
    </xf>
    <xf numFmtId="20" fontId="15" fillId="0" borderId="2" xfId="0" applyNumberFormat="1" applyFont="1" applyBorder="1" applyProtection="1">
      <alignment vertical="center"/>
    </xf>
    <xf numFmtId="20" fontId="15" fillId="0" borderId="3" xfId="0" applyNumberFormat="1" applyFont="1" applyBorder="1" applyProtection="1">
      <alignment vertical="center"/>
    </xf>
    <xf numFmtId="20" fontId="31" fillId="0" borderId="3" xfId="0" applyNumberFormat="1" applyFont="1" applyBorder="1" applyProtection="1">
      <alignment vertical="center"/>
    </xf>
    <xf numFmtId="20" fontId="31" fillId="0" borderId="4" xfId="0" applyNumberFormat="1" applyFont="1" applyBorder="1" applyProtection="1">
      <alignment vertical="center"/>
    </xf>
    <xf numFmtId="20" fontId="15" fillId="0" borderId="5" xfId="0" applyNumberFormat="1" applyFont="1" applyBorder="1" applyProtection="1">
      <alignment vertical="center"/>
    </xf>
    <xf numFmtId="20" fontId="15" fillId="0" borderId="0" xfId="0" applyNumberFormat="1" applyFont="1" applyAlignment="1" applyProtection="1">
      <alignment horizontal="right" vertical="center"/>
    </xf>
    <xf numFmtId="20" fontId="15" fillId="0" borderId="6" xfId="0" applyNumberFormat="1" applyFont="1" applyBorder="1" applyProtection="1">
      <alignment vertical="center"/>
    </xf>
    <xf numFmtId="20" fontId="15" fillId="0" borderId="110" xfId="0" applyNumberFormat="1" applyFont="1" applyBorder="1" applyProtection="1">
      <alignment vertical="center"/>
    </xf>
    <xf numFmtId="20" fontId="15" fillId="0" borderId="5" xfId="0" applyNumberFormat="1" applyFont="1" applyBorder="1" applyAlignment="1" applyProtection="1">
      <alignment horizontal="right" vertical="center"/>
    </xf>
    <xf numFmtId="20" fontId="15" fillId="0" borderId="0" xfId="0" applyNumberFormat="1" applyFont="1" applyAlignment="1" applyProtection="1">
      <alignment horizontal="left" vertical="center"/>
    </xf>
    <xf numFmtId="20" fontId="35" fillId="0" borderId="0" xfId="0" applyNumberFormat="1" applyFont="1" applyProtection="1">
      <alignment vertical="center"/>
    </xf>
    <xf numFmtId="20" fontId="15" fillId="9" borderId="0" xfId="0" applyNumberFormat="1" applyFont="1" applyFill="1" applyProtection="1">
      <alignment vertical="center"/>
    </xf>
    <xf numFmtId="20" fontId="15" fillId="9" borderId="6" xfId="0" applyNumberFormat="1" applyFont="1" applyFill="1" applyBorder="1" applyProtection="1">
      <alignment vertical="center"/>
    </xf>
    <xf numFmtId="20" fontId="15" fillId="0" borderId="7" xfId="0" applyNumberFormat="1" applyFont="1" applyBorder="1" applyProtection="1">
      <alignment vertical="center"/>
    </xf>
    <xf numFmtId="20" fontId="15" fillId="0" borderId="8" xfId="0" applyNumberFormat="1" applyFont="1" applyBorder="1" applyProtection="1">
      <alignment vertical="center"/>
    </xf>
    <xf numFmtId="20" fontId="15" fillId="0" borderId="9" xfId="0" applyNumberFormat="1" applyFont="1" applyBorder="1" applyProtection="1">
      <alignment vertical="center"/>
    </xf>
    <xf numFmtId="20" fontId="31" fillId="0" borderId="3" xfId="0" applyNumberFormat="1" applyFont="1" applyBorder="1" applyAlignment="1" applyProtection="1">
      <alignment vertical="center" wrapText="1"/>
    </xf>
    <xf numFmtId="20" fontId="31" fillId="0" borderId="4" xfId="0" applyNumberFormat="1" applyFont="1" applyBorder="1" applyAlignment="1" applyProtection="1">
      <alignment vertical="center" wrapText="1"/>
    </xf>
    <xf numFmtId="10" fontId="9" fillId="0" borderId="0" xfId="0" applyNumberFormat="1" applyFont="1" applyBorder="1" applyAlignment="1" applyProtection="1">
      <alignment horizontal="left" vertical="center" wrapText="1"/>
    </xf>
    <xf numFmtId="10" fontId="9" fillId="0" borderId="0" xfId="0" applyNumberFormat="1" applyFont="1" applyFill="1" applyBorder="1" applyAlignment="1" applyProtection="1">
      <alignment horizontal="left" vertical="center" wrapText="1"/>
    </xf>
    <xf numFmtId="0" fontId="9" fillId="0" borderId="4" xfId="0" applyNumberFormat="1" applyFont="1" applyBorder="1" applyAlignment="1" applyProtection="1">
      <alignment vertical="center"/>
    </xf>
    <xf numFmtId="0" fontId="9" fillId="0" borderId="4" xfId="0" applyFont="1" applyBorder="1" applyProtection="1">
      <alignment vertical="center"/>
    </xf>
    <xf numFmtId="0" fontId="9" fillId="0" borderId="9" xfId="0" applyNumberFormat="1" applyFont="1" applyBorder="1" applyAlignment="1" applyProtection="1">
      <alignment vertical="center"/>
    </xf>
    <xf numFmtId="0" fontId="9" fillId="0" borderId="9" xfId="0" applyFont="1" applyBorder="1" applyProtection="1">
      <alignment vertical="center"/>
    </xf>
    <xf numFmtId="20" fontId="9" fillId="0" borderId="4" xfId="0" applyNumberFormat="1" applyFont="1" applyBorder="1" applyProtection="1">
      <alignment vertical="center"/>
    </xf>
    <xf numFmtId="20" fontId="9" fillId="0" borderId="9" xfId="0" applyNumberFormat="1" applyFont="1" applyBorder="1" applyProtection="1">
      <alignment vertical="center"/>
    </xf>
    <xf numFmtId="20" fontId="48" fillId="0" borderId="15" xfId="0" applyNumberFormat="1" applyFont="1" applyBorder="1" applyProtection="1">
      <alignment vertical="center"/>
    </xf>
    <xf numFmtId="186" fontId="48" fillId="0" borderId="15" xfId="0" applyNumberFormat="1" applyFont="1" applyBorder="1" applyProtection="1">
      <alignment vertical="center"/>
    </xf>
    <xf numFmtId="20" fontId="48" fillId="0" borderId="1" xfId="0" applyNumberFormat="1" applyFont="1" applyBorder="1" applyProtection="1">
      <alignment vertical="center"/>
    </xf>
    <xf numFmtId="177" fontId="48" fillId="0" borderId="15" xfId="0" applyNumberFormat="1" applyFont="1" applyBorder="1" applyProtection="1">
      <alignment vertical="center"/>
    </xf>
    <xf numFmtId="178" fontId="48" fillId="0" borderId="15" xfId="0" applyNumberFormat="1" applyFont="1" applyBorder="1" applyProtection="1">
      <alignment vertical="center"/>
    </xf>
    <xf numFmtId="177" fontId="48" fillId="0" borderId="1" xfId="0" applyNumberFormat="1" applyFont="1" applyBorder="1" applyProtection="1">
      <alignment vertical="center"/>
    </xf>
    <xf numFmtId="178" fontId="48" fillId="0" borderId="1" xfId="0" applyNumberFormat="1" applyFont="1" applyBorder="1" applyProtection="1">
      <alignment vertical="center"/>
    </xf>
    <xf numFmtId="177" fontId="9" fillId="4" borderId="1" xfId="0" applyNumberFormat="1" applyFont="1" applyFill="1" applyBorder="1" applyProtection="1">
      <alignment vertical="center"/>
    </xf>
    <xf numFmtId="20" fontId="9" fillId="4" borderId="1" xfId="0" applyNumberFormat="1" applyFont="1" applyFill="1" applyBorder="1" applyProtection="1">
      <alignment vertical="center"/>
    </xf>
    <xf numFmtId="177" fontId="9" fillId="8" borderId="1" xfId="0" quotePrefix="1" applyNumberFormat="1" applyFont="1" applyFill="1" applyBorder="1" applyProtection="1">
      <alignment vertical="center"/>
    </xf>
    <xf numFmtId="177" fontId="9" fillId="8" borderId="1" xfId="0" applyNumberFormat="1" applyFont="1" applyFill="1" applyBorder="1" applyProtection="1">
      <alignment vertical="center"/>
    </xf>
    <xf numFmtId="20" fontId="9" fillId="8" borderId="1" xfId="0" quotePrefix="1" applyNumberFormat="1" applyFont="1" applyFill="1" applyBorder="1" applyProtection="1">
      <alignment vertical="center"/>
    </xf>
    <xf numFmtId="20" fontId="9" fillId="8" borderId="1" xfId="0" applyNumberFormat="1" applyFont="1" applyFill="1" applyBorder="1" applyProtection="1">
      <alignment vertical="center"/>
    </xf>
    <xf numFmtId="177" fontId="9" fillId="0" borderId="1" xfId="0" applyNumberFormat="1" applyFont="1" applyFill="1" applyBorder="1" applyProtection="1">
      <alignment vertical="center"/>
    </xf>
    <xf numFmtId="20" fontId="9" fillId="0" borderId="1" xfId="0" applyNumberFormat="1" applyFont="1" applyBorder="1" applyProtection="1">
      <alignment vertical="center"/>
    </xf>
    <xf numFmtId="177" fontId="36" fillId="0" borderId="14" xfId="0" applyNumberFormat="1" applyFont="1" applyFill="1" applyBorder="1" applyProtection="1">
      <alignment vertical="center"/>
      <protection locked="0"/>
    </xf>
    <xf numFmtId="177" fontId="12" fillId="0" borderId="14" xfId="0" applyNumberFormat="1" applyFont="1" applyFill="1" applyBorder="1" applyProtection="1">
      <alignment vertical="center"/>
      <protection locked="0"/>
    </xf>
    <xf numFmtId="177" fontId="36" fillId="0" borderId="23" xfId="0" applyNumberFormat="1" applyFont="1" applyFill="1" applyBorder="1" applyProtection="1">
      <alignment vertical="center"/>
      <protection locked="0"/>
    </xf>
    <xf numFmtId="0" fontId="12" fillId="0" borderId="0" xfId="0" applyFont="1" applyBorder="1" applyAlignment="1" applyProtection="1">
      <alignment horizontal="left" vertical="center" wrapText="1"/>
    </xf>
    <xf numFmtId="195" fontId="12" fillId="0" borderId="0" xfId="0" applyNumberFormat="1" applyFont="1" applyBorder="1" applyAlignment="1" applyProtection="1">
      <alignment horizontal="left" vertical="center" wrapText="1"/>
    </xf>
    <xf numFmtId="194" fontId="12" fillId="0" borderId="0" xfId="0" applyNumberFormat="1" applyFont="1" applyBorder="1" applyAlignment="1" applyProtection="1">
      <alignment horizontal="left" vertical="center" wrapText="1"/>
    </xf>
    <xf numFmtId="0" fontId="11" fillId="0" borderId="0" xfId="0" applyFont="1" applyAlignment="1" applyProtection="1">
      <alignment horizontal="left" vertical="center"/>
    </xf>
    <xf numFmtId="0" fontId="10" fillId="0" borderId="0" xfId="0" applyFont="1" applyAlignment="1" applyProtection="1">
      <alignment horizontal="center" vertical="center"/>
    </xf>
    <xf numFmtId="0" fontId="8" fillId="0" borderId="3"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15" fillId="0" borderId="0" xfId="0" applyFont="1" applyAlignment="1" applyProtection="1">
      <alignment vertical="center" wrapText="1"/>
    </xf>
    <xf numFmtId="0" fontId="9" fillId="0" borderId="0" xfId="0" applyFont="1" applyBorder="1" applyAlignment="1" applyProtection="1">
      <alignment horizontal="left" vertical="center" wrapText="1"/>
    </xf>
    <xf numFmtId="0" fontId="48" fillId="0" borderId="1" xfId="0" applyFont="1" applyBorder="1" applyAlignment="1" applyProtection="1">
      <alignment horizontal="right" vertical="center"/>
    </xf>
    <xf numFmtId="0" fontId="48" fillId="0" borderId="1" xfId="0" applyFont="1" applyBorder="1" applyProtection="1">
      <alignment vertical="center"/>
    </xf>
    <xf numFmtId="0" fontId="12" fillId="0" borderId="0" xfId="0" applyFont="1" applyFill="1" applyBorder="1" applyAlignment="1" applyProtection="1">
      <alignment vertical="center" wrapText="1"/>
    </xf>
    <xf numFmtId="0" fontId="12" fillId="0" borderId="1" xfId="0" applyFont="1" applyBorder="1" applyAlignment="1" applyProtection="1">
      <alignment horizontal="right" vertical="center"/>
    </xf>
    <xf numFmtId="0" fontId="12" fillId="0" borderId="1" xfId="0" applyFont="1" applyBorder="1" applyProtection="1">
      <alignment vertical="center"/>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3" xfId="0" applyFont="1" applyBorder="1" applyProtection="1">
      <alignment vertical="center"/>
    </xf>
    <xf numFmtId="0" fontId="34" fillId="0" borderId="3" xfId="0" applyFont="1" applyBorder="1" applyAlignment="1" applyProtection="1">
      <alignment vertical="center" wrapText="1"/>
    </xf>
    <xf numFmtId="0" fontId="34" fillId="0" borderId="4" xfId="0" applyFont="1" applyBorder="1" applyAlignment="1" applyProtection="1">
      <alignment vertical="center" wrapText="1"/>
    </xf>
    <xf numFmtId="0" fontId="34" fillId="0" borderId="0" xfId="0" applyFont="1" applyAlignment="1" applyProtection="1">
      <alignment vertical="center" wrapText="1"/>
    </xf>
    <xf numFmtId="0" fontId="9" fillId="0" borderId="8" xfId="0" applyFont="1" applyBorder="1" applyProtection="1">
      <alignment vertical="center"/>
    </xf>
    <xf numFmtId="0" fontId="34" fillId="0" borderId="8" xfId="0" applyFont="1" applyBorder="1" applyAlignment="1" applyProtection="1">
      <alignment vertical="center" wrapText="1"/>
    </xf>
    <xf numFmtId="0" fontId="34" fillId="0" borderId="9" xfId="0" applyFont="1" applyBorder="1" applyAlignment="1" applyProtection="1">
      <alignment vertical="center" wrapText="1"/>
    </xf>
    <xf numFmtId="0" fontId="15" fillId="0" borderId="0"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15" fillId="0" borderId="0" xfId="0" applyFont="1" applyAlignment="1" applyProtection="1">
      <alignment horizontal="center" vertical="center"/>
    </xf>
    <xf numFmtId="0" fontId="34" fillId="0" borderId="0" xfId="0" applyFont="1" applyAlignment="1" applyProtection="1">
      <alignment horizontal="left" vertical="center" wrapText="1"/>
    </xf>
    <xf numFmtId="0" fontId="9" fillId="0" borderId="0" xfId="0" applyFont="1" applyAlignment="1" applyProtection="1">
      <alignment horizontal="center" vertical="top"/>
    </xf>
    <xf numFmtId="0" fontId="45" fillId="0" borderId="0" xfId="0" applyFont="1" applyProtection="1">
      <alignment vertical="center"/>
    </xf>
    <xf numFmtId="0" fontId="45" fillId="0" borderId="0" xfId="0" applyFont="1" applyAlignment="1" applyProtection="1">
      <alignment horizontal="center" vertical="center"/>
    </xf>
    <xf numFmtId="0" fontId="9" fillId="0" borderId="0" xfId="0" applyFont="1" applyFill="1" applyAlignment="1" applyProtection="1">
      <alignment horizontal="left" vertical="center" wrapText="1"/>
    </xf>
    <xf numFmtId="0" fontId="48" fillId="0" borderId="0" xfId="0" applyFont="1" applyAlignment="1" applyProtection="1">
      <alignment vertical="center" wrapText="1"/>
    </xf>
    <xf numFmtId="0" fontId="9" fillId="0" borderId="0" xfId="0" applyFont="1" applyFill="1" applyAlignment="1" applyProtection="1">
      <alignment vertical="center" wrapText="1"/>
    </xf>
    <xf numFmtId="20" fontId="9" fillId="0" borderId="0" xfId="0" applyNumberFormat="1" applyFont="1" applyBorder="1" applyAlignment="1" applyProtection="1">
      <alignment horizontal="center" vertical="center"/>
    </xf>
    <xf numFmtId="20" fontId="45" fillId="0" borderId="0" xfId="0" applyNumberFormat="1" applyFont="1" applyBorder="1" applyAlignment="1" applyProtection="1">
      <alignment horizontal="left" vertical="top" wrapText="1"/>
    </xf>
    <xf numFmtId="20" fontId="12" fillId="5" borderId="0" xfId="0" applyNumberFormat="1" applyFont="1" applyFill="1" applyBorder="1" applyAlignment="1" applyProtection="1">
      <alignment horizontal="center" vertical="center" wrapText="1"/>
    </xf>
    <xf numFmtId="38" fontId="12" fillId="0" borderId="0" xfId="18" applyFont="1" applyBorder="1" applyAlignment="1" applyProtection="1">
      <alignment horizontal="center" vertical="center"/>
    </xf>
    <xf numFmtId="38" fontId="12" fillId="0" borderId="0" xfId="18" applyFont="1" applyBorder="1" applyProtection="1">
      <alignment vertical="center"/>
    </xf>
    <xf numFmtId="0" fontId="0" fillId="0" borderId="36" xfId="0" applyBorder="1" applyProtection="1">
      <alignment vertical="center"/>
    </xf>
    <xf numFmtId="0" fontId="0" fillId="0" borderId="85" xfId="0" applyBorder="1" applyProtection="1">
      <alignment vertical="center"/>
    </xf>
    <xf numFmtId="0" fontId="39" fillId="0" borderId="0" xfId="0" applyFont="1" applyProtection="1">
      <alignment vertical="center"/>
    </xf>
    <xf numFmtId="0" fontId="39" fillId="0" borderId="0" xfId="0" quotePrefix="1" applyFont="1" applyProtection="1">
      <alignment vertical="center"/>
    </xf>
    <xf numFmtId="0" fontId="8" fillId="4" borderId="0" xfId="0" applyFont="1" applyFill="1" applyAlignment="1">
      <alignment horizontal="center" vertical="center"/>
    </xf>
    <xf numFmtId="0" fontId="8" fillId="15" borderId="0" xfId="0" applyFont="1" applyFill="1" applyAlignment="1">
      <alignment horizontal="center" vertical="center"/>
    </xf>
    <xf numFmtId="0" fontId="9" fillId="12" borderId="0" xfId="0" applyFont="1" applyFill="1">
      <alignment vertical="center"/>
    </xf>
    <xf numFmtId="0" fontId="9" fillId="8" borderId="1" xfId="20" applyFont="1" applyFill="1" applyBorder="1" applyAlignment="1">
      <alignment horizontal="center" vertical="center" wrapText="1" readingOrder="1"/>
    </xf>
    <xf numFmtId="0" fontId="33" fillId="0" borderId="14" xfId="20" applyFont="1" applyBorder="1" applyAlignment="1">
      <alignment horizontal="center" vertical="center" wrapText="1" readingOrder="1"/>
    </xf>
    <xf numFmtId="0" fontId="33" fillId="0" borderId="10" xfId="20" applyFont="1" applyBorder="1" applyAlignment="1">
      <alignment horizontal="center" vertical="center" wrapText="1" readingOrder="1"/>
    </xf>
    <xf numFmtId="0" fontId="33" fillId="0" borderId="14" xfId="20" applyFont="1" applyFill="1" applyBorder="1" applyAlignment="1">
      <alignment horizontal="center" vertical="center" wrapText="1" readingOrder="1"/>
    </xf>
    <xf numFmtId="0" fontId="33" fillId="0" borderId="18" xfId="20" applyFont="1" applyFill="1" applyBorder="1" applyAlignment="1">
      <alignment horizontal="center" vertical="center" wrapText="1" readingOrder="1"/>
    </xf>
    <xf numFmtId="0" fontId="17" fillId="2" borderId="11" xfId="20" applyFont="1" applyFill="1" applyBorder="1" applyAlignment="1">
      <alignment horizontal="center" vertical="center"/>
    </xf>
    <xf numFmtId="0" fontId="17" fillId="2" borderId="12" xfId="20" applyFont="1" applyFill="1" applyBorder="1" applyAlignment="1">
      <alignment horizontal="center" vertical="center"/>
    </xf>
    <xf numFmtId="0" fontId="17" fillId="2" borderId="13" xfId="20" applyFont="1" applyFill="1" applyBorder="1" applyAlignment="1">
      <alignment horizontal="center" vertical="center"/>
    </xf>
    <xf numFmtId="0" fontId="8" fillId="4" borderId="14" xfId="20" applyFont="1" applyFill="1" applyBorder="1" applyAlignment="1">
      <alignment horizontal="center" vertical="center" wrapText="1" readingOrder="1"/>
    </xf>
    <xf numFmtId="0" fontId="8" fillId="4" borderId="10" xfId="20" applyFont="1" applyFill="1" applyBorder="1" applyAlignment="1">
      <alignment horizontal="center" vertical="center" wrapText="1" readingOrder="1"/>
    </xf>
    <xf numFmtId="0" fontId="8" fillId="4" borderId="11" xfId="20" applyFont="1" applyFill="1" applyBorder="1" applyAlignment="1">
      <alignment horizontal="center" vertical="center" wrapText="1" readingOrder="1"/>
    </xf>
    <xf numFmtId="0" fontId="8" fillId="4" borderId="12" xfId="20" applyFont="1" applyFill="1" applyBorder="1" applyAlignment="1">
      <alignment horizontal="center" vertical="center" wrapText="1" readingOrder="1"/>
    </xf>
    <xf numFmtId="0" fontId="8" fillId="4" borderId="13" xfId="20" applyFont="1" applyFill="1" applyBorder="1" applyAlignment="1">
      <alignment horizontal="center" vertical="center" wrapText="1" readingOrder="1"/>
    </xf>
    <xf numFmtId="0" fontId="8" fillId="8" borderId="1" xfId="20" applyFont="1" applyFill="1" applyBorder="1" applyAlignment="1">
      <alignment horizontal="center" vertical="center" wrapText="1" readingOrder="1"/>
    </xf>
    <xf numFmtId="0" fontId="31" fillId="0" borderId="0" xfId="0" applyFont="1" applyAlignment="1">
      <alignment horizontal="left" vertical="top" wrapText="1"/>
    </xf>
    <xf numFmtId="0" fontId="15" fillId="0" borderId="0" xfId="0" applyFont="1" applyAlignment="1" applyProtection="1">
      <alignment horizontal="left" vertical="top" wrapText="1"/>
    </xf>
    <xf numFmtId="0" fontId="45"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4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wrapText="1"/>
    </xf>
    <xf numFmtId="0" fontId="9" fillId="0" borderId="0" xfId="0" applyFont="1" applyAlignment="1" applyProtection="1">
      <alignment horizontal="center" vertical="center"/>
    </xf>
    <xf numFmtId="0" fontId="45" fillId="0" borderId="0" xfId="0" applyFont="1" applyAlignment="1" applyProtection="1">
      <alignment vertical="center" wrapText="1"/>
    </xf>
    <xf numFmtId="0" fontId="9"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center" vertical="center"/>
    </xf>
    <xf numFmtId="0" fontId="9" fillId="0" borderId="0" xfId="0" applyFont="1" applyFill="1" applyAlignment="1" applyProtection="1">
      <alignment vertical="center" wrapText="1"/>
      <protection locked="0"/>
    </xf>
    <xf numFmtId="20" fontId="15" fillId="0" borderId="5" xfId="0" applyNumberFormat="1" applyFont="1" applyBorder="1" applyAlignment="1" applyProtection="1">
      <alignment horizontal="left" vertical="center"/>
    </xf>
    <xf numFmtId="20" fontId="15" fillId="0" borderId="0" xfId="0" applyNumberFormat="1" applyFont="1" applyAlignment="1" applyProtection="1">
      <alignment horizontal="left" vertical="center"/>
    </xf>
    <xf numFmtId="20" fontId="15" fillId="0" borderId="5" xfId="0" applyNumberFormat="1" applyFont="1" applyBorder="1" applyAlignment="1" applyProtection="1">
      <alignment horizontal="left" vertical="center" wrapText="1"/>
    </xf>
    <xf numFmtId="20" fontId="15" fillId="0" borderId="0" xfId="0" applyNumberFormat="1" applyFont="1" applyAlignment="1" applyProtection="1">
      <alignment horizontal="left" vertical="center" wrapText="1"/>
    </xf>
    <xf numFmtId="20" fontId="12" fillId="0" borderId="30" xfId="0" applyNumberFormat="1" applyFont="1" applyBorder="1" applyAlignment="1" applyProtection="1">
      <alignment horizontal="center" vertical="center" wrapText="1"/>
    </xf>
    <xf numFmtId="20" fontId="12" fillId="0" borderId="74" xfId="0" applyNumberFormat="1" applyFont="1" applyBorder="1" applyAlignment="1" applyProtection="1">
      <alignment horizontal="center" vertical="center" wrapText="1"/>
    </xf>
    <xf numFmtId="20" fontId="12" fillId="0" borderId="79" xfId="0" applyNumberFormat="1" applyFont="1" applyBorder="1" applyAlignment="1" applyProtection="1">
      <alignment horizontal="center" vertical="center" wrapText="1"/>
    </xf>
    <xf numFmtId="20" fontId="12" fillId="0" borderId="0" xfId="0" applyNumberFormat="1" applyFont="1" applyBorder="1" applyAlignment="1" applyProtection="1">
      <alignment horizontal="center" vertical="center" wrapText="1"/>
    </xf>
    <xf numFmtId="20" fontId="12" fillId="0" borderId="85" xfId="0" applyNumberFormat="1" applyFont="1" applyBorder="1" applyAlignment="1" applyProtection="1">
      <alignment horizontal="center" vertical="center" wrapText="1"/>
    </xf>
    <xf numFmtId="20" fontId="12" fillId="0" borderId="11" xfId="0" applyNumberFormat="1" applyFont="1" applyBorder="1" applyAlignment="1" applyProtection="1">
      <alignment horizontal="center" vertical="center"/>
    </xf>
    <xf numFmtId="20" fontId="12" fillId="0" borderId="12" xfId="0" applyNumberFormat="1" applyFont="1" applyBorder="1" applyAlignment="1" applyProtection="1">
      <alignment horizontal="center" vertical="center"/>
    </xf>
    <xf numFmtId="20" fontId="12" fillId="0" borderId="13" xfId="0" applyNumberFormat="1" applyFont="1" applyBorder="1" applyAlignment="1" applyProtection="1">
      <alignment horizontal="center" vertical="center"/>
    </xf>
    <xf numFmtId="20" fontId="12" fillId="0" borderId="1" xfId="0" applyNumberFormat="1" applyFont="1" applyBorder="1" applyAlignment="1" applyProtection="1">
      <alignment horizontal="center" vertical="center" wrapText="1"/>
    </xf>
    <xf numFmtId="20" fontId="12" fillId="0" borderId="23" xfId="0" applyNumberFormat="1" applyFont="1" applyBorder="1" applyAlignment="1" applyProtection="1">
      <alignment horizontal="center" vertical="center"/>
    </xf>
    <xf numFmtId="20" fontId="12" fillId="0" borderId="2" xfId="0" applyNumberFormat="1" applyFont="1" applyBorder="1" applyAlignment="1" applyProtection="1">
      <alignment horizontal="center" vertical="center" wrapText="1"/>
    </xf>
    <xf numFmtId="20" fontId="12" fillId="0" borderId="4" xfId="0" applyNumberFormat="1" applyFont="1" applyBorder="1" applyAlignment="1" applyProtection="1">
      <alignment horizontal="center" vertical="center" wrapText="1"/>
    </xf>
    <xf numFmtId="20" fontId="12" fillId="0" borderId="29" xfId="0" applyNumberFormat="1" applyFont="1" applyBorder="1" applyAlignment="1" applyProtection="1">
      <alignment horizontal="center" vertical="center" wrapText="1"/>
    </xf>
    <xf numFmtId="20" fontId="12" fillId="0" borderId="86" xfId="0" applyNumberFormat="1" applyFont="1" applyBorder="1" applyAlignment="1" applyProtection="1">
      <alignment horizontal="center" vertical="center" wrapText="1"/>
    </xf>
    <xf numFmtId="20" fontId="12" fillId="0" borderId="36" xfId="0" applyNumberFormat="1" applyFont="1" applyBorder="1" applyAlignment="1" applyProtection="1">
      <alignment horizontal="center" vertical="center" wrapText="1"/>
    </xf>
    <xf numFmtId="20" fontId="12" fillId="0" borderId="6" xfId="0" applyNumberFormat="1" applyFont="1" applyBorder="1" applyAlignment="1" applyProtection="1">
      <alignment horizontal="center" vertical="center" wrapText="1"/>
    </xf>
    <xf numFmtId="20" fontId="12" fillId="0" borderId="75" xfId="0" applyNumberFormat="1" applyFont="1" applyBorder="1" applyAlignment="1" applyProtection="1">
      <alignment horizontal="center" vertical="center" wrapText="1"/>
    </xf>
    <xf numFmtId="20" fontId="12" fillId="0" borderId="84" xfId="0" applyNumberFormat="1" applyFont="1" applyBorder="1" applyAlignment="1" applyProtection="1">
      <alignment horizontal="center" vertical="center" wrapText="1"/>
    </xf>
    <xf numFmtId="20" fontId="12" fillId="0" borderId="15" xfId="0" applyNumberFormat="1" applyFont="1" applyBorder="1" applyAlignment="1" applyProtection="1">
      <alignment horizontal="right" vertical="center"/>
    </xf>
    <xf numFmtId="20" fontId="12" fillId="0" borderId="1" xfId="0" applyNumberFormat="1" applyFont="1" applyBorder="1" applyAlignment="1" applyProtection="1">
      <alignment horizontal="right" vertical="center"/>
    </xf>
    <xf numFmtId="20" fontId="12" fillId="0" borderId="14" xfId="0" applyNumberFormat="1" applyFont="1" applyBorder="1" applyAlignment="1" applyProtection="1">
      <alignment horizontal="right" vertical="center"/>
    </xf>
    <xf numFmtId="20" fontId="12" fillId="0" borderId="29" xfId="0" applyNumberFormat="1" applyFont="1" applyBorder="1" applyAlignment="1" applyProtection="1">
      <alignment horizontal="center" vertical="center"/>
    </xf>
    <xf numFmtId="20" fontId="12" fillId="0" borderId="30" xfId="0" applyNumberFormat="1" applyFont="1" applyBorder="1" applyAlignment="1" applyProtection="1">
      <alignment horizontal="center" vertical="center"/>
    </xf>
    <xf numFmtId="20" fontId="12" fillId="0" borderId="86" xfId="0" applyNumberFormat="1" applyFont="1" applyBorder="1" applyAlignment="1" applyProtection="1">
      <alignment horizontal="center" vertical="center"/>
    </xf>
    <xf numFmtId="20" fontId="12" fillId="0" borderId="36" xfId="0" applyNumberFormat="1" applyFont="1" applyBorder="1" applyAlignment="1" applyProtection="1">
      <alignment horizontal="center" vertical="center"/>
    </xf>
    <xf numFmtId="20" fontId="12" fillId="0" borderId="0" xfId="0" applyNumberFormat="1" applyFont="1" applyBorder="1" applyAlignment="1" applyProtection="1">
      <alignment horizontal="center" vertical="center"/>
    </xf>
    <xf numFmtId="20" fontId="12" fillId="0" borderId="6" xfId="0" applyNumberFormat="1" applyFont="1" applyBorder="1" applyAlignment="1" applyProtection="1">
      <alignment horizontal="center" vertical="center"/>
    </xf>
    <xf numFmtId="20" fontId="12" fillId="0" borderId="75" xfId="0" applyNumberFormat="1" applyFont="1" applyBorder="1" applyAlignment="1" applyProtection="1">
      <alignment horizontal="center" vertical="center"/>
    </xf>
    <xf numFmtId="20" fontId="12" fillId="0" borderId="79" xfId="0" applyNumberFormat="1" applyFont="1" applyBorder="1" applyAlignment="1" applyProtection="1">
      <alignment horizontal="center" vertical="center"/>
    </xf>
    <xf numFmtId="20" fontId="12" fillId="0" borderId="84" xfId="0" applyNumberFormat="1" applyFont="1" applyBorder="1" applyAlignment="1" applyProtection="1">
      <alignment horizontal="center" vertical="center"/>
    </xf>
    <xf numFmtId="20" fontId="12" fillId="0" borderId="23" xfId="0" applyNumberFormat="1" applyFont="1" applyBorder="1" applyAlignment="1" applyProtection="1">
      <alignment horizontal="right" vertical="center"/>
    </xf>
    <xf numFmtId="38" fontId="12" fillId="0" borderId="15" xfId="18" applyFont="1" applyBorder="1" applyAlignment="1" applyProtection="1">
      <alignment horizontal="right" vertical="center"/>
    </xf>
    <xf numFmtId="38" fontId="12" fillId="0" borderId="1" xfId="18" applyFont="1" applyBorder="1" applyAlignment="1" applyProtection="1">
      <alignment horizontal="right" vertical="center"/>
    </xf>
    <xf numFmtId="38" fontId="12" fillId="0" borderId="23" xfId="18" applyFont="1" applyBorder="1" applyAlignment="1" applyProtection="1">
      <alignment horizontal="right" vertical="center"/>
    </xf>
    <xf numFmtId="20" fontId="9" fillId="0" borderId="29" xfId="0" applyNumberFormat="1" applyFont="1" applyBorder="1" applyAlignment="1" applyProtection="1">
      <alignment horizontal="center" vertical="center"/>
    </xf>
    <xf numFmtId="20" fontId="9" fillId="0" borderId="74" xfId="0" applyNumberFormat="1" applyFont="1" applyBorder="1" applyAlignment="1" applyProtection="1">
      <alignment horizontal="center" vertical="center"/>
    </xf>
    <xf numFmtId="20" fontId="9" fillId="0" borderId="75" xfId="0" applyNumberFormat="1" applyFont="1" applyBorder="1" applyAlignment="1" applyProtection="1">
      <alignment horizontal="center" vertical="center"/>
    </xf>
    <xf numFmtId="20" fontId="9" fillId="0" borderId="76" xfId="0" applyNumberFormat="1" applyFont="1" applyBorder="1" applyAlignment="1" applyProtection="1">
      <alignment horizontal="center" vertical="center"/>
    </xf>
    <xf numFmtId="20" fontId="9" fillId="0" borderId="1" xfId="0" applyNumberFormat="1" applyFont="1" applyBorder="1" applyAlignment="1" applyProtection="1">
      <alignment horizontal="center" vertical="center"/>
    </xf>
    <xf numFmtId="20" fontId="9" fillId="0" borderId="11" xfId="0" applyNumberFormat="1" applyFont="1" applyBorder="1" applyAlignment="1" applyProtection="1">
      <alignment horizontal="center" vertical="center"/>
    </xf>
    <xf numFmtId="178" fontId="45" fillId="0" borderId="2" xfId="0" applyNumberFormat="1" applyFont="1" applyBorder="1" applyAlignment="1" applyProtection="1">
      <alignment horizontal="center" vertical="center"/>
    </xf>
    <xf numFmtId="178" fontId="45" fillId="0" borderId="3" xfId="0" applyNumberFormat="1" applyFont="1" applyBorder="1" applyAlignment="1" applyProtection="1">
      <alignment horizontal="center" vertical="center"/>
    </xf>
    <xf numFmtId="178" fontId="45" fillId="0" borderId="7" xfId="0" applyNumberFormat="1" applyFont="1" applyBorder="1" applyAlignment="1" applyProtection="1">
      <alignment horizontal="center" vertical="center"/>
    </xf>
    <xf numFmtId="178" fontId="45" fillId="0" borderId="8" xfId="0" applyNumberFormat="1" applyFont="1" applyBorder="1" applyAlignment="1" applyProtection="1">
      <alignment horizontal="center" vertical="center"/>
    </xf>
    <xf numFmtId="3" fontId="9" fillId="0" borderId="4" xfId="0" applyNumberFormat="1" applyFont="1" applyBorder="1" applyAlignment="1" applyProtection="1">
      <alignment horizontal="center" vertical="center"/>
    </xf>
    <xf numFmtId="3" fontId="9" fillId="0" borderId="9" xfId="0" applyNumberFormat="1" applyFont="1" applyBorder="1" applyAlignment="1" applyProtection="1">
      <alignment horizontal="center" vertical="center"/>
    </xf>
    <xf numFmtId="20" fontId="9" fillId="0" borderId="2" xfId="0" applyNumberFormat="1" applyFont="1" applyBorder="1" applyAlignment="1" applyProtection="1">
      <alignment horizontal="center" vertical="center"/>
    </xf>
    <xf numFmtId="20" fontId="9" fillId="0" borderId="4" xfId="0" applyNumberFormat="1" applyFont="1" applyBorder="1" applyAlignment="1" applyProtection="1">
      <alignment horizontal="center" vertical="center"/>
    </xf>
    <xf numFmtId="20" fontId="9" fillId="0" borderId="7" xfId="0" applyNumberFormat="1" applyFont="1" applyBorder="1" applyAlignment="1" applyProtection="1">
      <alignment horizontal="center" vertical="center"/>
    </xf>
    <xf numFmtId="20" fontId="9" fillId="0" borderId="9" xfId="0" applyNumberFormat="1" applyFont="1" applyBorder="1" applyAlignment="1" applyProtection="1">
      <alignment horizontal="center" vertical="center"/>
    </xf>
    <xf numFmtId="20" fontId="9" fillId="0" borderId="3" xfId="0" applyNumberFormat="1" applyFont="1" applyBorder="1" applyAlignment="1" applyProtection="1">
      <alignment horizontal="center" vertical="center"/>
    </xf>
    <xf numFmtId="20" fontId="9" fillId="0" borderId="5" xfId="0" applyNumberFormat="1" applyFont="1" applyBorder="1" applyAlignment="1" applyProtection="1">
      <alignment horizontal="center" vertical="center"/>
    </xf>
    <xf numFmtId="20" fontId="9" fillId="0" borderId="0" xfId="0" applyNumberFormat="1" applyFont="1" applyAlignment="1" applyProtection="1">
      <alignment horizontal="center" vertical="center"/>
    </xf>
    <xf numFmtId="20" fontId="9" fillId="0" borderId="6" xfId="0" applyNumberFormat="1" applyFont="1" applyBorder="1" applyAlignment="1" applyProtection="1">
      <alignment horizontal="center" vertical="center"/>
    </xf>
    <xf numFmtId="20" fontId="48" fillId="0" borderId="5" xfId="0" applyNumberFormat="1" applyFont="1" applyBorder="1" applyAlignment="1" applyProtection="1">
      <alignment horizontal="left" vertical="top" wrapText="1"/>
    </xf>
    <xf numFmtId="20" fontId="45" fillId="0" borderId="0" xfId="0" applyNumberFormat="1" applyFont="1" applyAlignment="1" applyProtection="1">
      <alignment horizontal="left" vertical="top" wrapText="1"/>
    </xf>
    <xf numFmtId="20" fontId="45" fillId="0" borderId="6" xfId="0" applyNumberFormat="1" applyFont="1" applyBorder="1" applyAlignment="1" applyProtection="1">
      <alignment horizontal="left" vertical="top" wrapText="1"/>
    </xf>
    <xf numFmtId="20" fontId="45" fillId="0" borderId="5" xfId="0" applyNumberFormat="1" applyFont="1" applyBorder="1" applyAlignment="1" applyProtection="1">
      <alignment horizontal="left" vertical="top" wrapText="1"/>
    </xf>
    <xf numFmtId="20" fontId="45" fillId="0" borderId="7" xfId="0" applyNumberFormat="1" applyFont="1" applyBorder="1" applyAlignment="1" applyProtection="1">
      <alignment horizontal="left" vertical="top" wrapText="1"/>
    </xf>
    <xf numFmtId="20" fontId="45" fillId="0" borderId="8" xfId="0" applyNumberFormat="1" applyFont="1" applyBorder="1" applyAlignment="1" applyProtection="1">
      <alignment horizontal="left" vertical="top" wrapText="1"/>
    </xf>
    <xf numFmtId="20" fontId="45" fillId="0" borderId="9" xfId="0" applyNumberFormat="1" applyFont="1" applyBorder="1" applyAlignment="1" applyProtection="1">
      <alignment horizontal="left" vertical="top" wrapText="1"/>
    </xf>
    <xf numFmtId="20" fontId="9" fillId="0" borderId="1" xfId="0" applyNumberFormat="1" applyFont="1" applyBorder="1" applyAlignment="1" applyProtection="1">
      <alignment horizontal="center" vertical="center" wrapText="1"/>
    </xf>
    <xf numFmtId="177" fontId="45" fillId="0" borderId="3" xfId="0" applyNumberFormat="1" applyFont="1" applyBorder="1" applyAlignment="1" applyProtection="1">
      <alignment horizontal="center" vertical="center"/>
    </xf>
    <xf numFmtId="177" fontId="45" fillId="0" borderId="8" xfId="0" applyNumberFormat="1" applyFont="1" applyBorder="1" applyAlignment="1" applyProtection="1">
      <alignment horizontal="center" vertical="center"/>
    </xf>
    <xf numFmtId="20" fontId="9" fillId="0" borderId="11" xfId="0" applyNumberFormat="1" applyFont="1" applyBorder="1" applyAlignment="1" applyProtection="1">
      <alignment horizontal="center" vertical="center" wrapText="1"/>
    </xf>
    <xf numFmtId="185" fontId="45" fillId="0" borderId="2" xfId="0" applyNumberFormat="1" applyFont="1" applyBorder="1" applyAlignment="1" applyProtection="1">
      <alignment horizontal="center" vertical="center"/>
    </xf>
    <xf numFmtId="185" fontId="45" fillId="0" borderId="3" xfId="0" applyNumberFormat="1" applyFont="1" applyBorder="1" applyAlignment="1" applyProtection="1">
      <alignment horizontal="center" vertical="center"/>
    </xf>
    <xf numFmtId="185" fontId="45" fillId="0" borderId="7" xfId="0" applyNumberFormat="1" applyFont="1" applyBorder="1" applyAlignment="1" applyProtection="1">
      <alignment horizontal="center" vertical="center"/>
    </xf>
    <xf numFmtId="185" fontId="45" fillId="0" borderId="8" xfId="0" applyNumberFormat="1" applyFont="1" applyBorder="1" applyAlignment="1" applyProtection="1">
      <alignment horizontal="center" vertical="center"/>
    </xf>
    <xf numFmtId="20" fontId="12" fillId="0" borderId="73" xfId="0" applyNumberFormat="1" applyFont="1" applyBorder="1" applyAlignment="1" applyProtection="1">
      <alignment horizontal="center" vertical="center"/>
    </xf>
    <xf numFmtId="20" fontId="12" fillId="0" borderId="33" xfId="0" applyNumberFormat="1" applyFont="1" applyBorder="1" applyAlignment="1" applyProtection="1">
      <alignment horizontal="center" vertical="center"/>
    </xf>
    <xf numFmtId="20" fontId="12" fillId="0" borderId="78" xfId="0" applyNumberFormat="1" applyFont="1" applyBorder="1" applyAlignment="1" applyProtection="1">
      <alignment horizontal="center" vertical="center"/>
    </xf>
    <xf numFmtId="0" fontId="15" fillId="0" borderId="5"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left" vertical="center" wrapText="1"/>
    </xf>
    <xf numFmtId="0" fontId="15" fillId="0" borderId="5" xfId="0" applyFont="1" applyBorder="1" applyAlignment="1" applyProtection="1">
      <alignment horizontal="left" vertical="center"/>
    </xf>
    <xf numFmtId="10" fontId="9" fillId="0" borderId="2" xfId="0" applyNumberFormat="1" applyFont="1" applyBorder="1" applyAlignment="1" applyProtection="1">
      <alignment horizontal="center" vertical="center"/>
    </xf>
    <xf numFmtId="10" fontId="9" fillId="0" borderId="4" xfId="0" applyNumberFormat="1" applyFont="1" applyBorder="1" applyAlignment="1" applyProtection="1">
      <alignment horizontal="center" vertical="center"/>
    </xf>
    <xf numFmtId="10" fontId="9" fillId="0" borderId="7" xfId="0" applyNumberFormat="1" applyFont="1" applyBorder="1" applyAlignment="1" applyProtection="1">
      <alignment horizontal="center" vertical="center"/>
    </xf>
    <xf numFmtId="10" fontId="9" fillId="0" borderId="9" xfId="0" applyNumberFormat="1" applyFont="1" applyBorder="1" applyAlignment="1" applyProtection="1">
      <alignment horizontal="center" vertical="center"/>
    </xf>
    <xf numFmtId="10" fontId="9" fillId="0" borderId="5" xfId="0" applyNumberFormat="1" applyFont="1" applyFill="1" applyBorder="1" applyAlignment="1" applyProtection="1">
      <alignment horizontal="left" vertical="center" wrapText="1"/>
      <protection locked="0"/>
    </xf>
    <xf numFmtId="10" fontId="9" fillId="0" borderId="0" xfId="0" applyNumberFormat="1" applyFont="1" applyFill="1" applyBorder="1" applyAlignment="1" applyProtection="1">
      <alignment horizontal="left" vertical="center" wrapText="1"/>
      <protection locked="0"/>
    </xf>
    <xf numFmtId="10" fontId="9" fillId="0" borderId="6" xfId="0" applyNumberFormat="1" applyFont="1" applyFill="1" applyBorder="1" applyAlignment="1" applyProtection="1">
      <alignment horizontal="left" vertical="center" wrapText="1"/>
      <protection locked="0"/>
    </xf>
    <xf numFmtId="10" fontId="9" fillId="0" borderId="7" xfId="0" applyNumberFormat="1" applyFont="1" applyFill="1" applyBorder="1" applyAlignment="1" applyProtection="1">
      <alignment horizontal="left" vertical="center" wrapText="1"/>
      <protection locked="0"/>
    </xf>
    <xf numFmtId="10" fontId="9" fillId="0" borderId="8" xfId="0" applyNumberFormat="1" applyFont="1" applyFill="1" applyBorder="1" applyAlignment="1" applyProtection="1">
      <alignment horizontal="left" vertical="center" wrapText="1"/>
      <protection locked="0"/>
    </xf>
    <xf numFmtId="10" fontId="9" fillId="0" borderId="9" xfId="0" applyNumberFormat="1" applyFont="1" applyFill="1" applyBorder="1" applyAlignment="1" applyProtection="1">
      <alignment horizontal="left" vertical="center" wrapText="1"/>
      <protection locked="0"/>
    </xf>
    <xf numFmtId="10" fontId="9" fillId="0" borderId="3" xfId="0" applyNumberFormat="1" applyFont="1" applyBorder="1" applyAlignment="1" applyProtection="1">
      <alignment horizontal="center" vertical="center"/>
    </xf>
    <xf numFmtId="10" fontId="9" fillId="0" borderId="5" xfId="0" applyNumberFormat="1" applyFont="1" applyBorder="1" applyAlignment="1" applyProtection="1">
      <alignment horizontal="center" vertical="center"/>
    </xf>
    <xf numFmtId="10" fontId="9" fillId="0" borderId="0" xfId="0" applyNumberFormat="1" applyFont="1" applyBorder="1" applyAlignment="1" applyProtection="1">
      <alignment horizontal="center" vertical="center"/>
    </xf>
    <xf numFmtId="10" fontId="9" fillId="0" borderId="6" xfId="0" applyNumberFormat="1" applyFont="1" applyBorder="1" applyAlignment="1" applyProtection="1">
      <alignment horizontal="center" vertical="center"/>
    </xf>
    <xf numFmtId="185" fontId="9" fillId="0" borderId="2" xfId="0" applyNumberFormat="1" applyFont="1" applyFill="1" applyBorder="1" applyAlignment="1" applyProtection="1">
      <alignment horizontal="center" vertical="center"/>
      <protection locked="0"/>
    </xf>
    <xf numFmtId="185" fontId="9" fillId="0" borderId="3" xfId="0" applyNumberFormat="1" applyFont="1" applyFill="1" applyBorder="1" applyAlignment="1" applyProtection="1">
      <alignment horizontal="center" vertical="center"/>
      <protection locked="0"/>
    </xf>
    <xf numFmtId="185" fontId="9" fillId="0" borderId="7" xfId="0" applyNumberFormat="1" applyFont="1" applyFill="1" applyBorder="1" applyAlignment="1" applyProtection="1">
      <alignment horizontal="center" vertical="center"/>
      <protection locked="0"/>
    </xf>
    <xf numFmtId="185" fontId="9" fillId="0" borderId="8" xfId="0" applyNumberFormat="1" applyFont="1" applyFill="1" applyBorder="1" applyAlignment="1" applyProtection="1">
      <alignment horizontal="center" vertical="center"/>
      <protection locked="0"/>
    </xf>
    <xf numFmtId="177" fontId="9" fillId="0" borderId="3" xfId="0" applyNumberFormat="1" applyFont="1" applyFill="1" applyBorder="1" applyAlignment="1" applyProtection="1">
      <alignment horizontal="center" vertical="center"/>
      <protection locked="0"/>
    </xf>
    <xf numFmtId="177" fontId="9" fillId="0" borderId="8" xfId="0"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7" xfId="0" applyNumberFormat="1" applyFont="1" applyFill="1" applyBorder="1" applyAlignment="1" applyProtection="1">
      <alignment horizontal="center" vertical="center"/>
      <protection locked="0"/>
    </xf>
    <xf numFmtId="178" fontId="9" fillId="0" borderId="8"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74"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177" fontId="12" fillId="0" borderId="29" xfId="0" applyNumberFormat="1" applyFont="1" applyFill="1" applyBorder="1" applyAlignment="1" applyProtection="1">
      <alignment horizontal="center" vertical="center"/>
    </xf>
    <xf numFmtId="177" fontId="12" fillId="0" borderId="30" xfId="0" applyNumberFormat="1" applyFont="1" applyFill="1" applyBorder="1" applyAlignment="1" applyProtection="1">
      <alignment horizontal="center" vertical="center"/>
    </xf>
    <xf numFmtId="177" fontId="12" fillId="0" borderId="86" xfId="0" applyNumberFormat="1" applyFont="1" applyFill="1" applyBorder="1" applyAlignment="1" applyProtection="1">
      <alignment horizontal="center" vertical="center"/>
    </xf>
    <xf numFmtId="177" fontId="12" fillId="0" borderId="36" xfId="0" applyNumberFormat="1" applyFont="1" applyFill="1" applyBorder="1" applyAlignment="1" applyProtection="1">
      <alignment horizontal="center" vertical="center"/>
    </xf>
    <xf numFmtId="177" fontId="12" fillId="0" borderId="0" xfId="0" applyNumberFormat="1" applyFont="1" applyFill="1" applyBorder="1" applyAlignment="1" applyProtection="1">
      <alignment horizontal="center" vertical="center"/>
    </xf>
    <xf numFmtId="177" fontId="12" fillId="0" borderId="6" xfId="0" applyNumberFormat="1" applyFont="1" applyFill="1" applyBorder="1" applyAlignment="1" applyProtection="1">
      <alignment horizontal="center" vertical="center"/>
    </xf>
    <xf numFmtId="177" fontId="12" fillId="0" borderId="75" xfId="0" applyNumberFormat="1" applyFont="1" applyFill="1" applyBorder="1" applyAlignment="1" applyProtection="1">
      <alignment horizontal="center" vertical="center"/>
    </xf>
    <xf numFmtId="177" fontId="12" fillId="0" borderId="79" xfId="0" applyNumberFormat="1" applyFont="1" applyFill="1" applyBorder="1" applyAlignment="1" applyProtection="1">
      <alignment horizontal="center" vertical="center"/>
    </xf>
    <xf numFmtId="177" fontId="12" fillId="0" borderId="84" xfId="0" applyNumberFormat="1" applyFont="1" applyFill="1" applyBorder="1" applyAlignment="1" applyProtection="1">
      <alignment horizontal="center" vertical="center"/>
    </xf>
    <xf numFmtId="0" fontId="12" fillId="0" borderId="30" xfId="0" applyFont="1" applyBorder="1" applyAlignment="1" applyProtection="1">
      <alignment horizontal="center" vertical="center" wrapText="1"/>
    </xf>
    <xf numFmtId="0" fontId="12" fillId="0" borderId="74" xfId="0" applyFont="1" applyBorder="1" applyAlignment="1" applyProtection="1">
      <alignment horizontal="center" vertical="center" wrapText="1"/>
    </xf>
    <xf numFmtId="0" fontId="12" fillId="0" borderId="79"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85" xfId="0" applyFont="1" applyBorder="1" applyAlignment="1" applyProtection="1">
      <alignment horizontal="center" vertical="center" wrapText="1"/>
    </xf>
    <xf numFmtId="178" fontId="12" fillId="0" borderId="15" xfId="0" applyNumberFormat="1" applyFont="1" applyFill="1" applyBorder="1" applyAlignment="1" applyProtection="1">
      <alignment horizontal="right" vertical="center"/>
    </xf>
    <xf numFmtId="178" fontId="12" fillId="0" borderId="1" xfId="0" applyNumberFormat="1" applyFont="1" applyFill="1" applyBorder="1" applyAlignment="1" applyProtection="1">
      <alignment horizontal="right" vertical="center"/>
    </xf>
    <xf numFmtId="178" fontId="12" fillId="0" borderId="23" xfId="0" applyNumberFormat="1" applyFont="1" applyFill="1" applyBorder="1" applyAlignment="1" applyProtection="1">
      <alignment horizontal="right" vertical="center"/>
    </xf>
    <xf numFmtId="178" fontId="12" fillId="0" borderId="15" xfId="0" applyNumberFormat="1" applyFont="1" applyBorder="1" applyAlignment="1" applyProtection="1">
      <alignment horizontal="right" vertical="center"/>
    </xf>
    <xf numFmtId="178" fontId="12" fillId="0" borderId="1" xfId="0" applyNumberFormat="1" applyFont="1" applyBorder="1" applyAlignment="1" applyProtection="1">
      <alignment horizontal="right" vertical="center"/>
    </xf>
    <xf numFmtId="178" fontId="12" fillId="0" borderId="23" xfId="0" applyNumberFormat="1" applyFont="1" applyBorder="1" applyAlignment="1" applyProtection="1">
      <alignment horizontal="right" vertical="center"/>
    </xf>
    <xf numFmtId="178" fontId="12" fillId="0" borderId="14" xfId="0" applyNumberFormat="1" applyFont="1" applyBorder="1" applyAlignment="1" applyProtection="1">
      <alignment horizontal="right"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178" fontId="12" fillId="0" borderId="14" xfId="0" applyNumberFormat="1" applyFont="1" applyFill="1" applyBorder="1" applyAlignment="1" applyProtection="1">
      <alignment horizontal="right" vertical="center"/>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23"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86"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4" xfId="0" applyFont="1" applyBorder="1" applyAlignment="1" applyProtection="1">
      <alignment horizontal="center" vertical="center"/>
    </xf>
    <xf numFmtId="177" fontId="12" fillId="0" borderId="29" xfId="0" applyNumberFormat="1" applyFont="1" applyFill="1" applyBorder="1" applyAlignment="1" applyProtection="1">
      <alignment horizontal="center" vertical="center" wrapText="1"/>
    </xf>
    <xf numFmtId="177" fontId="12" fillId="0" borderId="30" xfId="0" applyNumberFormat="1" applyFont="1" applyFill="1" applyBorder="1" applyAlignment="1" applyProtection="1">
      <alignment horizontal="center" vertical="center" wrapText="1"/>
    </xf>
    <xf numFmtId="177" fontId="12" fillId="0" borderId="86" xfId="0" applyNumberFormat="1" applyFont="1" applyFill="1" applyBorder="1" applyAlignment="1" applyProtection="1">
      <alignment horizontal="center" vertical="center" wrapText="1"/>
    </xf>
    <xf numFmtId="177" fontId="12" fillId="0" borderId="36" xfId="0" applyNumberFormat="1" applyFont="1" applyFill="1" applyBorder="1" applyAlignment="1" applyProtection="1">
      <alignment horizontal="center" vertical="center" wrapText="1"/>
    </xf>
    <xf numFmtId="177" fontId="12" fillId="0" borderId="0" xfId="0" applyNumberFormat="1" applyFont="1" applyFill="1" applyBorder="1" applyAlignment="1" applyProtection="1">
      <alignment horizontal="center" vertical="center" wrapText="1"/>
    </xf>
    <xf numFmtId="177" fontId="12" fillId="0" borderId="6" xfId="0" applyNumberFormat="1" applyFont="1" applyFill="1" applyBorder="1" applyAlignment="1" applyProtection="1">
      <alignment horizontal="center" vertical="center" wrapText="1"/>
    </xf>
    <xf numFmtId="177" fontId="12" fillId="0" borderId="75" xfId="0" applyNumberFormat="1" applyFont="1" applyFill="1" applyBorder="1" applyAlignment="1" applyProtection="1">
      <alignment horizontal="center" vertical="center" wrapText="1"/>
    </xf>
    <xf numFmtId="177" fontId="12" fillId="0" borderId="79" xfId="0" applyNumberFormat="1" applyFont="1" applyFill="1" applyBorder="1" applyAlignment="1" applyProtection="1">
      <alignment horizontal="center" vertical="center" wrapText="1"/>
    </xf>
    <xf numFmtId="177" fontId="12" fillId="0" borderId="84" xfId="0" applyNumberFormat="1" applyFont="1" applyFill="1" applyBorder="1" applyAlignment="1" applyProtection="1">
      <alignment horizontal="center" vertical="center" wrapText="1"/>
    </xf>
    <xf numFmtId="177" fontId="12" fillId="0" borderId="29" xfId="0" applyNumberFormat="1" applyFont="1" applyBorder="1" applyAlignment="1">
      <alignment horizontal="center" vertical="center"/>
    </xf>
    <xf numFmtId="177" fontId="12" fillId="0" borderId="30" xfId="0" applyNumberFormat="1" applyFont="1" applyBorder="1" applyAlignment="1">
      <alignment horizontal="center" vertical="center"/>
    </xf>
    <xf numFmtId="177" fontId="12" fillId="0" borderId="86" xfId="0" applyNumberFormat="1" applyFont="1" applyBorder="1" applyAlignment="1">
      <alignment horizontal="center" vertical="center"/>
    </xf>
    <xf numFmtId="177" fontId="12" fillId="0" borderId="36"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12" fillId="0" borderId="6" xfId="0" applyNumberFormat="1" applyFont="1" applyBorder="1" applyAlignment="1">
      <alignment horizontal="center" vertical="center"/>
    </xf>
    <xf numFmtId="177" fontId="12" fillId="0" borderId="75" xfId="0" applyNumberFormat="1" applyFont="1" applyBorder="1" applyAlignment="1">
      <alignment horizontal="center" vertical="center"/>
    </xf>
    <xf numFmtId="177" fontId="12" fillId="0" borderId="79" xfId="0" applyNumberFormat="1" applyFont="1" applyBorder="1" applyAlignment="1">
      <alignment horizontal="center" vertical="center"/>
    </xf>
    <xf numFmtId="177" fontId="12" fillId="0" borderId="84"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178" fontId="12" fillId="0" borderId="21" xfId="0" applyNumberFormat="1" applyFont="1" applyBorder="1" applyAlignment="1">
      <alignment horizontal="center" vertical="center"/>
    </xf>
    <xf numFmtId="178" fontId="12" fillId="0" borderId="18" xfId="0" applyNumberFormat="1" applyFont="1" applyBorder="1" applyAlignment="1">
      <alignment horizontal="center" vertical="center"/>
    </xf>
    <xf numFmtId="178" fontId="12" fillId="0" borderId="22" xfId="0" applyNumberFormat="1" applyFont="1" applyBorder="1" applyAlignment="1">
      <alignment horizontal="center" vertical="center"/>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9" fillId="0" borderId="29"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86" xfId="0" applyFont="1" applyBorder="1" applyAlignment="1">
      <alignment horizontal="center" vertical="center"/>
    </xf>
    <xf numFmtId="0" fontId="15" fillId="0" borderId="75" xfId="0" applyFont="1" applyBorder="1" applyAlignment="1">
      <alignment horizontal="center" vertical="center"/>
    </xf>
    <xf numFmtId="0" fontId="15" fillId="0" borderId="79" xfId="0" applyFont="1" applyBorder="1" applyAlignment="1">
      <alignment horizontal="center" vertical="center"/>
    </xf>
    <xf numFmtId="0" fontId="15" fillId="0" borderId="84" xfId="0" applyFont="1" applyBorder="1" applyAlignment="1">
      <alignment horizontal="center" vertical="center"/>
    </xf>
    <xf numFmtId="38" fontId="15" fillId="0" borderId="111" xfId="18" applyFont="1" applyBorder="1" applyAlignment="1">
      <alignment horizontal="center" vertical="center"/>
    </xf>
    <xf numFmtId="38" fontId="15" fillId="0" borderId="24" xfId="18"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86" xfId="0" applyFont="1" applyBorder="1" applyAlignment="1">
      <alignment horizontal="center" vertical="center"/>
    </xf>
    <xf numFmtId="0" fontId="12" fillId="0" borderId="36"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5" xfId="0" applyFont="1" applyBorder="1" applyAlignment="1">
      <alignment horizontal="center" vertical="center"/>
    </xf>
    <xf numFmtId="0" fontId="12" fillId="0" borderId="79" xfId="0" applyFont="1" applyBorder="1" applyAlignment="1">
      <alignment horizontal="center" vertical="center"/>
    </xf>
    <xf numFmtId="0" fontId="12" fillId="0" borderId="84" xfId="0" applyFont="1" applyBorder="1" applyAlignment="1">
      <alignment horizontal="center" vertical="center"/>
    </xf>
    <xf numFmtId="0" fontId="12" fillId="0" borderId="73" xfId="0" applyFont="1" applyBorder="1" applyAlignment="1">
      <alignment horizontal="center" vertical="center"/>
    </xf>
    <xf numFmtId="0" fontId="12" fillId="0" borderId="33" xfId="0" applyFont="1" applyBorder="1" applyAlignment="1">
      <alignment horizontal="center" vertical="center"/>
    </xf>
    <xf numFmtId="0" fontId="12" fillId="0" borderId="78" xfId="0" applyFont="1" applyBorder="1" applyAlignment="1">
      <alignment horizontal="center" vertical="center"/>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95" xfId="0" applyFont="1" applyBorder="1" applyAlignment="1" applyProtection="1">
      <alignment horizontal="center" vertical="center" wrapText="1"/>
    </xf>
    <xf numFmtId="0" fontId="15" fillId="0" borderId="95" xfId="0" applyFont="1" applyBorder="1" applyAlignment="1" applyProtection="1">
      <alignment horizontal="center" vertical="center"/>
    </xf>
    <xf numFmtId="38" fontId="15" fillId="0" borderId="95" xfId="18" applyFont="1" applyBorder="1" applyAlignment="1" applyProtection="1">
      <alignment horizontal="center" vertical="center"/>
    </xf>
    <xf numFmtId="38" fontId="15" fillId="0" borderId="90" xfId="18" applyFont="1" applyBorder="1" applyAlignment="1" applyProtection="1">
      <alignment horizontal="center" vertical="center"/>
    </xf>
    <xf numFmtId="38" fontId="15" fillId="0" borderId="96" xfId="18" applyFont="1" applyBorder="1" applyAlignment="1" applyProtection="1">
      <alignment horizontal="center" vertical="center"/>
    </xf>
    <xf numFmtId="0" fontId="15" fillId="8" borderId="87" xfId="0" applyFont="1" applyFill="1" applyBorder="1" applyAlignment="1" applyProtection="1">
      <alignment horizontal="center" vertical="center" wrapText="1"/>
    </xf>
    <xf numFmtId="0" fontId="15" fillId="8" borderId="87" xfId="0" applyFont="1" applyFill="1" applyBorder="1" applyAlignment="1" applyProtection="1">
      <alignment horizontal="center" vertical="center"/>
    </xf>
    <xf numFmtId="0" fontId="15" fillId="0" borderId="90" xfId="0" applyFont="1" applyBorder="1" applyAlignment="1" applyProtection="1">
      <alignment horizontal="center" vertical="center"/>
    </xf>
    <xf numFmtId="0" fontId="15" fillId="0" borderId="96" xfId="0" applyFont="1" applyBorder="1" applyAlignment="1" applyProtection="1">
      <alignment horizontal="center" vertical="center"/>
    </xf>
    <xf numFmtId="14" fontId="37" fillId="8" borderId="99" xfId="0" applyNumberFormat="1" applyFont="1" applyFill="1" applyBorder="1" applyAlignment="1" applyProtection="1">
      <alignment horizontal="left" vertical="top" wrapText="1"/>
    </xf>
    <xf numFmtId="14" fontId="37" fillId="8" borderId="100" xfId="0" applyNumberFormat="1" applyFont="1" applyFill="1" applyBorder="1" applyAlignment="1" applyProtection="1">
      <alignment horizontal="left" vertical="top" wrapText="1"/>
    </xf>
    <xf numFmtId="14" fontId="37" fillId="8" borderId="97" xfId="0" applyNumberFormat="1" applyFont="1" applyFill="1" applyBorder="1" applyAlignment="1" applyProtection="1">
      <alignment horizontal="left" vertical="top" wrapText="1"/>
    </xf>
    <xf numFmtId="14" fontId="37" fillId="8" borderId="98" xfId="0" applyNumberFormat="1" applyFont="1" applyFill="1" applyBorder="1" applyAlignment="1" applyProtection="1">
      <alignment horizontal="left" vertical="top" wrapText="1"/>
    </xf>
    <xf numFmtId="0" fontId="12"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21"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22" xfId="0" applyNumberFormat="1" applyFont="1" applyFill="1" applyBorder="1" applyAlignment="1" applyProtection="1">
      <alignment horizontal="center" vertical="center"/>
    </xf>
    <xf numFmtId="178" fontId="12" fillId="0" borderId="21" xfId="0" applyNumberFormat="1" applyFont="1" applyFill="1" applyBorder="1" applyAlignment="1" applyProtection="1">
      <alignment horizontal="center" vertical="center"/>
    </xf>
    <xf numFmtId="178" fontId="12" fillId="0" borderId="18" xfId="0" applyNumberFormat="1" applyFont="1" applyFill="1" applyBorder="1" applyAlignment="1" applyProtection="1">
      <alignment horizontal="center" vertical="center"/>
    </xf>
    <xf numFmtId="178" fontId="12" fillId="0" borderId="22" xfId="0" applyNumberFormat="1"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5" fillId="0" borderId="88"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89" xfId="0" applyFont="1" applyBorder="1" applyAlignment="1" applyProtection="1">
      <alignment horizontal="center" vertical="center"/>
    </xf>
    <xf numFmtId="0" fontId="15" fillId="0" borderId="23" xfId="0" applyFont="1" applyBorder="1" applyAlignment="1" applyProtection="1">
      <alignment horizontal="center" vertical="center"/>
    </xf>
    <xf numFmtId="38" fontId="15" fillId="0" borderId="16" xfId="18" applyFont="1" applyBorder="1" applyAlignment="1" applyProtection="1">
      <alignment horizontal="center" vertical="center"/>
    </xf>
    <xf numFmtId="38" fontId="15" fillId="0" borderId="81" xfId="18" applyFont="1" applyBorder="1" applyAlignment="1" applyProtection="1">
      <alignment horizontal="center" vertical="center"/>
    </xf>
    <xf numFmtId="0" fontId="45" fillId="0" borderId="5" xfId="0" applyFont="1" applyBorder="1" applyAlignment="1" applyProtection="1">
      <alignment horizontal="left" vertical="center" wrapText="1"/>
    </xf>
    <xf numFmtId="0" fontId="45" fillId="0" borderId="0" xfId="0" applyFont="1" applyBorder="1" applyAlignment="1" applyProtection="1">
      <alignment horizontal="left" vertical="center" wrapText="1"/>
    </xf>
    <xf numFmtId="0" fontId="45" fillId="0" borderId="6" xfId="0" applyFont="1" applyBorder="1" applyAlignment="1" applyProtection="1">
      <alignment horizontal="left" vertical="center" wrapText="1"/>
    </xf>
    <xf numFmtId="0" fontId="45" fillId="0" borderId="7" xfId="0" applyFont="1" applyBorder="1" applyAlignment="1" applyProtection="1">
      <alignment horizontal="left" vertical="center" wrapText="1"/>
    </xf>
    <xf numFmtId="0" fontId="45" fillId="0" borderId="8" xfId="0" applyFont="1" applyBorder="1" applyAlignment="1" applyProtection="1">
      <alignment horizontal="left" vertical="center" wrapText="1"/>
    </xf>
    <xf numFmtId="0" fontId="45" fillId="0" borderId="9" xfId="0" applyFont="1" applyBorder="1" applyAlignment="1" applyProtection="1">
      <alignment horizontal="left" vertical="center" wrapText="1"/>
    </xf>
    <xf numFmtId="0" fontId="9" fillId="0" borderId="11" xfId="0" applyFont="1" applyBorder="1" applyAlignment="1" applyProtection="1">
      <alignment horizontal="center" vertical="top"/>
    </xf>
    <xf numFmtId="0" fontId="9" fillId="0" borderId="12" xfId="0" applyFont="1" applyBorder="1" applyAlignment="1" applyProtection="1">
      <alignment horizontal="center" vertical="top"/>
    </xf>
    <xf numFmtId="0" fontId="9" fillId="0" borderId="13" xfId="0" applyFont="1" applyBorder="1" applyAlignment="1" applyProtection="1">
      <alignment horizontal="center" vertical="top"/>
    </xf>
    <xf numFmtId="0" fontId="45" fillId="0" borderId="3"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9" xfId="0" applyFont="1" applyBorder="1" applyAlignment="1" applyProtection="1">
      <alignment horizontal="center" vertical="center"/>
    </xf>
    <xf numFmtId="0" fontId="45" fillId="0" borderId="8" xfId="0" applyFont="1" applyBorder="1" applyAlignment="1" applyProtection="1">
      <alignment horizontal="center" vertical="center"/>
    </xf>
    <xf numFmtId="0" fontId="9" fillId="0" borderId="3" xfId="0" applyFont="1" applyBorder="1" applyAlignment="1" applyProtection="1">
      <alignment horizontal="left" vertical="center"/>
    </xf>
    <xf numFmtId="0" fontId="9" fillId="0" borderId="8" xfId="0" applyFont="1" applyBorder="1" applyAlignment="1" applyProtection="1">
      <alignment horizontal="left" vertical="center"/>
    </xf>
    <xf numFmtId="0" fontId="34" fillId="0" borderId="3"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27" fillId="0" borderId="2" xfId="0" applyFont="1" applyBorder="1" applyAlignment="1" applyProtection="1">
      <alignment horizontal="left" vertical="center"/>
    </xf>
    <xf numFmtId="0" fontId="27" fillId="0" borderId="3" xfId="0" applyFont="1" applyBorder="1" applyAlignment="1" applyProtection="1">
      <alignment horizontal="left" vertical="center"/>
    </xf>
    <xf numFmtId="0" fontId="27" fillId="0" borderId="4" xfId="0" applyFont="1" applyBorder="1" applyAlignment="1" applyProtection="1">
      <alignment horizontal="left" vertical="center"/>
    </xf>
    <xf numFmtId="0" fontId="27" fillId="0" borderId="7" xfId="0" applyFont="1" applyBorder="1" applyAlignment="1" applyProtection="1">
      <alignment horizontal="left" vertical="center"/>
    </xf>
    <xf numFmtId="0" fontId="27" fillId="0" borderId="8" xfId="0" applyFont="1" applyBorder="1" applyAlignment="1" applyProtection="1">
      <alignment horizontal="left" vertical="center"/>
    </xf>
    <xf numFmtId="0" fontId="27" fillId="0" borderId="9" xfId="0" applyFont="1" applyBorder="1" applyAlignment="1" applyProtection="1">
      <alignment horizontal="left" vertical="center"/>
    </xf>
    <xf numFmtId="0" fontId="45" fillId="0" borderId="14" xfId="0" applyFont="1" applyBorder="1" applyAlignment="1" applyProtection="1">
      <alignment horizontal="center" vertical="center"/>
    </xf>
    <xf numFmtId="0" fontId="45" fillId="0" borderId="18" xfId="0" applyFont="1" applyBorder="1" applyAlignment="1" applyProtection="1">
      <alignment horizontal="center" vertical="center"/>
    </xf>
    <xf numFmtId="0" fontId="45" fillId="0" borderId="10" xfId="0" applyFont="1" applyBorder="1" applyAlignment="1" applyProtection="1">
      <alignment horizontal="center" vertical="center"/>
    </xf>
    <xf numFmtId="0" fontId="8" fillId="0" borderId="3"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9" xfId="0" applyFont="1" applyBorder="1" applyAlignment="1" applyProtection="1">
      <alignment horizontal="left" vertical="center" wrapText="1"/>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45" fillId="0" borderId="2" xfId="0" applyFont="1" applyBorder="1" applyAlignment="1" applyProtection="1">
      <alignment horizontal="left" vertical="center" wrapText="1"/>
    </xf>
    <xf numFmtId="0" fontId="45" fillId="0" borderId="3" xfId="0" applyFont="1" applyBorder="1" applyAlignment="1" applyProtection="1">
      <alignment horizontal="left" vertical="center" wrapText="1"/>
    </xf>
    <xf numFmtId="0" fontId="45" fillId="0" borderId="4" xfId="0" applyFont="1" applyBorder="1" applyAlignment="1" applyProtection="1">
      <alignment horizontal="left" vertical="center" wrapText="1"/>
    </xf>
    <xf numFmtId="3" fontId="27" fillId="0" borderId="2" xfId="0" applyNumberFormat="1" applyFont="1" applyBorder="1" applyAlignment="1" applyProtection="1">
      <alignment horizontal="center" vertical="center" wrapText="1"/>
    </xf>
    <xf numFmtId="3" fontId="27" fillId="0" borderId="3" xfId="0" applyNumberFormat="1" applyFont="1" applyBorder="1" applyAlignment="1" applyProtection="1">
      <alignment horizontal="center" vertical="center" wrapText="1"/>
    </xf>
    <xf numFmtId="3" fontId="27" fillId="0" borderId="7" xfId="0" applyNumberFormat="1" applyFont="1" applyBorder="1" applyAlignment="1" applyProtection="1">
      <alignment horizontal="center" vertical="center" wrapText="1"/>
    </xf>
    <xf numFmtId="3" fontId="27" fillId="0" borderId="8" xfId="0" applyNumberFormat="1" applyFont="1" applyBorder="1" applyAlignment="1" applyProtection="1">
      <alignment horizontal="center" vertical="center" wrapText="1"/>
    </xf>
    <xf numFmtId="3" fontId="15" fillId="0" borderId="4" xfId="0" applyNumberFormat="1" applyFont="1" applyBorder="1" applyAlignment="1" applyProtection="1">
      <alignment horizontal="center" vertical="center"/>
    </xf>
    <xf numFmtId="3" fontId="15" fillId="0" borderId="9" xfId="0" applyNumberFormat="1" applyFont="1" applyBorder="1" applyAlignment="1" applyProtection="1">
      <alignment horizontal="center" vertical="center"/>
    </xf>
    <xf numFmtId="38" fontId="45" fillId="0" borderId="2" xfId="18" applyFont="1" applyBorder="1" applyAlignment="1" applyProtection="1">
      <alignment horizontal="center" vertical="center" wrapText="1"/>
    </xf>
    <xf numFmtId="38" fontId="45" fillId="0" borderId="3" xfId="18" applyFont="1" applyBorder="1" applyAlignment="1" applyProtection="1">
      <alignment horizontal="center" vertical="center" wrapText="1"/>
    </xf>
    <xf numFmtId="38" fontId="45" fillId="0" borderId="7" xfId="18" applyFont="1" applyBorder="1" applyAlignment="1" applyProtection="1">
      <alignment horizontal="center" vertical="center" wrapText="1"/>
    </xf>
    <xf numFmtId="38" fontId="45" fillId="0" borderId="8" xfId="18" applyFont="1" applyBorder="1" applyAlignment="1" applyProtection="1">
      <alignment horizontal="center" vertical="center" wrapText="1"/>
    </xf>
    <xf numFmtId="14" fontId="27" fillId="0" borderId="2" xfId="0" applyNumberFormat="1" applyFont="1" applyBorder="1" applyAlignment="1" applyProtection="1">
      <alignment horizontal="left" vertical="center"/>
    </xf>
    <xf numFmtId="14" fontId="27" fillId="0" borderId="3" xfId="0" applyNumberFormat="1" applyFont="1" applyBorder="1" applyAlignment="1" applyProtection="1">
      <alignment horizontal="left" vertical="center"/>
    </xf>
    <xf numFmtId="14" fontId="27" fillId="0" borderId="4" xfId="0" applyNumberFormat="1" applyFont="1" applyBorder="1" applyAlignment="1" applyProtection="1">
      <alignment horizontal="left" vertical="center"/>
    </xf>
    <xf numFmtId="14" fontId="27" fillId="0" borderId="7" xfId="0" applyNumberFormat="1" applyFont="1" applyBorder="1" applyAlignment="1" applyProtection="1">
      <alignment horizontal="left" vertical="center"/>
    </xf>
    <xf numFmtId="14" fontId="27" fillId="0" borderId="8" xfId="0" applyNumberFormat="1" applyFont="1" applyBorder="1" applyAlignment="1" applyProtection="1">
      <alignment horizontal="left" vertical="center"/>
    </xf>
    <xf numFmtId="14" fontId="27" fillId="0" borderId="9" xfId="0" applyNumberFormat="1" applyFont="1" applyBorder="1" applyAlignment="1" applyProtection="1">
      <alignment horizontal="left" vertical="center"/>
    </xf>
    <xf numFmtId="0" fontId="9" fillId="0" borderId="1"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5" xfId="0" applyFont="1" applyBorder="1" applyAlignment="1" applyProtection="1">
      <alignment horizontal="left" vertical="center"/>
    </xf>
    <xf numFmtId="0" fontId="15" fillId="0" borderId="1" xfId="0" applyFont="1" applyBorder="1" applyAlignment="1" applyProtection="1">
      <alignment horizontal="center" vertical="center" wrapText="1"/>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5" fillId="0" borderId="1" xfId="0" applyFont="1" applyBorder="1" applyAlignment="1" applyProtection="1">
      <alignment horizontal="center" vertical="center"/>
    </xf>
    <xf numFmtId="0" fontId="15"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xf>
    <xf numFmtId="0" fontId="34" fillId="0" borderId="3"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14" fontId="15" fillId="0" borderId="2" xfId="0" applyNumberFormat="1" applyFont="1" applyFill="1" applyBorder="1" applyAlignment="1" applyProtection="1">
      <alignment horizontal="left" vertical="center" wrapText="1"/>
      <protection locked="0"/>
    </xf>
    <xf numFmtId="38" fontId="9" fillId="0" borderId="2" xfId="18" applyFont="1" applyFill="1" applyBorder="1" applyAlignment="1" applyProtection="1">
      <alignment horizontal="center" vertical="center" wrapText="1"/>
      <protection locked="0"/>
    </xf>
    <xf numFmtId="38" fontId="9" fillId="0" borderId="3" xfId="18" applyFont="1" applyFill="1" applyBorder="1" applyAlignment="1" applyProtection="1">
      <alignment horizontal="center" vertical="center" wrapText="1"/>
      <protection locked="0"/>
    </xf>
    <xf numFmtId="38" fontId="9" fillId="0" borderId="7" xfId="18" applyFont="1" applyFill="1" applyBorder="1" applyAlignment="1" applyProtection="1">
      <alignment horizontal="center" vertical="center" wrapText="1"/>
      <protection locked="0"/>
    </xf>
    <xf numFmtId="38" fontId="9" fillId="0" borderId="8" xfId="18"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vertical="center" wrapText="1"/>
      <protection locked="0"/>
    </xf>
    <xf numFmtId="3" fontId="15" fillId="0" borderId="3" xfId="0" applyNumberFormat="1" applyFont="1" applyFill="1" applyBorder="1" applyAlignment="1" applyProtection="1">
      <alignment horizontal="center" vertical="center" wrapText="1"/>
      <protection locked="0"/>
    </xf>
    <xf numFmtId="3" fontId="15" fillId="0" borderId="7" xfId="0" applyNumberFormat="1" applyFont="1" applyFill="1" applyBorder="1" applyAlignment="1" applyProtection="1">
      <alignment horizontal="center" vertical="center" wrapText="1"/>
      <protection locked="0"/>
    </xf>
    <xf numFmtId="3" fontId="15" fillId="0" borderId="8" xfId="0"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1" xfId="0" applyFont="1" applyBorder="1" applyAlignment="1">
      <alignment horizontal="center" vertical="center"/>
    </xf>
    <xf numFmtId="187" fontId="45" fillId="0" borderId="1" xfId="0" applyNumberFormat="1" applyFont="1" applyBorder="1" applyAlignment="1" applyProtection="1">
      <alignment horizontal="left" vertical="center" wrapText="1"/>
      <protection locked="0"/>
    </xf>
    <xf numFmtId="187" fontId="8" fillId="0" borderId="1" xfId="0" applyNumberFormat="1" applyFont="1" applyFill="1" applyBorder="1" applyAlignment="1" applyProtection="1">
      <alignment horizontal="left" vertical="center" wrapText="1"/>
      <protection locked="0"/>
    </xf>
    <xf numFmtId="0" fontId="9" fillId="0" borderId="0" xfId="0" applyFont="1" applyAlignment="1" applyProtection="1">
      <alignment horizontal="left" vertical="top" wrapText="1"/>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1" xfId="0" applyFont="1" applyBorder="1" applyAlignment="1" applyProtection="1">
      <alignment horizontal="center" vertical="center"/>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2" xfId="0" applyFont="1" applyBorder="1" applyAlignment="1" applyProtection="1">
      <alignment horizontal="left" vertical="center"/>
    </xf>
    <xf numFmtId="0" fontId="12" fillId="0" borderId="11" xfId="0" applyFont="1" applyBorder="1" applyAlignment="1" applyProtection="1">
      <alignment horizontal="right" vertical="center"/>
    </xf>
    <xf numFmtId="0" fontId="12" fillId="0" borderId="12" xfId="0" applyFont="1" applyBorder="1" applyAlignment="1" applyProtection="1">
      <alignment horizontal="right" vertical="center"/>
    </xf>
    <xf numFmtId="0" fontId="12" fillId="0" borderId="13" xfId="0" applyFont="1" applyBorder="1" applyAlignment="1" applyProtection="1">
      <alignment horizontal="right" vertical="center"/>
    </xf>
    <xf numFmtId="3" fontId="15" fillId="0" borderId="11" xfId="0" applyNumberFormat="1" applyFont="1" applyBorder="1" applyAlignment="1" applyProtection="1">
      <alignment horizontal="right" vertical="center"/>
    </xf>
    <xf numFmtId="3" fontId="15" fillId="0" borderId="13" xfId="0" applyNumberFormat="1" applyFont="1" applyBorder="1" applyAlignment="1" applyProtection="1">
      <alignment horizontal="right" vertical="center"/>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horizontal="left" vertical="center" shrinkToFit="1"/>
    </xf>
    <xf numFmtId="0" fontId="12" fillId="0" borderId="12" xfId="0" applyFont="1" applyBorder="1" applyAlignment="1" applyProtection="1">
      <alignment horizontal="left" vertical="center" shrinkToFit="1"/>
    </xf>
    <xf numFmtId="0" fontId="12" fillId="0" borderId="13" xfId="0" applyFont="1" applyBorder="1" applyAlignment="1" applyProtection="1">
      <alignment horizontal="left" vertical="center" shrinkToFit="1"/>
    </xf>
    <xf numFmtId="14" fontId="12" fillId="0" borderId="11" xfId="0" applyNumberFormat="1" applyFont="1" applyBorder="1" applyAlignment="1" applyProtection="1">
      <alignment horizontal="center" vertical="center"/>
    </xf>
    <xf numFmtId="14" fontId="12" fillId="0" borderId="13" xfId="0" applyNumberFormat="1" applyFont="1" applyBorder="1" applyAlignment="1" applyProtection="1">
      <alignment horizontal="center" vertical="center"/>
    </xf>
    <xf numFmtId="0" fontId="12" fillId="0" borderId="11" xfId="0" applyFont="1" applyBorder="1" applyAlignment="1" applyProtection="1">
      <alignment horizontal="right" vertical="center" wrapText="1"/>
    </xf>
    <xf numFmtId="0" fontId="12" fillId="0" borderId="13" xfId="0"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3" fontId="12" fillId="0" borderId="13" xfId="0" applyNumberFormat="1" applyFont="1" applyBorder="1" applyAlignment="1" applyProtection="1">
      <alignment horizontal="right" vertical="center"/>
    </xf>
    <xf numFmtId="0" fontId="12" fillId="0" borderId="11" xfId="0" applyFont="1" applyBorder="1" applyAlignment="1" applyProtection="1">
      <alignment vertical="center" wrapText="1"/>
    </xf>
    <xf numFmtId="0" fontId="12" fillId="0" borderId="12" xfId="0" applyFont="1" applyBorder="1" applyAlignment="1" applyProtection="1">
      <alignment vertical="center" wrapText="1"/>
    </xf>
    <xf numFmtId="0" fontId="12" fillId="0" borderId="13" xfId="0" applyFont="1" applyBorder="1" applyAlignment="1" applyProtection="1">
      <alignment vertical="center" wrapText="1"/>
    </xf>
    <xf numFmtId="0" fontId="48" fillId="0" borderId="11" xfId="0" applyFont="1" applyBorder="1" applyAlignment="1" applyProtection="1">
      <alignment horizontal="left" vertical="center" shrinkToFit="1"/>
    </xf>
    <xf numFmtId="0" fontId="48" fillId="0" borderId="12" xfId="0" applyFont="1" applyBorder="1" applyAlignment="1" applyProtection="1">
      <alignment horizontal="left" vertical="center" shrinkToFit="1"/>
    </xf>
    <xf numFmtId="0" fontId="48" fillId="0" borderId="13" xfId="0" applyFont="1" applyBorder="1" applyAlignment="1" applyProtection="1">
      <alignment horizontal="left" vertical="center" shrinkToFit="1"/>
    </xf>
    <xf numFmtId="0" fontId="48" fillId="0" borderId="11" xfId="0" applyFont="1" applyBorder="1" applyAlignment="1" applyProtection="1">
      <alignment horizontal="center" vertical="center"/>
    </xf>
    <xf numFmtId="0" fontId="48" fillId="0" borderId="13" xfId="0" applyFont="1" applyBorder="1" applyAlignment="1" applyProtection="1">
      <alignment horizontal="center" vertical="center"/>
    </xf>
    <xf numFmtId="14" fontId="48" fillId="0" borderId="11" xfId="0" applyNumberFormat="1" applyFont="1" applyBorder="1" applyAlignment="1" applyProtection="1">
      <alignment horizontal="center" vertical="center"/>
    </xf>
    <xf numFmtId="14" fontId="48" fillId="0" borderId="13" xfId="0" applyNumberFormat="1" applyFont="1" applyBorder="1" applyAlignment="1" applyProtection="1">
      <alignment horizontal="center" vertical="center"/>
    </xf>
    <xf numFmtId="0" fontId="48" fillId="0" borderId="11" xfId="0" applyFont="1" applyBorder="1" applyAlignment="1" applyProtection="1">
      <alignment horizontal="right" vertical="center" wrapText="1"/>
    </xf>
    <xf numFmtId="0" fontId="48" fillId="0" borderId="13" xfId="0" applyFont="1" applyBorder="1" applyAlignment="1" applyProtection="1">
      <alignment horizontal="right" vertical="center" wrapText="1"/>
    </xf>
    <xf numFmtId="3" fontId="47" fillId="0" borderId="11" xfId="0" applyNumberFormat="1" applyFont="1" applyBorder="1" applyAlignment="1" applyProtection="1">
      <alignment horizontal="right" vertical="center"/>
    </xf>
    <xf numFmtId="3" fontId="47" fillId="0" borderId="13" xfId="0" applyNumberFormat="1" applyFont="1" applyBorder="1" applyAlignment="1" applyProtection="1">
      <alignment horizontal="right" vertical="center"/>
    </xf>
    <xf numFmtId="3" fontId="46" fillId="0" borderId="11" xfId="0" applyNumberFormat="1" applyFont="1" applyBorder="1" applyAlignment="1" applyProtection="1">
      <alignment horizontal="right" vertical="center"/>
    </xf>
    <xf numFmtId="3" fontId="46" fillId="0" borderId="13" xfId="0" applyNumberFormat="1" applyFont="1" applyBorder="1" applyAlignment="1" applyProtection="1">
      <alignment horizontal="right" vertical="center"/>
    </xf>
    <xf numFmtId="0" fontId="48" fillId="0" borderId="11" xfId="0" applyFont="1" applyBorder="1" applyAlignment="1" applyProtection="1">
      <alignment vertical="center" wrapText="1"/>
    </xf>
    <xf numFmtId="0" fontId="48" fillId="0" borderId="12" xfId="0" applyFont="1" applyBorder="1" applyAlignment="1" applyProtection="1">
      <alignment vertical="center" wrapText="1"/>
    </xf>
    <xf numFmtId="0" fontId="48" fillId="0" borderId="13" xfId="0" applyFont="1" applyBorder="1" applyAlignment="1" applyProtection="1">
      <alignment vertical="center" wrapText="1"/>
    </xf>
    <xf numFmtId="0" fontId="12" fillId="0" borderId="14" xfId="0" applyFont="1" applyBorder="1" applyAlignment="1" applyProtection="1">
      <alignment horizontal="center" vertical="center" wrapText="1"/>
    </xf>
    <xf numFmtId="0" fontId="12" fillId="0" borderId="10" xfId="0" applyFont="1" applyBorder="1" applyAlignment="1" applyProtection="1">
      <alignment horizontal="center" vertical="center"/>
    </xf>
    <xf numFmtId="0" fontId="12" fillId="0" borderId="1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14" fontId="12" fillId="0" borderId="11" xfId="0" applyNumberFormat="1" applyFont="1" applyFill="1" applyBorder="1" applyAlignment="1" applyProtection="1">
      <alignment horizontal="center" vertical="center"/>
      <protection locked="0"/>
    </xf>
    <xf numFmtId="14" fontId="12" fillId="0" borderId="13"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left" vertical="center" shrinkToFit="1"/>
      <protection locked="0"/>
    </xf>
    <xf numFmtId="0" fontId="12" fillId="0" borderId="13" xfId="0" applyFont="1" applyFill="1" applyBorder="1" applyAlignment="1" applyProtection="1">
      <alignment horizontal="left" vertical="center" shrinkToFit="1"/>
      <protection locked="0"/>
    </xf>
    <xf numFmtId="3" fontId="12" fillId="0" borderId="11"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0" fontId="12" fillId="0" borderId="12" xfId="0" applyFont="1" applyFill="1" applyBorder="1" applyAlignment="1" applyProtection="1">
      <alignment horizontal="left" vertical="center" shrinkToFit="1"/>
      <protection locked="0"/>
    </xf>
    <xf numFmtId="3" fontId="12" fillId="0" borderId="11" xfId="0" applyNumberFormat="1" applyFont="1" applyFill="1" applyBorder="1" applyAlignment="1" applyProtection="1">
      <alignment horizontal="right" vertical="center"/>
      <protection locked="0"/>
    </xf>
    <xf numFmtId="3" fontId="12" fillId="0" borderId="13" xfId="0" applyNumberFormat="1" applyFont="1" applyFill="1" applyBorder="1" applyAlignment="1" applyProtection="1">
      <alignment horizontal="right" vertical="center"/>
      <protection locked="0"/>
    </xf>
    <xf numFmtId="14" fontId="12" fillId="0" borderId="1" xfId="0" applyNumberFormat="1" applyFont="1" applyBorder="1" applyAlignment="1" applyProtection="1">
      <alignment horizontal="center" vertical="center"/>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48" fillId="0" borderId="14" xfId="0" applyFont="1" applyBorder="1" applyProtection="1">
      <alignment vertical="center"/>
    </xf>
    <xf numFmtId="0" fontId="48" fillId="0" borderId="10" xfId="0" applyFont="1" applyBorder="1" applyProtection="1">
      <alignment vertical="center"/>
    </xf>
    <xf numFmtId="0" fontId="48" fillId="0" borderId="2" xfId="0" applyFont="1" applyBorder="1" applyAlignment="1" applyProtection="1">
      <alignment horizontal="left" vertical="center" shrinkToFit="1"/>
    </xf>
    <xf numFmtId="0" fontId="48" fillId="0" borderId="3" xfId="0" applyFont="1" applyBorder="1" applyAlignment="1" applyProtection="1">
      <alignment horizontal="left" vertical="center" shrinkToFit="1"/>
    </xf>
    <xf numFmtId="0" fontId="48" fillId="0" borderId="4" xfId="0" applyFont="1" applyBorder="1" applyAlignment="1" applyProtection="1">
      <alignment horizontal="left" vertical="center" shrinkToFit="1"/>
    </xf>
    <xf numFmtId="0" fontId="48" fillId="0" borderId="7" xfId="0" applyFont="1" applyBorder="1" applyAlignment="1" applyProtection="1">
      <alignment horizontal="left" vertical="center" shrinkToFit="1"/>
    </xf>
    <xf numFmtId="0" fontId="48" fillId="0" borderId="8" xfId="0" applyFont="1" applyBorder="1" applyAlignment="1" applyProtection="1">
      <alignment horizontal="left" vertical="center" shrinkToFit="1"/>
    </xf>
    <xf numFmtId="0" fontId="48" fillId="0" borderId="9" xfId="0" applyFont="1" applyBorder="1" applyAlignment="1" applyProtection="1">
      <alignment horizontal="left" vertical="center" shrinkToFit="1"/>
    </xf>
    <xf numFmtId="0" fontId="48" fillId="0" borderId="2" xfId="0" applyFont="1" applyBorder="1" applyAlignment="1" applyProtection="1">
      <alignment horizontal="center" vertical="center"/>
    </xf>
    <xf numFmtId="0" fontId="48" fillId="0" borderId="4" xfId="0" applyFont="1" applyBorder="1" applyAlignment="1" applyProtection="1">
      <alignment horizontal="center" vertical="center"/>
    </xf>
    <xf numFmtId="0" fontId="48" fillId="0" borderId="7" xfId="0" applyFont="1" applyBorder="1" applyAlignment="1" applyProtection="1">
      <alignment horizontal="center" vertical="center"/>
    </xf>
    <xf numFmtId="0" fontId="48" fillId="0" borderId="9" xfId="0" applyFont="1" applyBorder="1" applyAlignment="1" applyProtection="1">
      <alignment horizontal="center" vertical="center"/>
    </xf>
    <xf numFmtId="14" fontId="48" fillId="0" borderId="2" xfId="0" applyNumberFormat="1" applyFont="1" applyBorder="1" applyAlignment="1" applyProtection="1">
      <alignment horizontal="center" vertical="center"/>
    </xf>
    <xf numFmtId="14" fontId="48" fillId="0" borderId="4" xfId="0" applyNumberFormat="1" applyFont="1" applyBorder="1" applyAlignment="1" applyProtection="1">
      <alignment horizontal="center" vertical="center"/>
    </xf>
    <xf numFmtId="14" fontId="48" fillId="0" borderId="7" xfId="0" applyNumberFormat="1" applyFont="1" applyBorder="1" applyAlignment="1" applyProtection="1">
      <alignment horizontal="center" vertical="center"/>
    </xf>
    <xf numFmtId="14" fontId="48" fillId="0" borderId="9" xfId="0" applyNumberFormat="1" applyFont="1" applyBorder="1" applyAlignment="1" applyProtection="1">
      <alignment horizontal="center" vertical="center"/>
    </xf>
    <xf numFmtId="0" fontId="48" fillId="0" borderId="2" xfId="0" applyFont="1" applyBorder="1" applyAlignment="1" applyProtection="1">
      <alignment horizontal="right" vertical="center" wrapText="1"/>
    </xf>
    <xf numFmtId="0" fontId="48" fillId="0" borderId="4" xfId="0" applyFont="1" applyBorder="1" applyAlignment="1" applyProtection="1">
      <alignment horizontal="right" vertical="center" wrapText="1"/>
    </xf>
    <xf numFmtId="0" fontId="48" fillId="0" borderId="7" xfId="0" applyFont="1" applyBorder="1" applyAlignment="1" applyProtection="1">
      <alignment horizontal="right" vertical="center" wrapText="1"/>
    </xf>
    <xf numFmtId="0" fontId="48" fillId="0" borderId="9" xfId="0" applyFont="1" applyBorder="1" applyAlignment="1" applyProtection="1">
      <alignment horizontal="right" vertical="center" wrapText="1"/>
    </xf>
    <xf numFmtId="0" fontId="48" fillId="0" borderId="14" xfId="0" applyFont="1" applyBorder="1" applyAlignment="1" applyProtection="1">
      <alignment horizontal="right" vertical="center"/>
    </xf>
    <xf numFmtId="0" fontId="48" fillId="0" borderId="10" xfId="0" applyFont="1" applyBorder="1" applyAlignment="1" applyProtection="1">
      <alignment horizontal="right" vertical="center"/>
    </xf>
    <xf numFmtId="3" fontId="47" fillId="0" borderId="2" xfId="0" applyNumberFormat="1" applyFont="1" applyBorder="1" applyAlignment="1" applyProtection="1">
      <alignment horizontal="right" vertical="center"/>
    </xf>
    <xf numFmtId="3" fontId="47" fillId="0" borderId="4" xfId="0" applyNumberFormat="1" applyFont="1" applyBorder="1" applyAlignment="1" applyProtection="1">
      <alignment horizontal="right" vertical="center"/>
    </xf>
    <xf numFmtId="3" fontId="47" fillId="0" borderId="7" xfId="0" applyNumberFormat="1" applyFont="1" applyBorder="1" applyAlignment="1" applyProtection="1">
      <alignment horizontal="right" vertical="center"/>
    </xf>
    <xf numFmtId="3" fontId="47" fillId="0" borderId="9" xfId="0" applyNumberFormat="1" applyFont="1" applyBorder="1" applyAlignment="1" applyProtection="1">
      <alignment horizontal="right" vertical="center"/>
    </xf>
    <xf numFmtId="0" fontId="48" fillId="0" borderId="14" xfId="0" applyFont="1" applyBorder="1" applyAlignment="1" applyProtection="1">
      <alignment horizontal="center" vertical="center"/>
    </xf>
    <xf numFmtId="0" fontId="48" fillId="0" borderId="10" xfId="0" applyFont="1" applyBorder="1" applyAlignment="1" applyProtection="1">
      <alignment horizontal="center" vertical="center"/>
    </xf>
    <xf numFmtId="3" fontId="46" fillId="0" borderId="2" xfId="0" applyNumberFormat="1" applyFont="1" applyBorder="1" applyAlignment="1" applyProtection="1">
      <alignment horizontal="right" vertical="center"/>
    </xf>
    <xf numFmtId="3" fontId="46" fillId="0" borderId="4" xfId="0" applyNumberFormat="1" applyFont="1" applyBorder="1" applyAlignment="1" applyProtection="1">
      <alignment horizontal="right" vertical="center"/>
    </xf>
    <xf numFmtId="3" fontId="46" fillId="0" borderId="7" xfId="0" applyNumberFormat="1" applyFont="1" applyBorder="1" applyAlignment="1" applyProtection="1">
      <alignment horizontal="right" vertical="center"/>
    </xf>
    <xf numFmtId="3" fontId="46" fillId="0" borderId="9" xfId="0" applyNumberFormat="1" applyFont="1" applyBorder="1" applyAlignment="1" applyProtection="1">
      <alignment horizontal="right" vertical="center"/>
    </xf>
    <xf numFmtId="0" fontId="48" fillId="0" borderId="2" xfId="0" applyFont="1" applyBorder="1" applyAlignment="1" applyProtection="1">
      <alignment horizontal="left" vertical="center" wrapText="1"/>
    </xf>
    <xf numFmtId="0" fontId="48" fillId="0" borderId="3" xfId="0" applyFont="1" applyBorder="1" applyAlignment="1" applyProtection="1">
      <alignment horizontal="left" vertical="center" wrapText="1"/>
    </xf>
    <xf numFmtId="0" fontId="48" fillId="0" borderId="4" xfId="0" applyFont="1" applyBorder="1" applyAlignment="1" applyProtection="1">
      <alignment horizontal="left" vertical="center" wrapText="1"/>
    </xf>
    <xf numFmtId="0" fontId="48" fillId="0" borderId="7" xfId="0" applyFont="1" applyBorder="1" applyAlignment="1" applyProtection="1">
      <alignment horizontal="left" vertical="center" wrapText="1"/>
    </xf>
    <xf numFmtId="0" fontId="48" fillId="0" borderId="8" xfId="0" applyFont="1" applyBorder="1" applyAlignment="1" applyProtection="1">
      <alignment horizontal="left" vertical="center" wrapText="1"/>
    </xf>
    <xf numFmtId="0" fontId="48" fillId="0" borderId="9" xfId="0" applyFont="1" applyBorder="1" applyAlignment="1" applyProtection="1">
      <alignment horizontal="left" vertical="center" wrapText="1"/>
    </xf>
    <xf numFmtId="0" fontId="12" fillId="0" borderId="11" xfId="0" applyFont="1" applyBorder="1" applyAlignment="1" applyProtection="1">
      <alignment vertical="center"/>
    </xf>
    <xf numFmtId="0" fontId="12" fillId="0" borderId="12" xfId="0" applyFont="1" applyBorder="1" applyAlignment="1" applyProtection="1">
      <alignment vertical="center"/>
    </xf>
    <xf numFmtId="0" fontId="12" fillId="0" borderId="13" xfId="0" applyFont="1" applyBorder="1" applyAlignment="1" applyProtection="1">
      <alignment vertical="center"/>
    </xf>
    <xf numFmtId="0" fontId="12" fillId="0" borderId="14" xfId="0" applyFont="1" applyBorder="1" applyAlignment="1" applyProtection="1">
      <alignment horizontal="center" vertical="center"/>
    </xf>
    <xf numFmtId="0" fontId="15" fillId="0" borderId="3"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protection locked="0"/>
    </xf>
    <xf numFmtId="0" fontId="8" fillId="0" borderId="1" xfId="0" applyFont="1" applyBorder="1" applyAlignment="1">
      <alignment horizontal="center" vertical="center"/>
    </xf>
    <xf numFmtId="0" fontId="8" fillId="0" borderId="1" xfId="0" applyFont="1" applyBorder="1" applyAlignment="1">
      <alignment horizontal="left" vertical="top"/>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8" fillId="0" borderId="1" xfId="0" applyFont="1" applyBorder="1" applyAlignment="1">
      <alignment horizontal="center" vertical="center" wrapText="1"/>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8" fillId="0" borderId="1" xfId="0" applyFont="1" applyBorder="1" applyAlignment="1">
      <alignment horizontal="left" vertical="center"/>
    </xf>
    <xf numFmtId="0" fontId="12" fillId="0" borderId="11" xfId="0" applyFont="1" applyBorder="1" applyProtection="1">
      <alignment vertical="center"/>
      <protection locked="0"/>
    </xf>
    <xf numFmtId="0" fontId="12" fillId="0" borderId="12" xfId="0" applyFont="1" applyBorder="1" applyProtection="1">
      <alignment vertical="center"/>
      <protection locked="0"/>
    </xf>
    <xf numFmtId="0" fontId="12" fillId="0" borderId="13" xfId="0" applyFont="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31" fillId="0" borderId="3" xfId="0" applyFont="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39" fillId="0" borderId="5" xfId="0" applyFont="1" applyBorder="1" applyAlignment="1">
      <alignment horizontal="left" vertical="top" wrapText="1"/>
    </xf>
    <xf numFmtId="0" fontId="39" fillId="0" borderId="0" xfId="0" applyFont="1" applyAlignment="1">
      <alignment horizontal="left" vertical="top" wrapText="1"/>
    </xf>
    <xf numFmtId="0" fontId="48" fillId="0" borderId="1" xfId="0" applyFont="1" applyBorder="1" applyAlignment="1" applyProtection="1">
      <alignment horizontal="left" vertical="center" wrapText="1"/>
      <protection locked="0"/>
    </xf>
    <xf numFmtId="0" fontId="48" fillId="0" borderId="11" xfId="0" applyFont="1" applyBorder="1" applyProtection="1">
      <alignment vertical="center"/>
      <protection locked="0"/>
    </xf>
    <xf numFmtId="0" fontId="48" fillId="0" borderId="12" xfId="0" applyFont="1" applyBorder="1" applyProtection="1">
      <alignment vertical="center"/>
      <protection locked="0"/>
    </xf>
    <xf numFmtId="0" fontId="48" fillId="0" borderId="13" xfId="0" applyFont="1" applyBorder="1" applyProtection="1">
      <alignment vertical="center"/>
      <protection locked="0"/>
    </xf>
    <xf numFmtId="0" fontId="48" fillId="0" borderId="1" xfId="0" applyFont="1" applyBorder="1" applyAlignment="1" applyProtection="1">
      <alignment horizontal="left" vertical="center"/>
      <protection locked="0"/>
    </xf>
    <xf numFmtId="49" fontId="48" fillId="0" borderId="2" xfId="0" applyNumberFormat="1" applyFont="1" applyBorder="1" applyAlignment="1" applyProtection="1">
      <alignment horizontal="left" vertical="center" wrapText="1"/>
      <protection locked="0"/>
    </xf>
    <xf numFmtId="49" fontId="48" fillId="0" borderId="3" xfId="0" applyNumberFormat="1" applyFont="1" applyBorder="1" applyAlignment="1" applyProtection="1">
      <alignment horizontal="left" vertical="center" wrapText="1"/>
      <protection locked="0"/>
    </xf>
    <xf numFmtId="49" fontId="48" fillId="0" borderId="4" xfId="0" applyNumberFormat="1" applyFont="1" applyBorder="1" applyAlignment="1" applyProtection="1">
      <alignment horizontal="left" vertical="center" wrapText="1"/>
      <protection locked="0"/>
    </xf>
    <xf numFmtId="49" fontId="48" fillId="0" borderId="5" xfId="0" applyNumberFormat="1" applyFont="1" applyBorder="1" applyAlignment="1" applyProtection="1">
      <alignment horizontal="left" vertical="center" wrapText="1"/>
      <protection locked="0"/>
    </xf>
    <xf numFmtId="49" fontId="48" fillId="0" borderId="0" xfId="0" applyNumberFormat="1" applyFont="1" applyAlignment="1" applyProtection="1">
      <alignment horizontal="left" vertical="center" wrapText="1"/>
      <protection locked="0"/>
    </xf>
    <xf numFmtId="49" fontId="48" fillId="0" borderId="6" xfId="0" applyNumberFormat="1" applyFont="1" applyBorder="1" applyAlignment="1" applyProtection="1">
      <alignment horizontal="left" vertical="center" wrapText="1"/>
      <protection locked="0"/>
    </xf>
    <xf numFmtId="49" fontId="48" fillId="0" borderId="7" xfId="0" applyNumberFormat="1" applyFont="1" applyBorder="1" applyAlignment="1" applyProtection="1">
      <alignment horizontal="left" vertical="center" wrapText="1"/>
      <protection locked="0"/>
    </xf>
    <xf numFmtId="49" fontId="48" fillId="0" borderId="8" xfId="0" applyNumberFormat="1" applyFont="1" applyBorder="1" applyAlignment="1" applyProtection="1">
      <alignment horizontal="left" vertical="center" wrapText="1"/>
      <protection locked="0"/>
    </xf>
    <xf numFmtId="49" fontId="48" fillId="0" borderId="9" xfId="0" applyNumberFormat="1" applyFont="1" applyBorder="1" applyAlignment="1" applyProtection="1">
      <alignment horizontal="left" vertical="center" wrapText="1"/>
      <protection locked="0"/>
    </xf>
    <xf numFmtId="0" fontId="48" fillId="0" borderId="2" xfId="0" applyFont="1" applyBorder="1" applyAlignment="1" applyProtection="1">
      <alignment horizontal="left" vertical="center" wrapText="1"/>
      <protection locked="0"/>
    </xf>
    <xf numFmtId="0" fontId="48" fillId="0" borderId="3" xfId="0" applyFont="1" applyBorder="1" applyAlignment="1" applyProtection="1">
      <alignment horizontal="left" vertical="center" wrapText="1"/>
      <protection locked="0"/>
    </xf>
    <xf numFmtId="0" fontId="48" fillId="0" borderId="4" xfId="0" applyFont="1" applyBorder="1" applyAlignment="1" applyProtection="1">
      <alignment horizontal="left" vertical="center" wrapText="1"/>
      <protection locked="0"/>
    </xf>
    <xf numFmtId="0" fontId="48" fillId="0" borderId="5"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0" borderId="6" xfId="0" applyFont="1" applyBorder="1" applyAlignment="1" applyProtection="1">
      <alignment horizontal="left" vertical="center" wrapText="1"/>
      <protection locked="0"/>
    </xf>
    <xf numFmtId="0" fontId="48" fillId="0" borderId="7" xfId="0" applyFont="1" applyBorder="1" applyAlignment="1" applyProtection="1">
      <alignment horizontal="left" vertical="center" wrapText="1"/>
      <protection locked="0"/>
    </xf>
    <xf numFmtId="0" fontId="48" fillId="0" borderId="8" xfId="0" applyFont="1" applyBorder="1" applyAlignment="1" applyProtection="1">
      <alignment horizontal="left" vertical="center" wrapText="1"/>
      <protection locked="0"/>
    </xf>
    <xf numFmtId="0" fontId="48" fillId="0" borderId="9" xfId="0" applyFont="1" applyBorder="1" applyAlignment="1" applyProtection="1">
      <alignment horizontal="left" vertical="center" wrapText="1"/>
      <protection locked="0"/>
    </xf>
    <xf numFmtId="0" fontId="48" fillId="0" borderId="11" xfId="0" applyFont="1" applyBorder="1" applyAlignment="1" applyProtection="1">
      <alignment horizontal="left" vertical="center"/>
      <protection locked="0"/>
    </xf>
    <xf numFmtId="0" fontId="48" fillId="0" borderId="12" xfId="0" applyFont="1" applyBorder="1" applyAlignment="1" applyProtection="1">
      <alignment horizontal="left" vertical="center"/>
      <protection locked="0"/>
    </xf>
    <xf numFmtId="0" fontId="48" fillId="0" borderId="13" xfId="0" applyFont="1" applyBorder="1" applyAlignment="1" applyProtection="1">
      <alignment horizontal="left" vertical="center"/>
      <protection locked="0"/>
    </xf>
    <xf numFmtId="0" fontId="39" fillId="0" borderId="0" xfId="0" applyFont="1" applyBorder="1" applyAlignment="1">
      <alignment horizontal="left" vertical="top" wrapText="1"/>
    </xf>
    <xf numFmtId="0" fontId="45" fillId="0" borderId="1" xfId="0" applyFont="1" applyBorder="1" applyAlignment="1">
      <alignment horizontal="center" vertical="center"/>
    </xf>
    <xf numFmtId="0" fontId="48" fillId="0" borderId="5" xfId="0" applyFont="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6"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45" fillId="0" borderId="1" xfId="0" applyFont="1" applyBorder="1" applyAlignment="1" applyProtection="1">
      <alignment horizontal="center" vertical="center"/>
    </xf>
    <xf numFmtId="0" fontId="9" fillId="0" borderId="1" xfId="0" applyFont="1" applyBorder="1" applyAlignment="1" applyProtection="1">
      <alignment horizontal="left" vertical="center"/>
    </xf>
    <xf numFmtId="0" fontId="8" fillId="0" borderId="2" xfId="0" applyFont="1" applyBorder="1" applyAlignment="1" applyProtection="1">
      <alignment horizontal="left" vertical="top" wrapText="1"/>
    </xf>
    <xf numFmtId="0" fontId="8" fillId="0" borderId="3"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0" xfId="0" applyFont="1" applyAlignment="1" applyProtection="1">
      <alignment horizontal="left" vertical="top" wrapText="1"/>
    </xf>
    <xf numFmtId="0" fontId="8" fillId="0" borderId="6"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9" fillId="0" borderId="14"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45" fillId="0" borderId="2" xfId="0" applyFont="1" applyBorder="1" applyAlignment="1" applyProtection="1">
      <alignment horizontal="center" vertical="center" wrapText="1"/>
    </xf>
    <xf numFmtId="0" fontId="45" fillId="0" borderId="3" xfId="0" applyFont="1" applyBorder="1" applyAlignment="1" applyProtection="1">
      <alignment horizontal="center" vertical="center" wrapText="1"/>
    </xf>
    <xf numFmtId="0" fontId="45" fillId="0" borderId="4" xfId="0" applyFont="1" applyBorder="1" applyAlignment="1" applyProtection="1">
      <alignment horizontal="center" vertical="center" wrapText="1"/>
    </xf>
    <xf numFmtId="0" fontId="45" fillId="0" borderId="5"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 xfId="0" applyFont="1" applyBorder="1" applyAlignment="1" applyProtection="1">
      <alignment horizontal="center" vertical="center" wrapText="1"/>
    </xf>
    <xf numFmtId="0" fontId="45" fillId="0" borderId="7" xfId="0" applyFont="1" applyBorder="1" applyAlignment="1" applyProtection="1">
      <alignment horizontal="center" vertical="center" wrapText="1"/>
    </xf>
    <xf numFmtId="0" fontId="45" fillId="0" borderId="8" xfId="0" applyFont="1" applyBorder="1" applyAlignment="1" applyProtection="1">
      <alignment horizontal="center" vertical="center" wrapText="1"/>
    </xf>
    <xf numFmtId="0" fontId="45" fillId="0" borderId="9" xfId="0" applyFont="1" applyBorder="1" applyAlignment="1" applyProtection="1">
      <alignment horizontal="center" vertical="center" wrapText="1"/>
    </xf>
    <xf numFmtId="189" fontId="45" fillId="0" borderId="2" xfId="0" applyNumberFormat="1" applyFont="1" applyBorder="1" applyAlignment="1" applyProtection="1">
      <alignment horizontal="center" vertical="center"/>
    </xf>
    <xf numFmtId="189" fontId="45" fillId="0" borderId="3" xfId="0" applyNumberFormat="1" applyFont="1" applyBorder="1" applyAlignment="1" applyProtection="1">
      <alignment horizontal="center" vertical="center"/>
    </xf>
    <xf numFmtId="189" fontId="45" fillId="0" borderId="5" xfId="0" applyNumberFormat="1" applyFont="1" applyBorder="1" applyAlignment="1" applyProtection="1">
      <alignment horizontal="center" vertical="center"/>
    </xf>
    <xf numFmtId="189" fontId="45" fillId="0" borderId="0" xfId="0" applyNumberFormat="1" applyFont="1" applyAlignment="1" applyProtection="1">
      <alignment horizontal="center" vertical="center"/>
    </xf>
    <xf numFmtId="189" fontId="45" fillId="0" borderId="7" xfId="0" applyNumberFormat="1" applyFont="1" applyBorder="1" applyAlignment="1" applyProtection="1">
      <alignment horizontal="center" vertical="center"/>
    </xf>
    <xf numFmtId="189" fontId="45" fillId="0" borderId="8" xfId="0" applyNumberFormat="1" applyFont="1" applyBorder="1" applyAlignment="1" applyProtection="1">
      <alignment horizontal="center" vertical="center"/>
    </xf>
    <xf numFmtId="189" fontId="9" fillId="0" borderId="4" xfId="0" applyNumberFormat="1" applyFont="1" applyBorder="1" applyAlignment="1" applyProtection="1">
      <alignment horizontal="center" vertical="center"/>
    </xf>
    <xf numFmtId="189" fontId="9" fillId="0" borderId="6" xfId="0" applyNumberFormat="1" applyFont="1" applyBorder="1" applyAlignment="1" applyProtection="1">
      <alignment horizontal="center" vertical="center"/>
    </xf>
    <xf numFmtId="189" fontId="9" fillId="0" borderId="9" xfId="0" applyNumberFormat="1" applyFont="1" applyBorder="1" applyAlignment="1" applyProtection="1">
      <alignment horizontal="center" vertical="center"/>
    </xf>
    <xf numFmtId="191" fontId="45" fillId="0" borderId="2" xfId="0" applyNumberFormat="1" applyFont="1" applyBorder="1" applyAlignment="1" applyProtection="1">
      <alignment horizontal="center" vertical="center"/>
    </xf>
    <xf numFmtId="191" fontId="45" fillId="0" borderId="3" xfId="0" applyNumberFormat="1" applyFont="1" applyBorder="1" applyAlignment="1" applyProtection="1">
      <alignment horizontal="center" vertical="center"/>
    </xf>
    <xf numFmtId="191" fontId="45" fillId="0" borderId="5" xfId="0" applyNumberFormat="1" applyFont="1" applyBorder="1" applyAlignment="1" applyProtection="1">
      <alignment horizontal="center" vertical="center"/>
    </xf>
    <xf numFmtId="191" fontId="45" fillId="0" borderId="0" xfId="0" applyNumberFormat="1" applyFont="1" applyAlignment="1" applyProtection="1">
      <alignment horizontal="center" vertical="center"/>
    </xf>
    <xf numFmtId="191" fontId="45" fillId="0" borderId="7" xfId="0" applyNumberFormat="1" applyFont="1" applyBorder="1" applyAlignment="1" applyProtection="1">
      <alignment horizontal="center" vertical="center"/>
    </xf>
    <xf numFmtId="191" fontId="45" fillId="0" borderId="8" xfId="0" applyNumberFormat="1" applyFont="1" applyBorder="1" applyAlignment="1" applyProtection="1">
      <alignment horizontal="center" vertical="center"/>
    </xf>
    <xf numFmtId="190" fontId="9" fillId="0" borderId="4" xfId="0" applyNumberFormat="1" applyFont="1" applyBorder="1" applyAlignment="1" applyProtection="1">
      <alignment horizontal="center" vertical="center"/>
    </xf>
    <xf numFmtId="190" fontId="9" fillId="0" borderId="6" xfId="0" applyNumberFormat="1" applyFont="1" applyBorder="1" applyAlignment="1" applyProtection="1">
      <alignment horizontal="center" vertical="center"/>
    </xf>
    <xf numFmtId="190" fontId="9" fillId="0" borderId="9" xfId="0" applyNumberFormat="1" applyFont="1" applyBorder="1" applyAlignment="1" applyProtection="1">
      <alignment horizontal="center" vertical="center"/>
    </xf>
    <xf numFmtId="0" fontId="47" fillId="0" borderId="2" xfId="0" applyFont="1" applyBorder="1" applyAlignment="1" applyProtection="1">
      <alignment horizontal="left" vertical="center" wrapText="1"/>
    </xf>
    <xf numFmtId="0" fontId="47" fillId="0" borderId="3" xfId="0" applyFont="1" applyBorder="1" applyAlignment="1" applyProtection="1">
      <alignment horizontal="left" vertical="center" wrapText="1"/>
    </xf>
    <xf numFmtId="0" fontId="47" fillId="0" borderId="4" xfId="0" applyFont="1" applyBorder="1" applyAlignment="1" applyProtection="1">
      <alignment horizontal="left" vertical="center" wrapText="1"/>
    </xf>
    <xf numFmtId="0" fontId="47" fillId="0" borderId="5" xfId="0" applyFont="1" applyBorder="1" applyAlignment="1" applyProtection="1">
      <alignment horizontal="left" vertical="center" wrapText="1"/>
    </xf>
    <xf numFmtId="0" fontId="47" fillId="0" borderId="0" xfId="0" applyFont="1" applyAlignment="1" applyProtection="1">
      <alignment horizontal="left" vertical="center" wrapText="1"/>
    </xf>
    <xf numFmtId="0" fontId="47" fillId="0" borderId="6" xfId="0" applyFont="1" applyBorder="1" applyAlignment="1" applyProtection="1">
      <alignment horizontal="left" vertical="center" wrapText="1"/>
    </xf>
    <xf numFmtId="0" fontId="47" fillId="0" borderId="7" xfId="0" applyFont="1" applyBorder="1" applyAlignment="1" applyProtection="1">
      <alignment horizontal="left" vertical="center" wrapText="1"/>
    </xf>
    <xf numFmtId="0" fontId="47" fillId="0" borderId="8" xfId="0" applyFont="1" applyBorder="1" applyAlignment="1" applyProtection="1">
      <alignment horizontal="left" vertical="center" wrapText="1"/>
    </xf>
    <xf numFmtId="0" fontId="47" fillId="0" borderId="9" xfId="0" applyFont="1" applyBorder="1" applyAlignment="1" applyProtection="1">
      <alignment horizontal="left" vertical="center" wrapText="1"/>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189" fontId="9" fillId="0" borderId="2" xfId="0" applyNumberFormat="1" applyFont="1" applyBorder="1" applyAlignment="1" applyProtection="1">
      <alignment horizontal="center" vertical="center"/>
      <protection locked="0"/>
    </xf>
    <xf numFmtId="189" fontId="9" fillId="0" borderId="3" xfId="0" applyNumberFormat="1" applyFont="1" applyBorder="1" applyAlignment="1" applyProtection="1">
      <alignment horizontal="center" vertical="center"/>
      <protection locked="0"/>
    </xf>
    <xf numFmtId="189" fontId="9" fillId="0" borderId="5" xfId="0" applyNumberFormat="1" applyFont="1" applyBorder="1" applyAlignment="1" applyProtection="1">
      <alignment horizontal="center" vertical="center"/>
      <protection locked="0"/>
    </xf>
    <xf numFmtId="189" fontId="9" fillId="0" borderId="0" xfId="0" applyNumberFormat="1" applyFont="1" applyBorder="1" applyAlignment="1" applyProtection="1">
      <alignment horizontal="center" vertical="center"/>
      <protection locked="0"/>
    </xf>
    <xf numFmtId="189" fontId="9" fillId="0" borderId="7" xfId="0" applyNumberFormat="1" applyFont="1" applyBorder="1" applyAlignment="1" applyProtection="1">
      <alignment horizontal="center" vertical="center"/>
      <protection locked="0"/>
    </xf>
    <xf numFmtId="189" fontId="9" fillId="0" borderId="8" xfId="0" applyNumberFormat="1" applyFont="1" applyBorder="1" applyAlignment="1" applyProtection="1">
      <alignment horizontal="center" vertical="center"/>
      <protection locked="0"/>
    </xf>
    <xf numFmtId="191" fontId="9" fillId="0" borderId="2" xfId="0" applyNumberFormat="1" applyFont="1" applyBorder="1" applyAlignment="1" applyProtection="1">
      <alignment horizontal="center" vertical="center"/>
      <protection locked="0"/>
    </xf>
    <xf numFmtId="191" fontId="9" fillId="0" borderId="3" xfId="0" applyNumberFormat="1" applyFont="1" applyBorder="1" applyAlignment="1" applyProtection="1">
      <alignment horizontal="center" vertical="center"/>
      <protection locked="0"/>
    </xf>
    <xf numFmtId="191" fontId="9" fillId="0" borderId="5" xfId="0" applyNumberFormat="1" applyFont="1" applyBorder="1" applyAlignment="1" applyProtection="1">
      <alignment horizontal="center" vertical="center"/>
      <protection locked="0"/>
    </xf>
    <xf numFmtId="191" fontId="9" fillId="0" borderId="0" xfId="0" applyNumberFormat="1" applyFont="1" applyBorder="1" applyAlignment="1" applyProtection="1">
      <alignment horizontal="center" vertical="center"/>
      <protection locked="0"/>
    </xf>
    <xf numFmtId="191" fontId="9" fillId="0" borderId="7" xfId="0" applyNumberFormat="1" applyFont="1" applyBorder="1" applyAlignment="1" applyProtection="1">
      <alignment horizontal="center" vertical="center"/>
      <protection locked="0"/>
    </xf>
    <xf numFmtId="191" fontId="9" fillId="0" borderId="8" xfId="0" applyNumberFormat="1" applyFont="1" applyBorder="1" applyAlignment="1" applyProtection="1">
      <alignment horizontal="center" vertical="center"/>
      <protection locked="0"/>
    </xf>
    <xf numFmtId="191" fontId="15" fillId="0" borderId="26" xfId="0" applyNumberFormat="1" applyFont="1" applyBorder="1" applyAlignment="1" applyProtection="1">
      <alignment horizontal="center" vertical="center"/>
    </xf>
    <xf numFmtId="191" fontId="15" fillId="0" borderId="27" xfId="0" applyNumberFormat="1" applyFont="1" applyBorder="1" applyAlignment="1" applyProtection="1">
      <alignment horizontal="center" vertical="center"/>
    </xf>
    <xf numFmtId="191" fontId="15" fillId="0" borderId="70" xfId="0" applyNumberFormat="1" applyFont="1" applyBorder="1" applyAlignment="1" applyProtection="1">
      <alignment horizontal="center" vertical="center"/>
    </xf>
    <xf numFmtId="0" fontId="15" fillId="0" borderId="88"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89" xfId="0" applyFont="1" applyBorder="1" applyAlignment="1" applyProtection="1">
      <alignment horizontal="center" vertical="center" shrinkToFit="1"/>
    </xf>
    <xf numFmtId="0" fontId="15" fillId="0" borderId="23" xfId="0" applyFont="1" applyBorder="1" applyAlignment="1" applyProtection="1">
      <alignment horizontal="center" vertical="center" shrinkToFit="1"/>
    </xf>
    <xf numFmtId="189" fontId="15" fillId="0" borderId="73" xfId="0" applyNumberFormat="1" applyFont="1" applyBorder="1" applyAlignment="1" applyProtection="1">
      <alignment horizontal="center" vertical="center"/>
    </xf>
    <xf numFmtId="189" fontId="15" fillId="0" borderId="33" xfId="0" applyNumberFormat="1" applyFont="1" applyBorder="1" applyAlignment="1" applyProtection="1">
      <alignment horizontal="center" vertical="center"/>
    </xf>
    <xf numFmtId="189" fontId="15" fillId="0" borderId="35" xfId="0" applyNumberFormat="1" applyFont="1" applyBorder="1" applyAlignment="1" applyProtection="1">
      <alignment horizontal="center" vertical="center"/>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15" fillId="0" borderId="73" xfId="0" applyNumberFormat="1" applyFont="1" applyBorder="1" applyAlignment="1" applyProtection="1">
      <alignment horizontal="center" vertical="center"/>
    </xf>
    <xf numFmtId="0" fontId="15" fillId="0" borderId="33" xfId="0" applyNumberFormat="1" applyFont="1" applyBorder="1" applyAlignment="1" applyProtection="1">
      <alignment horizontal="center" vertical="center"/>
    </xf>
    <xf numFmtId="0" fontId="15" fillId="0" borderId="35" xfId="0" applyNumberFormat="1" applyFont="1" applyBorder="1" applyAlignment="1" applyProtection="1">
      <alignment horizontal="center" vertical="center"/>
    </xf>
    <xf numFmtId="192" fontId="8" fillId="0" borderId="107" xfId="0" applyNumberFormat="1" applyFont="1" applyBorder="1" applyAlignment="1" applyProtection="1">
      <alignment horizontal="center" vertical="center"/>
    </xf>
    <xf numFmtId="192" fontId="8" fillId="0" borderId="108" xfId="0" applyNumberFormat="1" applyFont="1" applyBorder="1" applyAlignment="1" applyProtection="1">
      <alignment horizontal="center" vertical="center"/>
    </xf>
    <xf numFmtId="192" fontId="8" fillId="0" borderId="109" xfId="0" applyNumberFormat="1" applyFont="1" applyBorder="1" applyAlignment="1" applyProtection="1">
      <alignment horizontal="center" vertical="center"/>
    </xf>
    <xf numFmtId="0" fontId="8" fillId="11" borderId="1" xfId="0" applyFont="1" applyFill="1" applyBorder="1" applyAlignment="1" applyProtection="1">
      <alignment horizontal="center" vertical="center"/>
    </xf>
    <xf numFmtId="192" fontId="8" fillId="11" borderId="1" xfId="0" applyNumberFormat="1" applyFont="1" applyFill="1" applyBorder="1" applyAlignment="1" applyProtection="1">
      <alignment horizontal="center" vertical="center"/>
    </xf>
    <xf numFmtId="10" fontId="8" fillId="11" borderId="1" xfId="0" applyNumberFormat="1" applyFont="1" applyFill="1" applyBorder="1" applyAlignment="1" applyProtection="1">
      <alignment horizontal="center" vertical="center"/>
    </xf>
    <xf numFmtId="192" fontId="8" fillId="11" borderId="1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8" fillId="0" borderId="93" xfId="0" applyNumberFormat="1" applyFont="1" applyFill="1" applyBorder="1" applyAlignment="1" applyProtection="1">
      <alignment horizontal="center" vertical="center"/>
    </xf>
    <xf numFmtId="0" fontId="8" fillId="0" borderId="91" xfId="0" applyNumberFormat="1" applyFont="1" applyFill="1" applyBorder="1" applyAlignment="1" applyProtection="1">
      <alignment horizontal="center" vertical="center"/>
    </xf>
    <xf numFmtId="0" fontId="8" fillId="0" borderId="94"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3" xfId="0" applyFont="1" applyBorder="1" applyAlignment="1" applyProtection="1">
      <alignment horizontal="center" vertical="center" wrapText="1"/>
    </xf>
    <xf numFmtId="0" fontId="8" fillId="0" borderId="91" xfId="0" applyFont="1" applyBorder="1" applyAlignment="1" applyProtection="1">
      <alignment horizontal="center" vertical="center" wrapText="1"/>
    </xf>
    <xf numFmtId="0" fontId="8" fillId="0" borderId="94"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101" xfId="0" applyFont="1" applyFill="1" applyBorder="1" applyAlignment="1" applyProtection="1">
      <alignment horizontal="center" vertical="center" wrapText="1"/>
    </xf>
    <xf numFmtId="0" fontId="8" fillId="0" borderId="102" xfId="0" applyFont="1" applyFill="1" applyBorder="1" applyAlignment="1" applyProtection="1">
      <alignment horizontal="center" vertical="center" wrapText="1"/>
    </xf>
    <xf numFmtId="0" fontId="8" fillId="0" borderId="103" xfId="0"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0" borderId="7" xfId="0" applyFont="1" applyBorder="1" applyAlignment="1" applyProtection="1">
      <alignment horizontal="center" vertical="center" wrapText="1"/>
    </xf>
    <xf numFmtId="0" fontId="8" fillId="0" borderId="104" xfId="0" applyFont="1" applyBorder="1" applyAlignment="1" applyProtection="1">
      <alignment horizontal="center" vertical="center" wrapText="1"/>
    </xf>
    <xf numFmtId="0" fontId="8" fillId="0" borderId="105" xfId="0" applyFont="1" applyBorder="1" applyAlignment="1" applyProtection="1">
      <alignment horizontal="center" vertical="center" wrapText="1"/>
    </xf>
    <xf numFmtId="0" fontId="8" fillId="0" borderId="106" xfId="0" applyFont="1" applyBorder="1" applyAlignment="1" applyProtection="1">
      <alignment horizontal="center" vertical="center" wrapText="1"/>
    </xf>
    <xf numFmtId="193" fontId="31" fillId="4" borderId="11" xfId="0" applyNumberFormat="1" applyFont="1" applyFill="1" applyBorder="1" applyAlignment="1" applyProtection="1">
      <alignment horizontal="center" vertical="center" wrapText="1"/>
    </xf>
    <xf numFmtId="193" fontId="31" fillId="4" borderId="12" xfId="0" applyNumberFormat="1" applyFont="1" applyFill="1" applyBorder="1" applyAlignment="1" applyProtection="1">
      <alignment horizontal="center" vertical="center" wrapText="1"/>
    </xf>
    <xf numFmtId="193" fontId="31" fillId="4" borderId="13" xfId="0" applyNumberFormat="1" applyFont="1" applyFill="1" applyBorder="1" applyAlignment="1" applyProtection="1">
      <alignment horizontal="center" vertical="center" wrapText="1"/>
    </xf>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0" fontId="8" fillId="4" borderId="2" xfId="0" applyNumberFormat="1" applyFont="1" applyFill="1" applyBorder="1" applyAlignment="1" applyProtection="1">
      <alignment horizontal="center" vertical="center" wrapText="1"/>
    </xf>
    <xf numFmtId="10" fontId="8" fillId="4" borderId="3" xfId="0" applyNumberFormat="1" applyFont="1" applyFill="1" applyBorder="1" applyAlignment="1" applyProtection="1">
      <alignment horizontal="center" vertical="center" wrapText="1"/>
    </xf>
    <xf numFmtId="10" fontId="8" fillId="4" borderId="4" xfId="0" applyNumberFormat="1" applyFont="1" applyFill="1" applyBorder="1" applyAlignment="1" applyProtection="1">
      <alignment horizontal="center" vertical="center" wrapText="1"/>
    </xf>
    <xf numFmtId="10" fontId="8" fillId="4" borderId="5" xfId="0" applyNumberFormat="1" applyFont="1" applyFill="1" applyBorder="1" applyAlignment="1" applyProtection="1">
      <alignment horizontal="center" vertical="center" wrapText="1"/>
    </xf>
    <xf numFmtId="10" fontId="8" fillId="4" borderId="0" xfId="0" applyNumberFormat="1" applyFont="1" applyFill="1" applyBorder="1" applyAlignment="1" applyProtection="1">
      <alignment horizontal="center" vertical="center" wrapText="1"/>
    </xf>
    <xf numFmtId="10" fontId="8" fillId="4" borderId="6" xfId="0" applyNumberFormat="1" applyFont="1" applyFill="1" applyBorder="1" applyAlignment="1" applyProtection="1">
      <alignment horizontal="center" vertical="center" wrapText="1"/>
    </xf>
    <xf numFmtId="10" fontId="8" fillId="4" borderId="7" xfId="0" applyNumberFormat="1" applyFont="1" applyFill="1" applyBorder="1" applyAlignment="1" applyProtection="1">
      <alignment horizontal="center" vertical="center" wrapText="1"/>
    </xf>
    <xf numFmtId="10" fontId="8" fillId="4" borderId="8" xfId="0" applyNumberFormat="1" applyFont="1" applyFill="1" applyBorder="1" applyAlignment="1" applyProtection="1">
      <alignment horizontal="center" vertical="center" wrapText="1"/>
    </xf>
    <xf numFmtId="10" fontId="8" fillId="4" borderId="9"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192" fontId="8" fillId="4" borderId="2" xfId="0" applyNumberFormat="1" applyFont="1" applyFill="1" applyBorder="1" applyAlignment="1" applyProtection="1">
      <alignment horizontal="center" vertical="center" wrapText="1"/>
    </xf>
    <xf numFmtId="192" fontId="8" fillId="4" borderId="3" xfId="0" applyNumberFormat="1" applyFont="1" applyFill="1" applyBorder="1" applyAlignment="1" applyProtection="1">
      <alignment horizontal="center" vertical="center" wrapText="1"/>
    </xf>
    <xf numFmtId="192" fontId="8" fillId="4" borderId="4" xfId="0" applyNumberFormat="1" applyFont="1" applyFill="1" applyBorder="1" applyAlignment="1" applyProtection="1">
      <alignment horizontal="center" vertical="center" wrapText="1"/>
    </xf>
    <xf numFmtId="192" fontId="8" fillId="4" borderId="5" xfId="0" applyNumberFormat="1" applyFont="1" applyFill="1" applyBorder="1" applyAlignment="1" applyProtection="1">
      <alignment horizontal="center" vertical="center" wrapText="1"/>
    </xf>
    <xf numFmtId="192" fontId="8" fillId="4" borderId="0" xfId="0" applyNumberFormat="1" applyFont="1" applyFill="1" applyBorder="1" applyAlignment="1" applyProtection="1">
      <alignment horizontal="center" vertical="center" wrapText="1"/>
    </xf>
    <xf numFmtId="192" fontId="8" fillId="4" borderId="6" xfId="0" applyNumberFormat="1" applyFont="1" applyFill="1" applyBorder="1" applyAlignment="1" applyProtection="1">
      <alignment horizontal="center" vertical="center" wrapText="1"/>
    </xf>
    <xf numFmtId="192" fontId="8" fillId="4" borderId="7" xfId="0" applyNumberFormat="1" applyFont="1" applyFill="1" applyBorder="1" applyAlignment="1" applyProtection="1">
      <alignment horizontal="center" vertical="center" wrapText="1"/>
    </xf>
    <xf numFmtId="192" fontId="8" fillId="4" borderId="8" xfId="0" applyNumberFormat="1" applyFont="1" applyFill="1" applyBorder="1" applyAlignment="1" applyProtection="1">
      <alignment horizontal="center" vertical="center" wrapText="1"/>
    </xf>
    <xf numFmtId="192" fontId="8" fillId="4" borderId="9" xfId="0" applyNumberFormat="1" applyFont="1" applyFill="1" applyBorder="1" applyAlignment="1" applyProtection="1">
      <alignment horizontal="center" vertical="center" wrapText="1"/>
    </xf>
    <xf numFmtId="192" fontId="45" fillId="0" borderId="11" xfId="0" applyNumberFormat="1" applyFont="1" applyFill="1" applyBorder="1" applyAlignment="1" applyProtection="1">
      <alignment horizontal="center" vertical="center"/>
      <protection locked="0"/>
    </xf>
    <xf numFmtId="192" fontId="45" fillId="0" borderId="12" xfId="0" applyNumberFormat="1" applyFont="1" applyFill="1" applyBorder="1" applyAlignment="1" applyProtection="1">
      <alignment horizontal="center" vertical="center"/>
      <protection locked="0"/>
    </xf>
    <xf numFmtId="192" fontId="45" fillId="0" borderId="13" xfId="0" applyNumberFormat="1" applyFont="1" applyFill="1" applyBorder="1" applyAlignment="1" applyProtection="1">
      <alignment horizontal="center" vertical="center"/>
      <protection locked="0"/>
    </xf>
    <xf numFmtId="192" fontId="8" fillId="0" borderId="11" xfId="0" applyNumberFormat="1" applyFont="1" applyFill="1" applyBorder="1" applyAlignment="1" applyProtection="1">
      <alignment horizontal="center" vertical="center"/>
      <protection locked="0"/>
    </xf>
    <xf numFmtId="192" fontId="8" fillId="0" borderId="12" xfId="0" applyNumberFormat="1" applyFont="1" applyFill="1" applyBorder="1" applyAlignment="1" applyProtection="1">
      <alignment horizontal="center" vertical="center"/>
      <protection locked="0"/>
    </xf>
    <xf numFmtId="192" fontId="8" fillId="0" borderId="13" xfId="0" applyNumberFormat="1" applyFont="1" applyFill="1" applyBorder="1" applyAlignment="1" applyProtection="1">
      <alignment horizontal="center" vertical="center"/>
      <protection locked="0"/>
    </xf>
    <xf numFmtId="176" fontId="26" fillId="0" borderId="67" xfId="1" applyNumberFormat="1" applyFont="1" applyFill="1" applyBorder="1" applyAlignment="1">
      <alignment horizontal="center" vertical="center" wrapText="1"/>
    </xf>
    <xf numFmtId="176" fontId="15" fillId="0" borderId="27" xfId="1" applyNumberFormat="1" applyFont="1" applyFill="1" applyBorder="1" applyAlignment="1">
      <alignment horizontal="center" vertical="center" wrapText="1"/>
    </xf>
    <xf numFmtId="176" fontId="15" fillId="0" borderId="28" xfId="1" applyNumberFormat="1" applyFont="1" applyFill="1" applyBorder="1" applyAlignment="1">
      <alignment horizontal="center" vertical="center" wrapText="1"/>
    </xf>
    <xf numFmtId="179" fontId="24" fillId="0" borderId="27" xfId="1" applyNumberFormat="1" applyFont="1" applyFill="1" applyBorder="1" applyAlignment="1" applyProtection="1">
      <alignment horizontal="center" vertical="center"/>
      <protection hidden="1"/>
    </xf>
    <xf numFmtId="179" fontId="24" fillId="0" borderId="69" xfId="1" applyNumberFormat="1" applyFont="1" applyFill="1" applyBorder="1" applyAlignment="1" applyProtection="1">
      <alignment horizontal="center" vertical="center"/>
      <protection hidden="1"/>
    </xf>
    <xf numFmtId="181" fontId="24" fillId="0" borderId="41" xfId="2" applyNumberFormat="1" applyFont="1" applyBorder="1" applyAlignment="1">
      <alignment horizontal="center"/>
    </xf>
    <xf numFmtId="181" fontId="24" fillId="0" borderId="61" xfId="2" applyNumberFormat="1" applyFont="1" applyBorder="1" applyAlignment="1">
      <alignment horizontal="center"/>
    </xf>
    <xf numFmtId="0" fontId="26" fillId="0" borderId="46" xfId="1" applyFont="1" applyBorder="1" applyAlignment="1">
      <alignment horizontal="center" vertical="center"/>
    </xf>
    <xf numFmtId="0" fontId="26" fillId="0" borderId="47" xfId="1" applyFont="1" applyBorder="1" applyAlignment="1">
      <alignment horizontal="center" vertical="center"/>
    </xf>
    <xf numFmtId="0" fontId="26" fillId="0" borderId="48" xfId="1" applyFont="1" applyBorder="1" applyAlignment="1">
      <alignment horizontal="center" vertical="center"/>
    </xf>
    <xf numFmtId="182" fontId="24" fillId="0" borderId="47" xfId="1" applyNumberFormat="1" applyFont="1" applyBorder="1" applyAlignment="1">
      <alignment horizontal="center" vertical="center"/>
    </xf>
    <xf numFmtId="182" fontId="24" fillId="0" borderId="51" xfId="1" applyNumberFormat="1" applyFont="1" applyBorder="1" applyAlignment="1">
      <alignment horizontal="center" vertical="center"/>
    </xf>
    <xf numFmtId="176" fontId="15" fillId="0" borderId="64" xfId="1" applyNumberFormat="1" applyFont="1" applyFill="1" applyBorder="1" applyAlignment="1">
      <alignment horizontal="center" vertical="center" wrapText="1"/>
    </xf>
    <xf numFmtId="176" fontId="15" fillId="0" borderId="12" xfId="1" applyNumberFormat="1" applyFont="1" applyFill="1" applyBorder="1" applyAlignment="1">
      <alignment horizontal="center" vertical="center" wrapText="1"/>
    </xf>
    <xf numFmtId="176" fontId="15" fillId="0" borderId="13" xfId="1" applyNumberFormat="1" applyFont="1" applyFill="1" applyBorder="1" applyAlignment="1">
      <alignment horizontal="center" vertical="center" wrapText="1"/>
    </xf>
    <xf numFmtId="182" fontId="24" fillId="0" borderId="12" xfId="2" applyNumberFormat="1" applyFont="1" applyFill="1" applyBorder="1" applyAlignment="1">
      <alignment horizontal="center" vertical="center"/>
    </xf>
    <xf numFmtId="182" fontId="24" fillId="0" borderId="38" xfId="2" applyNumberFormat="1" applyFont="1" applyFill="1" applyBorder="1" applyAlignment="1">
      <alignment horizontal="center" vertical="center"/>
    </xf>
    <xf numFmtId="176" fontId="15" fillId="3" borderId="64" xfId="1" applyNumberFormat="1" applyFont="1" applyFill="1" applyBorder="1" applyAlignment="1">
      <alignment horizontal="center" vertical="center" wrapText="1"/>
    </xf>
    <xf numFmtId="176" fontId="15" fillId="3" borderId="12" xfId="1" applyNumberFormat="1" applyFont="1" applyFill="1" applyBorder="1" applyAlignment="1">
      <alignment horizontal="center" vertical="center" wrapText="1"/>
    </xf>
    <xf numFmtId="176" fontId="15" fillId="3" borderId="13" xfId="1" applyNumberFormat="1" applyFont="1" applyFill="1" applyBorder="1" applyAlignment="1">
      <alignment horizontal="center" vertical="center" wrapText="1"/>
    </xf>
    <xf numFmtId="0" fontId="24" fillId="3" borderId="12" xfId="1" applyNumberFormat="1" applyFont="1" applyFill="1" applyBorder="1" applyAlignment="1">
      <alignment horizontal="center" vertical="center"/>
    </xf>
    <xf numFmtId="0" fontId="24" fillId="3" borderId="38" xfId="1" applyNumberFormat="1" applyFont="1" applyFill="1" applyBorder="1" applyAlignment="1">
      <alignment horizontal="center" vertical="center"/>
    </xf>
    <xf numFmtId="0" fontId="25" fillId="0" borderId="1" xfId="1" applyFont="1" applyBorder="1" applyAlignment="1">
      <alignment horizontal="center" vertical="center" wrapText="1"/>
    </xf>
    <xf numFmtId="179" fontId="24" fillId="0" borderId="11" xfId="2" applyNumberFormat="1" applyFont="1" applyBorder="1" applyAlignment="1">
      <alignment horizontal="center"/>
    </xf>
    <xf numFmtId="179" fontId="24" fillId="0" borderId="38" xfId="2" applyNumberFormat="1" applyFont="1" applyBorder="1" applyAlignment="1">
      <alignment horizontal="center"/>
    </xf>
    <xf numFmtId="0" fontId="15" fillId="0" borderId="56" xfId="1" applyFont="1" applyBorder="1" applyAlignment="1">
      <alignment horizontal="center" vertical="center" textRotation="255"/>
    </xf>
    <xf numFmtId="0" fontId="15" fillId="0" borderId="36" xfId="1" applyFont="1" applyBorder="1" applyAlignment="1">
      <alignment horizontal="center" vertical="center" textRotation="255"/>
    </xf>
    <xf numFmtId="0" fontId="15" fillId="0" borderId="57" xfId="1" applyFont="1" applyBorder="1" applyAlignment="1">
      <alignment horizontal="center" vertical="center" textRotation="255"/>
    </xf>
    <xf numFmtId="0" fontId="25" fillId="0" borderId="14" xfId="1" applyFont="1" applyBorder="1" applyAlignment="1">
      <alignment horizontal="center" vertical="center" wrapText="1"/>
    </xf>
    <xf numFmtId="0" fontId="25" fillId="0" borderId="10" xfId="1" applyFont="1" applyBorder="1" applyAlignment="1">
      <alignment horizontal="center" vertical="center" wrapText="1"/>
    </xf>
    <xf numFmtId="0" fontId="25" fillId="0" borderId="58" xfId="1" applyFont="1" applyBorder="1" applyAlignment="1">
      <alignment horizontal="center" vertical="center" wrapText="1"/>
    </xf>
    <xf numFmtId="0" fontId="25" fillId="0" borderId="59" xfId="1" applyFont="1" applyBorder="1" applyAlignment="1">
      <alignment horizontal="center" vertical="center" wrapText="1"/>
    </xf>
    <xf numFmtId="0" fontId="25" fillId="0" borderId="18" xfId="1" applyFont="1" applyBorder="1" applyAlignment="1">
      <alignment horizontal="center" vertical="center" wrapText="1"/>
    </xf>
    <xf numFmtId="0" fontId="15" fillId="0" borderId="46" xfId="1" applyFont="1" applyBorder="1" applyAlignment="1">
      <alignment horizontal="center" wrapText="1"/>
    </xf>
    <xf numFmtId="0" fontId="15" fillId="0" borderId="47" xfId="1" applyFont="1" applyBorder="1" applyAlignment="1">
      <alignment horizontal="center" wrapText="1"/>
    </xf>
    <xf numFmtId="0" fontId="15" fillId="0" borderId="48" xfId="1" applyFont="1" applyBorder="1" applyAlignment="1">
      <alignment horizontal="center" wrapText="1"/>
    </xf>
    <xf numFmtId="179" fontId="24" fillId="4" borderId="47" xfId="2" applyNumberFormat="1" applyFont="1" applyFill="1" applyBorder="1" applyAlignment="1" applyProtection="1">
      <alignment horizontal="center"/>
      <protection locked="0"/>
    </xf>
    <xf numFmtId="179" fontId="24" fillId="4" borderId="51" xfId="2" applyNumberFormat="1" applyFont="1" applyFill="1" applyBorder="1" applyAlignment="1" applyProtection="1">
      <alignment horizontal="center"/>
      <protection locked="0"/>
    </xf>
    <xf numFmtId="179" fontId="24" fillId="4" borderId="52" xfId="2" applyNumberFormat="1" applyFont="1" applyFill="1" applyBorder="1" applyAlignment="1" applyProtection="1">
      <alignment horizontal="center"/>
      <protection locked="0"/>
    </xf>
    <xf numFmtId="0" fontId="15" fillId="0" borderId="17" xfId="1" applyFont="1" applyBorder="1" applyAlignment="1">
      <alignment horizontal="center" vertical="center" textRotation="255"/>
    </xf>
    <xf numFmtId="0" fontId="15" fillId="0" borderId="19" xfId="1" applyFont="1" applyBorder="1" applyAlignment="1">
      <alignment horizontal="center" vertical="center" textRotation="255"/>
    </xf>
    <xf numFmtId="0" fontId="15" fillId="0" borderId="55" xfId="1" applyFont="1" applyBorder="1" applyAlignment="1">
      <alignment horizontal="center" vertical="center" textRotation="255"/>
    </xf>
    <xf numFmtId="0" fontId="25" fillId="0" borderId="1" xfId="1" applyFont="1" applyBorder="1" applyAlignment="1">
      <alignment horizontal="left" vertical="center" wrapText="1"/>
    </xf>
    <xf numFmtId="0" fontId="15" fillId="0" borderId="21" xfId="1" applyFont="1" applyBorder="1" applyAlignment="1">
      <alignment horizontal="center" vertical="center"/>
    </xf>
    <xf numFmtId="0" fontId="15" fillId="0" borderId="18" xfId="1" applyFont="1" applyBorder="1" applyAlignment="1">
      <alignment horizontal="center" vertical="center"/>
    </xf>
    <xf numFmtId="0" fontId="15" fillId="0" borderId="40" xfId="1" applyFont="1" applyBorder="1" applyAlignment="1">
      <alignment horizontal="center" vertical="center"/>
    </xf>
    <xf numFmtId="0" fontId="15" fillId="0" borderId="31"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2" xfId="1" applyFont="1" applyFill="1" applyBorder="1" applyAlignment="1" applyProtection="1">
      <alignment horizontal="center" vertical="center" wrapText="1"/>
      <protection locked="0"/>
    </xf>
    <xf numFmtId="0" fontId="22" fillId="0" borderId="33" xfId="1" applyFont="1" applyFill="1" applyBorder="1" applyAlignment="1" applyProtection="1">
      <alignment horizontal="center" vertical="center" wrapText="1"/>
      <protection locked="0"/>
    </xf>
    <xf numFmtId="0" fontId="22" fillId="0" borderId="35" xfId="1" applyFont="1" applyFill="1" applyBorder="1" applyAlignment="1" applyProtection="1">
      <alignment horizontal="center" vertical="center" wrapText="1"/>
      <protection locked="0"/>
    </xf>
    <xf numFmtId="0" fontId="15" fillId="0" borderId="11" xfId="1" applyFont="1" applyFill="1" applyBorder="1" applyAlignment="1">
      <alignment horizontal="center" vertical="center" wrapText="1"/>
    </xf>
    <xf numFmtId="0" fontId="15" fillId="0" borderId="38" xfId="1" applyFont="1" applyFill="1" applyBorder="1" applyAlignment="1">
      <alignment horizontal="center" vertical="center" wrapText="1"/>
    </xf>
    <xf numFmtId="0" fontId="15" fillId="0" borderId="43" xfId="1" applyFont="1" applyFill="1" applyBorder="1" applyAlignment="1">
      <alignment horizontal="center" vertical="center"/>
    </xf>
    <xf numFmtId="0" fontId="15" fillId="0" borderId="44" xfId="1" applyFont="1" applyFill="1" applyBorder="1" applyAlignment="1">
      <alignment horizontal="center" vertical="center"/>
    </xf>
  </cellXfs>
  <cellStyles count="21">
    <cellStyle name="桁区切り" xfId="18" builtinId="6"/>
    <cellStyle name="桁区切り 2" xfId="2" xr:uid="{00000000-0005-0000-0000-000001000000}"/>
    <cellStyle name="桁区切り 3" xfId="3" xr:uid="{00000000-0005-0000-0000-000002000000}"/>
    <cellStyle name="桁区切り 4" xfId="7" xr:uid="{00000000-0005-0000-0000-000003000000}"/>
    <cellStyle name="桁区切り 5" xfId="15" xr:uid="{00000000-0005-0000-0000-000004000000}"/>
    <cellStyle name="標準" xfId="0" builtinId="0" customBuiltin="1"/>
    <cellStyle name="標準 2" xfId="4" xr:uid="{00000000-0005-0000-0000-000006000000}"/>
    <cellStyle name="標準 3" xfId="5" xr:uid="{00000000-0005-0000-0000-000007000000}"/>
    <cellStyle name="標準 4" xfId="1" xr:uid="{00000000-0005-0000-0000-000008000000}"/>
    <cellStyle name="標準 5" xfId="6" xr:uid="{00000000-0005-0000-0000-000009000000}"/>
    <cellStyle name="標準 5 2" xfId="8" xr:uid="{00000000-0005-0000-0000-00000A000000}"/>
    <cellStyle name="標準 5 2 2" xfId="9" xr:uid="{00000000-0005-0000-0000-00000B000000}"/>
    <cellStyle name="標準 5 2 2 2" xfId="10" xr:uid="{00000000-0005-0000-0000-00000C000000}"/>
    <cellStyle name="標準 5 2 2 3" xfId="16" xr:uid="{00000000-0005-0000-0000-00000D000000}"/>
    <cellStyle name="標準 5 2 3" xfId="11" xr:uid="{00000000-0005-0000-0000-00000E000000}"/>
    <cellStyle name="標準 5 2 4" xfId="17" xr:uid="{00000000-0005-0000-0000-00000F000000}"/>
    <cellStyle name="標準 5 3" xfId="12" xr:uid="{00000000-0005-0000-0000-000010000000}"/>
    <cellStyle name="標準 5 4" xfId="20" xr:uid="{00000000-0005-0000-0000-000011000000}"/>
    <cellStyle name="標準 6" xfId="13" xr:uid="{00000000-0005-0000-0000-000012000000}"/>
    <cellStyle name="標準 6 2" xfId="19" xr:uid="{00000000-0005-0000-0000-000013000000}"/>
    <cellStyle name="標準 7" xfId="14" xr:uid="{00000000-0005-0000-0000-00001400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9.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1</xdr:col>
      <xdr:colOff>67235</xdr:colOff>
      <xdr:row>19</xdr:row>
      <xdr:rowOff>58271</xdr:rowOff>
    </xdr:from>
    <xdr:to>
      <xdr:col>7</xdr:col>
      <xdr:colOff>2969559</xdr:colOff>
      <xdr:row>29</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6310" y="9888071"/>
          <a:ext cx="9350749" cy="3294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0" fontAlgn="auto" latinLnBrk="0" hangingPunct="1"/>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＜提出書類の留意点＞</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・書類は</a:t>
          </a:r>
          <a:r>
            <a:rPr lang="ja-JP" altLang="ja-JP"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郵送及び電子メールにて提出</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すること（提出先</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は公募要領１５ページに記載</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en-US" sz="1200" b="0" i="0" baseline="0">
              <a:solidFill>
                <a:srgbClr val="FF0000"/>
              </a:solidFill>
              <a:effectLst/>
              <a:latin typeface="ＭＳ 明朝" panose="02020609040205080304" pitchFamily="17" charset="-128"/>
              <a:ea typeface="ＭＳ 明朝" panose="02020609040205080304" pitchFamily="17" charset="-128"/>
              <a:cs typeface="+mn-cs"/>
            </a:rPr>
            <a:t>　</a:t>
          </a:r>
          <a:r>
            <a:rPr lang="en-US" altLang="ja-JP" sz="1200" b="0" i="0" baseline="0">
              <a:solidFill>
                <a:srgbClr val="FF0000"/>
              </a:solidFill>
              <a:effectLst/>
              <a:latin typeface="ＭＳ 明朝" panose="02020609040205080304" pitchFamily="17" charset="-128"/>
              <a:ea typeface="ＭＳ 明朝" panose="02020609040205080304" pitchFamily="17" charset="-128"/>
              <a:cs typeface="+mn-cs"/>
            </a:rPr>
            <a:t>※</a:t>
          </a:r>
          <a:r>
            <a:rPr lang="ja-JP" altLang="ja-JP" sz="1200" b="0" i="0" u="sng" baseline="0">
              <a:solidFill>
                <a:srgbClr val="FF0000"/>
              </a:solidFill>
              <a:effectLst/>
              <a:latin typeface="ＭＳ 明朝" panose="02020609040205080304" pitchFamily="17" charset="-128"/>
              <a:ea typeface="ＭＳ 明朝" panose="02020609040205080304" pitchFamily="17" charset="-128"/>
              <a:cs typeface="+mn-cs"/>
            </a:rPr>
            <a:t>全ての提出書類を郵送し、</a:t>
          </a:r>
          <a:r>
            <a:rPr lang="ja-JP" altLang="en-US" sz="1200" b="0" i="0" u="sng" baseline="0">
              <a:solidFill>
                <a:srgbClr val="FF0000"/>
              </a:solidFill>
              <a:effectLst/>
              <a:latin typeface="ＭＳ 明朝" panose="02020609040205080304" pitchFamily="17" charset="-128"/>
              <a:ea typeface="ＭＳ 明朝" panose="02020609040205080304" pitchFamily="17" charset="-128"/>
              <a:cs typeface="+mn-cs"/>
            </a:rPr>
            <a:t>融資計画書</a:t>
          </a:r>
          <a:r>
            <a:rPr lang="ja-JP" altLang="ja-JP" sz="1200" b="0" i="0" u="sng"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200" b="0" i="0" u="sng" baseline="0">
              <a:solidFill>
                <a:srgbClr val="FF0000"/>
              </a:solidFill>
              <a:effectLst/>
              <a:latin typeface="ＭＳ 明朝" panose="02020609040205080304" pitchFamily="17" charset="-128"/>
              <a:ea typeface="ＭＳ 明朝" panose="02020609040205080304" pitchFamily="17" charset="-128"/>
              <a:cs typeface="+mn-cs"/>
            </a:rPr>
            <a:t>ＮＯ</a:t>
          </a:r>
          <a:r>
            <a:rPr lang="en-US" altLang="ja-JP" sz="1200" b="0" i="0" u="sng"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200" b="0" i="0" u="sng" baseline="0">
              <a:solidFill>
                <a:srgbClr val="FF0000"/>
              </a:solidFill>
              <a:effectLst/>
              <a:latin typeface="ＭＳ 明朝" panose="02020609040205080304" pitchFamily="17" charset="-128"/>
              <a:ea typeface="ＭＳ 明朝" panose="02020609040205080304" pitchFamily="17" charset="-128"/>
              <a:cs typeface="+mn-cs"/>
            </a:rPr>
            <a:t>１</a:t>
          </a:r>
          <a:r>
            <a:rPr lang="ja-JP" altLang="ja-JP" sz="1200" b="0" i="0" u="sng"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200" b="0" i="0" u="sng" baseline="0">
              <a:solidFill>
                <a:srgbClr val="FF0000"/>
              </a:solidFill>
              <a:effectLst/>
              <a:latin typeface="ＭＳ 明朝" panose="02020609040205080304" pitchFamily="17" charset="-128"/>
              <a:ea typeface="ＭＳ 明朝" panose="02020609040205080304" pitchFamily="17" charset="-128"/>
              <a:cs typeface="+mn-cs"/>
            </a:rPr>
            <a:t>８</a:t>
          </a:r>
          <a:r>
            <a:rPr lang="ja-JP" altLang="ja-JP" sz="1200" b="0" i="0" u="sng"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200" b="0" i="0" u="sng" baseline="0">
              <a:solidFill>
                <a:srgbClr val="FF0000"/>
              </a:solidFill>
              <a:effectLst/>
              <a:latin typeface="ＭＳ 明朝" panose="02020609040205080304" pitchFamily="17" charset="-128"/>
              <a:ea typeface="ＭＳ 明朝" panose="02020609040205080304" pitchFamily="17" charset="-128"/>
              <a:cs typeface="+mn-cs"/>
            </a:rPr>
            <a:t>は</a:t>
          </a:r>
          <a:r>
            <a:rPr lang="ja-JP" altLang="ja-JP" sz="1200" b="0" i="0" u="sng" baseline="0">
              <a:solidFill>
                <a:srgbClr val="FF0000"/>
              </a:solidFill>
              <a:effectLst/>
              <a:latin typeface="ＭＳ 明朝" panose="02020609040205080304" pitchFamily="17" charset="-128"/>
              <a:ea typeface="ＭＳ 明朝" panose="02020609040205080304" pitchFamily="17" charset="-128"/>
              <a:cs typeface="+mn-cs"/>
            </a:rPr>
            <a:t>電子メールでも提出する</a:t>
          </a:r>
          <a:r>
            <a:rPr lang="ja-JP" altLang="en-US" sz="1200" b="0" i="0" u="sng" baseline="0">
              <a:solidFill>
                <a:srgbClr val="FF0000"/>
              </a:solidFill>
              <a:effectLst/>
              <a:latin typeface="ＭＳ 明朝" panose="02020609040205080304" pitchFamily="17" charset="-128"/>
              <a:ea typeface="ＭＳ 明朝" panose="02020609040205080304" pitchFamily="17" charset="-128"/>
              <a:cs typeface="+mn-cs"/>
            </a:rPr>
            <a:t>こと。</a:t>
          </a:r>
          <a:endParaRPr lang="en-US" altLang="ja-JP" sz="1200" b="0" i="0" u="sng" baseline="0">
            <a:solidFill>
              <a:srgbClr val="FF0000"/>
            </a:solidFill>
            <a:effectLst/>
            <a:latin typeface="ＭＳ 明朝" panose="02020609040205080304" pitchFamily="17" charset="-128"/>
            <a:ea typeface="ＭＳ 明朝" panose="02020609040205080304" pitchFamily="17" charset="-128"/>
            <a:cs typeface="+mn-cs"/>
          </a:endParaRPr>
        </a:p>
        <a:p>
          <a:pPr eaLnBrk="0" fontAlgn="auto" latinLnBrk="0" hangingPunct="1"/>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郵送で提出する際の注意事項</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「片面印刷」</a:t>
          </a:r>
          <a:r>
            <a:rPr lang="ja-JP" altLang="en-US"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で</a:t>
          </a:r>
          <a:r>
            <a:rPr lang="ja-JP" altLang="ja-JP"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出力・提出する</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こと。</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全ての提出書類をコピーして保管し、</a:t>
          </a:r>
          <a:r>
            <a:rPr lang="ja-JP" altLang="en-US"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（様式第１）融資計画書は</a:t>
          </a:r>
          <a:r>
            <a:rPr lang="ja-JP" altLang="ja-JP"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原本を提出し、必ず写しを控えておく</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こと。</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・複数の融資計画書を提出する際は、申請ごとにクリアファイル等に分けて提出すること。</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・一覧に記載の提出書類</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ごとに中仕切りを挿入すること。</a:t>
          </a:r>
          <a:endParaRPr lang="en-US"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　・Ａ４判のファイル（２穴タイプ）で綴じられるよう、全ての提出書類に</a:t>
          </a:r>
          <a:r>
            <a:rPr lang="en-US"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穴をあけておくこと。</a:t>
          </a:r>
          <a:endParaRPr lang="en-US"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Ａ３となる場合には、折りたたんで提出すること（袋とじは不可）。</a:t>
          </a:r>
          <a:endParaRPr lang="en-US"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　・ホチキス留めはしないこと。</a:t>
          </a:r>
          <a:endParaRPr lang="en-US"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eaLnBrk="0" fontAlgn="auto" latinLnBrk="0" hangingPunct="1"/>
          <a:endParaRPr lang="en-US"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en-US" sz="1200">
              <a:solidFill>
                <a:sysClr val="windowText" lastClr="000000"/>
              </a:solidFill>
              <a:effectLst/>
              <a:latin typeface="ＭＳ 明朝" panose="02020609040205080304" pitchFamily="17" charset="-128"/>
              <a:ea typeface="ＭＳ 明朝" panose="02020609040205080304" pitchFamily="17" charset="-128"/>
            </a:rPr>
            <a:t>　電子メールで提出する際の注意事項</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メール件名は指定された件名</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で送付すること（件名は</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公募要領１５ページに</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記載）</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pPr eaLnBrk="0" fontAlgn="auto" latinLnBrk="0" hangingPunct="1"/>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添付</a:t>
          </a:r>
          <a:r>
            <a:rPr lang="ja-JP" altLang="ja-JP"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ファイルは</a:t>
          </a:r>
          <a:r>
            <a:rPr lang="ja-JP" altLang="en-US" sz="1200" b="0" i="0" u="sng" baseline="0">
              <a:solidFill>
                <a:sysClr val="windowText" lastClr="000000"/>
              </a:solidFill>
              <a:effectLst/>
              <a:latin typeface="ＭＳ 明朝" panose="02020609040205080304" pitchFamily="17" charset="-128"/>
              <a:ea typeface="ＭＳ 明朝" panose="02020609040205080304" pitchFamily="17" charset="-128"/>
              <a:cs typeface="+mn-cs"/>
            </a:rPr>
            <a:t>指定されたファイル名</a:t>
          </a:r>
          <a:r>
            <a:rPr lang="ja-JP" altLang="en-US" sz="1200" b="0" i="0" u="none" baseline="0">
              <a:solidFill>
                <a:sysClr val="windowText" lastClr="000000"/>
              </a:solidFill>
              <a:effectLst/>
              <a:latin typeface="ＭＳ 明朝" panose="02020609040205080304" pitchFamily="17" charset="-128"/>
              <a:ea typeface="ＭＳ 明朝" panose="02020609040205080304" pitchFamily="17" charset="-128"/>
              <a:cs typeface="+mn-cs"/>
            </a:rPr>
            <a:t>「新規融資分</a:t>
          </a:r>
          <a:r>
            <a:rPr lang="en-US" altLang="ja-JP" sz="1200" b="0" i="0" u="none" baseline="0">
              <a:solidFill>
                <a:sysClr val="windowText" lastClr="000000"/>
              </a:solidFill>
              <a:effectLst/>
              <a:latin typeface="ＭＳ 明朝" panose="02020609040205080304" pitchFamily="17" charset="-128"/>
              <a:ea typeface="ＭＳ 明朝" panose="02020609040205080304" pitchFamily="17" charset="-128"/>
              <a:cs typeface="+mn-cs"/>
            </a:rPr>
            <a:t>_</a:t>
          </a:r>
          <a:r>
            <a:rPr lang="ja-JP" altLang="en-US" sz="1200" b="0" i="0" u="none" baseline="0">
              <a:solidFill>
                <a:sysClr val="windowText" lastClr="000000"/>
              </a:solidFill>
              <a:effectLst/>
              <a:latin typeface="ＭＳ 明朝" panose="02020609040205080304" pitchFamily="17" charset="-128"/>
              <a:ea typeface="ＭＳ 明朝" panose="02020609040205080304" pitchFamily="17" charset="-128"/>
              <a:cs typeface="+mn-cs"/>
            </a:rPr>
            <a:t>融資計画書</a:t>
          </a:r>
          <a:r>
            <a:rPr lang="en-US" altLang="ja-JP" sz="1200" b="0" i="0" u="none" baseline="0">
              <a:solidFill>
                <a:sysClr val="windowText" lastClr="000000"/>
              </a:solidFill>
              <a:effectLst/>
              <a:latin typeface="ＭＳ 明朝" panose="02020609040205080304" pitchFamily="17" charset="-128"/>
              <a:ea typeface="ＭＳ 明朝" panose="02020609040205080304" pitchFamily="17" charset="-128"/>
              <a:cs typeface="+mn-cs"/>
            </a:rPr>
            <a:t>_</a:t>
          </a:r>
          <a:r>
            <a:rPr lang="ja-JP" altLang="en-US" sz="1200" b="0" i="0" u="none" baseline="0">
              <a:solidFill>
                <a:sysClr val="windowText" lastClr="000000"/>
              </a:solidFill>
              <a:effectLst/>
              <a:latin typeface="ＭＳ 明朝" panose="02020609040205080304" pitchFamily="17" charset="-128"/>
              <a:ea typeface="ＭＳ 明朝" panose="02020609040205080304" pitchFamily="17" charset="-128"/>
              <a:cs typeface="+mn-cs"/>
            </a:rPr>
            <a:t>利子補給対象事業者名」</a:t>
          </a:r>
          <a:r>
            <a:rPr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で送付する</a:t>
          </a:r>
          <a:r>
            <a:rPr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こと。</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342900</xdr:colOff>
      <xdr:row>131</xdr:row>
      <xdr:rowOff>133350</xdr:rowOff>
    </xdr:from>
    <xdr:to>
      <xdr:col>29</xdr:col>
      <xdr:colOff>12700</xdr:colOff>
      <xdr:row>145</xdr:row>
      <xdr:rowOff>6350</xdr:rowOff>
    </xdr:to>
    <xdr:sp macro="" textlink="">
      <xdr:nvSpPr>
        <xdr:cNvPr id="2" name="正方形/長方形 1">
          <a:extLst>
            <a:ext uri="{FF2B5EF4-FFF2-40B4-BE49-F238E27FC236}">
              <a16:creationId xmlns:a16="http://schemas.microsoft.com/office/drawing/2014/main" id="{4CBF5E86-E95A-445F-AD07-6FCB87DD1482}"/>
            </a:ext>
          </a:extLst>
        </xdr:cNvPr>
        <xdr:cNvSpPr/>
      </xdr:nvSpPr>
      <xdr:spPr>
        <a:xfrm>
          <a:off x="7962900" y="2076450"/>
          <a:ext cx="3079750" cy="213995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33618</xdr:colOff>
      <xdr:row>125</xdr:row>
      <xdr:rowOff>22412</xdr:rowOff>
    </xdr:from>
    <xdr:to>
      <xdr:col>20</xdr:col>
      <xdr:colOff>0</xdr:colOff>
      <xdr:row>129</xdr:row>
      <xdr:rowOff>1</xdr:rowOff>
    </xdr:to>
    <xdr:sp macro="" textlink="">
      <xdr:nvSpPr>
        <xdr:cNvPr id="3" name="正方形/長方形 2">
          <a:extLst>
            <a:ext uri="{FF2B5EF4-FFF2-40B4-BE49-F238E27FC236}">
              <a16:creationId xmlns:a16="http://schemas.microsoft.com/office/drawing/2014/main" id="{5266C3AE-83F4-4330-B3FA-AD0ABC2FDF37}"/>
            </a:ext>
          </a:extLst>
        </xdr:cNvPr>
        <xdr:cNvSpPr/>
      </xdr:nvSpPr>
      <xdr:spPr>
        <a:xfrm>
          <a:off x="6510618" y="806824"/>
          <a:ext cx="347382" cy="605118"/>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123824</xdr:colOff>
      <xdr:row>137</xdr:row>
      <xdr:rowOff>31750</xdr:rowOff>
    </xdr:from>
    <xdr:to>
      <xdr:col>33</xdr:col>
      <xdr:colOff>95250</xdr:colOff>
      <xdr:row>143</xdr:row>
      <xdr:rowOff>95250</xdr:rowOff>
    </xdr:to>
    <xdr:sp macro="" textlink="">
      <xdr:nvSpPr>
        <xdr:cNvPr id="4" name="吹き出し: 四角形 3">
          <a:extLst>
            <a:ext uri="{FF2B5EF4-FFF2-40B4-BE49-F238E27FC236}">
              <a16:creationId xmlns:a16="http://schemas.microsoft.com/office/drawing/2014/main" id="{F67E460E-B603-4896-8E40-9200BAEA5391}"/>
            </a:ext>
          </a:extLst>
        </xdr:cNvPr>
        <xdr:cNvSpPr/>
      </xdr:nvSpPr>
      <xdr:spPr>
        <a:xfrm>
          <a:off x="9267824" y="2946400"/>
          <a:ext cx="3667126" cy="1035050"/>
        </a:xfrm>
        <a:prstGeom prst="wedgeRectCallout">
          <a:avLst>
            <a:gd name="adj1" fmla="val -54772"/>
            <a:gd name="adj2" fmla="val -889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・注釈内容を確認の上入力すること。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・導入設備が複数種類ある場合は、設備ごとに本様式を入力すること。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・様式の枚数が不足する場合は</a:t>
          </a:r>
          <a:r>
            <a:rPr kumimoji="1" lang="en-US" altLang="ja-JP" sz="1050">
              <a:solidFill>
                <a:srgbClr val="FF0000"/>
              </a:solidFill>
              <a:latin typeface="ＭＳ 明朝" panose="02020609040205080304" pitchFamily="17" charset="-128"/>
              <a:ea typeface="ＭＳ 明朝" panose="02020609040205080304" pitchFamily="17" charset="-128"/>
            </a:rPr>
            <a:t>SII</a:t>
          </a:r>
          <a:r>
            <a:rPr kumimoji="1" lang="ja-JP" altLang="en-US" sz="1050">
              <a:solidFill>
                <a:srgbClr val="FF0000"/>
              </a:solidFill>
              <a:latin typeface="ＭＳ 明朝" panose="02020609040205080304" pitchFamily="17" charset="-128"/>
              <a:ea typeface="ＭＳ 明朝" panose="02020609040205080304" pitchFamily="17" charset="-128"/>
            </a:rPr>
            <a:t>へ連絡すること。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）見込み省エネルギー量の算出も合わせて入力・提出すること。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88900</xdr:colOff>
      <xdr:row>128</xdr:row>
      <xdr:rowOff>120650</xdr:rowOff>
    </xdr:from>
    <xdr:to>
      <xdr:col>26</xdr:col>
      <xdr:colOff>66675</xdr:colOff>
      <xdr:row>130</xdr:row>
      <xdr:rowOff>0</xdr:rowOff>
    </xdr:to>
    <xdr:sp macro="" textlink="">
      <xdr:nvSpPr>
        <xdr:cNvPr id="5" name="吹き出し: 四角形 4">
          <a:extLst>
            <a:ext uri="{FF2B5EF4-FFF2-40B4-BE49-F238E27FC236}">
              <a16:creationId xmlns:a16="http://schemas.microsoft.com/office/drawing/2014/main" id="{45761994-4FB1-4228-8EB3-2CADC4DEA417}"/>
            </a:ext>
          </a:extLst>
        </xdr:cNvPr>
        <xdr:cNvSpPr/>
      </xdr:nvSpPr>
      <xdr:spPr>
        <a:xfrm>
          <a:off x="7327900" y="1416050"/>
          <a:ext cx="2263775" cy="337767"/>
        </a:xfrm>
        <a:prstGeom prst="wedgeRectCallout">
          <a:avLst>
            <a:gd name="adj1" fmla="val -55275"/>
            <a:gd name="adj2" fmla="val -3534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該当する対象要件を選択すること。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352425</xdr:colOff>
      <xdr:row>152</xdr:row>
      <xdr:rowOff>114300</xdr:rowOff>
    </xdr:from>
    <xdr:to>
      <xdr:col>35</xdr:col>
      <xdr:colOff>347382</xdr:colOff>
      <xdr:row>175</xdr:row>
      <xdr:rowOff>9525</xdr:rowOff>
    </xdr:to>
    <xdr:sp macro="" textlink="">
      <xdr:nvSpPr>
        <xdr:cNvPr id="6" name="正方形/長方形 5">
          <a:extLst>
            <a:ext uri="{FF2B5EF4-FFF2-40B4-BE49-F238E27FC236}">
              <a16:creationId xmlns:a16="http://schemas.microsoft.com/office/drawing/2014/main" id="{AAD6A1EC-7E0F-4C42-B3FB-ACF13F0C2283}"/>
            </a:ext>
          </a:extLst>
        </xdr:cNvPr>
        <xdr:cNvSpPr/>
      </xdr:nvSpPr>
      <xdr:spPr>
        <a:xfrm>
          <a:off x="7591425" y="5134535"/>
          <a:ext cx="5328957" cy="3503519"/>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134471</xdr:colOff>
      <xdr:row>144</xdr:row>
      <xdr:rowOff>22412</xdr:rowOff>
    </xdr:from>
    <xdr:to>
      <xdr:col>35</xdr:col>
      <xdr:colOff>358589</xdr:colOff>
      <xdr:row>152</xdr:row>
      <xdr:rowOff>19050</xdr:rowOff>
    </xdr:to>
    <xdr:sp macro="" textlink="">
      <xdr:nvSpPr>
        <xdr:cNvPr id="7" name="吹き出し: 四角形 6">
          <a:extLst>
            <a:ext uri="{FF2B5EF4-FFF2-40B4-BE49-F238E27FC236}">
              <a16:creationId xmlns:a16="http://schemas.microsoft.com/office/drawing/2014/main" id="{C84BF06E-0EC3-4822-9192-F7093505D73E}"/>
            </a:ext>
          </a:extLst>
        </xdr:cNvPr>
        <xdr:cNvSpPr/>
      </xdr:nvSpPr>
      <xdr:spPr>
        <a:xfrm>
          <a:off x="8897471" y="3787588"/>
          <a:ext cx="4034118" cy="1251697"/>
        </a:xfrm>
        <a:prstGeom prst="wedgeRectCallout">
          <a:avLst>
            <a:gd name="adj1" fmla="val 8432"/>
            <a:gd name="adj2" fmla="val 6403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・注釈内容を確認の上入力すること。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・導入設備が複数種類ある場合は、設備ごとに本様式を入力すること。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・様式の枚数が不足する場合は</a:t>
          </a:r>
          <a:r>
            <a:rPr kumimoji="1" lang="en-US" altLang="ja-JP" sz="1050">
              <a:solidFill>
                <a:srgbClr val="FF0000"/>
              </a:solidFill>
              <a:latin typeface="ＭＳ 明朝" panose="02020609040205080304" pitchFamily="17" charset="-128"/>
              <a:ea typeface="ＭＳ 明朝" panose="02020609040205080304" pitchFamily="17" charset="-128"/>
            </a:rPr>
            <a:t>SII</a:t>
          </a:r>
          <a:r>
            <a:rPr kumimoji="1" lang="ja-JP" altLang="en-US" sz="1050">
              <a:solidFill>
                <a:srgbClr val="FF0000"/>
              </a:solidFill>
              <a:latin typeface="ＭＳ 明朝" panose="02020609040205080304" pitchFamily="17" charset="-128"/>
              <a:ea typeface="ＭＳ 明朝" panose="02020609040205080304" pitchFamily="17" charset="-128"/>
            </a:rPr>
            <a:t>へ連絡すること。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）見込み省エネルギー量の算出も合わせて入力・提出すること。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editAs="oneCell">
    <xdr:from>
      <xdr:col>17</xdr:col>
      <xdr:colOff>190500</xdr:colOff>
      <xdr:row>0</xdr:row>
      <xdr:rowOff>0</xdr:rowOff>
    </xdr:from>
    <xdr:to>
      <xdr:col>53</xdr:col>
      <xdr:colOff>285760</xdr:colOff>
      <xdr:row>182</xdr:row>
      <xdr:rowOff>80815</xdr:rowOff>
    </xdr:to>
    <xdr:pic>
      <xdr:nvPicPr>
        <xdr:cNvPr id="9" name="図 8">
          <a:extLst>
            <a:ext uri="{FF2B5EF4-FFF2-40B4-BE49-F238E27FC236}">
              <a16:creationId xmlns:a16="http://schemas.microsoft.com/office/drawing/2014/main" id="{64A8D5AA-0117-40A2-A445-D706EBBBFE18}"/>
            </a:ext>
          </a:extLst>
        </xdr:cNvPr>
        <xdr:cNvPicPr>
          <a:picLocks noChangeAspect="1"/>
        </xdr:cNvPicPr>
      </xdr:nvPicPr>
      <xdr:blipFill rotWithShape="1">
        <a:blip xmlns:r="http://schemas.openxmlformats.org/officeDocument/2006/relationships" r:embed="rId1"/>
        <a:srcRect l="34744" t="7871" r="34940" b="9618"/>
        <a:stretch/>
      </xdr:blipFill>
      <xdr:spPr>
        <a:xfrm>
          <a:off x="6667500" y="0"/>
          <a:ext cx="6610360" cy="101201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36</xdr:col>
      <xdr:colOff>9525</xdr:colOff>
      <xdr:row>0</xdr:row>
      <xdr:rowOff>0</xdr:rowOff>
    </xdr:from>
    <xdr:to>
      <xdr:col>52</xdr:col>
      <xdr:colOff>268417</xdr:colOff>
      <xdr:row>62</xdr:row>
      <xdr:rowOff>57150</xdr:rowOff>
    </xdr:to>
    <xdr:pic>
      <xdr:nvPicPr>
        <xdr:cNvPr id="9" name="図 8">
          <a:extLst>
            <a:ext uri="{FF2B5EF4-FFF2-40B4-BE49-F238E27FC236}">
              <a16:creationId xmlns:a16="http://schemas.microsoft.com/office/drawing/2014/main" id="{3DAC1754-C19F-4662-B5DB-D85E54D0F53F}"/>
            </a:ext>
          </a:extLst>
        </xdr:cNvPr>
        <xdr:cNvPicPr>
          <a:picLocks noChangeAspect="1"/>
        </xdr:cNvPicPr>
      </xdr:nvPicPr>
      <xdr:blipFill>
        <a:blip xmlns:r="http://schemas.openxmlformats.org/officeDocument/2006/relationships" r:embed="rId1"/>
        <a:stretch>
          <a:fillRect/>
        </a:stretch>
      </xdr:blipFill>
      <xdr:spPr>
        <a:xfrm>
          <a:off x="6677025" y="0"/>
          <a:ext cx="7526467" cy="10096500"/>
        </a:xfrm>
        <a:prstGeom prst="rect">
          <a:avLst/>
        </a:prstGeom>
        <a:solidFill>
          <a:schemeClr val="bg1"/>
        </a:solidFill>
      </xdr:spPr>
    </xdr:pic>
    <xdr:clientData/>
  </xdr:twoCellAnchor>
  <xdr:twoCellAnchor>
    <xdr:from>
      <xdr:col>37</xdr:col>
      <xdr:colOff>968375</xdr:colOff>
      <xdr:row>21</xdr:row>
      <xdr:rowOff>6349</xdr:rowOff>
    </xdr:from>
    <xdr:to>
      <xdr:col>50</xdr:col>
      <xdr:colOff>288925</xdr:colOff>
      <xdr:row>27</xdr:row>
      <xdr:rowOff>104774</xdr:rowOff>
    </xdr:to>
    <xdr:sp macro="" textlink="">
      <xdr:nvSpPr>
        <xdr:cNvPr id="4" name="吹き出し: 四角形 3">
          <a:extLst>
            <a:ext uri="{FF2B5EF4-FFF2-40B4-BE49-F238E27FC236}">
              <a16:creationId xmlns:a16="http://schemas.microsoft.com/office/drawing/2014/main" id="{00000000-0008-0000-0C00-000004000000}"/>
            </a:ext>
          </a:extLst>
        </xdr:cNvPr>
        <xdr:cNvSpPr/>
      </xdr:nvSpPr>
      <xdr:spPr>
        <a:xfrm>
          <a:off x="8016875" y="3406774"/>
          <a:ext cx="5445125" cy="1069975"/>
        </a:xfrm>
        <a:prstGeom prst="wedgeRectCallout">
          <a:avLst>
            <a:gd name="adj1" fmla="val -28551"/>
            <a:gd name="adj2" fmla="val -2173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・注釈内容を確認の上入力すること。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）見込み省エネルギー量の算出も合わせて入力・提出すること。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・必要に応じて原油換算表を利用すること。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・小数点以下の値が生じる場合は少数第四位を四捨五入して用いること。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266700</xdr:colOff>
      <xdr:row>43</xdr:row>
      <xdr:rowOff>38100</xdr:rowOff>
    </xdr:from>
    <xdr:to>
      <xdr:col>34</xdr:col>
      <xdr:colOff>228600</xdr:colOff>
      <xdr:row>49</xdr:row>
      <xdr:rowOff>104775</xdr:rowOff>
    </xdr:to>
    <xdr:sp macro="" textlink="">
      <xdr:nvSpPr>
        <xdr:cNvPr id="16" name="吹き出し: 四角形 15">
          <a:extLst>
            <a:ext uri="{FF2B5EF4-FFF2-40B4-BE49-F238E27FC236}">
              <a16:creationId xmlns:a16="http://schemas.microsoft.com/office/drawing/2014/main" id="{00000000-0008-0000-0D00-000010000000}"/>
            </a:ext>
          </a:extLst>
        </xdr:cNvPr>
        <xdr:cNvSpPr/>
      </xdr:nvSpPr>
      <xdr:spPr>
        <a:xfrm>
          <a:off x="6781800" y="6864350"/>
          <a:ext cx="5029200" cy="1019175"/>
        </a:xfrm>
        <a:prstGeom prst="wedgeRectCallout">
          <a:avLst>
            <a:gd name="adj1" fmla="val -28551"/>
            <a:gd name="adj2" fmla="val -2173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・注釈内容を確認の上入力すること。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・データセンターのクラウドサービス活用の場合は</a:t>
          </a:r>
        </a:p>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）見込み省エネルギー量の算出も合わせて入力・提出すること。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38100</xdr:colOff>
      <xdr:row>5</xdr:row>
      <xdr:rowOff>28575</xdr:rowOff>
    </xdr:from>
    <xdr:to>
      <xdr:col>19</xdr:col>
      <xdr:colOff>361950</xdr:colOff>
      <xdr:row>8</xdr:row>
      <xdr:rowOff>142876</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6515100" y="838200"/>
          <a:ext cx="323850" cy="600076"/>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304802</xdr:colOff>
      <xdr:row>8</xdr:row>
      <xdr:rowOff>144835</xdr:rowOff>
    </xdr:from>
    <xdr:to>
      <xdr:col>31</xdr:col>
      <xdr:colOff>247652</xdr:colOff>
      <xdr:row>11</xdr:row>
      <xdr:rowOff>2</xdr:rowOff>
    </xdr:to>
    <xdr:sp macro="" textlink="">
      <xdr:nvSpPr>
        <xdr:cNvPr id="9" name="吹き出し: 四角形 8">
          <a:extLst>
            <a:ext uri="{FF2B5EF4-FFF2-40B4-BE49-F238E27FC236}">
              <a16:creationId xmlns:a16="http://schemas.microsoft.com/office/drawing/2014/main" id="{00000000-0008-0000-0D00-000009000000}"/>
            </a:ext>
          </a:extLst>
        </xdr:cNvPr>
        <xdr:cNvSpPr/>
      </xdr:nvSpPr>
      <xdr:spPr>
        <a:xfrm>
          <a:off x="7181852" y="1414835"/>
          <a:ext cx="3562350" cy="331417"/>
        </a:xfrm>
        <a:prstGeom prst="wedgeRectCallout">
          <a:avLst>
            <a:gd name="adj1" fmla="val -40302"/>
            <a:gd name="adj2" fmla="val -7558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該当する対象要件を選択すること。（複数選択可能）</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editAs="oneCell">
    <xdr:from>
      <xdr:col>38</xdr:col>
      <xdr:colOff>0</xdr:colOff>
      <xdr:row>0</xdr:row>
      <xdr:rowOff>0</xdr:rowOff>
    </xdr:from>
    <xdr:to>
      <xdr:col>56</xdr:col>
      <xdr:colOff>361950</xdr:colOff>
      <xdr:row>59</xdr:row>
      <xdr:rowOff>9525</xdr:rowOff>
    </xdr:to>
    <xdr:pic>
      <xdr:nvPicPr>
        <xdr:cNvPr id="7" name="図 6">
          <a:extLst>
            <a:ext uri="{FF2B5EF4-FFF2-40B4-BE49-F238E27FC236}">
              <a16:creationId xmlns:a16="http://schemas.microsoft.com/office/drawing/2014/main" id="{7AF7B301-7CCF-4C36-9B7A-D5A00FA8E29E}"/>
            </a:ext>
          </a:extLst>
        </xdr:cNvPr>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394"/>
        <a:stretch/>
      </xdr:blipFill>
      <xdr:spPr bwMode="auto">
        <a:xfrm>
          <a:off x="6858000" y="0"/>
          <a:ext cx="7219950" cy="9563100"/>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161925</xdr:colOff>
      <xdr:row>73</xdr:row>
      <xdr:rowOff>152399</xdr:rowOff>
    </xdr:from>
    <xdr:to>
      <xdr:col>43</xdr:col>
      <xdr:colOff>209550</xdr:colOff>
      <xdr:row>80</xdr:row>
      <xdr:rowOff>66674</xdr:rowOff>
    </xdr:to>
    <xdr:sp macro="" textlink="">
      <xdr:nvSpPr>
        <xdr:cNvPr id="4" name="吹き出し: 四角形 3">
          <a:extLst>
            <a:ext uri="{FF2B5EF4-FFF2-40B4-BE49-F238E27FC236}">
              <a16:creationId xmlns:a16="http://schemas.microsoft.com/office/drawing/2014/main" id="{00000000-0008-0000-0E00-000004000000}"/>
            </a:ext>
          </a:extLst>
        </xdr:cNvPr>
        <xdr:cNvSpPr/>
      </xdr:nvSpPr>
      <xdr:spPr>
        <a:xfrm>
          <a:off x="8201025" y="2876549"/>
          <a:ext cx="4600575" cy="2047875"/>
        </a:xfrm>
        <a:prstGeom prst="wedgeRectCallout">
          <a:avLst>
            <a:gd name="adj1" fmla="val -28551"/>
            <a:gd name="adj2" fmla="val -2173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・別シート、「</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参考</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見込み省エネルギー量の算出」を確認し入力すること。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・様式の枚数が不足する場合は</a:t>
          </a:r>
          <a:r>
            <a:rPr kumimoji="1" lang="en-US" altLang="ja-JP" sz="1050">
              <a:solidFill>
                <a:srgbClr val="FF0000"/>
              </a:solidFill>
              <a:latin typeface="ＭＳ 明朝" panose="02020609040205080304" pitchFamily="17" charset="-128"/>
              <a:ea typeface="ＭＳ 明朝" panose="02020609040205080304" pitchFamily="17" charset="-128"/>
            </a:rPr>
            <a:t>SII</a:t>
          </a:r>
          <a:r>
            <a:rPr kumimoji="1" lang="ja-JP" altLang="en-US" sz="1050">
              <a:solidFill>
                <a:srgbClr val="FF0000"/>
              </a:solidFill>
              <a:latin typeface="ＭＳ 明朝" panose="02020609040205080304" pitchFamily="17" charset="-128"/>
              <a:ea typeface="ＭＳ 明朝" panose="02020609040205080304" pitchFamily="17" charset="-128"/>
            </a:rPr>
            <a:t>へ連絡すること。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・必要に応じて原油換算表を利用すること。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・見込み省エネルギー率は「導入設備の使用エネルギー量」を分子、「比較対象設備（一代前モデル等）の使用エネルギー量」を分母として見込み省エネルギー率を算出し入力すること。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266700</xdr:colOff>
      <xdr:row>43</xdr:row>
      <xdr:rowOff>38100</xdr:rowOff>
    </xdr:from>
    <xdr:to>
      <xdr:col>72</xdr:col>
      <xdr:colOff>228600</xdr:colOff>
      <xdr:row>49</xdr:row>
      <xdr:rowOff>104775</xdr:rowOff>
    </xdr:to>
    <xdr:sp macro="" textlink="">
      <xdr:nvSpPr>
        <xdr:cNvPr id="5" name="吹き出し: 四角形 4">
          <a:extLst>
            <a:ext uri="{FF2B5EF4-FFF2-40B4-BE49-F238E27FC236}">
              <a16:creationId xmlns:a16="http://schemas.microsoft.com/office/drawing/2014/main" id="{00000000-0008-0000-0E00-000005000000}"/>
            </a:ext>
          </a:extLst>
        </xdr:cNvPr>
        <xdr:cNvSpPr/>
      </xdr:nvSpPr>
      <xdr:spPr>
        <a:xfrm>
          <a:off x="7505700" y="7000875"/>
          <a:ext cx="5295900" cy="1038225"/>
        </a:xfrm>
        <a:prstGeom prst="wedgeRectCallout">
          <a:avLst>
            <a:gd name="adj1" fmla="val -28551"/>
            <a:gd name="adj2" fmla="val -2173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・注釈内容を確認の上記載すること。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・データセンターのクラウドサービス活用の場合は</a:t>
          </a:r>
        </a:p>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）見込み省エネルギー量の算出も合わせて記載・提出すること。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57</xdr:col>
      <xdr:colOff>38100</xdr:colOff>
      <xdr:row>4</xdr:row>
      <xdr:rowOff>146051</xdr:rowOff>
    </xdr:from>
    <xdr:to>
      <xdr:col>57</xdr:col>
      <xdr:colOff>330200</xdr:colOff>
      <xdr:row>9</xdr:row>
      <xdr:rowOff>6350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6896100" y="793751"/>
          <a:ext cx="292100" cy="66992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304802</xdr:colOff>
      <xdr:row>8</xdr:row>
      <xdr:rowOff>144835</xdr:rowOff>
    </xdr:from>
    <xdr:to>
      <xdr:col>69</xdr:col>
      <xdr:colOff>247652</xdr:colOff>
      <xdr:row>11</xdr:row>
      <xdr:rowOff>2</xdr:rowOff>
    </xdr:to>
    <xdr:sp macro="" textlink="">
      <xdr:nvSpPr>
        <xdr:cNvPr id="7" name="吹き出し: 四角形 6">
          <a:extLst>
            <a:ext uri="{FF2B5EF4-FFF2-40B4-BE49-F238E27FC236}">
              <a16:creationId xmlns:a16="http://schemas.microsoft.com/office/drawing/2014/main" id="{00000000-0008-0000-0E00-000007000000}"/>
            </a:ext>
          </a:extLst>
        </xdr:cNvPr>
        <xdr:cNvSpPr/>
      </xdr:nvSpPr>
      <xdr:spPr>
        <a:xfrm>
          <a:off x="7924802" y="1440235"/>
          <a:ext cx="3752850" cy="340942"/>
        </a:xfrm>
        <a:prstGeom prst="wedgeRectCallout">
          <a:avLst>
            <a:gd name="adj1" fmla="val -40302"/>
            <a:gd name="adj2" fmla="val -7558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該当する対象要件を選択すること。（複数選択可能）</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editAs="oneCell">
    <xdr:from>
      <xdr:col>58</xdr:col>
      <xdr:colOff>65942</xdr:colOff>
      <xdr:row>63</xdr:row>
      <xdr:rowOff>14654</xdr:rowOff>
    </xdr:from>
    <xdr:to>
      <xdr:col>77</xdr:col>
      <xdr:colOff>494567</xdr:colOff>
      <xdr:row>105</xdr:row>
      <xdr:rowOff>24179</xdr:rowOff>
    </xdr:to>
    <xdr:pic>
      <xdr:nvPicPr>
        <xdr:cNvPr id="9" name="図 8">
          <a:extLst>
            <a:ext uri="{FF2B5EF4-FFF2-40B4-BE49-F238E27FC236}">
              <a16:creationId xmlns:a16="http://schemas.microsoft.com/office/drawing/2014/main" id="{A12D6EBA-6519-49C0-B048-721EFCFBE68B}"/>
            </a:ext>
          </a:extLst>
        </xdr:cNvPr>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341"/>
        <a:stretch/>
      </xdr:blipFill>
      <xdr:spPr bwMode="auto">
        <a:xfrm>
          <a:off x="16492904" y="14654"/>
          <a:ext cx="8334375" cy="12443313"/>
        </a:xfrm>
        <a:prstGeom prst="rect">
          <a:avLst/>
        </a:prstGeom>
        <a:solidFill>
          <a:schemeClr val="bg1"/>
        </a:solidFill>
      </xdr:spPr>
    </xdr:pic>
    <xdr:clientData/>
  </xdr:twoCellAnchor>
  <xdr:twoCellAnchor>
    <xdr:from>
      <xdr:col>76</xdr:col>
      <xdr:colOff>49697</xdr:colOff>
      <xdr:row>68</xdr:row>
      <xdr:rowOff>58615</xdr:rowOff>
    </xdr:from>
    <xdr:to>
      <xdr:col>77</xdr:col>
      <xdr:colOff>261572</xdr:colOff>
      <xdr:row>76</xdr:row>
      <xdr:rowOff>266700</xdr:rowOff>
    </xdr:to>
    <xdr:sp macro="" textlink="">
      <xdr:nvSpPr>
        <xdr:cNvPr id="2" name="正方形/長方形 1">
          <a:extLst>
            <a:ext uri="{FF2B5EF4-FFF2-40B4-BE49-F238E27FC236}">
              <a16:creationId xmlns:a16="http://schemas.microsoft.com/office/drawing/2014/main" id="{FE209E30-AA72-41D4-B297-F244292BA6E1}"/>
            </a:ext>
          </a:extLst>
        </xdr:cNvPr>
        <xdr:cNvSpPr/>
      </xdr:nvSpPr>
      <xdr:spPr>
        <a:xfrm>
          <a:off x="13343284" y="1259593"/>
          <a:ext cx="3110788" cy="26597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rgbClr val="0000FF"/>
              </a:solidFill>
              <a:latin typeface="ＭＳ 明朝" panose="02020609040205080304" pitchFamily="17" charset="-128"/>
              <a:ea typeface="ＭＳ 明朝" panose="02020609040205080304" pitchFamily="17" charset="-128"/>
            </a:rPr>
            <a:t>一代前モデルの１サイクルあたりの電力使用量：</a:t>
          </a:r>
          <a:r>
            <a:rPr kumimoji="1" lang="en-US" altLang="ja-JP" sz="700">
              <a:solidFill>
                <a:srgbClr val="0000FF"/>
              </a:solidFill>
              <a:latin typeface="ＭＳ 明朝" panose="02020609040205080304" pitchFamily="17" charset="-128"/>
              <a:ea typeface="ＭＳ 明朝" panose="02020609040205080304" pitchFamily="17" charset="-128"/>
            </a:rPr>
            <a:t>28.7kWh</a:t>
          </a:r>
        </a:p>
        <a:p>
          <a:pPr algn="l"/>
          <a:r>
            <a:rPr kumimoji="1" lang="ja-JP" altLang="en-US" sz="700">
              <a:solidFill>
                <a:srgbClr val="0000FF"/>
              </a:solidFill>
              <a:latin typeface="ＭＳ 明朝" panose="02020609040205080304" pitchFamily="17" charset="-128"/>
              <a:ea typeface="ＭＳ 明朝" panose="02020609040205080304" pitchFamily="17" charset="-128"/>
            </a:rPr>
            <a:t>導入予定設備の１サイクルあたりの電力使用量：</a:t>
          </a:r>
          <a:r>
            <a:rPr kumimoji="1" lang="en-US" altLang="ja-JP" sz="700">
              <a:solidFill>
                <a:srgbClr val="0000FF"/>
              </a:solidFill>
              <a:latin typeface="ＭＳ 明朝" panose="02020609040205080304" pitchFamily="17" charset="-128"/>
              <a:ea typeface="ＭＳ 明朝" panose="02020609040205080304" pitchFamily="17" charset="-128"/>
            </a:rPr>
            <a:t>20.2kWh</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年間の想定サイクル数を</a:t>
          </a:r>
          <a:r>
            <a:rPr kumimoji="1" lang="en-US" altLang="ja-JP" sz="700">
              <a:solidFill>
                <a:srgbClr val="0000FF"/>
              </a:solidFill>
              <a:latin typeface="ＭＳ 明朝" panose="02020609040205080304" pitchFamily="17" charset="-128"/>
              <a:ea typeface="ＭＳ 明朝" panose="02020609040205080304" pitchFamily="17" charset="-128"/>
            </a:rPr>
            <a:t>200</a:t>
          </a:r>
          <a:r>
            <a:rPr kumimoji="1" lang="ja-JP" altLang="en-US" sz="700">
              <a:solidFill>
                <a:srgbClr val="0000FF"/>
              </a:solidFill>
              <a:latin typeface="ＭＳ 明朝" panose="02020609040205080304" pitchFamily="17" charset="-128"/>
              <a:ea typeface="ＭＳ 明朝" panose="02020609040205080304" pitchFamily="17" charset="-128"/>
            </a:rPr>
            <a:t>回として以下の式に代入し、見込み省エネルギー量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を算出。</a:t>
          </a:r>
        </a:p>
        <a:p>
          <a:pPr algn="l"/>
          <a:r>
            <a:rPr kumimoji="1" lang="ja-JP" altLang="en-US" sz="700">
              <a:solidFill>
                <a:srgbClr val="0000FF"/>
              </a:solidFill>
              <a:latin typeface="ＭＳ 明朝" panose="02020609040205080304" pitchFamily="17" charset="-128"/>
              <a:ea typeface="ＭＳ 明朝" panose="02020609040205080304" pitchFamily="17" charset="-128"/>
            </a:rPr>
            <a:t>（一代前モデルの</a:t>
          </a:r>
          <a:r>
            <a:rPr kumimoji="1" lang="en-US" altLang="ja-JP" sz="700">
              <a:solidFill>
                <a:srgbClr val="0000FF"/>
              </a:solidFill>
              <a:latin typeface="ＭＳ 明朝" panose="02020609040205080304" pitchFamily="17" charset="-128"/>
              <a:ea typeface="ＭＳ 明朝" panose="02020609040205080304" pitchFamily="17" charset="-128"/>
            </a:rPr>
            <a:t>1</a:t>
          </a:r>
          <a:r>
            <a:rPr kumimoji="1" lang="ja-JP" altLang="en-US" sz="700">
              <a:solidFill>
                <a:srgbClr val="0000FF"/>
              </a:solidFill>
              <a:latin typeface="ＭＳ 明朝" panose="02020609040205080304" pitchFamily="17" charset="-128"/>
              <a:ea typeface="ＭＳ 明朝" panose="02020609040205080304" pitchFamily="17" charset="-128"/>
            </a:rPr>
            <a:t>サイクルあたりの電力使用量</a:t>
          </a:r>
          <a:r>
            <a:rPr kumimoji="1" lang="en-US" altLang="ja-JP" sz="700">
              <a:solidFill>
                <a:srgbClr val="0000FF"/>
              </a:solidFill>
              <a:latin typeface="ＭＳ 明朝" panose="02020609040205080304" pitchFamily="17" charset="-128"/>
              <a:ea typeface="ＭＳ 明朝" panose="02020609040205080304" pitchFamily="17" charset="-128"/>
            </a:rPr>
            <a:t>[kWh] </a:t>
          </a:r>
          <a:r>
            <a:rPr kumimoji="1" lang="ja-JP" altLang="en-US" sz="700">
              <a:solidFill>
                <a:srgbClr val="0000FF"/>
              </a:solidFill>
              <a:latin typeface="ＭＳ 明朝" panose="02020609040205080304" pitchFamily="17" charset="-128"/>
              <a:ea typeface="ＭＳ 明朝" panose="02020609040205080304" pitchFamily="17" charset="-128"/>
            </a:rPr>
            <a:t>－ 導入設備の</a:t>
          </a:r>
          <a:r>
            <a:rPr kumimoji="1" lang="en-US" altLang="ja-JP" sz="700">
              <a:solidFill>
                <a:srgbClr val="0000FF"/>
              </a:solidFill>
              <a:latin typeface="ＭＳ 明朝" panose="02020609040205080304" pitchFamily="17" charset="-128"/>
              <a:ea typeface="ＭＳ 明朝" panose="02020609040205080304" pitchFamily="17" charset="-128"/>
            </a:rPr>
            <a:t>1</a:t>
          </a:r>
          <a:r>
            <a:rPr kumimoji="1" lang="ja-JP" altLang="en-US" sz="700">
              <a:solidFill>
                <a:srgbClr val="0000FF"/>
              </a:solidFill>
              <a:latin typeface="ＭＳ 明朝" panose="02020609040205080304" pitchFamily="17" charset="-128"/>
              <a:ea typeface="ＭＳ 明朝" panose="02020609040205080304" pitchFamily="17" charset="-128"/>
            </a:rPr>
            <a:t>サイクルあたりの電力使用量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 </a:t>
          </a:r>
          <a:r>
            <a:rPr kumimoji="1" lang="en-US" altLang="ja-JP" sz="700">
              <a:solidFill>
                <a:srgbClr val="0000FF"/>
              </a:solidFill>
              <a:latin typeface="ＭＳ 明朝" panose="02020609040205080304" pitchFamily="17" charset="-128"/>
              <a:ea typeface="ＭＳ 明朝" panose="02020609040205080304" pitchFamily="17" charset="-128"/>
            </a:rPr>
            <a:t>× </a:t>
          </a:r>
          <a:r>
            <a:rPr kumimoji="1" lang="ja-JP" altLang="en-US" sz="700">
              <a:solidFill>
                <a:srgbClr val="0000FF"/>
              </a:solidFill>
              <a:latin typeface="ＭＳ 明朝" panose="02020609040205080304" pitchFamily="17" charset="-128"/>
              <a:ea typeface="ＭＳ 明朝" panose="02020609040205080304" pitchFamily="17" charset="-128"/>
            </a:rPr>
            <a:t>年間想定サイクル数 </a:t>
          </a:r>
          <a:r>
            <a:rPr kumimoji="1" lang="en-US" altLang="ja-JP" sz="700">
              <a:solidFill>
                <a:srgbClr val="0000FF"/>
              </a:solidFill>
              <a:latin typeface="ＭＳ 明朝" panose="02020609040205080304" pitchFamily="17" charset="-128"/>
              <a:ea typeface="ＭＳ 明朝" panose="02020609040205080304" pitchFamily="17" charset="-128"/>
            </a:rPr>
            <a:t>× </a:t>
          </a:r>
          <a:r>
            <a:rPr kumimoji="1" lang="ja-JP" altLang="en-US" sz="700">
              <a:solidFill>
                <a:srgbClr val="0000FF"/>
              </a:solidFill>
              <a:latin typeface="ＭＳ 明朝" panose="02020609040205080304" pitchFamily="17" charset="-128"/>
              <a:ea typeface="ＭＳ 明朝" panose="02020609040205080304" pitchFamily="17" charset="-128"/>
            </a:rPr>
            <a:t>導入台数　</a:t>
          </a:r>
          <a:r>
            <a:rPr kumimoji="1" lang="en-US" altLang="ja-JP" sz="700">
              <a:solidFill>
                <a:srgbClr val="0000FF"/>
              </a:solidFill>
              <a:latin typeface="ＭＳ 明朝" panose="02020609040205080304" pitchFamily="17" charset="-128"/>
              <a:ea typeface="ＭＳ 明朝" panose="02020609040205080304" pitchFamily="17" charset="-128"/>
            </a:rPr>
            <a:t>2</a:t>
          </a:r>
          <a:r>
            <a:rPr kumimoji="1" lang="ja-JP" altLang="en-US" sz="700">
              <a:solidFill>
                <a:srgbClr val="0000FF"/>
              </a:solidFill>
              <a:latin typeface="ＭＳ 明朝" panose="02020609040205080304" pitchFamily="17" charset="-128"/>
              <a:ea typeface="ＭＳ 明朝" panose="02020609040205080304" pitchFamily="17" charset="-128"/>
            </a:rPr>
            <a:t>台 ＝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3400kWh/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を以下の式に代入し、原油換算</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する。</a:t>
          </a: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1000 ×9.97[GJ]</a:t>
          </a:r>
          <a:r>
            <a:rPr kumimoji="1" lang="ja-JP" altLang="en-US" sz="700">
              <a:solidFill>
                <a:srgbClr val="0000FF"/>
              </a:solidFill>
              <a:latin typeface="ＭＳ 明朝" panose="02020609040205080304" pitchFamily="17" charset="-128"/>
              <a:ea typeface="ＭＳ 明朝" panose="02020609040205080304" pitchFamily="17" charset="-128"/>
            </a:rPr>
            <a:t>（熱量換算係数） </a:t>
          </a:r>
          <a:r>
            <a:rPr kumimoji="1" lang="en-US" altLang="ja-JP" sz="700">
              <a:solidFill>
                <a:srgbClr val="0000FF"/>
              </a:solidFill>
              <a:latin typeface="ＭＳ 明朝" panose="02020609040205080304" pitchFamily="17" charset="-128"/>
              <a:ea typeface="ＭＳ 明朝" panose="02020609040205080304" pitchFamily="17" charset="-128"/>
            </a:rPr>
            <a:t>× 0.0258[kl]</a:t>
          </a:r>
          <a:r>
            <a:rPr kumimoji="1" lang="ja-JP" altLang="en-US" sz="700">
              <a:solidFill>
                <a:srgbClr val="0000FF"/>
              </a:solidFill>
              <a:latin typeface="ＭＳ 明朝" panose="02020609040205080304" pitchFamily="17" charset="-128"/>
              <a:ea typeface="ＭＳ 明朝" panose="02020609040205080304" pitchFamily="17" charset="-128"/>
            </a:rPr>
            <a:t>（原油換算係数：</a:t>
          </a:r>
          <a:r>
            <a:rPr kumimoji="1" lang="en-US" altLang="ja-JP" sz="700">
              <a:solidFill>
                <a:srgbClr val="0000FF"/>
              </a:solidFill>
              <a:latin typeface="ＭＳ 明朝" panose="02020609040205080304" pitchFamily="17" charset="-128"/>
              <a:ea typeface="ＭＳ 明朝" panose="02020609040205080304" pitchFamily="17" charset="-128"/>
            </a:rPr>
            <a:t>10GJ=0.258kl</a:t>
          </a:r>
          <a:r>
            <a:rPr kumimoji="1" lang="ja-JP" altLang="en-US" sz="700">
              <a:solidFill>
                <a:srgbClr val="0000FF"/>
              </a:solidFill>
              <a:latin typeface="ＭＳ 明朝" panose="02020609040205080304" pitchFamily="17" charset="-128"/>
              <a:ea typeface="ＭＳ 明朝" panose="02020609040205080304" pitchFamily="17" charset="-128"/>
            </a:rPr>
            <a:t>）</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0.875kl/</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見込み省エネルギー率：</a:t>
          </a:r>
          <a:r>
            <a:rPr kumimoji="1" lang="en-US" altLang="ja-JP" sz="700">
              <a:solidFill>
                <a:srgbClr val="0000FF"/>
              </a:solidFill>
              <a:latin typeface="ＭＳ 明朝" panose="02020609040205080304" pitchFamily="17" charset="-128"/>
              <a:ea typeface="ＭＳ 明朝" panose="02020609040205080304" pitchFamily="17" charset="-128"/>
            </a:rPr>
            <a:t>29.6%/</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算出根拠は、申請者自ら手計算した見込み省エネルギー計算を記載してもよい。</a:t>
          </a:r>
          <a:r>
            <a:rPr kumimoji="1" lang="en-US" altLang="ja-JP" sz="700">
              <a:solidFill>
                <a:srgbClr val="0000FF"/>
              </a:solidFill>
              <a:latin typeface="ＭＳ 明朝" panose="02020609040205080304" pitchFamily="17" charset="-128"/>
              <a:ea typeface="ＭＳ 明朝" panose="02020609040205080304" pitchFamily="17" charset="-128"/>
            </a:rPr>
            <a:t>l</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xdr:txBody>
    </xdr:sp>
    <xdr:clientData/>
  </xdr:twoCellAnchor>
  <xdr:twoCellAnchor>
    <xdr:from>
      <xdr:col>76</xdr:col>
      <xdr:colOff>57978</xdr:colOff>
      <xdr:row>77</xdr:row>
      <xdr:rowOff>58615</xdr:rowOff>
    </xdr:from>
    <xdr:to>
      <xdr:col>77</xdr:col>
      <xdr:colOff>285750</xdr:colOff>
      <xdr:row>85</xdr:row>
      <xdr:rowOff>241789</xdr:rowOff>
    </xdr:to>
    <xdr:sp macro="" textlink="">
      <xdr:nvSpPr>
        <xdr:cNvPr id="10" name="正方形/長方形 9">
          <a:extLst>
            <a:ext uri="{FF2B5EF4-FFF2-40B4-BE49-F238E27FC236}">
              <a16:creationId xmlns:a16="http://schemas.microsoft.com/office/drawing/2014/main" id="{D4D47E5F-942F-479A-934A-FCA680FB5683}"/>
            </a:ext>
          </a:extLst>
        </xdr:cNvPr>
        <xdr:cNvSpPr/>
      </xdr:nvSpPr>
      <xdr:spPr>
        <a:xfrm>
          <a:off x="13351565" y="4017702"/>
          <a:ext cx="3126685" cy="26348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rgbClr val="0000FF"/>
              </a:solidFill>
              <a:latin typeface="ＭＳ 明朝" panose="02020609040205080304" pitchFamily="17" charset="-128"/>
              <a:ea typeface="ＭＳ 明朝" panose="02020609040205080304" pitchFamily="17" charset="-128"/>
            </a:rPr>
            <a:t>算出根拠は、別添「申請サポートツール（空調）」を利用。</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比較対象設備の電力使用量：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8,219kWh/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導入予定設備の電力使用量：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7,414kWh/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上記を以下の式に代入し、見込み省エネルギー量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を算出。</a:t>
          </a:r>
        </a:p>
        <a:p>
          <a:pPr algn="l"/>
          <a:r>
            <a:rPr kumimoji="1" lang="ja-JP" altLang="en-US" sz="700">
              <a:solidFill>
                <a:srgbClr val="0000FF"/>
              </a:solidFill>
              <a:latin typeface="ＭＳ 明朝" panose="02020609040205080304" pitchFamily="17" charset="-128"/>
              <a:ea typeface="ＭＳ 明朝" panose="02020609040205080304" pitchFamily="17" charset="-128"/>
            </a:rPr>
            <a:t>・比較対象設備の電力使用量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a:t>
          </a:r>
          <a:r>
            <a:rPr kumimoji="1" lang="ja-JP" altLang="en-US" sz="700">
              <a:solidFill>
                <a:srgbClr val="0000FF"/>
              </a:solidFill>
              <a:latin typeface="ＭＳ 明朝" panose="02020609040205080304" pitchFamily="17" charset="-128"/>
              <a:ea typeface="ＭＳ 明朝" panose="02020609040205080304" pitchFamily="17" charset="-128"/>
            </a:rPr>
            <a:t>－ 導入予定設備の電力使用量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導入台数　</a:t>
          </a:r>
          <a:r>
            <a:rPr kumimoji="1" lang="en-US" altLang="ja-JP" sz="700">
              <a:solidFill>
                <a:srgbClr val="0000FF"/>
              </a:solidFill>
              <a:latin typeface="ＭＳ 明朝" panose="02020609040205080304" pitchFamily="17" charset="-128"/>
              <a:ea typeface="ＭＳ 明朝" panose="02020609040205080304" pitchFamily="17" charset="-128"/>
            </a:rPr>
            <a:t>5</a:t>
          </a:r>
          <a:r>
            <a:rPr kumimoji="1" lang="ja-JP" altLang="en-US" sz="700">
              <a:solidFill>
                <a:srgbClr val="0000FF"/>
              </a:solidFill>
              <a:latin typeface="ＭＳ 明朝" panose="02020609040205080304" pitchFamily="17" charset="-128"/>
              <a:ea typeface="ＭＳ 明朝" panose="02020609040205080304" pitchFamily="17" charset="-128"/>
            </a:rPr>
            <a:t>台  ＝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4,025kWh/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を以下の式に代入し、原油換算</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a:t>
          </a: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1000 ×9.97[GJ]</a:t>
          </a:r>
          <a:r>
            <a:rPr kumimoji="1" lang="ja-JP" altLang="en-US" sz="700">
              <a:solidFill>
                <a:srgbClr val="0000FF"/>
              </a:solidFill>
              <a:latin typeface="ＭＳ 明朝" panose="02020609040205080304" pitchFamily="17" charset="-128"/>
              <a:ea typeface="ＭＳ 明朝" panose="02020609040205080304" pitchFamily="17" charset="-128"/>
            </a:rPr>
            <a:t>（熱量換算係数） </a:t>
          </a:r>
          <a:r>
            <a:rPr kumimoji="1" lang="en-US" altLang="ja-JP" sz="700">
              <a:solidFill>
                <a:srgbClr val="0000FF"/>
              </a:solidFill>
              <a:latin typeface="ＭＳ 明朝" panose="02020609040205080304" pitchFamily="17" charset="-128"/>
              <a:ea typeface="ＭＳ 明朝" panose="02020609040205080304" pitchFamily="17" charset="-128"/>
            </a:rPr>
            <a:t>× 0.0258[kl]</a:t>
          </a:r>
          <a:r>
            <a:rPr kumimoji="1" lang="ja-JP" altLang="en-US" sz="700">
              <a:solidFill>
                <a:srgbClr val="0000FF"/>
              </a:solidFill>
              <a:latin typeface="ＭＳ 明朝" panose="02020609040205080304" pitchFamily="17" charset="-128"/>
              <a:ea typeface="ＭＳ 明朝" panose="02020609040205080304" pitchFamily="17" charset="-128"/>
            </a:rPr>
            <a:t>（原油換算係数：</a:t>
          </a:r>
          <a:r>
            <a:rPr kumimoji="1" lang="en-US" altLang="ja-JP" sz="700">
              <a:solidFill>
                <a:srgbClr val="0000FF"/>
              </a:solidFill>
              <a:latin typeface="ＭＳ 明朝" panose="02020609040205080304" pitchFamily="17" charset="-128"/>
              <a:ea typeface="ＭＳ 明朝" panose="02020609040205080304" pitchFamily="17" charset="-128"/>
            </a:rPr>
            <a:t>10GJ=0.258kl</a:t>
          </a:r>
          <a:r>
            <a:rPr kumimoji="1" lang="ja-JP" altLang="en-US" sz="700">
              <a:solidFill>
                <a:srgbClr val="0000FF"/>
              </a:solidFill>
              <a:latin typeface="ＭＳ 明朝" panose="02020609040205080304" pitchFamily="17" charset="-128"/>
              <a:ea typeface="ＭＳ 明朝" panose="02020609040205080304" pitchFamily="17" charset="-128"/>
            </a:rPr>
            <a:t>）</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1.035kl/</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見込み省エネルギー率：</a:t>
          </a:r>
          <a:r>
            <a:rPr kumimoji="1" lang="en-US" altLang="ja-JP" sz="700">
              <a:solidFill>
                <a:srgbClr val="0000FF"/>
              </a:solidFill>
              <a:latin typeface="ＭＳ 明朝" panose="02020609040205080304" pitchFamily="17" charset="-128"/>
              <a:ea typeface="ＭＳ 明朝" panose="02020609040205080304" pitchFamily="17" charset="-128"/>
            </a:rPr>
            <a:t>9.8%/</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算出根拠は、申請者自ら手計算した見込み省エネルギー計算を記載してもよい。</a:t>
          </a:r>
        </a:p>
      </xdr:txBody>
    </xdr:sp>
    <xdr:clientData/>
  </xdr:twoCellAnchor>
  <xdr:twoCellAnchor>
    <xdr:from>
      <xdr:col>76</xdr:col>
      <xdr:colOff>49696</xdr:colOff>
      <xdr:row>86</xdr:row>
      <xdr:rowOff>43962</xdr:rowOff>
    </xdr:from>
    <xdr:to>
      <xdr:col>77</xdr:col>
      <xdr:colOff>281608</xdr:colOff>
      <xdr:row>94</xdr:row>
      <xdr:rowOff>227135</xdr:rowOff>
    </xdr:to>
    <xdr:sp macro="" textlink="">
      <xdr:nvSpPr>
        <xdr:cNvPr id="12" name="正方形/長方形 11">
          <a:extLst>
            <a:ext uri="{FF2B5EF4-FFF2-40B4-BE49-F238E27FC236}">
              <a16:creationId xmlns:a16="http://schemas.microsoft.com/office/drawing/2014/main" id="{FD64F764-AE96-49C8-A004-A8F4BFD7033A}"/>
            </a:ext>
          </a:extLst>
        </xdr:cNvPr>
        <xdr:cNvSpPr/>
      </xdr:nvSpPr>
      <xdr:spPr>
        <a:xfrm>
          <a:off x="13343283" y="6761158"/>
          <a:ext cx="3130825" cy="2634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rgbClr val="0000FF"/>
              </a:solidFill>
              <a:latin typeface="ＭＳ 明朝" panose="02020609040205080304" pitchFamily="17" charset="-128"/>
              <a:ea typeface="ＭＳ 明朝" panose="02020609040205080304" pitchFamily="17" charset="-128"/>
            </a:rPr>
            <a:t>算出根拠は、別添「申請サポートツール（照明）」を利用。</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比較対象設備の電力使用量：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994kWh/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導入予定設備の電力使用量：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952kWh/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上記を以下の式に代入し、見込み省エネルギー量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を算出。</a:t>
          </a: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比較対象設備の電力使用量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[kWh] - </a:t>
          </a:r>
          <a:r>
            <a:rPr kumimoji="1" lang="ja-JP" altLang="en-US" sz="700">
              <a:solidFill>
                <a:srgbClr val="0000FF"/>
              </a:solidFill>
              <a:latin typeface="ＭＳ 明朝" panose="02020609040205080304" pitchFamily="17" charset="-128"/>
              <a:ea typeface="ＭＳ 明朝" panose="02020609040205080304" pitchFamily="17" charset="-128"/>
            </a:rPr>
            <a:t>導入予定設備の電力使用量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導入台数　</a:t>
          </a:r>
          <a:r>
            <a:rPr kumimoji="1" lang="en-US" altLang="ja-JP" sz="700">
              <a:solidFill>
                <a:srgbClr val="0000FF"/>
              </a:solidFill>
              <a:latin typeface="ＭＳ 明朝" panose="02020609040205080304" pitchFamily="17" charset="-128"/>
              <a:ea typeface="ＭＳ 明朝" panose="02020609040205080304" pitchFamily="17" charset="-128"/>
            </a:rPr>
            <a:t>10</a:t>
          </a:r>
          <a:r>
            <a:rPr kumimoji="1" lang="ja-JP" altLang="en-US" sz="700">
              <a:solidFill>
                <a:srgbClr val="0000FF"/>
              </a:solidFill>
              <a:latin typeface="ＭＳ 明朝" panose="02020609040205080304" pitchFamily="17" charset="-128"/>
              <a:ea typeface="ＭＳ 明朝" panose="02020609040205080304" pitchFamily="17" charset="-128"/>
            </a:rPr>
            <a:t>台  　＝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420kWh/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を以下の式に代入し、原油換算</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a:t>
          </a: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1000 ×9.97[GJ]</a:t>
          </a:r>
          <a:r>
            <a:rPr kumimoji="1" lang="ja-JP" altLang="en-US" sz="700">
              <a:solidFill>
                <a:srgbClr val="0000FF"/>
              </a:solidFill>
              <a:latin typeface="ＭＳ 明朝" panose="02020609040205080304" pitchFamily="17" charset="-128"/>
              <a:ea typeface="ＭＳ 明朝" panose="02020609040205080304" pitchFamily="17" charset="-128"/>
            </a:rPr>
            <a:t>（熱量換算係数） </a:t>
          </a:r>
          <a:r>
            <a:rPr kumimoji="1" lang="en-US" altLang="ja-JP" sz="700">
              <a:solidFill>
                <a:srgbClr val="0000FF"/>
              </a:solidFill>
              <a:latin typeface="ＭＳ 明朝" panose="02020609040205080304" pitchFamily="17" charset="-128"/>
              <a:ea typeface="ＭＳ 明朝" panose="02020609040205080304" pitchFamily="17" charset="-128"/>
            </a:rPr>
            <a:t>× 0.0258[kl]</a:t>
          </a:r>
          <a:r>
            <a:rPr kumimoji="1" lang="ja-JP" altLang="en-US" sz="700">
              <a:solidFill>
                <a:srgbClr val="0000FF"/>
              </a:solidFill>
              <a:latin typeface="ＭＳ 明朝" panose="02020609040205080304" pitchFamily="17" charset="-128"/>
              <a:ea typeface="ＭＳ 明朝" panose="02020609040205080304" pitchFamily="17" charset="-128"/>
            </a:rPr>
            <a:t>（原油換算係数：</a:t>
          </a:r>
          <a:r>
            <a:rPr kumimoji="1" lang="en-US" altLang="ja-JP" sz="700">
              <a:solidFill>
                <a:srgbClr val="0000FF"/>
              </a:solidFill>
              <a:latin typeface="ＭＳ 明朝" panose="02020609040205080304" pitchFamily="17" charset="-128"/>
              <a:ea typeface="ＭＳ 明朝" panose="02020609040205080304" pitchFamily="17" charset="-128"/>
            </a:rPr>
            <a:t>10GJ=0.258kl</a:t>
          </a:r>
          <a:r>
            <a:rPr kumimoji="1" lang="ja-JP" altLang="en-US" sz="700">
              <a:solidFill>
                <a:srgbClr val="0000FF"/>
              </a:solidFill>
              <a:latin typeface="ＭＳ 明朝" panose="02020609040205080304" pitchFamily="17" charset="-128"/>
              <a:ea typeface="ＭＳ 明朝" panose="02020609040205080304" pitchFamily="17" charset="-128"/>
            </a:rPr>
            <a:t>）</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0.108kl/</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見込み省エネルギー率：</a:t>
          </a:r>
          <a:r>
            <a:rPr kumimoji="1" lang="en-US" altLang="ja-JP" sz="700">
              <a:solidFill>
                <a:srgbClr val="0000FF"/>
              </a:solidFill>
              <a:latin typeface="ＭＳ 明朝" panose="02020609040205080304" pitchFamily="17" charset="-128"/>
              <a:ea typeface="ＭＳ 明朝" panose="02020609040205080304" pitchFamily="17" charset="-128"/>
            </a:rPr>
            <a:t>4.2%/</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ja-JP" altLang="en-US" sz="700">
            <a:solidFill>
              <a:srgbClr val="0000FF"/>
            </a:solidFill>
            <a:latin typeface="ＭＳ 明朝" panose="02020609040205080304" pitchFamily="17" charset="-128"/>
            <a:ea typeface="ＭＳ 明朝" panose="02020609040205080304" pitchFamily="17" charset="-128"/>
          </a:endParaRPr>
        </a:p>
        <a:p>
          <a:pPr algn="l"/>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算出根拠は、申請者自ら手計算した見込み省エネルギー計算を記載してもよい。</a:t>
          </a:r>
        </a:p>
      </xdr:txBody>
    </xdr:sp>
    <xdr:clientData/>
  </xdr:twoCellAnchor>
  <xdr:twoCellAnchor>
    <xdr:from>
      <xdr:col>76</xdr:col>
      <xdr:colOff>57979</xdr:colOff>
      <xdr:row>95</xdr:row>
      <xdr:rowOff>40082</xdr:rowOff>
    </xdr:from>
    <xdr:to>
      <xdr:col>77</xdr:col>
      <xdr:colOff>291066</xdr:colOff>
      <xdr:row>103</xdr:row>
      <xdr:rowOff>301612</xdr:rowOff>
    </xdr:to>
    <xdr:sp macro="" textlink="">
      <xdr:nvSpPr>
        <xdr:cNvPr id="14" name="正方形/長方形 13">
          <a:extLst>
            <a:ext uri="{FF2B5EF4-FFF2-40B4-BE49-F238E27FC236}">
              <a16:creationId xmlns:a16="http://schemas.microsoft.com/office/drawing/2014/main" id="{E0307F61-D453-41B3-BE3B-CAF6E9556927}"/>
            </a:ext>
          </a:extLst>
        </xdr:cNvPr>
        <xdr:cNvSpPr/>
      </xdr:nvSpPr>
      <xdr:spPr>
        <a:xfrm>
          <a:off x="13351566" y="9515386"/>
          <a:ext cx="3132000" cy="27131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rgbClr val="0000FF"/>
              </a:solidFill>
              <a:latin typeface="ＭＳ 明朝" panose="02020609040205080304" pitchFamily="17" charset="-128"/>
              <a:ea typeface="ＭＳ 明朝" panose="02020609040205080304" pitchFamily="17" charset="-128"/>
            </a:rPr>
            <a:t>算出根拠は、別添「申請サポートツール（データセンターのクラウドサービス活用）」を利用。</a:t>
          </a:r>
        </a:p>
        <a:p>
          <a:pPr algn="l"/>
          <a:r>
            <a:rPr kumimoji="1" lang="ja-JP" altLang="en-US" sz="700">
              <a:solidFill>
                <a:srgbClr val="0000FF"/>
              </a:solidFill>
              <a:latin typeface="ＭＳ 明朝" panose="02020609040205080304" pitchFamily="17" charset="-128"/>
              <a:ea typeface="ＭＳ 明朝" panose="02020609040205080304" pitchFamily="17" charset="-128"/>
            </a:rPr>
            <a:t>　</a:t>
          </a:r>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en-US" altLang="ja-JP" sz="700">
              <a:solidFill>
                <a:srgbClr val="0000FF"/>
              </a:solidFill>
              <a:latin typeface="ＭＳ 明朝" panose="02020609040205080304" pitchFamily="17" charset="-128"/>
              <a:ea typeface="ＭＳ 明朝" panose="02020609040205080304" pitchFamily="17" charset="-128"/>
            </a:rPr>
            <a:t> </a:t>
          </a:r>
          <a:r>
            <a:rPr kumimoji="1" lang="ja-JP" altLang="en-US" sz="700">
              <a:solidFill>
                <a:srgbClr val="0000FF"/>
              </a:solidFill>
              <a:latin typeface="ＭＳ 明朝" panose="02020609040205080304" pitchFamily="17" charset="-128"/>
              <a:ea typeface="ＭＳ 明朝" panose="02020609040205080304" pitchFamily="17" charset="-128"/>
            </a:rPr>
            <a:t>データセンター移行前システムの推計消費電力量：</a:t>
          </a:r>
          <a:r>
            <a:rPr kumimoji="1" lang="en-US" altLang="ja-JP" sz="700">
              <a:solidFill>
                <a:srgbClr val="0000FF"/>
              </a:solidFill>
              <a:latin typeface="ＭＳ 明朝" panose="02020609040205080304" pitchFamily="17" charset="-128"/>
              <a:ea typeface="ＭＳ 明朝" panose="02020609040205080304" pitchFamily="17" charset="-128"/>
            </a:rPr>
            <a:t>123,456kWh/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　</a:t>
          </a:r>
          <a:r>
            <a:rPr kumimoji="1" lang="en-US" altLang="ja-JP" sz="700">
              <a:solidFill>
                <a:srgbClr val="0000FF"/>
              </a:solidFill>
              <a:latin typeface="ＭＳ 明朝" panose="02020609040205080304" pitchFamily="17" charset="-128"/>
              <a:ea typeface="ＭＳ 明朝" panose="02020609040205080304" pitchFamily="17" charset="-128"/>
            </a:rPr>
            <a:t>PUE</a:t>
          </a:r>
          <a:r>
            <a:rPr kumimoji="1" lang="ja-JP" altLang="en-US" sz="700">
              <a:solidFill>
                <a:srgbClr val="0000FF"/>
              </a:solidFill>
              <a:latin typeface="ＭＳ 明朝" panose="02020609040205080304" pitchFamily="17" charset="-128"/>
              <a:ea typeface="ＭＳ 明朝" panose="02020609040205080304" pitchFamily="17" charset="-128"/>
            </a:rPr>
            <a:t>値の改善率：</a:t>
          </a:r>
          <a:r>
            <a:rPr kumimoji="1" lang="en-US" altLang="ja-JP" sz="700">
              <a:solidFill>
                <a:srgbClr val="0000FF"/>
              </a:solidFill>
              <a:latin typeface="ＭＳ 明朝" panose="02020609040205080304" pitchFamily="17" charset="-128"/>
              <a:ea typeface="ＭＳ 明朝" panose="02020609040205080304" pitchFamily="17" charset="-128"/>
            </a:rPr>
            <a:t>23</a:t>
          </a:r>
          <a:r>
            <a:rPr kumimoji="1" lang="ja-JP" altLang="en-US" sz="700">
              <a:solidFill>
                <a:srgbClr val="0000FF"/>
              </a:solidFill>
              <a:latin typeface="ＭＳ 明朝" panose="02020609040205080304" pitchFamily="17" charset="-128"/>
              <a:ea typeface="ＭＳ 明朝" panose="02020609040205080304" pitchFamily="17" charset="-128"/>
            </a:rPr>
            <a:t>％</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上記を以下の式に代入し、見込み省エネルギー量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を算出。</a:t>
          </a: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推計消費電力量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改善率</a:t>
          </a:r>
          <a:r>
            <a:rPr kumimoji="1" lang="en-US" altLang="ja-JP" sz="700">
              <a:solidFill>
                <a:srgbClr val="0000FF"/>
              </a:solidFill>
              <a:latin typeface="ＭＳ 明朝" panose="02020609040205080304" pitchFamily="17" charset="-128"/>
              <a:ea typeface="ＭＳ 明朝" panose="02020609040205080304" pitchFamily="17" charset="-128"/>
            </a:rPr>
            <a:t>[%]</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28,394.88‬kWh/</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を以下の式に代入し、原油換算</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a:t>
          </a:r>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[kl/</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a:t>
          </a:r>
          <a:r>
            <a:rPr kumimoji="1" lang="ja-JP" altLang="en-US" sz="700">
              <a:solidFill>
                <a:srgbClr val="0000FF"/>
              </a:solidFill>
              <a:latin typeface="ＭＳ 明朝" panose="02020609040205080304" pitchFamily="17" charset="-128"/>
              <a:ea typeface="ＭＳ 明朝" panose="02020609040205080304" pitchFamily="17" charset="-128"/>
            </a:rPr>
            <a:t>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[kWh/</a:t>
          </a:r>
          <a:r>
            <a:rPr kumimoji="1" lang="ja-JP" altLang="en-US" sz="700">
              <a:solidFill>
                <a:srgbClr val="0000FF"/>
              </a:solidFill>
              <a:latin typeface="ＭＳ 明朝" panose="02020609040205080304" pitchFamily="17" charset="-128"/>
              <a:ea typeface="ＭＳ 明朝" panose="02020609040205080304" pitchFamily="17" charset="-128"/>
            </a:rPr>
            <a:t>年</a:t>
          </a:r>
          <a:r>
            <a:rPr kumimoji="1" lang="en-US" altLang="ja-JP" sz="700">
              <a:solidFill>
                <a:srgbClr val="0000FF"/>
              </a:solidFill>
              <a:latin typeface="ＭＳ 明朝" panose="02020609040205080304" pitchFamily="17" charset="-128"/>
              <a:ea typeface="ＭＳ 明朝" panose="02020609040205080304" pitchFamily="17" charset="-128"/>
            </a:rPr>
            <a:t>] ÷ 1000 ×9.97[GJ]</a:t>
          </a:r>
          <a:r>
            <a:rPr kumimoji="1" lang="ja-JP" altLang="en-US" sz="700">
              <a:solidFill>
                <a:srgbClr val="0000FF"/>
              </a:solidFill>
              <a:latin typeface="ＭＳ 明朝" panose="02020609040205080304" pitchFamily="17" charset="-128"/>
              <a:ea typeface="ＭＳ 明朝" panose="02020609040205080304" pitchFamily="17" charset="-128"/>
            </a:rPr>
            <a:t>（熱量換算係数） </a:t>
          </a:r>
          <a:r>
            <a:rPr kumimoji="1" lang="en-US" altLang="ja-JP" sz="700">
              <a:solidFill>
                <a:srgbClr val="0000FF"/>
              </a:solidFill>
              <a:latin typeface="ＭＳ 明朝" panose="02020609040205080304" pitchFamily="17" charset="-128"/>
              <a:ea typeface="ＭＳ 明朝" panose="02020609040205080304" pitchFamily="17" charset="-128"/>
            </a:rPr>
            <a:t>× 0.0258[kl]</a:t>
          </a:r>
          <a:r>
            <a:rPr kumimoji="1" lang="ja-JP" altLang="en-US" sz="700">
              <a:solidFill>
                <a:srgbClr val="0000FF"/>
              </a:solidFill>
              <a:latin typeface="ＭＳ 明朝" panose="02020609040205080304" pitchFamily="17" charset="-128"/>
              <a:ea typeface="ＭＳ 明朝" panose="02020609040205080304" pitchFamily="17" charset="-128"/>
            </a:rPr>
            <a:t>（原油換算係数：</a:t>
          </a:r>
          <a:r>
            <a:rPr kumimoji="1" lang="en-US" altLang="ja-JP" sz="700">
              <a:solidFill>
                <a:srgbClr val="0000FF"/>
              </a:solidFill>
              <a:latin typeface="ＭＳ 明朝" panose="02020609040205080304" pitchFamily="17" charset="-128"/>
              <a:ea typeface="ＭＳ 明朝" panose="02020609040205080304" pitchFamily="17" charset="-128"/>
            </a:rPr>
            <a:t>10GJ=0.258kl</a:t>
          </a:r>
          <a:r>
            <a:rPr kumimoji="1" lang="ja-JP" altLang="en-US" sz="700">
              <a:solidFill>
                <a:srgbClr val="0000FF"/>
              </a:solidFill>
              <a:latin typeface="ＭＳ 明朝" panose="02020609040205080304" pitchFamily="17" charset="-128"/>
              <a:ea typeface="ＭＳ 明朝" panose="02020609040205080304" pitchFamily="17" charset="-128"/>
            </a:rPr>
            <a:t>）</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見込み省エネルギー量：</a:t>
          </a:r>
          <a:r>
            <a:rPr kumimoji="1" lang="en-US" altLang="ja-JP" sz="700">
              <a:solidFill>
                <a:srgbClr val="0000FF"/>
              </a:solidFill>
              <a:latin typeface="ＭＳ 明朝" panose="02020609040205080304" pitchFamily="17" charset="-128"/>
              <a:ea typeface="ＭＳ 明朝" panose="02020609040205080304" pitchFamily="17" charset="-128"/>
            </a:rPr>
            <a:t>7.304kl/</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r>
            <a:rPr kumimoji="1" lang="ja-JP" altLang="en-US" sz="700">
              <a:solidFill>
                <a:srgbClr val="0000FF"/>
              </a:solidFill>
              <a:latin typeface="ＭＳ 明朝" panose="02020609040205080304" pitchFamily="17" charset="-128"/>
              <a:ea typeface="ＭＳ 明朝" panose="02020609040205080304" pitchFamily="17" charset="-128"/>
            </a:rPr>
            <a:t>　見込み省エネルギー率：</a:t>
          </a:r>
          <a:r>
            <a:rPr kumimoji="1" lang="en-US" altLang="ja-JP" sz="700">
              <a:solidFill>
                <a:srgbClr val="0000FF"/>
              </a:solidFill>
              <a:latin typeface="ＭＳ 明朝" panose="02020609040205080304" pitchFamily="17" charset="-128"/>
              <a:ea typeface="ＭＳ 明朝" panose="02020609040205080304" pitchFamily="17" charset="-128"/>
            </a:rPr>
            <a:t>23.0%/</a:t>
          </a:r>
          <a:r>
            <a:rPr kumimoji="1" lang="ja-JP" altLang="en-US" sz="700">
              <a:solidFill>
                <a:srgbClr val="0000FF"/>
              </a:solidFill>
              <a:latin typeface="ＭＳ 明朝" panose="02020609040205080304" pitchFamily="17" charset="-128"/>
              <a:ea typeface="ＭＳ 明朝" panose="02020609040205080304" pitchFamily="17" charset="-128"/>
            </a:rPr>
            <a:t>年</a:t>
          </a:r>
        </a:p>
        <a:p>
          <a:pPr algn="l"/>
          <a:endParaRPr kumimoji="1" lang="en-US" altLang="ja-JP" sz="700">
            <a:solidFill>
              <a:srgbClr val="0000FF"/>
            </a:solidFill>
            <a:latin typeface="ＭＳ 明朝" panose="02020609040205080304" pitchFamily="17" charset="-128"/>
            <a:ea typeface="ＭＳ 明朝" panose="02020609040205080304" pitchFamily="17" charset="-128"/>
          </a:endParaRPr>
        </a:p>
        <a:p>
          <a:pPr algn="l"/>
          <a:r>
            <a:rPr kumimoji="1" lang="en-US" altLang="ja-JP" sz="700">
              <a:solidFill>
                <a:srgbClr val="0000FF"/>
              </a:solidFill>
              <a:latin typeface="ＭＳ 明朝" panose="02020609040205080304" pitchFamily="17" charset="-128"/>
              <a:ea typeface="ＭＳ 明朝" panose="02020609040205080304" pitchFamily="17" charset="-128"/>
            </a:rPr>
            <a:t>※</a:t>
          </a:r>
          <a:r>
            <a:rPr kumimoji="1" lang="ja-JP" altLang="en-US" sz="700">
              <a:solidFill>
                <a:srgbClr val="0000FF"/>
              </a:solidFill>
              <a:latin typeface="ＭＳ 明朝" panose="02020609040205080304" pitchFamily="17" charset="-128"/>
              <a:ea typeface="ＭＳ 明朝" panose="02020609040205080304" pitchFamily="17" charset="-128"/>
            </a:rPr>
            <a:t>算出根拠は、申請者自ら手計算した見込み省エネルギー計算を記載してもよい。</a:t>
          </a:r>
        </a:p>
      </xdr:txBody>
    </xdr:sp>
    <xdr:clientData/>
  </xdr:twoCellAnchor>
  <xdr:twoCellAnchor editAs="oneCell">
    <xdr:from>
      <xdr:col>58</xdr:col>
      <xdr:colOff>95250</xdr:colOff>
      <xdr:row>63</xdr:row>
      <xdr:rowOff>19050</xdr:rowOff>
    </xdr:from>
    <xdr:to>
      <xdr:col>77</xdr:col>
      <xdr:colOff>514350</xdr:colOff>
      <xdr:row>105</xdr:row>
      <xdr:rowOff>133350</xdr:rowOff>
    </xdr:to>
    <xdr:sp macro="" textlink="">
      <xdr:nvSpPr>
        <xdr:cNvPr id="13316" name="AutoShape 4">
          <a:extLst>
            <a:ext uri="{FF2B5EF4-FFF2-40B4-BE49-F238E27FC236}">
              <a16:creationId xmlns:a16="http://schemas.microsoft.com/office/drawing/2014/main" id="{6C6F830F-B15E-4E79-AE5A-40BB41E19C1B}"/>
            </a:ext>
          </a:extLst>
        </xdr:cNvPr>
        <xdr:cNvSpPr>
          <a:spLocks noChangeAspect="1" noChangeArrowheads="1"/>
        </xdr:cNvSpPr>
      </xdr:nvSpPr>
      <xdr:spPr bwMode="auto">
        <a:xfrm>
          <a:off x="8296275" y="19050"/>
          <a:ext cx="8334375" cy="12439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25256</xdr:colOff>
      <xdr:row>22</xdr:row>
      <xdr:rowOff>105186</xdr:rowOff>
    </xdr:from>
    <xdr:to>
      <xdr:col>10</xdr:col>
      <xdr:colOff>3307</xdr:colOff>
      <xdr:row>28</xdr:row>
      <xdr:rowOff>63762</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777856" y="4372386"/>
          <a:ext cx="978176" cy="78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28</xdr:col>
      <xdr:colOff>8158</xdr:colOff>
      <xdr:row>22</xdr:row>
      <xdr:rowOff>127542</xdr:rowOff>
    </xdr:from>
    <xdr:to>
      <xdr:col>31</xdr:col>
      <xdr:colOff>18926</xdr:colOff>
      <xdr:row>28</xdr:row>
      <xdr:rowOff>86118</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7390033" y="3670842"/>
          <a:ext cx="782293" cy="113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53</xdr:col>
      <xdr:colOff>25256</xdr:colOff>
      <xdr:row>22</xdr:row>
      <xdr:rowOff>105186</xdr:rowOff>
    </xdr:from>
    <xdr:to>
      <xdr:col>56</xdr:col>
      <xdr:colOff>3307</xdr:colOff>
      <xdr:row>28</xdr:row>
      <xdr:rowOff>63762</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13788881" y="3648486"/>
          <a:ext cx="978176" cy="113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74</xdr:col>
      <xdr:colOff>8158</xdr:colOff>
      <xdr:row>22</xdr:row>
      <xdr:rowOff>127542</xdr:rowOff>
    </xdr:from>
    <xdr:to>
      <xdr:col>77</xdr:col>
      <xdr:colOff>18926</xdr:colOff>
      <xdr:row>28</xdr:row>
      <xdr:rowOff>86118</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19401058" y="3670842"/>
          <a:ext cx="782293" cy="113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54</xdr:col>
      <xdr:colOff>190500</xdr:colOff>
      <xdr:row>5</xdr:row>
      <xdr:rowOff>152400</xdr:rowOff>
    </xdr:from>
    <xdr:to>
      <xdr:col>68</xdr:col>
      <xdr:colOff>66675</xdr:colOff>
      <xdr:row>19</xdr:row>
      <xdr:rowOff>57150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439900" y="1152525"/>
          <a:ext cx="3476625" cy="188595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228600</xdr:colOff>
      <xdr:row>5</xdr:row>
      <xdr:rowOff>142875</xdr:rowOff>
    </xdr:from>
    <xdr:to>
      <xdr:col>84</xdr:col>
      <xdr:colOff>31750</xdr:colOff>
      <xdr:row>13</xdr:row>
      <xdr:rowOff>28575</xdr:rowOff>
    </xdr:to>
    <xdr:sp macro="" textlink="">
      <xdr:nvSpPr>
        <xdr:cNvPr id="7" name="吹き出し: 四角形 6">
          <a:extLst>
            <a:ext uri="{FF2B5EF4-FFF2-40B4-BE49-F238E27FC236}">
              <a16:creationId xmlns:a16="http://schemas.microsoft.com/office/drawing/2014/main" id="{00000000-0008-0000-0F00-000007000000}"/>
            </a:ext>
          </a:extLst>
        </xdr:cNvPr>
        <xdr:cNvSpPr/>
      </xdr:nvSpPr>
      <xdr:spPr>
        <a:xfrm>
          <a:off x="17646650" y="1133475"/>
          <a:ext cx="3517900" cy="1041400"/>
        </a:xfrm>
        <a:prstGeom prst="wedgeRectCallout">
          <a:avLst>
            <a:gd name="adj1" fmla="val -61472"/>
            <a:gd name="adj2" fmla="val -1072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5</a:t>
          </a:r>
          <a:r>
            <a:rPr kumimoji="1" lang="ja-JP" altLang="en-US" sz="1050">
              <a:solidFill>
                <a:srgbClr val="FF0000"/>
              </a:solidFill>
              <a:latin typeface="ＭＳ 明朝" panose="02020609040205080304" pitchFamily="17" charset="-128"/>
              <a:ea typeface="ＭＳ 明朝" panose="02020609040205080304" pitchFamily="17" charset="-128"/>
            </a:rPr>
            <a:t>）エネルギー消費原単位の改善根拠」で</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算出した数値を入力すること。</a:t>
          </a:r>
        </a:p>
        <a:p>
          <a:pPr algn="l"/>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他項目は全て自動計算です。</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53</xdr:col>
      <xdr:colOff>25256</xdr:colOff>
      <xdr:row>22</xdr:row>
      <xdr:rowOff>105186</xdr:rowOff>
    </xdr:from>
    <xdr:to>
      <xdr:col>56</xdr:col>
      <xdr:colOff>3307</xdr:colOff>
      <xdr:row>28</xdr:row>
      <xdr:rowOff>63762</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1794185" y="3697472"/>
          <a:ext cx="984979" cy="1128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74</xdr:col>
      <xdr:colOff>8158</xdr:colOff>
      <xdr:row>22</xdr:row>
      <xdr:rowOff>127542</xdr:rowOff>
    </xdr:from>
    <xdr:to>
      <xdr:col>77</xdr:col>
      <xdr:colOff>18926</xdr:colOff>
      <xdr:row>28</xdr:row>
      <xdr:rowOff>86118</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7437658" y="3719828"/>
          <a:ext cx="786375" cy="1128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editAs="oneCell">
    <xdr:from>
      <xdr:col>119</xdr:col>
      <xdr:colOff>78440</xdr:colOff>
      <xdr:row>0</xdr:row>
      <xdr:rowOff>0</xdr:rowOff>
    </xdr:from>
    <xdr:to>
      <xdr:col>138</xdr:col>
      <xdr:colOff>588868</xdr:colOff>
      <xdr:row>37</xdr:row>
      <xdr:rowOff>25214</xdr:rowOff>
    </xdr:to>
    <xdr:pic>
      <xdr:nvPicPr>
        <xdr:cNvPr id="11" name="図 10">
          <a:extLst>
            <a:ext uri="{FF2B5EF4-FFF2-40B4-BE49-F238E27FC236}">
              <a16:creationId xmlns:a16="http://schemas.microsoft.com/office/drawing/2014/main" id="{4639E890-EA67-4303-AD63-397830832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13558" y="0"/>
          <a:ext cx="12007663" cy="7521949"/>
        </a:xfrm>
        <a:prstGeom prst="rect">
          <a:avLst/>
        </a:prstGeom>
        <a:solidFill>
          <a:schemeClr val="bg1"/>
        </a:solid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384000</xdr:colOff>
      <xdr:row>59</xdr:row>
      <xdr:rowOff>9401</xdr:rowOff>
    </xdr:to>
    <xdr:sp macro="" textlink="">
      <xdr:nvSpPr>
        <xdr:cNvPr id="2" name="コンテンツ プレースホルダー 6">
          <a:extLst>
            <a:ext uri="{FF2B5EF4-FFF2-40B4-BE49-F238E27FC236}">
              <a16:creationId xmlns:a16="http://schemas.microsoft.com/office/drawing/2014/main" id="{D685148C-A1C1-492D-9261-181836FFF3F5}"/>
            </a:ext>
          </a:extLst>
        </xdr:cNvPr>
        <xdr:cNvSpPr txBox="1">
          <a:spLocks/>
        </xdr:cNvSpPr>
      </xdr:nvSpPr>
      <xdr:spPr>
        <a:xfrm>
          <a:off x="0" y="0"/>
          <a:ext cx="6480000" cy="90010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20000"/>
            </a:lnSpc>
            <a:spcBef>
              <a:spcPts val="0"/>
            </a:spcBef>
            <a:spcAft>
              <a:spcPts val="0"/>
            </a:spcAft>
            <a:buClrTx/>
            <a:buSzTx/>
            <a:buFont typeface="Arial" panose="020B0604020202020204" pitchFamily="34" charset="0"/>
            <a:buNone/>
            <a:tabLst/>
            <a:defRPr/>
          </a:pPr>
          <a:r>
            <a:rPr lang="ja-JP" altLang="en-US" b="1">
              <a:solidFill>
                <a:sysClr val="windowText" lastClr="000000"/>
              </a:solidFill>
              <a:latin typeface="ＭＳ Ｐ明朝" panose="02020600040205080304" pitchFamily="18" charset="-128"/>
              <a:ea typeface="ＭＳ Ｐ明朝" panose="02020600040205080304" pitchFamily="18" charset="-128"/>
            </a:rPr>
            <a:t>◇</a:t>
          </a:r>
          <a:r>
            <a:rPr kumimoji="1" lang="ja-JP" altLang="en-US" sz="1200" b="1" i="0" u="none" strike="noStrike" kern="1200" cap="none" spc="0" normalizeH="0" baseline="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日本標準産業分類</a:t>
          </a:r>
          <a:endParaRPr kumimoji="1" lang="ja-JP" altLang="en-US" sz="1200" b="0" i="0" u="none" strike="noStrike" kern="1200" cap="none" spc="0" normalizeH="0" baseline="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twoCellAnchor editAs="oneCell">
    <xdr:from>
      <xdr:col>0</xdr:col>
      <xdr:colOff>210666</xdr:colOff>
      <xdr:row>2</xdr:row>
      <xdr:rowOff>76911</xdr:rowOff>
    </xdr:from>
    <xdr:to>
      <xdr:col>10</xdr:col>
      <xdr:colOff>345509</xdr:colOff>
      <xdr:row>59</xdr:row>
      <xdr:rowOff>31071</xdr:rowOff>
    </xdr:to>
    <xdr:pic>
      <xdr:nvPicPr>
        <xdr:cNvPr id="3" name="Picture 113">
          <a:extLst>
            <a:ext uri="{FF2B5EF4-FFF2-40B4-BE49-F238E27FC236}">
              <a16:creationId xmlns:a16="http://schemas.microsoft.com/office/drawing/2014/main" id="{D5859279-4AF4-46F3-A3A8-F173145F2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666" y="381711"/>
          <a:ext cx="6230843" cy="86409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125917</xdr:rowOff>
    </xdr:from>
    <xdr:to>
      <xdr:col>9</xdr:col>
      <xdr:colOff>466725</xdr:colOff>
      <xdr:row>35</xdr:row>
      <xdr:rowOff>123824</xdr:rowOff>
    </xdr:to>
    <xdr:sp macro="" textlink="">
      <xdr:nvSpPr>
        <xdr:cNvPr id="2" name="正方形/長方形 1">
          <a:extLst>
            <a:ext uri="{FF2B5EF4-FFF2-40B4-BE49-F238E27FC236}">
              <a16:creationId xmlns:a16="http://schemas.microsoft.com/office/drawing/2014/main" id="{416098B6-749E-4551-9A23-F5848BDECC79}"/>
            </a:ext>
          </a:extLst>
        </xdr:cNvPr>
        <xdr:cNvSpPr/>
      </xdr:nvSpPr>
      <xdr:spPr>
        <a:xfrm>
          <a:off x="0" y="125917"/>
          <a:ext cx="5953125" cy="5331907"/>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indent="92075">
            <a:lnSpc>
              <a:spcPct val="130000"/>
            </a:lnSpc>
          </a:pPr>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中小企業基本法第２条に準じて、以下のとおり中小企業者を定義する。</a:t>
          </a:r>
          <a:endPar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a:lnSpc>
              <a:spcPct val="130000"/>
            </a:lnSpc>
          </a:pPr>
          <a:endParaRPr lang="en-US" altLang="ja-JP" sz="105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73025" lvl="0">
            <a:lnSpc>
              <a:spcPct val="130000"/>
            </a:lnSpc>
          </a:pPr>
          <a:r>
            <a:rPr lang="en-US" altLang="ja-JP" sz="1000">
              <a:solidFill>
                <a:schemeClr val="tx1"/>
              </a:solidFill>
              <a:latin typeface="ＭＳ Ｐ明朝" panose="02020600040205080304" pitchFamily="18" charset="-128"/>
              <a:ea typeface="ＭＳ Ｐ明朝" panose="02020600040205080304" pitchFamily="18" charset="-128"/>
            </a:rPr>
            <a:t>※ </a:t>
          </a:r>
          <a:r>
            <a:rPr lang="ja-JP" altLang="en-US" sz="1000">
              <a:solidFill>
                <a:schemeClr val="tx1"/>
              </a:solidFill>
              <a:latin typeface="ＭＳ Ｐ明朝" panose="02020600040205080304" pitchFamily="18" charset="-128"/>
              <a:ea typeface="ＭＳ Ｐ明朝" panose="02020600040205080304" pitchFamily="18" charset="-128"/>
            </a:rPr>
            <a:t>業種の類型については、日本標準産業分類第１３回改定に伴う中小企業の範囲の取扱いについて（ </a:t>
          </a:r>
          <a:r>
            <a:rPr lang="en-US" altLang="ja-JP" sz="1000">
              <a:solidFill>
                <a:schemeClr val="tx1"/>
              </a:solidFill>
              <a:latin typeface="ＭＳ Ｐ明朝" panose="02020600040205080304" pitchFamily="18" charset="-128"/>
              <a:ea typeface="ＭＳ Ｐ明朝" panose="02020600040205080304" pitchFamily="18" charset="-128"/>
            </a:rPr>
            <a:t>http://www.chusho.meti.go.jp/soshiki/kaitei_13.pdf </a:t>
          </a:r>
          <a:r>
            <a:rPr lang="ja-JP" altLang="en-US" sz="1000">
              <a:solidFill>
                <a:schemeClr val="tx1"/>
              </a:solidFill>
              <a:latin typeface="ＭＳ Ｐ明朝" panose="02020600040205080304" pitchFamily="18" charset="-128"/>
              <a:ea typeface="ＭＳ Ｐ明朝" panose="02020600040205080304" pitchFamily="18" charset="-128"/>
            </a:rPr>
            <a:t>）を参照のこと。</a:t>
          </a:r>
        </a:p>
        <a:p>
          <a:pPr marL="73025" lvl="0">
            <a:lnSpc>
              <a:spcPct val="130000"/>
            </a:lnSpc>
          </a:pPr>
          <a:r>
            <a:rPr lang="en-US" altLang="ja-JP" sz="1000">
              <a:solidFill>
                <a:schemeClr val="tx1"/>
              </a:solidFill>
              <a:latin typeface="ＭＳ Ｐ明朝" panose="02020600040205080304" pitchFamily="18" charset="-128"/>
              <a:ea typeface="ＭＳ Ｐ明朝" panose="02020600040205080304" pitchFamily="18" charset="-128"/>
            </a:rPr>
            <a:t>※ </a:t>
          </a:r>
          <a:r>
            <a:rPr lang="ja-JP" altLang="en-US" sz="1000">
              <a:solidFill>
                <a:schemeClr val="tx1"/>
              </a:solidFill>
              <a:latin typeface="ＭＳ Ｐ明朝" panose="02020600040205080304" pitchFamily="18" charset="-128"/>
              <a:ea typeface="ＭＳ Ｐ明朝" panose="02020600040205080304" pitchFamily="18" charset="-128"/>
            </a:rPr>
            <a:t>資本金基準又は従業員数基準のいずれか一方を満たせば中小企業者とする。</a:t>
          </a:r>
        </a:p>
        <a:p>
          <a:pPr marL="73025" lvl="0">
            <a:lnSpc>
              <a:spcPct val="130000"/>
            </a:lnSpc>
          </a:pPr>
          <a:r>
            <a:rPr lang="en-US" altLang="ja-JP" sz="1000">
              <a:solidFill>
                <a:schemeClr val="tx1"/>
              </a:solidFill>
              <a:latin typeface="ＭＳ Ｐ明朝" panose="02020600040205080304" pitchFamily="18" charset="-128"/>
              <a:ea typeface="ＭＳ Ｐ明朝" panose="02020600040205080304" pitchFamily="18" charset="-128"/>
            </a:rPr>
            <a:t>※ </a:t>
          </a:r>
          <a:r>
            <a:rPr lang="ja-JP" altLang="en-US" sz="1000">
              <a:solidFill>
                <a:schemeClr val="tx1"/>
              </a:solidFill>
              <a:latin typeface="ＭＳ Ｐ明朝" panose="02020600040205080304" pitchFamily="18" charset="-128"/>
              <a:ea typeface="ＭＳ Ｐ明朝" panose="02020600040205080304" pitchFamily="18" charset="-128"/>
            </a:rPr>
            <a:t>但し、下記のいずれかに該当する「みなし大企業」は除く。</a:t>
          </a:r>
        </a:p>
        <a:p>
          <a:pPr marL="73025" lvl="0">
            <a:lnSpc>
              <a:spcPct val="130000"/>
            </a:lnSpc>
          </a:pPr>
          <a:r>
            <a:rPr lang="en-US" altLang="ja-JP" sz="1000">
              <a:solidFill>
                <a:schemeClr val="tx1"/>
              </a:solidFill>
              <a:latin typeface="ＭＳ Ｐ明朝" panose="02020600040205080304" pitchFamily="18" charset="-128"/>
              <a:ea typeface="ＭＳ Ｐ明朝" panose="02020600040205080304" pitchFamily="18" charset="-128"/>
            </a:rPr>
            <a:t>• </a:t>
          </a:r>
          <a:r>
            <a:rPr lang="ja-JP" altLang="en-US" sz="1000">
              <a:solidFill>
                <a:schemeClr val="tx1"/>
              </a:solidFill>
              <a:latin typeface="ＭＳ Ｐ明朝" panose="02020600040205080304" pitchFamily="18" charset="-128"/>
              <a:ea typeface="ＭＳ Ｐ明朝" panose="02020600040205080304" pitchFamily="18" charset="-128"/>
            </a:rPr>
            <a:t>発行済株式の総数又は出資価額の総額の１</a:t>
          </a:r>
          <a:r>
            <a:rPr lang="en-US" altLang="ja-JP" sz="1000">
              <a:solidFill>
                <a:schemeClr val="tx1"/>
              </a:solidFill>
              <a:latin typeface="ＭＳ Ｐ明朝" panose="02020600040205080304" pitchFamily="18" charset="-128"/>
              <a:ea typeface="ＭＳ Ｐ明朝" panose="02020600040205080304" pitchFamily="18" charset="-128"/>
            </a:rPr>
            <a:t>/</a:t>
          </a:r>
          <a:r>
            <a:rPr lang="ja-JP" altLang="en-US" sz="1000">
              <a:solidFill>
                <a:schemeClr val="tx1"/>
              </a:solidFill>
              <a:latin typeface="ＭＳ Ｐ明朝" panose="02020600040205080304" pitchFamily="18" charset="-128"/>
              <a:ea typeface="ＭＳ Ｐ明朝" panose="02020600040205080304" pitchFamily="18" charset="-128"/>
            </a:rPr>
            <a:t>２以上を同一の大企業が所有している中小企業者。</a:t>
          </a:r>
        </a:p>
        <a:p>
          <a:pPr marL="73025" lvl="0">
            <a:lnSpc>
              <a:spcPct val="130000"/>
            </a:lnSpc>
          </a:pPr>
          <a:r>
            <a:rPr lang="en-US" altLang="ja-JP" sz="1000">
              <a:solidFill>
                <a:schemeClr val="tx1"/>
              </a:solidFill>
              <a:latin typeface="ＭＳ Ｐ明朝" panose="02020600040205080304" pitchFamily="18" charset="-128"/>
              <a:ea typeface="ＭＳ Ｐ明朝" panose="02020600040205080304" pitchFamily="18" charset="-128"/>
            </a:rPr>
            <a:t>• </a:t>
          </a:r>
          <a:r>
            <a:rPr lang="ja-JP" altLang="en-US" sz="1000">
              <a:solidFill>
                <a:schemeClr val="tx1"/>
              </a:solidFill>
              <a:latin typeface="ＭＳ Ｐ明朝" panose="02020600040205080304" pitchFamily="18" charset="-128"/>
              <a:ea typeface="ＭＳ Ｐ明朝" panose="02020600040205080304" pitchFamily="18" charset="-128"/>
            </a:rPr>
            <a:t>発行済株式の総数又は出資価額の総額の２</a:t>
          </a:r>
          <a:r>
            <a:rPr lang="en-US" altLang="ja-JP" sz="1000">
              <a:solidFill>
                <a:schemeClr val="tx1"/>
              </a:solidFill>
              <a:latin typeface="ＭＳ Ｐ明朝" panose="02020600040205080304" pitchFamily="18" charset="-128"/>
              <a:ea typeface="ＭＳ Ｐ明朝" panose="02020600040205080304" pitchFamily="18" charset="-128"/>
            </a:rPr>
            <a:t>/</a:t>
          </a:r>
          <a:r>
            <a:rPr lang="ja-JP" altLang="en-US" sz="1000">
              <a:solidFill>
                <a:schemeClr val="tx1"/>
              </a:solidFill>
              <a:latin typeface="ＭＳ Ｐ明朝" panose="02020600040205080304" pitchFamily="18" charset="-128"/>
              <a:ea typeface="ＭＳ Ｐ明朝" panose="02020600040205080304" pitchFamily="18" charset="-128"/>
            </a:rPr>
            <a:t>３以上を複数の大企業が所有している中小企業者。</a:t>
          </a:r>
        </a:p>
        <a:p>
          <a:pPr marL="73025" lvl="0">
            <a:lnSpc>
              <a:spcPct val="130000"/>
            </a:lnSpc>
          </a:pPr>
          <a:r>
            <a:rPr lang="en-US" altLang="ja-JP" sz="1000">
              <a:solidFill>
                <a:schemeClr val="tx1"/>
              </a:solidFill>
              <a:latin typeface="ＭＳ Ｐ明朝" panose="02020600040205080304" pitchFamily="18" charset="-128"/>
              <a:ea typeface="ＭＳ Ｐ明朝" panose="02020600040205080304" pitchFamily="18" charset="-128"/>
            </a:rPr>
            <a:t>• </a:t>
          </a:r>
          <a:r>
            <a:rPr lang="ja-JP" altLang="en-US" sz="1000">
              <a:solidFill>
                <a:schemeClr val="tx1"/>
              </a:solidFill>
              <a:latin typeface="ＭＳ Ｐ明朝" panose="02020600040205080304" pitchFamily="18" charset="-128"/>
              <a:ea typeface="ＭＳ Ｐ明朝" panose="02020600040205080304" pitchFamily="18" charset="-128"/>
            </a:rPr>
            <a:t>大企業の役員又は職員を兼ねている者が、役員総数の１</a:t>
          </a:r>
          <a:r>
            <a:rPr lang="en-US" altLang="ja-JP" sz="1000">
              <a:solidFill>
                <a:schemeClr val="tx1"/>
              </a:solidFill>
              <a:latin typeface="ＭＳ Ｐ明朝" panose="02020600040205080304" pitchFamily="18" charset="-128"/>
              <a:ea typeface="ＭＳ Ｐ明朝" panose="02020600040205080304" pitchFamily="18" charset="-128"/>
            </a:rPr>
            <a:t>/</a:t>
          </a:r>
          <a:r>
            <a:rPr lang="ja-JP" altLang="en-US" sz="1000">
              <a:solidFill>
                <a:schemeClr val="tx1"/>
              </a:solidFill>
              <a:latin typeface="ＭＳ Ｐ明朝" panose="02020600040205080304" pitchFamily="18" charset="-128"/>
              <a:ea typeface="ＭＳ Ｐ明朝" panose="02020600040205080304" pitchFamily="18" charset="-128"/>
            </a:rPr>
            <a:t>２以上を占めている中小企業者。</a:t>
          </a:r>
          <a:endParaRPr lang="en-US" altLang="ja-JP" sz="1000">
            <a:solidFill>
              <a:schemeClr val="tx1"/>
            </a:solidFill>
            <a:latin typeface="ＭＳ Ｐ明朝" panose="02020600040205080304" pitchFamily="18" charset="-128"/>
            <a:ea typeface="ＭＳ Ｐ明朝" panose="02020600040205080304" pitchFamily="18" charset="-128"/>
          </a:endParaRPr>
        </a:p>
        <a:p>
          <a:pPr marL="179388" lvl="0">
            <a:lnSpc>
              <a:spcPct val="130000"/>
            </a:lnSpc>
          </a:pPr>
          <a:r>
            <a:rPr lang="en-US" altLang="ja-JP" sz="1000">
              <a:solidFill>
                <a:schemeClr val="tx1"/>
              </a:solidFill>
              <a:latin typeface="ＭＳ Ｐ明朝" panose="02020600040205080304" pitchFamily="18" charset="-128"/>
              <a:ea typeface="ＭＳ Ｐ明朝" panose="02020600040205080304" pitchFamily="18" charset="-128"/>
            </a:rPr>
            <a:t>※ </a:t>
          </a:r>
          <a:r>
            <a:rPr lang="ja-JP" altLang="en-US" sz="1000">
              <a:solidFill>
                <a:schemeClr val="tx1"/>
              </a:solidFill>
              <a:latin typeface="ＭＳ Ｐ明朝" panose="02020600040205080304" pitchFamily="18" charset="-128"/>
              <a:ea typeface="ＭＳ Ｐ明朝" panose="02020600040205080304" pitchFamily="18" charset="-128"/>
            </a:rPr>
            <a:t>大企業とは、中小企業基本法に規定する中小企業者以外の者であって事業を営む者をいう。</a:t>
          </a:r>
          <a:endParaRPr lang="en-US" altLang="ja-JP" sz="1000">
            <a:solidFill>
              <a:schemeClr val="tx1"/>
            </a:solidFill>
            <a:latin typeface="ＭＳ Ｐ明朝" panose="02020600040205080304" pitchFamily="18" charset="-128"/>
            <a:ea typeface="ＭＳ Ｐ明朝" panose="02020600040205080304" pitchFamily="18" charset="-128"/>
          </a:endParaRPr>
        </a:p>
        <a:p>
          <a:pPr marL="179388" lvl="0">
            <a:lnSpc>
              <a:spcPct val="130000"/>
            </a:lnSpc>
          </a:pPr>
          <a:r>
            <a:rPr lang="ja-JP" altLang="en-US" sz="1000">
              <a:solidFill>
                <a:schemeClr val="tx1"/>
              </a:solidFill>
              <a:latin typeface="ＭＳ Ｐ明朝" panose="02020600040205080304" pitchFamily="18" charset="-128"/>
              <a:ea typeface="ＭＳ Ｐ明朝" panose="02020600040205080304" pitchFamily="18" charset="-128"/>
            </a:rPr>
            <a:t>但し、中小企業投資育成株式会社法に規定する中小企業投資育成株式会社又は</a:t>
          </a:r>
          <a:endParaRPr lang="en-US" altLang="ja-JP" sz="1000">
            <a:solidFill>
              <a:schemeClr val="tx1"/>
            </a:solidFill>
            <a:latin typeface="ＭＳ Ｐ明朝" panose="02020600040205080304" pitchFamily="18" charset="-128"/>
            <a:ea typeface="ＭＳ Ｐ明朝" panose="02020600040205080304" pitchFamily="18" charset="-128"/>
          </a:endParaRPr>
        </a:p>
        <a:p>
          <a:pPr marL="179388" lvl="0">
            <a:lnSpc>
              <a:spcPct val="130000"/>
            </a:lnSpc>
          </a:pPr>
          <a:r>
            <a:rPr lang="ja-JP" altLang="en-US" sz="1000">
              <a:solidFill>
                <a:schemeClr val="tx1"/>
              </a:solidFill>
              <a:latin typeface="ＭＳ Ｐ明朝" panose="02020600040205080304" pitchFamily="18" charset="-128"/>
              <a:ea typeface="ＭＳ Ｐ明朝" panose="02020600040205080304" pitchFamily="18" charset="-128"/>
            </a:rPr>
            <a:t>投資事業有限責任組合契約に関する法律に規定する投資事業有限責任組合に該当する者は</a:t>
          </a:r>
          <a:endParaRPr lang="en-US" altLang="ja-JP" sz="1000">
            <a:solidFill>
              <a:schemeClr val="tx1"/>
            </a:solidFill>
            <a:latin typeface="ＭＳ Ｐ明朝" panose="02020600040205080304" pitchFamily="18" charset="-128"/>
            <a:ea typeface="ＭＳ Ｐ明朝" panose="02020600040205080304" pitchFamily="18" charset="-128"/>
          </a:endParaRPr>
        </a:p>
        <a:p>
          <a:pPr marL="179388" lvl="0">
            <a:lnSpc>
              <a:spcPct val="130000"/>
            </a:lnSpc>
          </a:pPr>
          <a:r>
            <a:rPr lang="ja-JP" altLang="en-US" sz="1000">
              <a:solidFill>
                <a:schemeClr val="tx1"/>
              </a:solidFill>
              <a:latin typeface="ＭＳ Ｐ明朝" panose="02020600040205080304" pitchFamily="18" charset="-128"/>
              <a:ea typeface="ＭＳ Ｐ明朝" panose="02020600040205080304" pitchFamily="18" charset="-128"/>
            </a:rPr>
            <a:t>大企業として扱わない。</a:t>
          </a:r>
          <a:endParaRPr lang="en-US" altLang="ja-JP" sz="900">
            <a:solidFill>
              <a:schemeClr val="tx1"/>
            </a:solidFill>
            <a:latin typeface="ＭＳ Ｐ明朝" pitchFamily="18" charset="-128"/>
            <a:ea typeface="ＭＳ Ｐ明朝" pitchFamily="18" charset="-128"/>
          </a:endParaRPr>
        </a:p>
      </xdr:txBody>
    </xdr:sp>
    <xdr:clientData/>
  </xdr:twoCellAnchor>
  <xdr:twoCellAnchor>
    <xdr:from>
      <xdr:col>0</xdr:col>
      <xdr:colOff>58666</xdr:colOff>
      <xdr:row>0</xdr:row>
      <xdr:rowOff>0</xdr:rowOff>
    </xdr:from>
    <xdr:to>
      <xdr:col>6</xdr:col>
      <xdr:colOff>1066</xdr:colOff>
      <xdr:row>1</xdr:row>
      <xdr:rowOff>63600</xdr:rowOff>
    </xdr:to>
    <xdr:sp macro="" textlink="">
      <xdr:nvSpPr>
        <xdr:cNvPr id="3" name="正方形/長方形 2">
          <a:extLst>
            <a:ext uri="{FF2B5EF4-FFF2-40B4-BE49-F238E27FC236}">
              <a16:creationId xmlns:a16="http://schemas.microsoft.com/office/drawing/2014/main" id="{33DCFB3E-379E-4D6F-9651-7E76FAFBF157}"/>
            </a:ext>
          </a:extLst>
        </xdr:cNvPr>
        <xdr:cNvSpPr/>
      </xdr:nvSpPr>
      <xdr:spPr>
        <a:xfrm>
          <a:off x="58666" y="0"/>
          <a:ext cx="3600000" cy="216000"/>
        </a:xfrm>
        <a:prstGeom prst="rect">
          <a:avLst/>
        </a:prstGeom>
        <a:solidFill>
          <a:schemeClr val="bg1">
            <a:lumMod val="8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1996" tIns="45718" rIns="0" bIns="45718"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171450" indent="-171450">
            <a:buFont typeface="Wingdings" panose="05000000000000000000" pitchFamily="2" charset="2"/>
            <a:buChar char="Ø"/>
          </a:pPr>
          <a:r>
            <a:rPr lang="ja-JP" altLang="en-US" sz="110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中小企業者について</a:t>
          </a:r>
        </a:p>
      </xdr:txBody>
    </xdr:sp>
    <xdr:clientData/>
  </xdr:twoCellAnchor>
  <xdr:twoCellAnchor editAs="oneCell">
    <xdr:from>
      <xdr:col>0</xdr:col>
      <xdr:colOff>180240</xdr:colOff>
      <xdr:row>4</xdr:row>
      <xdr:rowOff>29714</xdr:rowOff>
    </xdr:from>
    <xdr:to>
      <xdr:col>8</xdr:col>
      <xdr:colOff>434010</xdr:colOff>
      <xdr:row>14</xdr:row>
      <xdr:rowOff>60194</xdr:rowOff>
    </xdr:to>
    <xdr:pic>
      <xdr:nvPicPr>
        <xdr:cNvPr id="4" name="table">
          <a:extLst>
            <a:ext uri="{FF2B5EF4-FFF2-40B4-BE49-F238E27FC236}">
              <a16:creationId xmlns:a16="http://schemas.microsoft.com/office/drawing/2014/main" id="{827B38B0-52FD-474C-8DBE-F3EF4CE41F55}"/>
            </a:ext>
          </a:extLst>
        </xdr:cNvPr>
        <xdr:cNvPicPr>
          <a:picLocks noChangeAspect="1"/>
        </xdr:cNvPicPr>
      </xdr:nvPicPr>
      <xdr:blipFill>
        <a:blip xmlns:r="http://schemas.openxmlformats.org/officeDocument/2006/relationships" r:embed="rId1"/>
        <a:stretch>
          <a:fillRect/>
        </a:stretch>
      </xdr:blipFill>
      <xdr:spPr>
        <a:xfrm>
          <a:off x="180240" y="639314"/>
          <a:ext cx="5130570" cy="155448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9</xdr:col>
      <xdr:colOff>100871</xdr:colOff>
      <xdr:row>2</xdr:row>
      <xdr:rowOff>191062</xdr:rowOff>
    </xdr:from>
    <xdr:ext cx="1975580" cy="161363"/>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4977671" y="448237"/>
          <a:ext cx="1975580" cy="161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72000" rtlCol="0" anchor="t">
          <a:noAutofit/>
        </a:bodyPr>
        <a:lstStyle/>
        <a:p>
          <a:pPr>
            <a:lnSpc>
              <a:spcPts val="600"/>
            </a:lnSpc>
          </a:pPr>
          <a:r>
            <a:rPr kumimoji="1" lang="en-US" altLang="ja-JP" sz="1100">
              <a:solidFill>
                <a:srgbClr val="FF0000"/>
              </a:solidFill>
              <a:latin typeface="+mj-ea"/>
              <a:ea typeface="+mj-ea"/>
            </a:rPr>
            <a:t>※</a:t>
          </a:r>
          <a:r>
            <a:rPr kumimoji="1" lang="ja-JP" altLang="en-US" sz="1100">
              <a:solidFill>
                <a:srgbClr val="FF0000"/>
              </a:solidFill>
              <a:latin typeface="+mj-ea"/>
              <a:ea typeface="+mj-ea"/>
            </a:rPr>
            <a:t>グレー部分のみ入力可能。</a:t>
          </a:r>
          <a:endParaRPr kumimoji="1" lang="en-US" altLang="ja-JP" sz="11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31</xdr:row>
      <xdr:rowOff>142875</xdr:rowOff>
    </xdr:from>
    <xdr:to>
      <xdr:col>16</xdr:col>
      <xdr:colOff>296190</xdr:colOff>
      <xdr:row>39</xdr:row>
      <xdr:rowOff>14954</xdr:rowOff>
    </xdr:to>
    <xdr:pic>
      <xdr:nvPicPr>
        <xdr:cNvPr id="118" name="図 117">
          <a:extLst>
            <a:ext uri="{FF2B5EF4-FFF2-40B4-BE49-F238E27FC236}">
              <a16:creationId xmlns:a16="http://schemas.microsoft.com/office/drawing/2014/main" id="{8535BE26-797A-4AA9-BA73-D0F23B15C8AF}"/>
            </a:ext>
          </a:extLst>
        </xdr:cNvPr>
        <xdr:cNvPicPr>
          <a:picLocks noChangeAspect="1"/>
        </xdr:cNvPicPr>
      </xdr:nvPicPr>
      <xdr:blipFill>
        <a:blip xmlns:r="http://schemas.openxmlformats.org/officeDocument/2006/relationships" r:embed="rId1"/>
        <a:stretch>
          <a:fillRect/>
        </a:stretch>
      </xdr:blipFill>
      <xdr:spPr>
        <a:xfrm>
          <a:off x="95250" y="4895850"/>
          <a:ext cx="6163590" cy="1091279"/>
        </a:xfrm>
        <a:prstGeom prst="rect">
          <a:avLst/>
        </a:prstGeom>
      </xdr:spPr>
    </xdr:pic>
    <xdr:clientData/>
  </xdr:twoCellAnchor>
  <xdr:twoCellAnchor editAs="oneCell">
    <xdr:from>
      <xdr:col>0</xdr:col>
      <xdr:colOff>238125</xdr:colOff>
      <xdr:row>54</xdr:row>
      <xdr:rowOff>55164</xdr:rowOff>
    </xdr:from>
    <xdr:to>
      <xdr:col>15</xdr:col>
      <xdr:colOff>259715</xdr:colOff>
      <xdr:row>64</xdr:row>
      <xdr:rowOff>1450</xdr:rowOff>
    </xdr:to>
    <xdr:pic>
      <xdr:nvPicPr>
        <xdr:cNvPr id="6" name="図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8497778"/>
          <a:ext cx="5606704" cy="1501458"/>
        </a:xfrm>
        <a:prstGeom prst="rect">
          <a:avLst/>
        </a:prstGeom>
        <a:noFill/>
        <a:ln>
          <a:solidFill>
            <a:schemeClr val="bg1">
              <a:lumMod val="50000"/>
            </a:schemeClr>
          </a:solidFill>
        </a:ln>
      </xdr:spPr>
    </xdr:pic>
    <xdr:clientData/>
  </xdr:twoCellAnchor>
  <xdr:twoCellAnchor editAs="oneCell">
    <xdr:from>
      <xdr:col>0</xdr:col>
      <xdr:colOff>85725</xdr:colOff>
      <xdr:row>40</xdr:row>
      <xdr:rowOff>108234</xdr:rowOff>
    </xdr:from>
    <xdr:to>
      <xdr:col>16</xdr:col>
      <xdr:colOff>276225</xdr:colOff>
      <xdr:row>53</xdr:row>
      <xdr:rowOff>71514</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a:stretch>
          <a:fillRect/>
        </a:stretch>
      </xdr:blipFill>
      <xdr:spPr>
        <a:xfrm>
          <a:off x="85725" y="6368757"/>
          <a:ext cx="6156614" cy="1989507"/>
        </a:xfrm>
        <a:prstGeom prst="rect">
          <a:avLst/>
        </a:prstGeom>
      </xdr:spPr>
    </xdr:pic>
    <xdr:clientData/>
  </xdr:twoCellAnchor>
  <xdr:twoCellAnchor editAs="oneCell">
    <xdr:from>
      <xdr:col>1</xdr:col>
      <xdr:colOff>190500</xdr:colOff>
      <xdr:row>6</xdr:row>
      <xdr:rowOff>28575</xdr:rowOff>
    </xdr:from>
    <xdr:to>
      <xdr:col>15</xdr:col>
      <xdr:colOff>136094</xdr:colOff>
      <xdr:row>24</xdr:row>
      <xdr:rowOff>150743</xdr:rowOff>
    </xdr:to>
    <xdr:pic>
      <xdr:nvPicPr>
        <xdr:cNvPr id="120" name="図 119">
          <a:extLst>
            <a:ext uri="{FF2B5EF4-FFF2-40B4-BE49-F238E27FC236}">
              <a16:creationId xmlns:a16="http://schemas.microsoft.com/office/drawing/2014/main" id="{2CF90589-AE24-4DBE-ACDF-58245E773775}"/>
            </a:ext>
          </a:extLst>
        </xdr:cNvPr>
        <xdr:cNvPicPr>
          <a:picLocks noChangeAspect="1"/>
        </xdr:cNvPicPr>
      </xdr:nvPicPr>
      <xdr:blipFill>
        <a:blip xmlns:r="http://schemas.openxmlformats.org/officeDocument/2006/relationships" r:embed="rId4"/>
        <a:stretch>
          <a:fillRect/>
        </a:stretch>
      </xdr:blipFill>
      <xdr:spPr>
        <a:xfrm>
          <a:off x="438150" y="971550"/>
          <a:ext cx="5279594" cy="2865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333373</xdr:colOff>
      <xdr:row>13</xdr:row>
      <xdr:rowOff>76201</xdr:rowOff>
    </xdr:from>
    <xdr:to>
      <xdr:col>33</xdr:col>
      <xdr:colOff>314325</xdr:colOff>
      <xdr:row>22</xdr:row>
      <xdr:rowOff>142876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9477373" y="2181226"/>
          <a:ext cx="3409952" cy="15240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333373</xdr:colOff>
      <xdr:row>24</xdr:row>
      <xdr:rowOff>19048</xdr:rowOff>
    </xdr:from>
    <xdr:to>
      <xdr:col>33</xdr:col>
      <xdr:colOff>323850</xdr:colOff>
      <xdr:row>34</xdr:row>
      <xdr:rowOff>19049</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9477373" y="3905248"/>
          <a:ext cx="3419477" cy="1619251"/>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53975</xdr:colOff>
      <xdr:row>19</xdr:row>
      <xdr:rowOff>57149</xdr:rowOff>
    </xdr:from>
    <xdr:to>
      <xdr:col>24</xdr:col>
      <xdr:colOff>238125</xdr:colOff>
      <xdr:row>27</xdr:row>
      <xdr:rowOff>104774</xdr:rowOff>
    </xdr:to>
    <xdr:sp macro="" textlink="">
      <xdr:nvSpPr>
        <xdr:cNvPr id="7" name="吹き出し: 四角形 6">
          <a:extLst>
            <a:ext uri="{FF2B5EF4-FFF2-40B4-BE49-F238E27FC236}">
              <a16:creationId xmlns:a16="http://schemas.microsoft.com/office/drawing/2014/main" id="{00000000-0008-0000-0400-000007000000}"/>
            </a:ext>
          </a:extLst>
        </xdr:cNvPr>
        <xdr:cNvSpPr/>
      </xdr:nvSpPr>
      <xdr:spPr>
        <a:xfrm>
          <a:off x="6530975" y="3133724"/>
          <a:ext cx="2851150" cy="1343025"/>
        </a:xfrm>
        <a:prstGeom prst="wedgeRectCallout">
          <a:avLst>
            <a:gd name="adj1" fmla="val 59770"/>
            <a:gd name="adj2" fmla="val 3261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・ゴム印を使用しないこと。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・住所は都道府県から入力すること。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・名称は正式名称を入力すること。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（略称名や㈱は不可）</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・役職名を入力すること。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・役職名と氏名はセルを分けて入力すること。　　</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（上段に役職名、下段に氏名）</a:t>
          </a:r>
        </a:p>
      </xdr:txBody>
    </xdr:sp>
    <xdr:clientData/>
  </xdr:twoCellAnchor>
  <xdr:twoCellAnchor>
    <xdr:from>
      <xdr:col>17</xdr:col>
      <xdr:colOff>257174</xdr:colOff>
      <xdr:row>55</xdr:row>
      <xdr:rowOff>0</xdr:rowOff>
    </xdr:from>
    <xdr:to>
      <xdr:col>33</xdr:col>
      <xdr:colOff>190500</xdr:colOff>
      <xdr:row>57</xdr:row>
      <xdr:rowOff>31750</xdr:rowOff>
    </xdr:to>
    <xdr:sp macro="" textlink="">
      <xdr:nvSpPr>
        <xdr:cNvPr id="10" name="吹き出し: 四角形 9">
          <a:extLst>
            <a:ext uri="{FF2B5EF4-FFF2-40B4-BE49-F238E27FC236}">
              <a16:creationId xmlns:a16="http://schemas.microsoft.com/office/drawing/2014/main" id="{00000000-0008-0000-0400-00000A000000}"/>
            </a:ext>
          </a:extLst>
        </xdr:cNvPr>
        <xdr:cNvSpPr/>
      </xdr:nvSpPr>
      <xdr:spPr>
        <a:xfrm>
          <a:off x="6734174" y="8905875"/>
          <a:ext cx="6029326" cy="355600"/>
        </a:xfrm>
        <a:prstGeom prst="wedgeRectCallout">
          <a:avLst>
            <a:gd name="adj1" fmla="val 29870"/>
            <a:gd name="adj2" fmla="val 1299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資金供給の場合は３者共同での融資計画書の提出が必要となる為、先ずは</a:t>
          </a:r>
          <a:r>
            <a:rPr kumimoji="1" lang="en-US" altLang="ja-JP" sz="1050" u="none">
              <a:solidFill>
                <a:srgbClr val="FF0000"/>
              </a:solidFill>
              <a:latin typeface="ＭＳ 明朝" panose="02020609040205080304" pitchFamily="17" charset="-128"/>
              <a:ea typeface="ＭＳ 明朝" panose="02020609040205080304" pitchFamily="17" charset="-128"/>
            </a:rPr>
            <a:t>SIIに連絡すること。</a:t>
          </a:r>
        </a:p>
      </xdr:txBody>
    </xdr:sp>
    <xdr:clientData/>
  </xdr:twoCellAnchor>
  <xdr:twoCellAnchor>
    <xdr:from>
      <xdr:col>24</xdr:col>
      <xdr:colOff>95250</xdr:colOff>
      <xdr:row>70</xdr:row>
      <xdr:rowOff>19050</xdr:rowOff>
    </xdr:from>
    <xdr:to>
      <xdr:col>31</xdr:col>
      <xdr:colOff>228600</xdr:colOff>
      <xdr:row>71</xdr:row>
      <xdr:rowOff>123825</xdr:rowOff>
    </xdr:to>
    <xdr:sp macro="" textlink="">
      <xdr:nvSpPr>
        <xdr:cNvPr id="11" name="吹き出し: 四角形 10">
          <a:extLst>
            <a:ext uri="{FF2B5EF4-FFF2-40B4-BE49-F238E27FC236}">
              <a16:creationId xmlns:a16="http://schemas.microsoft.com/office/drawing/2014/main" id="{00000000-0008-0000-0400-00000B000000}"/>
            </a:ext>
          </a:extLst>
        </xdr:cNvPr>
        <xdr:cNvSpPr/>
      </xdr:nvSpPr>
      <xdr:spPr>
        <a:xfrm>
          <a:off x="9239250" y="11353800"/>
          <a:ext cx="2800350" cy="266700"/>
        </a:xfrm>
        <a:prstGeom prst="wedgeRectCallout">
          <a:avLst>
            <a:gd name="adj1" fmla="val -57750"/>
            <a:gd name="adj2" fmla="val -308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・資金使途が分かる名称を入力すること。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333376</xdr:colOff>
      <xdr:row>69</xdr:row>
      <xdr:rowOff>19050</xdr:rowOff>
    </xdr:from>
    <xdr:to>
      <xdr:col>23</xdr:col>
      <xdr:colOff>257175</xdr:colOff>
      <xdr:row>71</xdr:row>
      <xdr:rowOff>9525</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6810376" y="11191875"/>
          <a:ext cx="2209799" cy="31432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66676</xdr:colOff>
      <xdr:row>29</xdr:row>
      <xdr:rowOff>1</xdr:rowOff>
    </xdr:from>
    <xdr:to>
      <xdr:col>24</xdr:col>
      <xdr:colOff>238126</xdr:colOff>
      <xdr:row>37</xdr:row>
      <xdr:rowOff>9525</xdr:rowOff>
    </xdr:to>
    <xdr:sp macro="" textlink="">
      <xdr:nvSpPr>
        <xdr:cNvPr id="14" name="吹き出し: 四角形 13">
          <a:extLst>
            <a:ext uri="{FF2B5EF4-FFF2-40B4-BE49-F238E27FC236}">
              <a16:creationId xmlns:a16="http://schemas.microsoft.com/office/drawing/2014/main" id="{00000000-0008-0000-0400-00000E000000}"/>
            </a:ext>
          </a:extLst>
        </xdr:cNvPr>
        <xdr:cNvSpPr/>
      </xdr:nvSpPr>
      <xdr:spPr>
        <a:xfrm>
          <a:off x="6543676" y="4695826"/>
          <a:ext cx="2838450" cy="1304924"/>
        </a:xfrm>
        <a:prstGeom prst="wedgeRectCallout">
          <a:avLst>
            <a:gd name="adj1" fmla="val 58517"/>
            <a:gd name="adj2" fmla="val -3263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＜個人事業主の場合＞</a:t>
          </a:r>
        </a:p>
        <a:p>
          <a:pPr algn="l"/>
          <a:r>
            <a:rPr kumimoji="1" lang="ja-JP" altLang="en-US" sz="1050">
              <a:solidFill>
                <a:srgbClr val="FF0000"/>
              </a:solidFill>
              <a:latin typeface="ＭＳ 明朝" panose="02020609040205080304" pitchFamily="17" charset="-128"/>
              <a:ea typeface="ＭＳ 明朝" panose="02020609040205080304" pitchFamily="17" charset="-128"/>
            </a:rPr>
            <a:t>・名称は「個人事業主名（屋号または代表者氏名）」を入力すること。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・代表者等名（上段セル</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役職）は「代表」と入力すること。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・押印は「印鑑登録を行った実印」を押印すること。</a:t>
          </a:r>
        </a:p>
      </xdr:txBody>
    </xdr:sp>
    <xdr:clientData/>
  </xdr:twoCellAnchor>
  <xdr:twoCellAnchor>
    <xdr:from>
      <xdr:col>27</xdr:col>
      <xdr:colOff>361949</xdr:colOff>
      <xdr:row>2</xdr:row>
      <xdr:rowOff>95250</xdr:rowOff>
    </xdr:from>
    <xdr:to>
      <xdr:col>33</xdr:col>
      <xdr:colOff>323850</xdr:colOff>
      <xdr:row>4</xdr:row>
      <xdr:rowOff>66675</xdr:rowOff>
    </xdr:to>
    <xdr:sp macro="" textlink="">
      <xdr:nvSpPr>
        <xdr:cNvPr id="17" name="正方形/長方形 16">
          <a:extLst>
            <a:ext uri="{FF2B5EF4-FFF2-40B4-BE49-F238E27FC236}">
              <a16:creationId xmlns:a16="http://schemas.microsoft.com/office/drawing/2014/main" id="{14895DB4-9322-454F-90A3-327E42EC7850}"/>
            </a:ext>
          </a:extLst>
        </xdr:cNvPr>
        <xdr:cNvSpPr/>
      </xdr:nvSpPr>
      <xdr:spPr>
        <a:xfrm>
          <a:off x="10648949" y="419100"/>
          <a:ext cx="2247901" cy="2952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5</xdr:row>
      <xdr:rowOff>85726</xdr:rowOff>
    </xdr:from>
    <xdr:to>
      <xdr:col>33</xdr:col>
      <xdr:colOff>285750</xdr:colOff>
      <xdr:row>8</xdr:row>
      <xdr:rowOff>66675</xdr:rowOff>
    </xdr:to>
    <xdr:sp macro="" textlink="">
      <xdr:nvSpPr>
        <xdr:cNvPr id="18" name="吹き出し: 四角形 17">
          <a:extLst>
            <a:ext uri="{FF2B5EF4-FFF2-40B4-BE49-F238E27FC236}">
              <a16:creationId xmlns:a16="http://schemas.microsoft.com/office/drawing/2014/main" id="{D5732BFA-39DB-4C91-930C-E328AA5C9F79}"/>
            </a:ext>
          </a:extLst>
        </xdr:cNvPr>
        <xdr:cNvSpPr/>
      </xdr:nvSpPr>
      <xdr:spPr>
        <a:xfrm>
          <a:off x="10315575" y="895351"/>
          <a:ext cx="2543175" cy="466724"/>
        </a:xfrm>
        <a:prstGeom prst="wedgeRectCallout">
          <a:avLst>
            <a:gd name="adj1" fmla="val 33332"/>
            <a:gd name="adj2" fmla="val -8920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・申請期間内の日付を入力すること。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161925</xdr:colOff>
      <xdr:row>10</xdr:row>
      <xdr:rowOff>66675</xdr:rowOff>
    </xdr:from>
    <xdr:to>
      <xdr:col>24</xdr:col>
      <xdr:colOff>81643</xdr:colOff>
      <xdr:row>16</xdr:row>
      <xdr:rowOff>57150</xdr:rowOff>
    </xdr:to>
    <xdr:sp macro="" textlink="">
      <xdr:nvSpPr>
        <xdr:cNvPr id="19" name="吹き出し: 四角形 18">
          <a:extLst>
            <a:ext uri="{FF2B5EF4-FFF2-40B4-BE49-F238E27FC236}">
              <a16:creationId xmlns:a16="http://schemas.microsoft.com/office/drawing/2014/main" id="{84019A4E-C81C-4B56-96BB-1284C6DF06F7}"/>
            </a:ext>
          </a:extLst>
        </xdr:cNvPr>
        <xdr:cNvSpPr/>
      </xdr:nvSpPr>
      <xdr:spPr>
        <a:xfrm>
          <a:off x="6638925" y="1685925"/>
          <a:ext cx="2586718" cy="962025"/>
        </a:xfrm>
        <a:prstGeom prst="wedgeRectCallout">
          <a:avLst>
            <a:gd name="adj1" fmla="val 59111"/>
            <a:gd name="adj2" fmla="val 2028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・指定金融機関の申請（様式</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）の金融機関情報と入力内容を統一すること。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・金融機関情報に変更がある場合は、</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en-US" altLang="ja-JP" sz="1050">
              <a:solidFill>
                <a:srgbClr val="FF0000"/>
              </a:solidFill>
              <a:latin typeface="ＭＳ 明朝" panose="02020609040205080304" pitchFamily="17" charset="-128"/>
              <a:ea typeface="ＭＳ 明朝" panose="02020609040205080304" pitchFamily="17" charset="-128"/>
            </a:rPr>
            <a:t>SII</a:t>
          </a:r>
          <a:r>
            <a:rPr kumimoji="1" lang="ja-JP" altLang="en-US" sz="1050">
              <a:solidFill>
                <a:srgbClr val="FF0000"/>
              </a:solidFill>
              <a:latin typeface="ＭＳ 明朝" panose="02020609040205080304" pitchFamily="17" charset="-128"/>
              <a:ea typeface="ＭＳ 明朝" panose="02020609040205080304" pitchFamily="17" charset="-128"/>
            </a:rPr>
            <a:t>へ事前に連絡すること。</a:t>
          </a:r>
        </a:p>
      </xdr:txBody>
    </xdr:sp>
    <xdr:clientData/>
  </xdr:twoCellAnchor>
  <xdr:twoCellAnchor editAs="oneCell">
    <xdr:from>
      <xdr:col>34</xdr:col>
      <xdr:colOff>228600</xdr:colOff>
      <xdr:row>0</xdr:row>
      <xdr:rowOff>19050</xdr:rowOff>
    </xdr:from>
    <xdr:to>
      <xdr:col>51</xdr:col>
      <xdr:colOff>209550</xdr:colOff>
      <xdr:row>50</xdr:row>
      <xdr:rowOff>57150</xdr:rowOff>
    </xdr:to>
    <xdr:pic>
      <xdr:nvPicPr>
        <xdr:cNvPr id="20" name="図 19">
          <a:extLst>
            <a:ext uri="{FF2B5EF4-FFF2-40B4-BE49-F238E27FC236}">
              <a16:creationId xmlns:a16="http://schemas.microsoft.com/office/drawing/2014/main" id="{49C70B21-BCAA-4AC7-BF56-9E3EE7B01ADE}"/>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6705600" y="19050"/>
          <a:ext cx="6457950" cy="8134350"/>
        </a:xfrm>
        <a:prstGeom prst="rect">
          <a:avLst/>
        </a:prstGeom>
      </xdr:spPr>
    </xdr:pic>
    <xdr:clientData/>
  </xdr:twoCellAnchor>
  <xdr:twoCellAnchor editAs="oneCell">
    <xdr:from>
      <xdr:col>34</xdr:col>
      <xdr:colOff>228600</xdr:colOff>
      <xdr:row>62</xdr:row>
      <xdr:rowOff>9525</xdr:rowOff>
    </xdr:from>
    <xdr:to>
      <xdr:col>51</xdr:col>
      <xdr:colOff>209550</xdr:colOff>
      <xdr:row>109</xdr:row>
      <xdr:rowOff>76201</xdr:rowOff>
    </xdr:to>
    <xdr:pic>
      <xdr:nvPicPr>
        <xdr:cNvPr id="21" name="図 20">
          <a:extLst>
            <a:ext uri="{FF2B5EF4-FFF2-40B4-BE49-F238E27FC236}">
              <a16:creationId xmlns:a16="http://schemas.microsoft.com/office/drawing/2014/main" id="{1D01DE8F-2724-4468-A5DE-96F635E87CBA}"/>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705600" y="10048875"/>
          <a:ext cx="6457950" cy="7896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1026457</xdr:colOff>
      <xdr:row>4</xdr:row>
      <xdr:rowOff>119848</xdr:rowOff>
    </xdr:from>
    <xdr:to>
      <xdr:col>24</xdr:col>
      <xdr:colOff>44824</xdr:colOff>
      <xdr:row>15</xdr:row>
      <xdr:rowOff>44824</xdr:rowOff>
    </xdr:to>
    <xdr:sp macro="" textlink="">
      <xdr:nvSpPr>
        <xdr:cNvPr id="28" name="正方形/長方形 27">
          <a:extLst>
            <a:ext uri="{FF2B5EF4-FFF2-40B4-BE49-F238E27FC236}">
              <a16:creationId xmlns:a16="http://schemas.microsoft.com/office/drawing/2014/main" id="{F769FFAB-7D5F-4CA2-A9F3-CB3309B96EF3}"/>
            </a:ext>
          </a:extLst>
        </xdr:cNvPr>
        <xdr:cNvSpPr/>
      </xdr:nvSpPr>
      <xdr:spPr>
        <a:xfrm>
          <a:off x="14904382" y="786598"/>
          <a:ext cx="3323667" cy="2106201"/>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563683</xdr:colOff>
      <xdr:row>8</xdr:row>
      <xdr:rowOff>78441</xdr:rowOff>
    </xdr:from>
    <xdr:to>
      <xdr:col>31</xdr:col>
      <xdr:colOff>437030</xdr:colOff>
      <xdr:row>11</xdr:row>
      <xdr:rowOff>225185</xdr:rowOff>
    </xdr:to>
    <xdr:sp macro="" textlink="">
      <xdr:nvSpPr>
        <xdr:cNvPr id="29" name="吹き出し: 四角形 28">
          <a:extLst>
            <a:ext uri="{FF2B5EF4-FFF2-40B4-BE49-F238E27FC236}">
              <a16:creationId xmlns:a16="http://schemas.microsoft.com/office/drawing/2014/main" id="{3E813655-3B28-48E2-81F0-1F67608F7A31}"/>
            </a:ext>
          </a:extLst>
        </xdr:cNvPr>
        <xdr:cNvSpPr/>
      </xdr:nvSpPr>
      <xdr:spPr>
        <a:xfrm>
          <a:off x="21423433" y="1364316"/>
          <a:ext cx="2578447" cy="622994"/>
        </a:xfrm>
        <a:prstGeom prst="wedgeRectCallout">
          <a:avLst>
            <a:gd name="adj1" fmla="val -62570"/>
            <a:gd name="adj2" fmla="val -750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シンジケートローンや協調融資等が</a:t>
          </a:r>
        </a:p>
        <a:p>
          <a:pPr algn="l"/>
          <a:r>
            <a:rPr kumimoji="1" lang="ja-JP" altLang="en-US" sz="1050">
              <a:solidFill>
                <a:srgbClr val="FF0000"/>
              </a:solidFill>
              <a:latin typeface="ＭＳ 明朝" panose="02020609040205080304" pitchFamily="17" charset="-128"/>
              <a:ea typeface="ＭＳ 明朝" panose="02020609040205080304" pitchFamily="17" charset="-128"/>
            </a:rPr>
            <a:t>ある場合は入力すること。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549058</xdr:colOff>
      <xdr:row>31</xdr:row>
      <xdr:rowOff>134470</xdr:rowOff>
    </xdr:from>
    <xdr:to>
      <xdr:col>28</xdr:col>
      <xdr:colOff>56028</xdr:colOff>
      <xdr:row>51</xdr:row>
      <xdr:rowOff>44824</xdr:rowOff>
    </xdr:to>
    <xdr:sp macro="" textlink="">
      <xdr:nvSpPr>
        <xdr:cNvPr id="30" name="正方形/長方形 29">
          <a:extLst>
            <a:ext uri="{FF2B5EF4-FFF2-40B4-BE49-F238E27FC236}">
              <a16:creationId xmlns:a16="http://schemas.microsoft.com/office/drawing/2014/main" id="{8AA5185E-A710-4BCE-9727-801E9A3DF3E5}"/>
            </a:ext>
          </a:extLst>
        </xdr:cNvPr>
        <xdr:cNvSpPr/>
      </xdr:nvSpPr>
      <xdr:spPr>
        <a:xfrm>
          <a:off x="15474733" y="6144745"/>
          <a:ext cx="6050645" cy="314885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18837</xdr:colOff>
      <xdr:row>51</xdr:row>
      <xdr:rowOff>139459</xdr:rowOff>
    </xdr:from>
    <xdr:to>
      <xdr:col>29</xdr:col>
      <xdr:colOff>403411</xdr:colOff>
      <xdr:row>96</xdr:row>
      <xdr:rowOff>22411</xdr:rowOff>
    </xdr:to>
    <xdr:sp macro="" textlink="">
      <xdr:nvSpPr>
        <xdr:cNvPr id="31" name="吹き出し: 四角形 30">
          <a:extLst>
            <a:ext uri="{FF2B5EF4-FFF2-40B4-BE49-F238E27FC236}">
              <a16:creationId xmlns:a16="http://schemas.microsoft.com/office/drawing/2014/main" id="{A06EE571-4686-4AEC-8933-40B27007AEA3}"/>
            </a:ext>
          </a:extLst>
        </xdr:cNvPr>
        <xdr:cNvSpPr/>
      </xdr:nvSpPr>
      <xdr:spPr>
        <a:xfrm>
          <a:off x="15595013" y="9361900"/>
          <a:ext cx="7421869" cy="981129"/>
        </a:xfrm>
        <a:prstGeom prst="wedgeRectCallout">
          <a:avLst>
            <a:gd name="adj1" fmla="val -25505"/>
            <a:gd name="adj2" fmla="val -8367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・「開始日」、「終了日」、「融資残高」、「交付対象融資残高」、「利子補給率（最上段のみ）」を入力すること。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その他の項目は自動で反映されます</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・日付は西暦で入力すること。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・残高は開始日時点の金額を入力すること。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・単位期間内で返済が複数回に分かれる場合、それぞれの期間と残高を入力すること。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560294</xdr:colOff>
      <xdr:row>7</xdr:row>
      <xdr:rowOff>33618</xdr:rowOff>
    </xdr:from>
    <xdr:to>
      <xdr:col>33</xdr:col>
      <xdr:colOff>1019736</xdr:colOff>
      <xdr:row>26</xdr:row>
      <xdr:rowOff>44824</xdr:rowOff>
    </xdr:to>
    <xdr:sp macro="" textlink="">
      <xdr:nvSpPr>
        <xdr:cNvPr id="32" name="正方形/長方形 31">
          <a:extLst>
            <a:ext uri="{FF2B5EF4-FFF2-40B4-BE49-F238E27FC236}">
              <a16:creationId xmlns:a16="http://schemas.microsoft.com/office/drawing/2014/main" id="{5B60E233-CADB-457E-917E-6C30A4ACC54E}"/>
            </a:ext>
          </a:extLst>
        </xdr:cNvPr>
        <xdr:cNvSpPr/>
      </xdr:nvSpPr>
      <xdr:spPr>
        <a:xfrm>
          <a:off x="18743519" y="1167093"/>
          <a:ext cx="6888817" cy="4068856"/>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1030942</xdr:colOff>
      <xdr:row>15</xdr:row>
      <xdr:rowOff>246529</xdr:rowOff>
    </xdr:from>
    <xdr:to>
      <xdr:col>24</xdr:col>
      <xdr:colOff>49309</xdr:colOff>
      <xdr:row>26</xdr:row>
      <xdr:rowOff>37034</xdr:rowOff>
    </xdr:to>
    <xdr:sp macro="" textlink="">
      <xdr:nvSpPr>
        <xdr:cNvPr id="33" name="正方形/長方形 32">
          <a:extLst>
            <a:ext uri="{FF2B5EF4-FFF2-40B4-BE49-F238E27FC236}">
              <a16:creationId xmlns:a16="http://schemas.microsoft.com/office/drawing/2014/main" id="{3E5BAF2B-A3F0-42A5-B753-A87F5A3B4F7A}"/>
            </a:ext>
          </a:extLst>
        </xdr:cNvPr>
        <xdr:cNvSpPr/>
      </xdr:nvSpPr>
      <xdr:spPr>
        <a:xfrm>
          <a:off x="14908867" y="3094504"/>
          <a:ext cx="3323667" cy="213365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174755</xdr:colOff>
      <xdr:row>15</xdr:row>
      <xdr:rowOff>224115</xdr:rowOff>
    </xdr:from>
    <xdr:to>
      <xdr:col>33</xdr:col>
      <xdr:colOff>885265</xdr:colOff>
      <xdr:row>23</xdr:row>
      <xdr:rowOff>11205</xdr:rowOff>
    </xdr:to>
    <xdr:sp macro="" textlink="">
      <xdr:nvSpPr>
        <xdr:cNvPr id="34" name="吹き出し: 四角形 33">
          <a:extLst>
            <a:ext uri="{FF2B5EF4-FFF2-40B4-BE49-F238E27FC236}">
              <a16:creationId xmlns:a16="http://schemas.microsoft.com/office/drawing/2014/main" id="{72BF427D-94C3-4C0F-A2F1-5CFC25472392}"/>
            </a:ext>
          </a:extLst>
        </xdr:cNvPr>
        <xdr:cNvSpPr/>
      </xdr:nvSpPr>
      <xdr:spPr>
        <a:xfrm>
          <a:off x="18357980" y="3072090"/>
          <a:ext cx="7139885" cy="1425390"/>
        </a:xfrm>
        <a:prstGeom prst="wedgeRectCallout">
          <a:avLst>
            <a:gd name="adj1" fmla="val -71516"/>
            <a:gd name="adj2" fmla="val -7120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・金銭消費貸借契約書内に明記する予定の内容を入力すること。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・日付は西暦で入力すること。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・融資期間は導入設備の法定耐用年数以内であること。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法定耐用年数は「（別添</a:t>
          </a:r>
          <a:r>
            <a:rPr kumimoji="1" lang="en-US" altLang="ja-JP" sz="1050">
              <a:solidFill>
                <a:srgbClr val="FF0000"/>
              </a:solidFill>
              <a:latin typeface="ＭＳ 明朝" panose="02020609040205080304" pitchFamily="17" charset="-128"/>
              <a:ea typeface="ＭＳ 明朝" panose="02020609040205080304" pitchFamily="17" charset="-128"/>
            </a:rPr>
            <a:t>3</a:t>
          </a:r>
          <a:r>
            <a:rPr kumimoji="1" lang="ja-JP" altLang="en-US" sz="1050">
              <a:solidFill>
                <a:srgbClr val="FF0000"/>
              </a:solidFill>
              <a:latin typeface="ＭＳ 明朝" panose="02020609040205080304" pitchFamily="17" charset="-128"/>
              <a:ea typeface="ＭＳ 明朝" panose="02020609040205080304" pitchFamily="17" charset="-128"/>
            </a:rPr>
            <a:t>）利子補給金の交付の対象となる経費リスト」に入力する情報を確認すること。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・融資期間の</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年間は</a:t>
          </a:r>
          <a:r>
            <a:rPr kumimoji="1" lang="en-US" altLang="ja-JP" sz="1050">
              <a:solidFill>
                <a:srgbClr val="FF0000"/>
              </a:solidFill>
              <a:latin typeface="ＭＳ 明朝" panose="02020609040205080304" pitchFamily="17" charset="-128"/>
              <a:ea typeface="ＭＳ 明朝" panose="02020609040205080304" pitchFamily="17" charset="-128"/>
            </a:rPr>
            <a:t>365</a:t>
          </a:r>
          <a:r>
            <a:rPr kumimoji="1" lang="ja-JP" altLang="en-US" sz="1050">
              <a:solidFill>
                <a:srgbClr val="FF0000"/>
              </a:solidFill>
              <a:latin typeface="ＭＳ 明朝" panose="02020609040205080304" pitchFamily="17" charset="-128"/>
              <a:ea typeface="ＭＳ 明朝" panose="02020609040205080304" pitchFamily="17" charset="-128"/>
            </a:rPr>
            <a:t>日であること。（うるう年は</a:t>
          </a:r>
          <a:r>
            <a:rPr kumimoji="1" lang="en-US" altLang="ja-JP" sz="1050">
              <a:solidFill>
                <a:srgbClr val="FF0000"/>
              </a:solidFill>
              <a:latin typeface="ＭＳ 明朝" panose="02020609040205080304" pitchFamily="17" charset="-128"/>
              <a:ea typeface="ＭＳ 明朝" panose="02020609040205080304" pitchFamily="17" charset="-128"/>
            </a:rPr>
            <a:t>366</a:t>
          </a:r>
          <a:r>
            <a:rPr kumimoji="1" lang="ja-JP" altLang="en-US" sz="1050">
              <a:solidFill>
                <a:srgbClr val="FF0000"/>
              </a:solidFill>
              <a:latin typeface="ＭＳ 明朝" panose="02020609040205080304" pitchFamily="17" charset="-128"/>
              <a:ea typeface="ＭＳ 明朝" panose="02020609040205080304" pitchFamily="17" charset="-128"/>
            </a:rPr>
            <a:t>日）</a:t>
          </a: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法定対象年数が</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年で融資期間の開始日が</a:t>
          </a:r>
          <a:r>
            <a:rPr kumimoji="1" lang="en-US" altLang="ja-JP" sz="1050">
              <a:solidFill>
                <a:srgbClr val="FF0000"/>
              </a:solidFill>
              <a:latin typeface="ＭＳ 明朝" panose="02020609040205080304" pitchFamily="17" charset="-128"/>
              <a:ea typeface="ＭＳ 明朝" panose="02020609040205080304" pitchFamily="17" charset="-128"/>
            </a:rPr>
            <a:t>2020</a:t>
          </a:r>
          <a:r>
            <a:rPr kumimoji="1" lang="ja-JP" altLang="en-US" sz="1050">
              <a:solidFill>
                <a:srgbClr val="FF0000"/>
              </a:solidFill>
              <a:latin typeface="ＭＳ 明朝" panose="02020609040205080304" pitchFamily="17" charset="-128"/>
              <a:ea typeface="ＭＳ 明朝" panose="02020609040205080304" pitchFamily="17" charset="-128"/>
            </a:rPr>
            <a:t>年</a:t>
          </a:r>
          <a:r>
            <a:rPr kumimoji="1" lang="en-US" altLang="ja-JP" sz="1050">
              <a:solidFill>
                <a:srgbClr val="FF0000"/>
              </a:solidFill>
              <a:latin typeface="ＭＳ 明朝" panose="02020609040205080304" pitchFamily="17" charset="-128"/>
              <a:ea typeface="ＭＳ 明朝" panose="02020609040205080304" pitchFamily="17" charset="-128"/>
            </a:rPr>
            <a:t>11</a:t>
          </a:r>
          <a:r>
            <a:rPr kumimoji="1" lang="ja-JP" altLang="en-US" sz="1050">
              <a:solidFill>
                <a:srgbClr val="FF0000"/>
              </a:solidFill>
              <a:latin typeface="ＭＳ 明朝" panose="02020609040205080304" pitchFamily="17" charset="-128"/>
              <a:ea typeface="ＭＳ 明朝" panose="02020609040205080304" pitchFamily="17" charset="-128"/>
            </a:rPr>
            <a:t>月</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日の場合は、終了日は最長が</a:t>
          </a:r>
          <a:r>
            <a:rPr kumimoji="1" lang="en-US" altLang="ja-JP" sz="1050">
              <a:solidFill>
                <a:srgbClr val="FF0000"/>
              </a:solidFill>
              <a:latin typeface="ＭＳ 明朝" panose="02020609040205080304" pitchFamily="17" charset="-128"/>
              <a:ea typeface="ＭＳ 明朝" panose="02020609040205080304" pitchFamily="17" charset="-128"/>
            </a:rPr>
            <a:t>2027</a:t>
          </a:r>
          <a:r>
            <a:rPr kumimoji="1" lang="ja-JP" altLang="en-US" sz="1050">
              <a:solidFill>
                <a:srgbClr val="FF0000"/>
              </a:solidFill>
              <a:latin typeface="ＭＳ 明朝" panose="02020609040205080304" pitchFamily="17" charset="-128"/>
              <a:ea typeface="ＭＳ 明朝" panose="02020609040205080304" pitchFamily="17" charset="-128"/>
            </a:rPr>
            <a:t>年</a:t>
          </a:r>
          <a:r>
            <a:rPr kumimoji="1" lang="en-US" altLang="ja-JP" sz="1050">
              <a:solidFill>
                <a:srgbClr val="FF0000"/>
              </a:solidFill>
              <a:latin typeface="ＭＳ 明朝" panose="02020609040205080304" pitchFamily="17" charset="-128"/>
              <a:ea typeface="ＭＳ 明朝" panose="02020609040205080304" pitchFamily="17" charset="-128"/>
            </a:rPr>
            <a:t>10</a:t>
          </a:r>
          <a:r>
            <a:rPr kumimoji="1" lang="ja-JP" altLang="en-US" sz="1050">
              <a:solidFill>
                <a:srgbClr val="FF0000"/>
              </a:solidFill>
              <a:latin typeface="ＭＳ 明朝" panose="02020609040205080304" pitchFamily="17" charset="-128"/>
              <a:ea typeface="ＭＳ 明朝" panose="02020609040205080304" pitchFamily="17" charset="-128"/>
            </a:rPr>
            <a:t>月</a:t>
          </a:r>
          <a:r>
            <a:rPr kumimoji="1" lang="en-US" altLang="ja-JP" sz="1050">
              <a:solidFill>
                <a:srgbClr val="FF0000"/>
              </a:solidFill>
              <a:latin typeface="ＭＳ 明朝" panose="02020609040205080304" pitchFamily="17" charset="-128"/>
              <a:ea typeface="ＭＳ 明朝" panose="02020609040205080304" pitchFamily="17" charset="-128"/>
            </a:rPr>
            <a:t>31</a:t>
          </a:r>
          <a:r>
            <a:rPr kumimoji="1" lang="ja-JP" altLang="en-US" sz="1050">
              <a:solidFill>
                <a:srgbClr val="FF0000"/>
              </a:solidFill>
              <a:latin typeface="ＭＳ 明朝" panose="02020609040205080304" pitchFamily="17" charset="-128"/>
              <a:ea typeface="ＭＳ 明朝" panose="02020609040205080304" pitchFamily="17" charset="-128"/>
            </a:rPr>
            <a:t>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190500</xdr:colOff>
      <xdr:row>23</xdr:row>
      <xdr:rowOff>179295</xdr:rowOff>
    </xdr:from>
    <xdr:to>
      <xdr:col>31</xdr:col>
      <xdr:colOff>291353</xdr:colOff>
      <xdr:row>27</xdr:row>
      <xdr:rowOff>11206</xdr:rowOff>
    </xdr:to>
    <xdr:sp macro="" textlink="">
      <xdr:nvSpPr>
        <xdr:cNvPr id="35" name="吹き出し: 四角形 34">
          <a:extLst>
            <a:ext uri="{FF2B5EF4-FFF2-40B4-BE49-F238E27FC236}">
              <a16:creationId xmlns:a16="http://schemas.microsoft.com/office/drawing/2014/main" id="{AF644984-FFD1-49B0-BF69-DA0C0421D4CC}"/>
            </a:ext>
          </a:extLst>
        </xdr:cNvPr>
        <xdr:cNvSpPr/>
      </xdr:nvSpPr>
      <xdr:spPr>
        <a:xfrm>
          <a:off x="19444607" y="4683259"/>
          <a:ext cx="6537032" cy="702768"/>
        </a:xfrm>
        <a:prstGeom prst="wedgeRectCallout">
          <a:avLst>
            <a:gd name="adj1" fmla="val -59206"/>
            <a:gd name="adj2" fmla="val -199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・日付は西暦で入力すること。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・交付対象融資額は融資額の内、利子補給金の交付の対象となる金額を入力すること。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・交付対象融資期間は融資期間内かつ</a:t>
          </a:r>
          <a:r>
            <a:rPr kumimoji="1" lang="en-US" altLang="ja-JP" sz="1050">
              <a:solidFill>
                <a:srgbClr val="FF0000"/>
              </a:solidFill>
              <a:latin typeface="ＭＳ 明朝" panose="02020609040205080304" pitchFamily="17" charset="-128"/>
              <a:ea typeface="ＭＳ 明朝" panose="02020609040205080304" pitchFamily="17" charset="-128"/>
            </a:rPr>
            <a:t>10</a:t>
          </a:r>
          <a:r>
            <a:rPr kumimoji="1" lang="ja-JP" altLang="en-US" sz="1050">
              <a:solidFill>
                <a:srgbClr val="FF0000"/>
              </a:solidFill>
              <a:latin typeface="ＭＳ 明朝" panose="02020609040205080304" pitchFamily="17" charset="-128"/>
              <a:ea typeface="ＭＳ 明朝" panose="02020609040205080304" pitchFamily="17" charset="-128"/>
            </a:rPr>
            <a:t>年以内であること。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168089</xdr:colOff>
      <xdr:row>1</xdr:row>
      <xdr:rowOff>0</xdr:rowOff>
    </xdr:from>
    <xdr:to>
      <xdr:col>26</xdr:col>
      <xdr:colOff>481853</xdr:colOff>
      <xdr:row>3</xdr:row>
      <xdr:rowOff>145676</xdr:rowOff>
    </xdr:to>
    <xdr:sp macro="" textlink="">
      <xdr:nvSpPr>
        <xdr:cNvPr id="36" name="正方形/長方形 35">
          <a:extLst>
            <a:ext uri="{FF2B5EF4-FFF2-40B4-BE49-F238E27FC236}">
              <a16:creationId xmlns:a16="http://schemas.microsoft.com/office/drawing/2014/main" id="{D40701D0-1CBB-492F-8A04-75CCFEC7D119}"/>
            </a:ext>
          </a:extLst>
        </xdr:cNvPr>
        <xdr:cNvSpPr/>
      </xdr:nvSpPr>
      <xdr:spPr>
        <a:xfrm>
          <a:off x="16797618" y="168088"/>
          <a:ext cx="4639235" cy="470647"/>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＜入力例の返済条件＞</a:t>
          </a:r>
          <a:endParaRPr lang="ja-JP" altLang="ja-JP" sz="1050">
            <a:solidFill>
              <a:srgbClr val="FF0000"/>
            </a:solidFill>
            <a:effectLst/>
            <a:latin typeface="ＭＳ 明朝" panose="02020609040205080304" pitchFamily="17" charset="-128"/>
            <a:ea typeface="ＭＳ 明朝" panose="02020609040205080304" pitchFamily="17" charset="-128"/>
          </a:endParaRPr>
        </a:p>
        <a:p>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・返済間隔：月</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1</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　・返済日：月末　・返済回数：</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84</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回（年</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12</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×7</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年）</a:t>
          </a:r>
          <a:endParaRPr lang="ja-JP" altLang="ja-JP" sz="105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21</xdr:col>
      <xdr:colOff>78442</xdr:colOff>
      <xdr:row>43</xdr:row>
      <xdr:rowOff>33618</xdr:rowOff>
    </xdr:from>
    <xdr:to>
      <xdr:col>22</xdr:col>
      <xdr:colOff>2</xdr:colOff>
      <xdr:row>44</xdr:row>
      <xdr:rowOff>22413</xdr:rowOff>
    </xdr:to>
    <xdr:sp macro="" textlink="">
      <xdr:nvSpPr>
        <xdr:cNvPr id="37" name="正方形/長方形 36">
          <a:extLst>
            <a:ext uri="{FF2B5EF4-FFF2-40B4-BE49-F238E27FC236}">
              <a16:creationId xmlns:a16="http://schemas.microsoft.com/office/drawing/2014/main" id="{5F92BA73-F112-4731-9117-E2985BE26CD2}"/>
            </a:ext>
          </a:extLst>
        </xdr:cNvPr>
        <xdr:cNvSpPr/>
      </xdr:nvSpPr>
      <xdr:spPr>
        <a:xfrm>
          <a:off x="15585142" y="8053668"/>
          <a:ext cx="969310" cy="14119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291356</xdr:colOff>
      <xdr:row>43</xdr:row>
      <xdr:rowOff>33618</xdr:rowOff>
    </xdr:from>
    <xdr:to>
      <xdr:col>27</xdr:col>
      <xdr:colOff>11206</xdr:colOff>
      <xdr:row>44</xdr:row>
      <xdr:rowOff>11206</xdr:rowOff>
    </xdr:to>
    <xdr:sp macro="" textlink="">
      <xdr:nvSpPr>
        <xdr:cNvPr id="38" name="正方形/長方形 37">
          <a:extLst>
            <a:ext uri="{FF2B5EF4-FFF2-40B4-BE49-F238E27FC236}">
              <a16:creationId xmlns:a16="http://schemas.microsoft.com/office/drawing/2014/main" id="{3D4CC93D-8958-4650-B9DB-C77AA1BE8A0A}"/>
            </a:ext>
          </a:extLst>
        </xdr:cNvPr>
        <xdr:cNvSpPr/>
      </xdr:nvSpPr>
      <xdr:spPr>
        <a:xfrm>
          <a:off x="19055606" y="8053668"/>
          <a:ext cx="1815350" cy="129988"/>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324971</xdr:colOff>
      <xdr:row>35</xdr:row>
      <xdr:rowOff>100851</xdr:rowOff>
    </xdr:from>
    <xdr:to>
      <xdr:col>23</xdr:col>
      <xdr:colOff>44825</xdr:colOff>
      <xdr:row>40</xdr:row>
      <xdr:rowOff>84659</xdr:rowOff>
    </xdr:to>
    <xdr:sp macro="" textlink="">
      <xdr:nvSpPr>
        <xdr:cNvPr id="39" name="吹き出し: 四角形 38">
          <a:extLst>
            <a:ext uri="{FF2B5EF4-FFF2-40B4-BE49-F238E27FC236}">
              <a16:creationId xmlns:a16="http://schemas.microsoft.com/office/drawing/2014/main" id="{421CAFED-9A3A-4762-996F-4F7AB3486ABA}"/>
            </a:ext>
          </a:extLst>
        </xdr:cNvPr>
        <xdr:cNvSpPr/>
      </xdr:nvSpPr>
      <xdr:spPr>
        <a:xfrm>
          <a:off x="15831671" y="6892176"/>
          <a:ext cx="1815354" cy="745808"/>
        </a:xfrm>
        <a:prstGeom prst="wedgeRectCallout">
          <a:avLst>
            <a:gd name="adj1" fmla="val -23229"/>
            <a:gd name="adj2" fmla="val 10200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上記、</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融資の内容＞交付対象融資期間の開始日、と同日を入力すること。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25</xdr:col>
      <xdr:colOff>156881</xdr:colOff>
      <xdr:row>35</xdr:row>
      <xdr:rowOff>78441</xdr:rowOff>
    </xdr:from>
    <xdr:to>
      <xdr:col>26</xdr:col>
      <xdr:colOff>974911</xdr:colOff>
      <xdr:row>40</xdr:row>
      <xdr:rowOff>107071</xdr:rowOff>
    </xdr:to>
    <xdr:sp macro="" textlink="">
      <xdr:nvSpPr>
        <xdr:cNvPr id="40" name="吹き出し: 四角形 39">
          <a:extLst>
            <a:ext uri="{FF2B5EF4-FFF2-40B4-BE49-F238E27FC236}">
              <a16:creationId xmlns:a16="http://schemas.microsoft.com/office/drawing/2014/main" id="{AAF5FED0-0F52-4905-A56B-6FF802057EE1}"/>
            </a:ext>
          </a:extLst>
        </xdr:cNvPr>
        <xdr:cNvSpPr/>
      </xdr:nvSpPr>
      <xdr:spPr>
        <a:xfrm>
          <a:off x="18921131" y="6869766"/>
          <a:ext cx="1865780" cy="790630"/>
        </a:xfrm>
        <a:prstGeom prst="wedgeRectCallout">
          <a:avLst>
            <a:gd name="adj1" fmla="val -23229"/>
            <a:gd name="adj2" fmla="val 10200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上記、</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融資の内容＞融資額、交付対象融資額、と同額を入力すること。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1026457</xdr:colOff>
      <xdr:row>4</xdr:row>
      <xdr:rowOff>119848</xdr:rowOff>
    </xdr:from>
    <xdr:to>
      <xdr:col>24</xdr:col>
      <xdr:colOff>44824</xdr:colOff>
      <xdr:row>15</xdr:row>
      <xdr:rowOff>44824</xdr:rowOff>
    </xdr:to>
    <xdr:sp macro="" textlink="">
      <xdr:nvSpPr>
        <xdr:cNvPr id="16" name="正方形/長方形 15">
          <a:extLst>
            <a:ext uri="{FF2B5EF4-FFF2-40B4-BE49-F238E27FC236}">
              <a16:creationId xmlns:a16="http://schemas.microsoft.com/office/drawing/2014/main" id="{AB08B9EE-A2CB-4B42-9C05-52BDEEF499F2}"/>
            </a:ext>
          </a:extLst>
        </xdr:cNvPr>
        <xdr:cNvSpPr/>
      </xdr:nvSpPr>
      <xdr:spPr>
        <a:xfrm>
          <a:off x="14904382" y="786598"/>
          <a:ext cx="3323667" cy="2106201"/>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35</xdr:col>
      <xdr:colOff>78442</xdr:colOff>
      <xdr:row>0</xdr:row>
      <xdr:rowOff>44059</xdr:rowOff>
    </xdr:from>
    <xdr:to>
      <xdr:col>47</xdr:col>
      <xdr:colOff>466725</xdr:colOff>
      <xdr:row>90</xdr:row>
      <xdr:rowOff>104829</xdr:rowOff>
    </xdr:to>
    <xdr:pic>
      <xdr:nvPicPr>
        <xdr:cNvPr id="50" name="図 49">
          <a:extLst>
            <a:ext uri="{FF2B5EF4-FFF2-40B4-BE49-F238E27FC236}">
              <a16:creationId xmlns:a16="http://schemas.microsoft.com/office/drawing/2014/main" id="{5461E5D3-10A4-40D3-988A-CD70B2EA311C}"/>
            </a:ext>
          </a:extLst>
        </xdr:cNvPr>
        <xdr:cNvPicPr>
          <a:picLocks noChangeAspect="1"/>
        </xdr:cNvPicPr>
      </xdr:nvPicPr>
      <xdr:blipFill>
        <a:blip xmlns:r="http://schemas.openxmlformats.org/officeDocument/2006/relationships" r:embed="rId1"/>
        <a:stretch>
          <a:fillRect/>
        </a:stretch>
      </xdr:blipFill>
      <xdr:spPr>
        <a:xfrm>
          <a:off x="13194367" y="44059"/>
          <a:ext cx="12961283" cy="9614345"/>
        </a:xfrm>
        <a:prstGeom prst="rect">
          <a:avLst/>
        </a:prstGeom>
        <a:solidFill>
          <a:schemeClr val="bg1"/>
        </a:solidFill>
      </xdr:spPr>
    </xdr:pic>
    <xdr:clientData/>
  </xdr:twoCellAnchor>
  <xdr:twoCellAnchor>
    <xdr:from>
      <xdr:col>38</xdr:col>
      <xdr:colOff>44827</xdr:colOff>
      <xdr:row>1</xdr:row>
      <xdr:rowOff>77680</xdr:rowOff>
    </xdr:from>
    <xdr:to>
      <xdr:col>42</xdr:col>
      <xdr:colOff>470650</xdr:colOff>
      <xdr:row>4</xdr:row>
      <xdr:rowOff>66474</xdr:rowOff>
    </xdr:to>
    <xdr:sp macro="" textlink="">
      <xdr:nvSpPr>
        <xdr:cNvPr id="51" name="正方形/長方形 50">
          <a:extLst>
            <a:ext uri="{FF2B5EF4-FFF2-40B4-BE49-F238E27FC236}">
              <a16:creationId xmlns:a16="http://schemas.microsoft.com/office/drawing/2014/main" id="{8835D900-A8B9-4DC0-83CC-64EA91909969}"/>
            </a:ext>
          </a:extLst>
        </xdr:cNvPr>
        <xdr:cNvSpPr/>
      </xdr:nvSpPr>
      <xdr:spPr>
        <a:xfrm>
          <a:off x="33191827" y="245768"/>
          <a:ext cx="4639235" cy="470647"/>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＜入力例の返済条件＞</a:t>
          </a:r>
          <a:endParaRPr lang="ja-JP" altLang="ja-JP" sz="1050">
            <a:solidFill>
              <a:srgbClr val="FF0000"/>
            </a:solidFill>
            <a:effectLst/>
            <a:latin typeface="ＭＳ 明朝" panose="02020609040205080304" pitchFamily="17" charset="-128"/>
            <a:ea typeface="ＭＳ 明朝" panose="02020609040205080304" pitchFamily="17" charset="-128"/>
          </a:endParaRPr>
        </a:p>
        <a:p>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・返済間隔：月</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1</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　・返済日：月末　・返済回数：</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84</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回（年</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12</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×7</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年）</a:t>
          </a:r>
          <a:endParaRPr lang="ja-JP" altLang="ja-JP" sz="105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43</xdr:col>
      <xdr:colOff>334495</xdr:colOff>
      <xdr:row>9</xdr:row>
      <xdr:rowOff>73960</xdr:rowOff>
    </xdr:from>
    <xdr:to>
      <xdr:col>46</xdr:col>
      <xdr:colOff>807357</xdr:colOff>
      <xdr:row>11</xdr:row>
      <xdr:rowOff>377586</xdr:rowOff>
    </xdr:to>
    <xdr:sp macro="" textlink="">
      <xdr:nvSpPr>
        <xdr:cNvPr id="52" name="吹き出し: 四角形 51">
          <a:extLst>
            <a:ext uri="{FF2B5EF4-FFF2-40B4-BE49-F238E27FC236}">
              <a16:creationId xmlns:a16="http://schemas.microsoft.com/office/drawing/2014/main" id="{A30AE89E-6972-4C7C-87B3-8D061EA1CB30}"/>
            </a:ext>
          </a:extLst>
        </xdr:cNvPr>
        <xdr:cNvSpPr/>
      </xdr:nvSpPr>
      <xdr:spPr>
        <a:xfrm>
          <a:off x="21832420" y="1512235"/>
          <a:ext cx="3616112" cy="627476"/>
        </a:xfrm>
        <a:prstGeom prst="wedgeRectCallout">
          <a:avLst>
            <a:gd name="adj1" fmla="val -62570"/>
            <a:gd name="adj2" fmla="val -750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シンジケートローンや協調融資等が</a:t>
          </a:r>
        </a:p>
        <a:p>
          <a:pPr algn="l"/>
          <a:r>
            <a:rPr kumimoji="1" lang="ja-JP" altLang="en-US" sz="1050">
              <a:solidFill>
                <a:srgbClr val="FF0000"/>
              </a:solidFill>
              <a:latin typeface="ＭＳ 明朝" panose="02020609040205080304" pitchFamily="17" charset="-128"/>
              <a:ea typeface="ＭＳ 明朝" panose="02020609040205080304" pitchFamily="17" charset="-128"/>
            </a:rPr>
            <a:t>ある場合は入力すること。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40</xdr:col>
      <xdr:colOff>594472</xdr:colOff>
      <xdr:row>16</xdr:row>
      <xdr:rowOff>80121</xdr:rowOff>
    </xdr:from>
    <xdr:to>
      <xdr:col>47</xdr:col>
      <xdr:colOff>426384</xdr:colOff>
      <xdr:row>23</xdr:row>
      <xdr:rowOff>153522</xdr:rowOff>
    </xdr:to>
    <xdr:sp macro="" textlink="">
      <xdr:nvSpPr>
        <xdr:cNvPr id="53" name="吹き出し: 四角形 52">
          <a:extLst>
            <a:ext uri="{FF2B5EF4-FFF2-40B4-BE49-F238E27FC236}">
              <a16:creationId xmlns:a16="http://schemas.microsoft.com/office/drawing/2014/main" id="{DABD641A-41CA-45B8-8C25-BE5DCC32BC60}"/>
            </a:ext>
          </a:extLst>
        </xdr:cNvPr>
        <xdr:cNvSpPr/>
      </xdr:nvSpPr>
      <xdr:spPr>
        <a:xfrm>
          <a:off x="18949147" y="3213846"/>
          <a:ext cx="7166162" cy="1425951"/>
        </a:xfrm>
        <a:prstGeom prst="wedgeRectCallout">
          <a:avLst>
            <a:gd name="adj1" fmla="val -71516"/>
            <a:gd name="adj2" fmla="val -7120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・金銭消費貸借契約書内に明記する予定の内容を入力すること。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・日付は西暦で入力すること。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・融資期間は導入設備の法定耐用年数以内であること。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法定耐用年数は「（別添</a:t>
          </a:r>
          <a:r>
            <a:rPr kumimoji="1" lang="en-US" altLang="ja-JP" sz="1050">
              <a:solidFill>
                <a:srgbClr val="FF0000"/>
              </a:solidFill>
              <a:latin typeface="ＭＳ 明朝" panose="02020609040205080304" pitchFamily="17" charset="-128"/>
              <a:ea typeface="ＭＳ 明朝" panose="02020609040205080304" pitchFamily="17" charset="-128"/>
            </a:rPr>
            <a:t>3</a:t>
          </a:r>
          <a:r>
            <a:rPr kumimoji="1" lang="ja-JP" altLang="en-US" sz="1050">
              <a:solidFill>
                <a:srgbClr val="FF0000"/>
              </a:solidFill>
              <a:latin typeface="ＭＳ 明朝" panose="02020609040205080304" pitchFamily="17" charset="-128"/>
              <a:ea typeface="ＭＳ 明朝" panose="02020609040205080304" pitchFamily="17" charset="-128"/>
            </a:rPr>
            <a:t>）利子補給金の交付の対象となる経費リスト」に入力する情報を確認すること。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・融資期間の</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年間は</a:t>
          </a:r>
          <a:r>
            <a:rPr kumimoji="1" lang="en-US" altLang="ja-JP" sz="1050">
              <a:solidFill>
                <a:srgbClr val="FF0000"/>
              </a:solidFill>
              <a:latin typeface="ＭＳ 明朝" panose="02020609040205080304" pitchFamily="17" charset="-128"/>
              <a:ea typeface="ＭＳ 明朝" panose="02020609040205080304" pitchFamily="17" charset="-128"/>
            </a:rPr>
            <a:t>365</a:t>
          </a:r>
          <a:r>
            <a:rPr kumimoji="1" lang="ja-JP" altLang="en-US" sz="1050">
              <a:solidFill>
                <a:srgbClr val="FF0000"/>
              </a:solidFill>
              <a:latin typeface="ＭＳ 明朝" panose="02020609040205080304" pitchFamily="17" charset="-128"/>
              <a:ea typeface="ＭＳ 明朝" panose="02020609040205080304" pitchFamily="17" charset="-128"/>
            </a:rPr>
            <a:t>日であること。（うるう年は</a:t>
          </a:r>
          <a:r>
            <a:rPr kumimoji="1" lang="en-US" altLang="ja-JP" sz="1050">
              <a:solidFill>
                <a:srgbClr val="FF0000"/>
              </a:solidFill>
              <a:latin typeface="ＭＳ 明朝" panose="02020609040205080304" pitchFamily="17" charset="-128"/>
              <a:ea typeface="ＭＳ 明朝" panose="02020609040205080304" pitchFamily="17" charset="-128"/>
            </a:rPr>
            <a:t>366</a:t>
          </a:r>
          <a:r>
            <a:rPr kumimoji="1" lang="ja-JP" altLang="en-US" sz="1050">
              <a:solidFill>
                <a:srgbClr val="FF0000"/>
              </a:solidFill>
              <a:latin typeface="ＭＳ 明朝" panose="02020609040205080304" pitchFamily="17" charset="-128"/>
              <a:ea typeface="ＭＳ 明朝" panose="02020609040205080304" pitchFamily="17" charset="-128"/>
            </a:rPr>
            <a:t>日）</a:t>
          </a: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法定対象年数が</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年で融資期間の開始日が</a:t>
          </a:r>
          <a:r>
            <a:rPr kumimoji="1" lang="en-US" altLang="ja-JP" sz="1050">
              <a:solidFill>
                <a:srgbClr val="FF0000"/>
              </a:solidFill>
              <a:latin typeface="ＭＳ 明朝" panose="02020609040205080304" pitchFamily="17" charset="-128"/>
              <a:ea typeface="ＭＳ 明朝" panose="02020609040205080304" pitchFamily="17" charset="-128"/>
            </a:rPr>
            <a:t>2020</a:t>
          </a:r>
          <a:r>
            <a:rPr kumimoji="1" lang="ja-JP" altLang="en-US" sz="1050">
              <a:solidFill>
                <a:srgbClr val="FF0000"/>
              </a:solidFill>
              <a:latin typeface="ＭＳ 明朝" panose="02020609040205080304" pitchFamily="17" charset="-128"/>
              <a:ea typeface="ＭＳ 明朝" panose="02020609040205080304" pitchFamily="17" charset="-128"/>
            </a:rPr>
            <a:t>年</a:t>
          </a:r>
          <a:r>
            <a:rPr kumimoji="1" lang="en-US" altLang="ja-JP" sz="1050">
              <a:solidFill>
                <a:srgbClr val="FF0000"/>
              </a:solidFill>
              <a:latin typeface="ＭＳ 明朝" panose="02020609040205080304" pitchFamily="17" charset="-128"/>
              <a:ea typeface="ＭＳ 明朝" panose="02020609040205080304" pitchFamily="17" charset="-128"/>
            </a:rPr>
            <a:t>11</a:t>
          </a:r>
          <a:r>
            <a:rPr kumimoji="1" lang="ja-JP" altLang="en-US" sz="1050">
              <a:solidFill>
                <a:srgbClr val="FF0000"/>
              </a:solidFill>
              <a:latin typeface="ＭＳ 明朝" panose="02020609040205080304" pitchFamily="17" charset="-128"/>
              <a:ea typeface="ＭＳ 明朝" panose="02020609040205080304" pitchFamily="17" charset="-128"/>
            </a:rPr>
            <a:t>月</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日の場合は、終了日は最長が</a:t>
          </a:r>
          <a:r>
            <a:rPr kumimoji="1" lang="en-US" altLang="ja-JP" sz="1050">
              <a:solidFill>
                <a:srgbClr val="FF0000"/>
              </a:solidFill>
              <a:latin typeface="ＭＳ 明朝" panose="02020609040205080304" pitchFamily="17" charset="-128"/>
              <a:ea typeface="ＭＳ 明朝" panose="02020609040205080304" pitchFamily="17" charset="-128"/>
            </a:rPr>
            <a:t>2027</a:t>
          </a:r>
          <a:r>
            <a:rPr kumimoji="1" lang="ja-JP" altLang="en-US" sz="1050">
              <a:solidFill>
                <a:srgbClr val="FF0000"/>
              </a:solidFill>
              <a:latin typeface="ＭＳ 明朝" panose="02020609040205080304" pitchFamily="17" charset="-128"/>
              <a:ea typeface="ＭＳ 明朝" panose="02020609040205080304" pitchFamily="17" charset="-128"/>
            </a:rPr>
            <a:t>年</a:t>
          </a:r>
          <a:r>
            <a:rPr kumimoji="1" lang="en-US" altLang="ja-JP" sz="1050">
              <a:solidFill>
                <a:srgbClr val="FF0000"/>
              </a:solidFill>
              <a:latin typeface="ＭＳ 明朝" panose="02020609040205080304" pitchFamily="17" charset="-128"/>
              <a:ea typeface="ＭＳ 明朝" panose="02020609040205080304" pitchFamily="17" charset="-128"/>
            </a:rPr>
            <a:t>10</a:t>
          </a:r>
          <a:r>
            <a:rPr kumimoji="1" lang="ja-JP" altLang="en-US" sz="1050">
              <a:solidFill>
                <a:srgbClr val="FF0000"/>
              </a:solidFill>
              <a:latin typeface="ＭＳ 明朝" panose="02020609040205080304" pitchFamily="17" charset="-128"/>
              <a:ea typeface="ＭＳ 明朝" panose="02020609040205080304" pitchFamily="17" charset="-128"/>
            </a:rPr>
            <a:t>月</a:t>
          </a:r>
          <a:r>
            <a:rPr kumimoji="1" lang="en-US" altLang="ja-JP" sz="1050">
              <a:solidFill>
                <a:srgbClr val="FF0000"/>
              </a:solidFill>
              <a:latin typeface="ＭＳ 明朝" panose="02020609040205080304" pitchFamily="17" charset="-128"/>
              <a:ea typeface="ＭＳ 明朝" panose="02020609040205080304" pitchFamily="17" charset="-128"/>
            </a:rPr>
            <a:t>31</a:t>
          </a:r>
          <a:r>
            <a:rPr kumimoji="1" lang="ja-JP" altLang="en-US" sz="1050">
              <a:solidFill>
                <a:srgbClr val="FF0000"/>
              </a:solidFill>
              <a:latin typeface="ＭＳ 明朝" panose="02020609040205080304" pitchFamily="17" charset="-128"/>
              <a:ea typeface="ＭＳ 明朝" panose="02020609040205080304" pitchFamily="17" charset="-128"/>
            </a:rPr>
            <a:t>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40</xdr:col>
      <xdr:colOff>573741</xdr:colOff>
      <xdr:row>23</xdr:row>
      <xdr:rowOff>373716</xdr:rowOff>
    </xdr:from>
    <xdr:to>
      <xdr:col>46</xdr:col>
      <xdr:colOff>803462</xdr:colOff>
      <xdr:row>28</xdr:row>
      <xdr:rowOff>48744</xdr:rowOff>
    </xdr:to>
    <xdr:sp macro="" textlink="">
      <xdr:nvSpPr>
        <xdr:cNvPr id="54" name="吹き出し: 四角形 53">
          <a:extLst>
            <a:ext uri="{FF2B5EF4-FFF2-40B4-BE49-F238E27FC236}">
              <a16:creationId xmlns:a16="http://schemas.microsoft.com/office/drawing/2014/main" id="{168AB474-561B-40E0-AE1B-632A30785306}"/>
            </a:ext>
          </a:extLst>
        </xdr:cNvPr>
        <xdr:cNvSpPr/>
      </xdr:nvSpPr>
      <xdr:spPr>
        <a:xfrm>
          <a:off x="18928416" y="4859991"/>
          <a:ext cx="6516221" cy="703728"/>
        </a:xfrm>
        <a:prstGeom prst="wedgeRectCallout">
          <a:avLst>
            <a:gd name="adj1" fmla="val -59206"/>
            <a:gd name="adj2" fmla="val -199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・日付は西暦で入力すること。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・交付対象融資額は融資額の内、利子補給金の交付の対象となる金額を入力すること。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・交付対象融資期間は融資期間内かつ</a:t>
          </a:r>
          <a:r>
            <a:rPr kumimoji="1" lang="en-US" altLang="ja-JP" sz="1050">
              <a:solidFill>
                <a:srgbClr val="FF0000"/>
              </a:solidFill>
              <a:latin typeface="ＭＳ 明朝" panose="02020609040205080304" pitchFamily="17" charset="-128"/>
              <a:ea typeface="ＭＳ 明朝" panose="02020609040205080304" pitchFamily="17" charset="-128"/>
            </a:rPr>
            <a:t>10</a:t>
          </a:r>
          <a:r>
            <a:rPr kumimoji="1" lang="ja-JP" altLang="en-US" sz="1050">
              <a:solidFill>
                <a:srgbClr val="FF0000"/>
              </a:solidFill>
              <a:latin typeface="ＭＳ 明朝" panose="02020609040205080304" pitchFamily="17" charset="-128"/>
              <a:ea typeface="ＭＳ 明朝" panose="02020609040205080304" pitchFamily="17" charset="-128"/>
            </a:rPr>
            <a:t>年以内であること。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38</xdr:col>
      <xdr:colOff>50986</xdr:colOff>
      <xdr:row>36</xdr:row>
      <xdr:rowOff>136712</xdr:rowOff>
    </xdr:from>
    <xdr:to>
      <xdr:col>39</xdr:col>
      <xdr:colOff>824193</xdr:colOff>
      <xdr:row>41</xdr:row>
      <xdr:rowOff>130044</xdr:rowOff>
    </xdr:to>
    <xdr:sp macro="" textlink="">
      <xdr:nvSpPr>
        <xdr:cNvPr id="55" name="吹き出し: 四角形 54">
          <a:extLst>
            <a:ext uri="{FF2B5EF4-FFF2-40B4-BE49-F238E27FC236}">
              <a16:creationId xmlns:a16="http://schemas.microsoft.com/office/drawing/2014/main" id="{7274B608-D1DD-40D8-B64A-85399D6CD97E}"/>
            </a:ext>
          </a:extLst>
        </xdr:cNvPr>
        <xdr:cNvSpPr/>
      </xdr:nvSpPr>
      <xdr:spPr>
        <a:xfrm>
          <a:off x="16310161" y="7080437"/>
          <a:ext cx="1820957" cy="755332"/>
        </a:xfrm>
        <a:prstGeom prst="wedgeRectCallout">
          <a:avLst>
            <a:gd name="adj1" fmla="val -23229"/>
            <a:gd name="adj2" fmla="val 10200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上記、</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融資の内容＞交付対象融資期間の開始日、と同日を入力すること。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110378</xdr:colOff>
      <xdr:row>36</xdr:row>
      <xdr:rowOff>85165</xdr:rowOff>
    </xdr:from>
    <xdr:to>
      <xdr:col>42</xdr:col>
      <xdr:colOff>922805</xdr:colOff>
      <xdr:row>41</xdr:row>
      <xdr:rowOff>123319</xdr:rowOff>
    </xdr:to>
    <xdr:sp macro="" textlink="">
      <xdr:nvSpPr>
        <xdr:cNvPr id="56" name="吹き出し: 四角形 55">
          <a:extLst>
            <a:ext uri="{FF2B5EF4-FFF2-40B4-BE49-F238E27FC236}">
              <a16:creationId xmlns:a16="http://schemas.microsoft.com/office/drawing/2014/main" id="{7F2E302F-2D95-4F98-8324-2E15EF796D0F}"/>
            </a:ext>
          </a:extLst>
        </xdr:cNvPr>
        <xdr:cNvSpPr/>
      </xdr:nvSpPr>
      <xdr:spPr>
        <a:xfrm>
          <a:off x="19512803" y="7028890"/>
          <a:ext cx="1860177" cy="800154"/>
        </a:xfrm>
        <a:prstGeom prst="wedgeRectCallout">
          <a:avLst>
            <a:gd name="adj1" fmla="val -23229"/>
            <a:gd name="adj2" fmla="val 10200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上記、</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融資の内容＞融資額、交付対象融資額、と同額を入力すること。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38</xdr:col>
      <xdr:colOff>28015</xdr:colOff>
      <xdr:row>91</xdr:row>
      <xdr:rowOff>25774</xdr:rowOff>
    </xdr:from>
    <xdr:to>
      <xdr:col>45</xdr:col>
      <xdr:colOff>76413</xdr:colOff>
      <xdr:row>97</xdr:row>
      <xdr:rowOff>65609</xdr:rowOff>
    </xdr:to>
    <xdr:sp macro="" textlink="">
      <xdr:nvSpPr>
        <xdr:cNvPr id="57" name="吹き出し: 四角形 56">
          <a:extLst>
            <a:ext uri="{FF2B5EF4-FFF2-40B4-BE49-F238E27FC236}">
              <a16:creationId xmlns:a16="http://schemas.microsoft.com/office/drawing/2014/main" id="{5141EEAE-8554-43F7-8415-6788F08DC794}"/>
            </a:ext>
          </a:extLst>
        </xdr:cNvPr>
        <xdr:cNvSpPr/>
      </xdr:nvSpPr>
      <xdr:spPr>
        <a:xfrm>
          <a:off x="16287190" y="9731749"/>
          <a:ext cx="7382648" cy="954235"/>
        </a:xfrm>
        <a:prstGeom prst="wedgeRectCallout">
          <a:avLst>
            <a:gd name="adj1" fmla="val -25505"/>
            <a:gd name="adj2" fmla="val -8367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・「開始日」、「終了日」、「融資残高」、「交付対象融資残高」、「利子補給率（最上段のみ）」を入力すること。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その他の項目は自動で反映されます</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・日付は西暦で入力すること。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・残高は開始日時点の金額を入力すること。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・単位期間内で返済が複数回に分かれる場合、それぞれの期間と残高を入力すること。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537882</xdr:colOff>
      <xdr:row>0</xdr:row>
      <xdr:rowOff>112059</xdr:rowOff>
    </xdr:from>
    <xdr:to>
      <xdr:col>25</xdr:col>
      <xdr:colOff>268941</xdr:colOff>
      <xdr:row>3</xdr:row>
      <xdr:rowOff>89647</xdr:rowOff>
    </xdr:to>
    <xdr:sp macro="" textlink="">
      <xdr:nvSpPr>
        <xdr:cNvPr id="8" name="正方形/長方形 7">
          <a:extLst>
            <a:ext uri="{FF2B5EF4-FFF2-40B4-BE49-F238E27FC236}">
              <a16:creationId xmlns:a16="http://schemas.microsoft.com/office/drawing/2014/main" id="{74F73E2E-AAEE-4704-9159-DAB550F96547}"/>
            </a:ext>
          </a:extLst>
        </xdr:cNvPr>
        <xdr:cNvSpPr/>
      </xdr:nvSpPr>
      <xdr:spPr>
        <a:xfrm>
          <a:off x="15463557" y="112059"/>
          <a:ext cx="4617384" cy="482413"/>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＜入力例の返済条件＞</a:t>
          </a:r>
          <a:endParaRPr lang="ja-JP" altLang="ja-JP" sz="1050">
            <a:solidFill>
              <a:srgbClr val="FF0000"/>
            </a:solidFill>
            <a:effectLst/>
            <a:latin typeface="ＭＳ 明朝" panose="02020609040205080304" pitchFamily="17" charset="-128"/>
            <a:ea typeface="ＭＳ 明朝" panose="02020609040205080304" pitchFamily="17" charset="-128"/>
          </a:endParaRPr>
        </a:p>
        <a:p>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・返済間隔：月</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1</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　・返済日：月末　・返済回数：</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84</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回（年</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12</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回</a:t>
          </a:r>
          <a:r>
            <a:rPr kumimoji="1" lang="en-US" altLang="ja-JP" sz="1050">
              <a:solidFill>
                <a:srgbClr val="FF0000"/>
              </a:solidFill>
              <a:effectLst/>
              <a:latin typeface="ＭＳ 明朝" panose="02020609040205080304" pitchFamily="17" charset="-128"/>
              <a:ea typeface="ＭＳ 明朝" panose="02020609040205080304" pitchFamily="17" charset="-128"/>
              <a:cs typeface="+mn-cs"/>
            </a:rPr>
            <a:t>×7</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年）</a:t>
          </a:r>
          <a:endParaRPr lang="ja-JP" altLang="ja-JP" sz="105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19</xdr:col>
      <xdr:colOff>571499</xdr:colOff>
      <xdr:row>7</xdr:row>
      <xdr:rowOff>22411</xdr:rowOff>
    </xdr:from>
    <xdr:to>
      <xdr:col>27</xdr:col>
      <xdr:colOff>22411</xdr:colOff>
      <xdr:row>122</xdr:row>
      <xdr:rowOff>22411</xdr:rowOff>
    </xdr:to>
    <xdr:sp macro="" textlink="">
      <xdr:nvSpPr>
        <xdr:cNvPr id="10" name="正方形/長方形 9">
          <a:extLst>
            <a:ext uri="{FF2B5EF4-FFF2-40B4-BE49-F238E27FC236}">
              <a16:creationId xmlns:a16="http://schemas.microsoft.com/office/drawing/2014/main" id="{A0DE06E1-EFAB-4BE7-A537-2D372CAF640F}"/>
            </a:ext>
          </a:extLst>
        </xdr:cNvPr>
        <xdr:cNvSpPr/>
      </xdr:nvSpPr>
      <xdr:spPr>
        <a:xfrm>
          <a:off x="15497174" y="1155886"/>
          <a:ext cx="5994587" cy="178308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257741</xdr:colOff>
      <xdr:row>115</xdr:row>
      <xdr:rowOff>22412</xdr:rowOff>
    </xdr:from>
    <xdr:to>
      <xdr:col>25</xdr:col>
      <xdr:colOff>1030944</xdr:colOff>
      <xdr:row>116</xdr:row>
      <xdr:rowOff>1</xdr:rowOff>
    </xdr:to>
    <xdr:sp macro="" textlink="">
      <xdr:nvSpPr>
        <xdr:cNvPr id="11" name="正方形/長方形 10">
          <a:extLst>
            <a:ext uri="{FF2B5EF4-FFF2-40B4-BE49-F238E27FC236}">
              <a16:creationId xmlns:a16="http://schemas.microsoft.com/office/drawing/2014/main" id="{2564E6E2-0E4D-48F4-9C33-DCAEB4CF0418}"/>
            </a:ext>
          </a:extLst>
        </xdr:cNvPr>
        <xdr:cNvSpPr/>
      </xdr:nvSpPr>
      <xdr:spPr>
        <a:xfrm>
          <a:off x="19021991" y="17910362"/>
          <a:ext cx="1820953" cy="129989"/>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145678</xdr:colOff>
      <xdr:row>117</xdr:row>
      <xdr:rowOff>134471</xdr:rowOff>
    </xdr:from>
    <xdr:to>
      <xdr:col>26</xdr:col>
      <xdr:colOff>425823</xdr:colOff>
      <xdr:row>121</xdr:row>
      <xdr:rowOff>62247</xdr:rowOff>
    </xdr:to>
    <xdr:sp macro="" textlink="">
      <xdr:nvSpPr>
        <xdr:cNvPr id="12" name="吹き出し: 四角形 11">
          <a:extLst>
            <a:ext uri="{FF2B5EF4-FFF2-40B4-BE49-F238E27FC236}">
              <a16:creationId xmlns:a16="http://schemas.microsoft.com/office/drawing/2014/main" id="{A78E0D23-F52E-4761-BAD0-3612551E9D09}"/>
            </a:ext>
          </a:extLst>
        </xdr:cNvPr>
        <xdr:cNvSpPr/>
      </xdr:nvSpPr>
      <xdr:spPr>
        <a:xfrm>
          <a:off x="18328903" y="18327221"/>
          <a:ext cx="2956670" cy="537376"/>
        </a:xfrm>
        <a:prstGeom prst="wedgeRectCallout">
          <a:avLst>
            <a:gd name="adj1" fmla="val -12269"/>
            <a:gd name="adj2" fmla="val -10102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）融資計画詳細</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融資の内容＞最終弁済額、と同額になること。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1030942</xdr:colOff>
      <xdr:row>6</xdr:row>
      <xdr:rowOff>11205</xdr:rowOff>
    </xdr:from>
    <xdr:to>
      <xdr:col>32</xdr:col>
      <xdr:colOff>1030943</xdr:colOff>
      <xdr:row>122</xdr:row>
      <xdr:rowOff>33618</xdr:rowOff>
    </xdr:to>
    <xdr:sp macro="" textlink="">
      <xdr:nvSpPr>
        <xdr:cNvPr id="13" name="正方形/長方形 12">
          <a:extLst>
            <a:ext uri="{FF2B5EF4-FFF2-40B4-BE49-F238E27FC236}">
              <a16:creationId xmlns:a16="http://schemas.microsoft.com/office/drawing/2014/main" id="{70C37FE3-41BA-40FB-9B68-CD4FD2EB9469}"/>
            </a:ext>
          </a:extLst>
        </xdr:cNvPr>
        <xdr:cNvSpPr/>
      </xdr:nvSpPr>
      <xdr:spPr>
        <a:xfrm>
          <a:off x="23548042" y="992280"/>
          <a:ext cx="2095501" cy="18005613"/>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78441</xdr:colOff>
      <xdr:row>115</xdr:row>
      <xdr:rowOff>22411</xdr:rowOff>
    </xdr:from>
    <xdr:to>
      <xdr:col>22</xdr:col>
      <xdr:colOff>1</xdr:colOff>
      <xdr:row>116</xdr:row>
      <xdr:rowOff>11207</xdr:rowOff>
    </xdr:to>
    <xdr:sp macro="" textlink="">
      <xdr:nvSpPr>
        <xdr:cNvPr id="14" name="正方形/長方形 13">
          <a:extLst>
            <a:ext uri="{FF2B5EF4-FFF2-40B4-BE49-F238E27FC236}">
              <a16:creationId xmlns:a16="http://schemas.microsoft.com/office/drawing/2014/main" id="{EED4FB49-A48A-48FA-ABDF-E15C437A892E}"/>
            </a:ext>
          </a:extLst>
        </xdr:cNvPr>
        <xdr:cNvSpPr/>
      </xdr:nvSpPr>
      <xdr:spPr>
        <a:xfrm>
          <a:off x="16632891" y="17910361"/>
          <a:ext cx="969310" cy="141196"/>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246528</xdr:colOff>
      <xdr:row>116</xdr:row>
      <xdr:rowOff>134470</xdr:rowOff>
    </xdr:from>
    <xdr:to>
      <xdr:col>22</xdr:col>
      <xdr:colOff>470647</xdr:colOff>
      <xdr:row>121</xdr:row>
      <xdr:rowOff>107070</xdr:rowOff>
    </xdr:to>
    <xdr:sp macro="" textlink="">
      <xdr:nvSpPr>
        <xdr:cNvPr id="15" name="吹き出し: 四角形 14">
          <a:extLst>
            <a:ext uri="{FF2B5EF4-FFF2-40B4-BE49-F238E27FC236}">
              <a16:creationId xmlns:a16="http://schemas.microsoft.com/office/drawing/2014/main" id="{410AFA97-FE7C-436B-9C8E-2CB74B21EB16}"/>
            </a:ext>
          </a:extLst>
        </xdr:cNvPr>
        <xdr:cNvSpPr/>
      </xdr:nvSpPr>
      <xdr:spPr>
        <a:xfrm>
          <a:off x="15753228" y="18174820"/>
          <a:ext cx="2319619" cy="734600"/>
        </a:xfrm>
        <a:prstGeom prst="wedgeRectCallout">
          <a:avLst>
            <a:gd name="adj1" fmla="val 18598"/>
            <a:gd name="adj2" fmla="val -6970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）融資計画詳細</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融資の内容＞交付対象融資期間の終了日、と同日を入力すること。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806822</xdr:colOff>
      <xdr:row>125</xdr:row>
      <xdr:rowOff>11206</xdr:rowOff>
    </xdr:from>
    <xdr:to>
      <xdr:col>28</xdr:col>
      <xdr:colOff>3573</xdr:colOff>
      <xdr:row>132</xdr:row>
      <xdr:rowOff>28628</xdr:rowOff>
    </xdr:to>
    <xdr:sp macro="" textlink="">
      <xdr:nvSpPr>
        <xdr:cNvPr id="16" name="吹き出し: 四角形 15">
          <a:extLst>
            <a:ext uri="{FF2B5EF4-FFF2-40B4-BE49-F238E27FC236}">
              <a16:creationId xmlns:a16="http://schemas.microsoft.com/office/drawing/2014/main" id="{246CD7C6-BE2E-4D61-9F72-E6F8992C9DAE}"/>
            </a:ext>
          </a:extLst>
        </xdr:cNvPr>
        <xdr:cNvSpPr/>
      </xdr:nvSpPr>
      <xdr:spPr>
        <a:xfrm>
          <a:off x="14684747" y="19432681"/>
          <a:ext cx="7393294" cy="1093747"/>
        </a:xfrm>
        <a:prstGeom prst="wedgeRectCallout">
          <a:avLst>
            <a:gd name="adj1" fmla="val -25505"/>
            <a:gd name="adj2" fmla="val -9070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・「開始日」、「終了日」、「融資残高」、「交付対象融資残高」、「利子補給率（最上段のみ）」を入力すること。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その他の項目は自動で反映されます</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・日付は西暦で入力すること。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・残高は開始日時点の金額を入力すること。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・単位期間内で返済が複数回に分かれる場合、それぞれの期間と残高を入力すること。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44824</xdr:colOff>
      <xdr:row>124</xdr:row>
      <xdr:rowOff>11205</xdr:rowOff>
    </xdr:from>
    <xdr:to>
      <xdr:col>32</xdr:col>
      <xdr:colOff>941295</xdr:colOff>
      <xdr:row>127</xdr:row>
      <xdr:rowOff>95864</xdr:rowOff>
    </xdr:to>
    <xdr:sp macro="" textlink="">
      <xdr:nvSpPr>
        <xdr:cNvPr id="17" name="吹き出し: 四角形 16">
          <a:extLst>
            <a:ext uri="{FF2B5EF4-FFF2-40B4-BE49-F238E27FC236}">
              <a16:creationId xmlns:a16="http://schemas.microsoft.com/office/drawing/2014/main" id="{81E6F073-62BA-4102-9971-B4450DF3DBC5}"/>
            </a:ext>
          </a:extLst>
        </xdr:cNvPr>
        <xdr:cNvSpPr/>
      </xdr:nvSpPr>
      <xdr:spPr>
        <a:xfrm>
          <a:off x="22561924" y="19280280"/>
          <a:ext cx="2991971" cy="541859"/>
        </a:xfrm>
        <a:prstGeom prst="wedgeRectCallout">
          <a:avLst>
            <a:gd name="adj1" fmla="val -12269"/>
            <a:gd name="adj2" fmla="val -10102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）融資計画詳細</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融資の内容＞元金均等返済額、と同額か確認すること。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editAs="oneCell">
    <xdr:from>
      <xdr:col>33</xdr:col>
      <xdr:colOff>38099</xdr:colOff>
      <xdr:row>0</xdr:row>
      <xdr:rowOff>0</xdr:rowOff>
    </xdr:from>
    <xdr:to>
      <xdr:col>47</xdr:col>
      <xdr:colOff>276224</xdr:colOff>
      <xdr:row>171</xdr:row>
      <xdr:rowOff>9525</xdr:rowOff>
    </xdr:to>
    <xdr:pic>
      <xdr:nvPicPr>
        <xdr:cNvPr id="19" name="図 18">
          <a:extLst>
            <a:ext uri="{FF2B5EF4-FFF2-40B4-BE49-F238E27FC236}">
              <a16:creationId xmlns:a16="http://schemas.microsoft.com/office/drawing/2014/main" id="{1509D3B1-810D-4050-97F9-70DB78E58B87}"/>
            </a:ext>
          </a:extLst>
        </xdr:cNvPr>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192"/>
        <a:stretch/>
      </xdr:blipFill>
      <xdr:spPr bwMode="auto">
        <a:xfrm>
          <a:off x="12868274" y="0"/>
          <a:ext cx="14906625" cy="26498550"/>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31</xdr:col>
      <xdr:colOff>33618</xdr:colOff>
      <xdr:row>6</xdr:row>
      <xdr:rowOff>33618</xdr:rowOff>
    </xdr:from>
    <xdr:to>
      <xdr:col>36</xdr:col>
      <xdr:colOff>358588</xdr:colOff>
      <xdr:row>7</xdr:row>
      <xdr:rowOff>134471</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844618" y="974912"/>
          <a:ext cx="2229970" cy="25773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18865</xdr:colOff>
      <xdr:row>2</xdr:row>
      <xdr:rowOff>145678</xdr:rowOff>
    </xdr:from>
    <xdr:to>
      <xdr:col>36</xdr:col>
      <xdr:colOff>364940</xdr:colOff>
      <xdr:row>5</xdr:row>
      <xdr:rowOff>48561</xdr:rowOff>
    </xdr:to>
    <xdr:sp macro="" textlink="">
      <xdr:nvSpPr>
        <xdr:cNvPr id="21" name="吹き出し: 四角形 20">
          <a:extLst>
            <a:ext uri="{FF2B5EF4-FFF2-40B4-BE49-F238E27FC236}">
              <a16:creationId xmlns:a16="http://schemas.microsoft.com/office/drawing/2014/main" id="{00000000-0008-0000-0700-000015000000}"/>
            </a:ext>
          </a:extLst>
        </xdr:cNvPr>
        <xdr:cNvSpPr/>
      </xdr:nvSpPr>
      <xdr:spPr>
        <a:xfrm>
          <a:off x="10686865" y="459443"/>
          <a:ext cx="3394075" cy="373530"/>
        </a:xfrm>
        <a:prstGeom prst="wedgeRectCallout">
          <a:avLst>
            <a:gd name="adj1" fmla="val -8273"/>
            <a:gd name="adj2" fmla="val 8573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導入設備を利用する民間団体等名を入力すること。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36419</xdr:colOff>
      <xdr:row>12</xdr:row>
      <xdr:rowOff>20730</xdr:rowOff>
    </xdr:from>
    <xdr:to>
      <xdr:col>36</xdr:col>
      <xdr:colOff>347382</xdr:colOff>
      <xdr:row>13</xdr:row>
      <xdr:rowOff>154080</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7275419" y="1903318"/>
          <a:ext cx="6787963" cy="290233"/>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29781</xdr:colOff>
      <xdr:row>9</xdr:row>
      <xdr:rowOff>28015</xdr:rowOff>
    </xdr:from>
    <xdr:to>
      <xdr:col>36</xdr:col>
      <xdr:colOff>331405</xdr:colOff>
      <xdr:row>12</xdr:row>
      <xdr:rowOff>23252</xdr:rowOff>
    </xdr:to>
    <xdr:sp macro="" textlink="">
      <xdr:nvSpPr>
        <xdr:cNvPr id="23" name="吹き出し: 四角形 22">
          <a:extLst>
            <a:ext uri="{FF2B5EF4-FFF2-40B4-BE49-F238E27FC236}">
              <a16:creationId xmlns:a16="http://schemas.microsoft.com/office/drawing/2014/main" id="{00000000-0008-0000-0700-000017000000}"/>
            </a:ext>
          </a:extLst>
        </xdr:cNvPr>
        <xdr:cNvSpPr/>
      </xdr:nvSpPr>
      <xdr:spPr>
        <a:xfrm>
          <a:off x="9935781" y="1439956"/>
          <a:ext cx="4111624" cy="465884"/>
        </a:xfrm>
        <a:prstGeom prst="wedgeRectCallout">
          <a:avLst>
            <a:gd name="adj1" fmla="val -33079"/>
            <a:gd name="adj2" fmla="val 7795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公募要領</a:t>
          </a:r>
          <a:r>
            <a:rPr kumimoji="1" lang="en-US" altLang="ja-JP" sz="1050">
              <a:solidFill>
                <a:srgbClr val="FF0000"/>
              </a:solidFill>
              <a:latin typeface="ＭＳ 明朝" panose="02020609040205080304" pitchFamily="17" charset="-128"/>
              <a:ea typeface="ＭＳ 明朝" panose="02020609040205080304" pitchFamily="17" charset="-128"/>
            </a:rPr>
            <a:t>P.51</a:t>
          </a:r>
          <a:r>
            <a:rPr kumimoji="1" lang="ja-JP" altLang="en-US" sz="1050">
              <a:solidFill>
                <a:srgbClr val="FF0000"/>
              </a:solidFill>
              <a:latin typeface="ＭＳ 明朝" panose="02020609040205080304" pitchFamily="17" charset="-128"/>
              <a:ea typeface="ＭＳ 明朝" panose="02020609040205080304" pitchFamily="17" charset="-128"/>
            </a:rPr>
            <a:t>「日本標準産業分類」を参照して入力すること。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30255</xdr:colOff>
      <xdr:row>16</xdr:row>
      <xdr:rowOff>9526</xdr:rowOff>
    </xdr:from>
    <xdr:to>
      <xdr:col>36</xdr:col>
      <xdr:colOff>358588</xdr:colOff>
      <xdr:row>18</xdr:row>
      <xdr:rowOff>9526</xdr:rowOff>
    </xdr:to>
    <xdr:sp macro="" textlink="">
      <xdr:nvSpPr>
        <xdr:cNvPr id="24" name="正方形/長方形 23">
          <a:extLst>
            <a:ext uri="{FF2B5EF4-FFF2-40B4-BE49-F238E27FC236}">
              <a16:creationId xmlns:a16="http://schemas.microsoft.com/office/drawing/2014/main" id="{00000000-0008-0000-0700-000018000000}"/>
            </a:ext>
          </a:extLst>
        </xdr:cNvPr>
        <xdr:cNvSpPr/>
      </xdr:nvSpPr>
      <xdr:spPr>
        <a:xfrm>
          <a:off x="7269255" y="2519644"/>
          <a:ext cx="6805333" cy="31376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248771</xdr:colOff>
      <xdr:row>19</xdr:row>
      <xdr:rowOff>77785</xdr:rowOff>
    </xdr:from>
    <xdr:to>
      <xdr:col>36</xdr:col>
      <xdr:colOff>350371</xdr:colOff>
      <xdr:row>21</xdr:row>
      <xdr:rowOff>91703</xdr:rowOff>
    </xdr:to>
    <xdr:sp macro="" textlink="">
      <xdr:nvSpPr>
        <xdr:cNvPr id="25" name="吹き出し: 四角形 24">
          <a:extLst>
            <a:ext uri="{FF2B5EF4-FFF2-40B4-BE49-F238E27FC236}">
              <a16:creationId xmlns:a16="http://schemas.microsoft.com/office/drawing/2014/main" id="{00000000-0008-0000-0700-000019000000}"/>
            </a:ext>
          </a:extLst>
        </xdr:cNvPr>
        <xdr:cNvSpPr/>
      </xdr:nvSpPr>
      <xdr:spPr>
        <a:xfrm>
          <a:off x="9773771" y="3058550"/>
          <a:ext cx="4292600" cy="327682"/>
        </a:xfrm>
        <a:prstGeom prst="wedgeRectCallout">
          <a:avLst>
            <a:gd name="adj1" fmla="val -31463"/>
            <a:gd name="adj2" fmla="val -13010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公募要領</a:t>
          </a:r>
          <a:r>
            <a:rPr kumimoji="1" lang="en-US" altLang="ja-JP" sz="1050">
              <a:solidFill>
                <a:srgbClr val="FF0000"/>
              </a:solidFill>
              <a:latin typeface="ＭＳ 明朝" panose="02020609040205080304" pitchFamily="17" charset="-128"/>
              <a:ea typeface="ＭＳ 明朝" panose="02020609040205080304" pitchFamily="17" charset="-128"/>
            </a:rPr>
            <a:t>P.52</a:t>
          </a:r>
          <a:r>
            <a:rPr kumimoji="1" lang="ja-JP" altLang="en-US" sz="1050">
              <a:solidFill>
                <a:srgbClr val="FF0000"/>
              </a:solidFill>
              <a:latin typeface="ＭＳ 明朝" panose="02020609040205080304" pitchFamily="17" charset="-128"/>
              <a:ea typeface="ＭＳ 明朝" panose="02020609040205080304" pitchFamily="17" charset="-128"/>
            </a:rPr>
            <a:t>「中小企業者について」を参照して選択すること。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22411</xdr:colOff>
      <xdr:row>32</xdr:row>
      <xdr:rowOff>22413</xdr:rowOff>
    </xdr:from>
    <xdr:to>
      <xdr:col>19</xdr:col>
      <xdr:colOff>358588</xdr:colOff>
      <xdr:row>46</xdr:row>
      <xdr:rowOff>134471</xdr:rowOff>
    </xdr:to>
    <xdr:sp macro="" textlink="">
      <xdr:nvSpPr>
        <xdr:cNvPr id="26" name="正方形/長方形 25">
          <a:extLst>
            <a:ext uri="{FF2B5EF4-FFF2-40B4-BE49-F238E27FC236}">
              <a16:creationId xmlns:a16="http://schemas.microsoft.com/office/drawing/2014/main" id="{00000000-0008-0000-0700-00001A000000}"/>
            </a:ext>
          </a:extLst>
        </xdr:cNvPr>
        <xdr:cNvSpPr/>
      </xdr:nvSpPr>
      <xdr:spPr>
        <a:xfrm>
          <a:off x="7261411" y="5042648"/>
          <a:ext cx="336177" cy="2308411"/>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65182</xdr:colOff>
      <xdr:row>45</xdr:row>
      <xdr:rowOff>146514</xdr:rowOff>
    </xdr:from>
    <xdr:to>
      <xdr:col>29</xdr:col>
      <xdr:colOff>8032</xdr:colOff>
      <xdr:row>48</xdr:row>
      <xdr:rowOff>3549</xdr:rowOff>
    </xdr:to>
    <xdr:sp macro="" textlink="">
      <xdr:nvSpPr>
        <xdr:cNvPr id="27" name="吹き出し: 四角形 26">
          <a:extLst>
            <a:ext uri="{FF2B5EF4-FFF2-40B4-BE49-F238E27FC236}">
              <a16:creationId xmlns:a16="http://schemas.microsoft.com/office/drawing/2014/main" id="{00000000-0008-0000-0700-00001B000000}"/>
            </a:ext>
          </a:extLst>
        </xdr:cNvPr>
        <xdr:cNvSpPr/>
      </xdr:nvSpPr>
      <xdr:spPr>
        <a:xfrm>
          <a:off x="7304182" y="7206220"/>
          <a:ext cx="3752850" cy="327682"/>
        </a:xfrm>
        <a:prstGeom prst="wedgeRectCallout">
          <a:avLst>
            <a:gd name="adj1" fmla="val -40302"/>
            <a:gd name="adj2" fmla="val -7558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該当する対象要件を選択すること。（複数選択可能）</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17369</xdr:colOff>
      <xdr:row>51</xdr:row>
      <xdr:rowOff>22412</xdr:rowOff>
    </xdr:from>
    <xdr:to>
      <xdr:col>36</xdr:col>
      <xdr:colOff>358589</xdr:colOff>
      <xdr:row>52</xdr:row>
      <xdr:rowOff>146984</xdr:rowOff>
    </xdr:to>
    <xdr:sp macro="" textlink="">
      <xdr:nvSpPr>
        <xdr:cNvPr id="28" name="正方形/長方形 27">
          <a:extLst>
            <a:ext uri="{FF2B5EF4-FFF2-40B4-BE49-F238E27FC236}">
              <a16:creationId xmlns:a16="http://schemas.microsoft.com/office/drawing/2014/main" id="{00000000-0008-0000-0700-00001C000000}"/>
            </a:ext>
          </a:extLst>
        </xdr:cNvPr>
        <xdr:cNvSpPr/>
      </xdr:nvSpPr>
      <xdr:spPr>
        <a:xfrm>
          <a:off x="7256369" y="8023412"/>
          <a:ext cx="6818220" cy="28145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293221</xdr:colOff>
      <xdr:row>48</xdr:row>
      <xdr:rowOff>97023</xdr:rowOff>
    </xdr:from>
    <xdr:to>
      <xdr:col>36</xdr:col>
      <xdr:colOff>364658</xdr:colOff>
      <xdr:row>50</xdr:row>
      <xdr:rowOff>110939</xdr:rowOff>
    </xdr:to>
    <xdr:sp macro="" textlink="">
      <xdr:nvSpPr>
        <xdr:cNvPr id="29" name="吹き出し: 四角形 28">
          <a:extLst>
            <a:ext uri="{FF2B5EF4-FFF2-40B4-BE49-F238E27FC236}">
              <a16:creationId xmlns:a16="http://schemas.microsoft.com/office/drawing/2014/main" id="{00000000-0008-0000-0700-00001D000000}"/>
            </a:ext>
          </a:extLst>
        </xdr:cNvPr>
        <xdr:cNvSpPr/>
      </xdr:nvSpPr>
      <xdr:spPr>
        <a:xfrm>
          <a:off x="10199221" y="7627376"/>
          <a:ext cx="3881437" cy="327681"/>
        </a:xfrm>
        <a:prstGeom prst="wedgeRectCallout">
          <a:avLst>
            <a:gd name="adj1" fmla="val -33125"/>
            <a:gd name="adj2" fmla="val 8769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該当する導入設備区分を選択すること。（複数選択可能）</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51</xdr:col>
      <xdr:colOff>33618</xdr:colOff>
      <xdr:row>6</xdr:row>
      <xdr:rowOff>33618</xdr:rowOff>
    </xdr:from>
    <xdr:to>
      <xdr:col>56</xdr:col>
      <xdr:colOff>358588</xdr:colOff>
      <xdr:row>7</xdr:row>
      <xdr:rowOff>134471</xdr:rowOff>
    </xdr:to>
    <xdr:sp macro="" textlink="">
      <xdr:nvSpPr>
        <xdr:cNvPr id="16" name="正方形/長方形 15">
          <a:extLst>
            <a:ext uri="{FF2B5EF4-FFF2-40B4-BE49-F238E27FC236}">
              <a16:creationId xmlns:a16="http://schemas.microsoft.com/office/drawing/2014/main" id="{A2B8076A-CB27-4D25-96F0-3D5CCE6E274E}"/>
            </a:ext>
          </a:extLst>
        </xdr:cNvPr>
        <xdr:cNvSpPr/>
      </xdr:nvSpPr>
      <xdr:spPr>
        <a:xfrm>
          <a:off x="11844618" y="974912"/>
          <a:ext cx="2229970" cy="25773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7660</xdr:colOff>
      <xdr:row>2</xdr:row>
      <xdr:rowOff>146799</xdr:rowOff>
    </xdr:from>
    <xdr:to>
      <xdr:col>56</xdr:col>
      <xdr:colOff>168088</xdr:colOff>
      <xdr:row>5</xdr:row>
      <xdr:rowOff>44639</xdr:rowOff>
    </xdr:to>
    <xdr:sp macro="" textlink="">
      <xdr:nvSpPr>
        <xdr:cNvPr id="17" name="吹き出し: 四角形 16">
          <a:extLst>
            <a:ext uri="{FF2B5EF4-FFF2-40B4-BE49-F238E27FC236}">
              <a16:creationId xmlns:a16="http://schemas.microsoft.com/office/drawing/2014/main" id="{E87F34BD-0EA9-46E9-A9A4-D7995833FFC6}"/>
            </a:ext>
          </a:extLst>
        </xdr:cNvPr>
        <xdr:cNvSpPr/>
      </xdr:nvSpPr>
      <xdr:spPr>
        <a:xfrm>
          <a:off x="18295660" y="470649"/>
          <a:ext cx="3208428" cy="383615"/>
        </a:xfrm>
        <a:prstGeom prst="wedgeRectCallout">
          <a:avLst>
            <a:gd name="adj1" fmla="val -8273"/>
            <a:gd name="adj2" fmla="val 8573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導入設備を利用する民間団体等名を入力すること。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36419</xdr:colOff>
      <xdr:row>12</xdr:row>
      <xdr:rowOff>20730</xdr:rowOff>
    </xdr:from>
    <xdr:to>
      <xdr:col>56</xdr:col>
      <xdr:colOff>347382</xdr:colOff>
      <xdr:row>13</xdr:row>
      <xdr:rowOff>154080</xdr:rowOff>
    </xdr:to>
    <xdr:sp macro="" textlink="">
      <xdr:nvSpPr>
        <xdr:cNvPr id="18" name="正方形/長方形 17">
          <a:extLst>
            <a:ext uri="{FF2B5EF4-FFF2-40B4-BE49-F238E27FC236}">
              <a16:creationId xmlns:a16="http://schemas.microsoft.com/office/drawing/2014/main" id="{046166F9-FD78-4E97-88F2-36CB6E6C60FF}"/>
            </a:ext>
          </a:extLst>
        </xdr:cNvPr>
        <xdr:cNvSpPr/>
      </xdr:nvSpPr>
      <xdr:spPr>
        <a:xfrm>
          <a:off x="7275419" y="1903318"/>
          <a:ext cx="6787963" cy="290233"/>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22411</xdr:colOff>
      <xdr:row>32</xdr:row>
      <xdr:rowOff>22413</xdr:rowOff>
    </xdr:from>
    <xdr:to>
      <xdr:col>39</xdr:col>
      <xdr:colOff>358588</xdr:colOff>
      <xdr:row>46</xdr:row>
      <xdr:rowOff>134471</xdr:rowOff>
    </xdr:to>
    <xdr:sp macro="" textlink="">
      <xdr:nvSpPr>
        <xdr:cNvPr id="34" name="正方形/長方形 33">
          <a:extLst>
            <a:ext uri="{FF2B5EF4-FFF2-40B4-BE49-F238E27FC236}">
              <a16:creationId xmlns:a16="http://schemas.microsoft.com/office/drawing/2014/main" id="{70A494F6-6301-4F85-A880-04C3338D518B}"/>
            </a:ext>
          </a:extLst>
        </xdr:cNvPr>
        <xdr:cNvSpPr/>
      </xdr:nvSpPr>
      <xdr:spPr>
        <a:xfrm>
          <a:off x="7261411" y="5042648"/>
          <a:ext cx="336177" cy="2308411"/>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87593</xdr:colOff>
      <xdr:row>46</xdr:row>
      <xdr:rowOff>23250</xdr:rowOff>
    </xdr:from>
    <xdr:to>
      <xdr:col>49</xdr:col>
      <xdr:colOff>30443</xdr:colOff>
      <xdr:row>48</xdr:row>
      <xdr:rowOff>37167</xdr:rowOff>
    </xdr:to>
    <xdr:sp macro="" textlink="">
      <xdr:nvSpPr>
        <xdr:cNvPr id="36" name="吹き出し: 四角形 35">
          <a:extLst>
            <a:ext uri="{FF2B5EF4-FFF2-40B4-BE49-F238E27FC236}">
              <a16:creationId xmlns:a16="http://schemas.microsoft.com/office/drawing/2014/main" id="{C6EC7AF9-D97D-4F35-9CDD-CC1793E65ED0}"/>
            </a:ext>
          </a:extLst>
        </xdr:cNvPr>
        <xdr:cNvSpPr/>
      </xdr:nvSpPr>
      <xdr:spPr>
        <a:xfrm>
          <a:off x="14946593" y="7239838"/>
          <a:ext cx="3752850" cy="327682"/>
        </a:xfrm>
        <a:prstGeom prst="wedgeRectCallout">
          <a:avLst>
            <a:gd name="adj1" fmla="val -40601"/>
            <a:gd name="adj2" fmla="val -9267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該当する対象要件を選択すること。（複数選択可能）</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17369</xdr:colOff>
      <xdr:row>51</xdr:row>
      <xdr:rowOff>22412</xdr:rowOff>
    </xdr:from>
    <xdr:to>
      <xdr:col>56</xdr:col>
      <xdr:colOff>358589</xdr:colOff>
      <xdr:row>52</xdr:row>
      <xdr:rowOff>146984</xdr:rowOff>
    </xdr:to>
    <xdr:sp macro="" textlink="">
      <xdr:nvSpPr>
        <xdr:cNvPr id="37" name="正方形/長方形 36">
          <a:extLst>
            <a:ext uri="{FF2B5EF4-FFF2-40B4-BE49-F238E27FC236}">
              <a16:creationId xmlns:a16="http://schemas.microsoft.com/office/drawing/2014/main" id="{A162412E-769C-4C4A-BFFF-CA3EF5485902}"/>
            </a:ext>
          </a:extLst>
        </xdr:cNvPr>
        <xdr:cNvSpPr/>
      </xdr:nvSpPr>
      <xdr:spPr>
        <a:xfrm>
          <a:off x="7256369" y="8023412"/>
          <a:ext cx="6818220" cy="28145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304427</xdr:colOff>
      <xdr:row>53</xdr:row>
      <xdr:rowOff>97022</xdr:rowOff>
    </xdr:from>
    <xdr:to>
      <xdr:col>56</xdr:col>
      <xdr:colOff>375864</xdr:colOff>
      <xdr:row>55</xdr:row>
      <xdr:rowOff>110939</xdr:rowOff>
    </xdr:to>
    <xdr:sp macro="" textlink="">
      <xdr:nvSpPr>
        <xdr:cNvPr id="38" name="吹き出し: 四角形 37">
          <a:extLst>
            <a:ext uri="{FF2B5EF4-FFF2-40B4-BE49-F238E27FC236}">
              <a16:creationId xmlns:a16="http://schemas.microsoft.com/office/drawing/2014/main" id="{11493115-2DD7-4EC7-AC57-BDAB59D8F197}"/>
            </a:ext>
          </a:extLst>
        </xdr:cNvPr>
        <xdr:cNvSpPr/>
      </xdr:nvSpPr>
      <xdr:spPr>
        <a:xfrm>
          <a:off x="18211427" y="8411787"/>
          <a:ext cx="3881437" cy="327681"/>
        </a:xfrm>
        <a:prstGeom prst="wedgeRectCallout">
          <a:avLst>
            <a:gd name="adj1" fmla="val -33414"/>
            <a:gd name="adj2" fmla="val -9697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該当する導入設備区分を選択すること。（複数選択可能）</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38098</xdr:colOff>
      <xdr:row>14</xdr:row>
      <xdr:rowOff>49307</xdr:rowOff>
    </xdr:from>
    <xdr:to>
      <xdr:col>47</xdr:col>
      <xdr:colOff>380999</xdr:colOff>
      <xdr:row>15</xdr:row>
      <xdr:rowOff>135032</xdr:rowOff>
    </xdr:to>
    <xdr:sp macro="" textlink="">
      <xdr:nvSpPr>
        <xdr:cNvPr id="39" name="正方形/長方形 38">
          <a:extLst>
            <a:ext uri="{FF2B5EF4-FFF2-40B4-BE49-F238E27FC236}">
              <a16:creationId xmlns:a16="http://schemas.microsoft.com/office/drawing/2014/main" id="{69BB33A1-2F9B-4612-B1E8-11D260041A2B}"/>
            </a:ext>
          </a:extLst>
        </xdr:cNvPr>
        <xdr:cNvSpPr/>
      </xdr:nvSpPr>
      <xdr:spPr>
        <a:xfrm>
          <a:off x="7277098" y="2245660"/>
          <a:ext cx="3390901" cy="242607"/>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11207</xdr:colOff>
      <xdr:row>19</xdr:row>
      <xdr:rowOff>87310</xdr:rowOff>
    </xdr:from>
    <xdr:to>
      <xdr:col>46</xdr:col>
      <xdr:colOff>268942</xdr:colOff>
      <xdr:row>21</xdr:row>
      <xdr:rowOff>134472</xdr:rowOff>
    </xdr:to>
    <xdr:sp macro="" textlink="">
      <xdr:nvSpPr>
        <xdr:cNvPr id="40" name="吹き出し: 四角形 39">
          <a:extLst>
            <a:ext uri="{FF2B5EF4-FFF2-40B4-BE49-F238E27FC236}">
              <a16:creationId xmlns:a16="http://schemas.microsoft.com/office/drawing/2014/main" id="{21C114DA-42B1-466F-9093-9DDD3D76A88E}"/>
            </a:ext>
          </a:extLst>
        </xdr:cNvPr>
        <xdr:cNvSpPr/>
      </xdr:nvSpPr>
      <xdr:spPr>
        <a:xfrm>
          <a:off x="16013207" y="3068075"/>
          <a:ext cx="2162735" cy="360926"/>
        </a:xfrm>
        <a:prstGeom prst="wedgeRectCallout">
          <a:avLst>
            <a:gd name="adj1" fmla="val 34929"/>
            <a:gd name="adj2" fmla="val -23234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資本金は「０」と入力すること。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29144</xdr:colOff>
      <xdr:row>6</xdr:row>
      <xdr:rowOff>29135</xdr:rowOff>
    </xdr:from>
    <xdr:to>
      <xdr:col>47</xdr:col>
      <xdr:colOff>354114</xdr:colOff>
      <xdr:row>7</xdr:row>
      <xdr:rowOff>129988</xdr:rowOff>
    </xdr:to>
    <xdr:sp macro="" textlink="">
      <xdr:nvSpPr>
        <xdr:cNvPr id="42" name="正方形/長方形 41">
          <a:extLst>
            <a:ext uri="{FF2B5EF4-FFF2-40B4-BE49-F238E27FC236}">
              <a16:creationId xmlns:a16="http://schemas.microsoft.com/office/drawing/2014/main" id="{826DA158-C0D2-4251-B9DE-27583044E628}"/>
            </a:ext>
          </a:extLst>
        </xdr:cNvPr>
        <xdr:cNvSpPr/>
      </xdr:nvSpPr>
      <xdr:spPr>
        <a:xfrm>
          <a:off x="16412144" y="970429"/>
          <a:ext cx="2229970" cy="25773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74605</xdr:colOff>
      <xdr:row>19</xdr:row>
      <xdr:rowOff>89647</xdr:rowOff>
    </xdr:from>
    <xdr:to>
      <xdr:col>56</xdr:col>
      <xdr:colOff>134471</xdr:colOff>
      <xdr:row>21</xdr:row>
      <xdr:rowOff>134471</xdr:rowOff>
    </xdr:to>
    <xdr:sp macro="" textlink="">
      <xdr:nvSpPr>
        <xdr:cNvPr id="19" name="吹き出し: 四角形 18">
          <a:extLst>
            <a:ext uri="{FF2B5EF4-FFF2-40B4-BE49-F238E27FC236}">
              <a16:creationId xmlns:a16="http://schemas.microsoft.com/office/drawing/2014/main" id="{276B1C95-416F-4352-BEB4-58D07A25F32E}"/>
            </a:ext>
          </a:extLst>
        </xdr:cNvPr>
        <xdr:cNvSpPr/>
      </xdr:nvSpPr>
      <xdr:spPr>
        <a:xfrm>
          <a:off x="17981605" y="3070412"/>
          <a:ext cx="3488866" cy="358588"/>
        </a:xfrm>
        <a:prstGeom prst="wedgeRectCallout">
          <a:avLst>
            <a:gd name="adj1" fmla="val 325"/>
            <a:gd name="adj2" fmla="val -31436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業種大分類、業種分類項目名は「無」と入力すること。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375212</xdr:colOff>
      <xdr:row>8</xdr:row>
      <xdr:rowOff>134471</xdr:rowOff>
    </xdr:from>
    <xdr:to>
      <xdr:col>52</xdr:col>
      <xdr:colOff>238125</xdr:colOff>
      <xdr:row>11</xdr:row>
      <xdr:rowOff>0</xdr:rowOff>
    </xdr:to>
    <xdr:sp macro="" textlink="">
      <xdr:nvSpPr>
        <xdr:cNvPr id="41" name="吹き出し: 四角形 40">
          <a:extLst>
            <a:ext uri="{FF2B5EF4-FFF2-40B4-BE49-F238E27FC236}">
              <a16:creationId xmlns:a16="http://schemas.microsoft.com/office/drawing/2014/main" id="{48F4DBAC-E1D1-454A-8FD3-ECAE3D111F66}"/>
            </a:ext>
          </a:extLst>
        </xdr:cNvPr>
        <xdr:cNvSpPr/>
      </xdr:nvSpPr>
      <xdr:spPr>
        <a:xfrm>
          <a:off x="15996212" y="1429871"/>
          <a:ext cx="4053913" cy="351304"/>
        </a:xfrm>
        <a:prstGeom prst="wedgeRectCallout">
          <a:avLst>
            <a:gd name="adj1" fmla="val -33430"/>
            <a:gd name="adj2" fmla="val -11426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effectLst/>
              <a:latin typeface="ＭＳ 明朝" panose="02020609040205080304" pitchFamily="17" charset="-128"/>
              <a:ea typeface="ＭＳ 明朝" panose="02020609040205080304" pitchFamily="17" charset="-128"/>
              <a:cs typeface="+mn-cs"/>
            </a:rPr>
            <a:t>「個人事業主名（屋号または代表者氏名）」を入力すること</a:t>
          </a:r>
          <a:r>
            <a:rPr kumimoji="1" lang="ja-JP" altLang="en-US" sz="1050">
              <a:solidFill>
                <a:srgbClr val="FF0000"/>
              </a:solidFill>
              <a:latin typeface="ＭＳ 明朝" panose="02020609040205080304" pitchFamily="17" charset="-128"/>
              <a:ea typeface="ＭＳ 明朝" panose="02020609040205080304" pitchFamily="17" charset="-128"/>
            </a:rPr>
            <a:t>。</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24093</xdr:colOff>
      <xdr:row>54</xdr:row>
      <xdr:rowOff>17929</xdr:rowOff>
    </xdr:from>
    <xdr:to>
      <xdr:col>37</xdr:col>
      <xdr:colOff>0</xdr:colOff>
      <xdr:row>60</xdr:row>
      <xdr:rowOff>145677</xdr:rowOff>
    </xdr:to>
    <xdr:sp macro="" textlink="">
      <xdr:nvSpPr>
        <xdr:cNvPr id="45" name="正方形/長方形 44">
          <a:extLst>
            <a:ext uri="{FF2B5EF4-FFF2-40B4-BE49-F238E27FC236}">
              <a16:creationId xmlns:a16="http://schemas.microsoft.com/office/drawing/2014/main" id="{D36D6B82-75AE-4AFC-B3E8-90C249483D65}"/>
            </a:ext>
          </a:extLst>
        </xdr:cNvPr>
        <xdr:cNvSpPr/>
      </xdr:nvSpPr>
      <xdr:spPr>
        <a:xfrm>
          <a:off x="7263093" y="8489576"/>
          <a:ext cx="6833907" cy="1069042"/>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277533</xdr:colOff>
      <xdr:row>61</xdr:row>
      <xdr:rowOff>92538</xdr:rowOff>
    </xdr:from>
    <xdr:to>
      <xdr:col>36</xdr:col>
      <xdr:colOff>348970</xdr:colOff>
      <xdr:row>68</xdr:row>
      <xdr:rowOff>67235</xdr:rowOff>
    </xdr:to>
    <xdr:sp macro="" textlink="">
      <xdr:nvSpPr>
        <xdr:cNvPr id="44" name="吹き出し: 四角形 43">
          <a:extLst>
            <a:ext uri="{FF2B5EF4-FFF2-40B4-BE49-F238E27FC236}">
              <a16:creationId xmlns:a16="http://schemas.microsoft.com/office/drawing/2014/main" id="{2424F887-C1B0-4A24-992D-24701FCFD899}"/>
            </a:ext>
          </a:extLst>
        </xdr:cNvPr>
        <xdr:cNvSpPr/>
      </xdr:nvSpPr>
      <xdr:spPr>
        <a:xfrm>
          <a:off x="10183533" y="9662362"/>
          <a:ext cx="3881437" cy="1072873"/>
        </a:xfrm>
        <a:prstGeom prst="wedgeRectCallout">
          <a:avLst>
            <a:gd name="adj1" fmla="val -36301"/>
            <a:gd name="adj2" fmla="val -8965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本項目に入力された内容は、交付決定後、交付決定した指定金融機関及び利子補給対象事業者の名称、利子補給金の 交付の対象となる融資の概要等をＳＩＩのホームページ等で公表することがあります。（個人事業主を除く） </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0</xdr:colOff>
      <xdr:row>1</xdr:row>
      <xdr:rowOff>19050</xdr:rowOff>
    </xdr:from>
    <xdr:to>
      <xdr:col>22</xdr:col>
      <xdr:colOff>295835</xdr:colOff>
      <xdr:row>3</xdr:row>
      <xdr:rowOff>63873</xdr:rowOff>
    </xdr:to>
    <xdr:sp macro="" textlink="">
      <xdr:nvSpPr>
        <xdr:cNvPr id="33" name="吹き出し: 四角形 32">
          <a:extLst>
            <a:ext uri="{FF2B5EF4-FFF2-40B4-BE49-F238E27FC236}">
              <a16:creationId xmlns:a16="http://schemas.microsoft.com/office/drawing/2014/main" id="{98665377-4E87-4C30-9491-0CCD14ED91A3}"/>
            </a:ext>
          </a:extLst>
        </xdr:cNvPr>
        <xdr:cNvSpPr/>
      </xdr:nvSpPr>
      <xdr:spPr>
        <a:xfrm>
          <a:off x="7239000" y="180975"/>
          <a:ext cx="1438835" cy="368673"/>
        </a:xfrm>
        <a:prstGeom prst="wedgeRectCallout">
          <a:avLst>
            <a:gd name="adj1" fmla="val 29870"/>
            <a:gd name="adj2" fmla="val 12998"/>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u="none">
              <a:solidFill>
                <a:schemeClr val="bg1"/>
              </a:solidFill>
              <a:latin typeface="ＭＳ 明朝" panose="02020609040205080304" pitchFamily="17" charset="-128"/>
              <a:ea typeface="ＭＳ 明朝" panose="02020609040205080304" pitchFamily="17" charset="-128"/>
            </a:rPr>
            <a:t>法人の場合</a:t>
          </a:r>
          <a:endParaRPr kumimoji="1" lang="en-US" altLang="ja-JP" sz="1050" u="none">
            <a:solidFill>
              <a:schemeClr val="bg1"/>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19050</xdr:colOff>
      <xdr:row>1</xdr:row>
      <xdr:rowOff>19050</xdr:rowOff>
    </xdr:from>
    <xdr:to>
      <xdr:col>43</xdr:col>
      <xdr:colOff>19610</xdr:colOff>
      <xdr:row>3</xdr:row>
      <xdr:rowOff>63873</xdr:rowOff>
    </xdr:to>
    <xdr:sp macro="" textlink="">
      <xdr:nvSpPr>
        <xdr:cNvPr id="35" name="吹き出し: 四角形 34">
          <a:extLst>
            <a:ext uri="{FF2B5EF4-FFF2-40B4-BE49-F238E27FC236}">
              <a16:creationId xmlns:a16="http://schemas.microsoft.com/office/drawing/2014/main" id="{9BF17410-CAE6-4F26-8783-981A52393511}"/>
            </a:ext>
          </a:extLst>
        </xdr:cNvPr>
        <xdr:cNvSpPr/>
      </xdr:nvSpPr>
      <xdr:spPr>
        <a:xfrm>
          <a:off x="14878050" y="180975"/>
          <a:ext cx="1524560" cy="368673"/>
        </a:xfrm>
        <a:prstGeom prst="wedgeRectCallout">
          <a:avLst>
            <a:gd name="adj1" fmla="val 29870"/>
            <a:gd name="adj2" fmla="val 12998"/>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u="none">
              <a:solidFill>
                <a:schemeClr val="bg1"/>
              </a:solidFill>
              <a:latin typeface="ＭＳ 明朝" panose="02020609040205080304" pitchFamily="17" charset="-128"/>
              <a:ea typeface="ＭＳ 明朝" panose="02020609040205080304" pitchFamily="17" charset="-128"/>
            </a:rPr>
            <a:t>個人事業主の場合</a:t>
          </a:r>
          <a:endParaRPr kumimoji="1" lang="en-US" altLang="ja-JP" sz="1050" u="none">
            <a:solidFill>
              <a:schemeClr val="bg1"/>
            </a:solidFill>
            <a:latin typeface="ＭＳ 明朝" panose="02020609040205080304" pitchFamily="17" charset="-128"/>
            <a:ea typeface="ＭＳ 明朝" panose="02020609040205080304" pitchFamily="17" charset="-128"/>
          </a:endParaRPr>
        </a:p>
      </xdr:txBody>
    </xdr:sp>
    <xdr:clientData/>
  </xdr:twoCellAnchor>
  <xdr:twoCellAnchor editAs="oneCell">
    <xdr:from>
      <xdr:col>98</xdr:col>
      <xdr:colOff>76200</xdr:colOff>
      <xdr:row>0</xdr:row>
      <xdr:rowOff>0</xdr:rowOff>
    </xdr:from>
    <xdr:to>
      <xdr:col>113</xdr:col>
      <xdr:colOff>161925</xdr:colOff>
      <xdr:row>70</xdr:row>
      <xdr:rowOff>9525</xdr:rowOff>
    </xdr:to>
    <xdr:pic>
      <xdr:nvPicPr>
        <xdr:cNvPr id="32" name="図 31">
          <a:extLst>
            <a:ext uri="{FF2B5EF4-FFF2-40B4-BE49-F238E27FC236}">
              <a16:creationId xmlns:a16="http://schemas.microsoft.com/office/drawing/2014/main" id="{B2094218-E7FE-478D-B154-A836DDACD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4554200" y="0"/>
          <a:ext cx="7629525" cy="11268075"/>
        </a:xfrm>
        <a:prstGeom prst="rect">
          <a:avLst/>
        </a:prstGeom>
        <a:solidFill>
          <a:schemeClr val="bg1"/>
        </a:solidFill>
      </xdr:spPr>
    </xdr:pic>
    <xdr:clientData/>
  </xdr:twoCellAnchor>
  <xdr:twoCellAnchor editAs="oneCell">
    <xdr:from>
      <xdr:col>58</xdr:col>
      <xdr:colOff>66675</xdr:colOff>
      <xdr:row>0</xdr:row>
      <xdr:rowOff>0</xdr:rowOff>
    </xdr:from>
    <xdr:to>
      <xdr:col>98</xdr:col>
      <xdr:colOff>38100</xdr:colOff>
      <xdr:row>70</xdr:row>
      <xdr:rowOff>9525</xdr:rowOff>
    </xdr:to>
    <xdr:pic>
      <xdr:nvPicPr>
        <xdr:cNvPr id="31" name="図 30">
          <a:extLst>
            <a:ext uri="{FF2B5EF4-FFF2-40B4-BE49-F238E27FC236}">
              <a16:creationId xmlns:a16="http://schemas.microsoft.com/office/drawing/2014/main" id="{D3AE3315-9DAB-41B1-97A6-BFBE49108094}"/>
            </a:ext>
          </a:extLst>
        </xdr:cNvPr>
        <xdr:cNvPicPr>
          <a:picLocks noChangeAspect="1" noChangeArrowheads="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499"/>
        <a:stretch/>
      </xdr:blipFill>
      <xdr:spPr bwMode="auto">
        <a:xfrm>
          <a:off x="6924675" y="0"/>
          <a:ext cx="7591425" cy="11268075"/>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228600</xdr:colOff>
      <xdr:row>0</xdr:row>
      <xdr:rowOff>0</xdr:rowOff>
    </xdr:from>
    <xdr:to>
      <xdr:col>38</xdr:col>
      <xdr:colOff>190500</xdr:colOff>
      <xdr:row>38</xdr:row>
      <xdr:rowOff>9525</xdr:rowOff>
    </xdr:to>
    <xdr:pic>
      <xdr:nvPicPr>
        <xdr:cNvPr id="4" name="図 3">
          <a:extLst>
            <a:ext uri="{FF2B5EF4-FFF2-40B4-BE49-F238E27FC236}">
              <a16:creationId xmlns:a16="http://schemas.microsoft.com/office/drawing/2014/main" id="{38E94FC6-4EEB-4BC5-982A-2B6867A69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7038975" y="0"/>
          <a:ext cx="6819900" cy="8905875"/>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28575</xdr:colOff>
      <xdr:row>6</xdr:row>
      <xdr:rowOff>28575</xdr:rowOff>
    </xdr:from>
    <xdr:to>
      <xdr:col>13</xdr:col>
      <xdr:colOff>1038225</xdr:colOff>
      <xdr:row>10</xdr:row>
      <xdr:rowOff>295275</xdr:rowOff>
    </xdr:to>
    <xdr:sp macro="" textlink="">
      <xdr:nvSpPr>
        <xdr:cNvPr id="6" name="正方形/長方形 5">
          <a:extLst>
            <a:ext uri="{FF2B5EF4-FFF2-40B4-BE49-F238E27FC236}">
              <a16:creationId xmlns:a16="http://schemas.microsoft.com/office/drawing/2014/main" id="{D2CF207E-D504-4E0E-AEC4-8F2142C5E591}"/>
            </a:ext>
          </a:extLst>
        </xdr:cNvPr>
        <xdr:cNvSpPr/>
      </xdr:nvSpPr>
      <xdr:spPr>
        <a:xfrm>
          <a:off x="8267700" y="1000125"/>
          <a:ext cx="2057400" cy="12192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xdr:colOff>
      <xdr:row>6</xdr:row>
      <xdr:rowOff>38100</xdr:rowOff>
    </xdr:from>
    <xdr:to>
      <xdr:col>19</xdr:col>
      <xdr:colOff>1666875</xdr:colOff>
      <xdr:row>10</xdr:row>
      <xdr:rowOff>304800</xdr:rowOff>
    </xdr:to>
    <xdr:sp macro="" textlink="">
      <xdr:nvSpPr>
        <xdr:cNvPr id="8" name="正方形/長方形 7">
          <a:extLst>
            <a:ext uri="{FF2B5EF4-FFF2-40B4-BE49-F238E27FC236}">
              <a16:creationId xmlns:a16="http://schemas.microsoft.com/office/drawing/2014/main" id="{1537C707-E3AB-4552-9A85-EA3CBBDBC819}"/>
            </a:ext>
          </a:extLst>
        </xdr:cNvPr>
        <xdr:cNvSpPr/>
      </xdr:nvSpPr>
      <xdr:spPr>
        <a:xfrm>
          <a:off x="12249150" y="1009650"/>
          <a:ext cx="1657350" cy="12192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12</xdr:row>
      <xdr:rowOff>180976</xdr:rowOff>
    </xdr:from>
    <xdr:to>
      <xdr:col>19</xdr:col>
      <xdr:colOff>1295400</xdr:colOff>
      <xdr:row>14</xdr:row>
      <xdr:rowOff>200026</xdr:rowOff>
    </xdr:to>
    <xdr:sp macro="" textlink="">
      <xdr:nvSpPr>
        <xdr:cNvPr id="9" name="吹き出し: 四角形 8">
          <a:extLst>
            <a:ext uri="{FF2B5EF4-FFF2-40B4-BE49-F238E27FC236}">
              <a16:creationId xmlns:a16="http://schemas.microsoft.com/office/drawing/2014/main" id="{045E0394-E6A5-4ECC-927F-6FA40AC275A5}"/>
            </a:ext>
          </a:extLst>
        </xdr:cNvPr>
        <xdr:cNvSpPr/>
      </xdr:nvSpPr>
      <xdr:spPr>
        <a:xfrm>
          <a:off x="8305800" y="2733676"/>
          <a:ext cx="5229225" cy="647700"/>
        </a:xfrm>
        <a:prstGeom prst="wedgeRectCallout">
          <a:avLst>
            <a:gd name="adj1" fmla="val -33303"/>
            <a:gd name="adj2" fmla="val -12881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・氏名（ｶﾅ）は半角で入力し、姓と名の間も半角で１マス空けて入力すること。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effectLst/>
              <a:latin typeface="ＭＳ 明朝" panose="02020609040205080304" pitchFamily="17" charset="-128"/>
              <a:ea typeface="ＭＳ 明朝" panose="02020609040205080304" pitchFamily="17" charset="-128"/>
              <a:cs typeface="+mn-cs"/>
            </a:rPr>
            <a:t>氏名（漢字）は全角</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で</a:t>
          </a:r>
          <a:r>
            <a:rPr kumimoji="1" lang="ja-JP" altLang="en-US" sz="1050">
              <a:solidFill>
                <a:srgbClr val="FF0000"/>
              </a:solidFill>
              <a:effectLst/>
              <a:latin typeface="ＭＳ 明朝" panose="02020609040205080304" pitchFamily="17" charset="-128"/>
              <a:ea typeface="ＭＳ 明朝" panose="02020609040205080304" pitchFamily="17" charset="-128"/>
              <a:cs typeface="+mn-cs"/>
            </a:rPr>
            <a:t>入力</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し、姓と名の間も</a:t>
          </a:r>
          <a:r>
            <a:rPr kumimoji="1" lang="ja-JP" altLang="en-US" sz="1050">
              <a:solidFill>
                <a:srgbClr val="FF0000"/>
              </a:solidFill>
              <a:effectLst/>
              <a:latin typeface="ＭＳ 明朝" panose="02020609040205080304" pitchFamily="17" charset="-128"/>
              <a:ea typeface="ＭＳ 明朝" panose="02020609040205080304" pitchFamily="17" charset="-128"/>
              <a:cs typeface="+mn-cs"/>
            </a:rPr>
            <a:t>全角</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で１マス空けて</a:t>
          </a:r>
          <a:r>
            <a:rPr kumimoji="1" lang="ja-JP" altLang="en-US" sz="1050">
              <a:solidFill>
                <a:srgbClr val="FF0000"/>
              </a:solidFill>
              <a:effectLst/>
              <a:latin typeface="ＭＳ 明朝" panose="02020609040205080304" pitchFamily="17" charset="-128"/>
              <a:ea typeface="ＭＳ 明朝" panose="02020609040205080304" pitchFamily="17" charset="-128"/>
              <a:cs typeface="+mn-cs"/>
            </a:rPr>
            <a:t>入力</a:t>
          </a:r>
          <a:r>
            <a:rPr kumimoji="1" lang="ja-JP" altLang="ja-JP" sz="1050">
              <a:solidFill>
                <a:srgbClr val="FF0000"/>
              </a:solidFill>
              <a:effectLst/>
              <a:latin typeface="ＭＳ 明朝" panose="02020609040205080304" pitchFamily="17" charset="-128"/>
              <a:ea typeface="ＭＳ 明朝" panose="02020609040205080304" pitchFamily="17" charset="-128"/>
              <a:cs typeface="+mn-cs"/>
            </a:rPr>
            <a:t>すること。</a:t>
          </a:r>
          <a:endParaRPr lang="ja-JP" altLang="ja-JP" sz="105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18</xdr:col>
      <xdr:colOff>371476</xdr:colOff>
      <xdr:row>0</xdr:row>
      <xdr:rowOff>142875</xdr:rowOff>
    </xdr:from>
    <xdr:to>
      <xdr:col>20</xdr:col>
      <xdr:colOff>123826</xdr:colOff>
      <xdr:row>4</xdr:row>
      <xdr:rowOff>142875</xdr:rowOff>
    </xdr:to>
    <xdr:sp macro="" textlink="">
      <xdr:nvSpPr>
        <xdr:cNvPr id="10" name="吹き出し: 四角形 9">
          <a:extLst>
            <a:ext uri="{FF2B5EF4-FFF2-40B4-BE49-F238E27FC236}">
              <a16:creationId xmlns:a16="http://schemas.microsoft.com/office/drawing/2014/main" id="{6FC74B5C-0438-4EEF-ADFE-D7B78830B998}"/>
            </a:ext>
          </a:extLst>
        </xdr:cNvPr>
        <xdr:cNvSpPr/>
      </xdr:nvSpPr>
      <xdr:spPr>
        <a:xfrm>
          <a:off x="12230101" y="142875"/>
          <a:ext cx="1847850" cy="647700"/>
        </a:xfrm>
        <a:prstGeom prst="wedgeRectCallout">
          <a:avLst>
            <a:gd name="adj1" fmla="val -8166"/>
            <a:gd name="adj2" fmla="val 8148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正式名称を入力すること。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effectLst/>
              <a:latin typeface="ＭＳ 明朝" panose="02020609040205080304" pitchFamily="17" charset="-128"/>
              <a:ea typeface="ＭＳ 明朝" panose="02020609040205080304" pitchFamily="17" charset="-128"/>
            </a:rPr>
            <a:t>（略名や㈱、同上は不可）</a:t>
          </a:r>
          <a:endParaRPr lang="ja-JP" altLang="ja-JP" sz="105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19</xdr:col>
      <xdr:colOff>47624</xdr:colOff>
      <xdr:row>8</xdr:row>
      <xdr:rowOff>19050</xdr:rowOff>
    </xdr:from>
    <xdr:to>
      <xdr:col>20</xdr:col>
      <xdr:colOff>1371599</xdr:colOff>
      <xdr:row>10</xdr:row>
      <xdr:rowOff>257176</xdr:rowOff>
    </xdr:to>
    <xdr:sp macro="" textlink="">
      <xdr:nvSpPr>
        <xdr:cNvPr id="7" name="正方形/長方形 6">
          <a:extLst>
            <a:ext uri="{FF2B5EF4-FFF2-40B4-BE49-F238E27FC236}">
              <a16:creationId xmlns:a16="http://schemas.microsoft.com/office/drawing/2014/main" id="{A6A2931F-93F9-48E4-91E2-73B4DEFAC83B}"/>
            </a:ext>
          </a:extLst>
        </xdr:cNvPr>
        <xdr:cNvSpPr/>
      </xdr:nvSpPr>
      <xdr:spPr>
        <a:xfrm>
          <a:off x="12287249" y="1619250"/>
          <a:ext cx="3038475" cy="866776"/>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15</xdr:row>
      <xdr:rowOff>161925</xdr:rowOff>
    </xdr:from>
    <xdr:to>
      <xdr:col>20</xdr:col>
      <xdr:colOff>1238250</xdr:colOff>
      <xdr:row>18</xdr:row>
      <xdr:rowOff>171450</xdr:rowOff>
    </xdr:to>
    <xdr:sp macro="" textlink="">
      <xdr:nvSpPr>
        <xdr:cNvPr id="11" name="吹き出し: 四角形 10">
          <a:extLst>
            <a:ext uri="{FF2B5EF4-FFF2-40B4-BE49-F238E27FC236}">
              <a16:creationId xmlns:a16="http://schemas.microsoft.com/office/drawing/2014/main" id="{710EA9F7-5B07-4872-A022-6BBBE2695F06}"/>
            </a:ext>
          </a:extLst>
        </xdr:cNvPr>
        <xdr:cNvSpPr/>
      </xdr:nvSpPr>
      <xdr:spPr>
        <a:xfrm>
          <a:off x="10791825" y="3962400"/>
          <a:ext cx="4400550" cy="952500"/>
        </a:xfrm>
        <a:prstGeom prst="wedgeRectCallout">
          <a:avLst>
            <a:gd name="adj1" fmla="val 32768"/>
            <a:gd name="adj2" fmla="val -20551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＜個人事業主の場合＞</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会社名は「個人事業主名（屋号または代表者氏名）」を入力すること。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代表者の役職名は「代表」を入力すること。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editAs="oneCell">
    <xdr:from>
      <xdr:col>21</xdr:col>
      <xdr:colOff>133350</xdr:colOff>
      <xdr:row>0</xdr:row>
      <xdr:rowOff>0</xdr:rowOff>
    </xdr:from>
    <xdr:to>
      <xdr:col>41</xdr:col>
      <xdr:colOff>352425</xdr:colOff>
      <xdr:row>29</xdr:row>
      <xdr:rowOff>104776</xdr:rowOff>
    </xdr:to>
    <xdr:pic>
      <xdr:nvPicPr>
        <xdr:cNvPr id="12" name="図 11">
          <a:extLst>
            <a:ext uri="{FF2B5EF4-FFF2-40B4-BE49-F238E27FC236}">
              <a16:creationId xmlns:a16="http://schemas.microsoft.com/office/drawing/2014/main" id="{4BA74337-7A67-4538-A572-8201089B21CA}"/>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7991475" y="0"/>
          <a:ext cx="7839075" cy="81534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25</xdr:col>
      <xdr:colOff>47625</xdr:colOff>
      <xdr:row>2</xdr:row>
      <xdr:rowOff>142875</xdr:rowOff>
    </xdr:from>
    <xdr:to>
      <xdr:col>49</xdr:col>
      <xdr:colOff>342900</xdr:colOff>
      <xdr:row>29</xdr:row>
      <xdr:rowOff>38100</xdr:rowOff>
    </xdr:to>
    <xdr:sp macro="" textlink="">
      <xdr:nvSpPr>
        <xdr:cNvPr id="12" name="正方形/長方形 11">
          <a:extLst>
            <a:ext uri="{FF2B5EF4-FFF2-40B4-BE49-F238E27FC236}">
              <a16:creationId xmlns:a16="http://schemas.microsoft.com/office/drawing/2014/main" id="{3A14693B-E896-4D5A-BD6F-9CE59FC39983}"/>
            </a:ext>
          </a:extLst>
        </xdr:cNvPr>
        <xdr:cNvSpPr/>
      </xdr:nvSpPr>
      <xdr:spPr>
        <a:xfrm>
          <a:off x="9886950" y="466725"/>
          <a:ext cx="9753600" cy="393382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116542</xdr:colOff>
      <xdr:row>31</xdr:row>
      <xdr:rowOff>115421</xdr:rowOff>
    </xdr:from>
    <xdr:to>
      <xdr:col>45</xdr:col>
      <xdr:colOff>246530</xdr:colOff>
      <xdr:row>41</xdr:row>
      <xdr:rowOff>22412</xdr:rowOff>
    </xdr:to>
    <xdr:sp macro="" textlink="">
      <xdr:nvSpPr>
        <xdr:cNvPr id="13" name="吹き出し: 四角形 12">
          <a:extLst>
            <a:ext uri="{FF2B5EF4-FFF2-40B4-BE49-F238E27FC236}">
              <a16:creationId xmlns:a16="http://schemas.microsoft.com/office/drawing/2014/main" id="{47B528D4-D0D8-40D0-AF68-F74EA05CD3D4}"/>
            </a:ext>
          </a:extLst>
        </xdr:cNvPr>
        <xdr:cNvSpPr/>
      </xdr:nvSpPr>
      <xdr:spPr>
        <a:xfrm>
          <a:off x="13384867" y="4887446"/>
          <a:ext cx="4635313" cy="1526241"/>
        </a:xfrm>
        <a:prstGeom prst="wedgeRectCallout">
          <a:avLst>
            <a:gd name="adj1" fmla="val -29375"/>
            <a:gd name="adj2" fmla="val -9974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・利子補給の対象となる経費を全て入力すること。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対象外の経費は入力しないこと。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・添付する見積書と整合性をとること。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a:t>
          </a:r>
          <a:r>
            <a:rPr kumimoji="1" lang="en-US" altLang="ja-JP" sz="1050" u="sng">
              <a:solidFill>
                <a:srgbClr val="FF0000"/>
              </a:solidFill>
              <a:latin typeface="ＭＳ 明朝" panose="02020609040205080304" pitchFamily="17" charset="-128"/>
              <a:ea typeface="ＭＳ 明朝" panose="02020609040205080304" pitchFamily="17" charset="-128"/>
            </a:rPr>
            <a:t>※</a:t>
          </a:r>
          <a:r>
            <a:rPr kumimoji="1" lang="ja-JP" altLang="en-US" sz="1050" u="sng">
              <a:solidFill>
                <a:srgbClr val="FF0000"/>
              </a:solidFill>
              <a:latin typeface="ＭＳ 明朝" panose="02020609040205080304" pitchFamily="17" charset="-128"/>
              <a:ea typeface="ＭＳ 明朝" panose="02020609040205080304" pitchFamily="17" charset="-128"/>
            </a:rPr>
            <a:t>添付する見積書の該当項目にマーカーや付箋等で印をつけること。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・税抜費用を入力すること。</a:t>
          </a:r>
        </a:p>
        <a:p>
          <a:pPr algn="l"/>
          <a:r>
            <a:rPr kumimoji="1" lang="ja-JP" altLang="en-US" sz="1050">
              <a:solidFill>
                <a:srgbClr val="FF0000"/>
              </a:solidFill>
              <a:latin typeface="ＭＳ 明朝" panose="02020609040205080304" pitchFamily="17" charset="-128"/>
              <a:ea typeface="ＭＳ 明朝" panose="02020609040205080304" pitchFamily="17" charset="-128"/>
            </a:rPr>
            <a:t>・様式の枚数が不足する場合は</a:t>
          </a:r>
          <a:r>
            <a:rPr kumimoji="1" lang="en-US" altLang="ja-JP" sz="1050">
              <a:solidFill>
                <a:srgbClr val="FF0000"/>
              </a:solidFill>
              <a:latin typeface="ＭＳ 明朝" panose="02020609040205080304" pitchFamily="17" charset="-128"/>
              <a:ea typeface="ＭＳ 明朝" panose="02020609040205080304" pitchFamily="17" charset="-128"/>
            </a:rPr>
            <a:t>SII</a:t>
          </a:r>
          <a:r>
            <a:rPr kumimoji="1" lang="ja-JP" altLang="en-US" sz="1050">
              <a:solidFill>
                <a:srgbClr val="FF0000"/>
              </a:solidFill>
              <a:latin typeface="ＭＳ 明朝" panose="02020609040205080304" pitchFamily="17" charset="-128"/>
              <a:ea typeface="ＭＳ 明朝" panose="02020609040205080304" pitchFamily="17" charset="-128"/>
            </a:rPr>
            <a:t>へ連絡すること。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40</xdr:col>
      <xdr:colOff>9526</xdr:colOff>
      <xdr:row>3</xdr:row>
      <xdr:rowOff>28576</xdr:rowOff>
    </xdr:from>
    <xdr:to>
      <xdr:col>41</xdr:col>
      <xdr:colOff>9526</xdr:colOff>
      <xdr:row>14</xdr:row>
      <xdr:rowOff>19050</xdr:rowOff>
    </xdr:to>
    <xdr:sp macro="" textlink="">
      <xdr:nvSpPr>
        <xdr:cNvPr id="14" name="正方形/長方形 13">
          <a:extLst>
            <a:ext uri="{FF2B5EF4-FFF2-40B4-BE49-F238E27FC236}">
              <a16:creationId xmlns:a16="http://schemas.microsoft.com/office/drawing/2014/main" id="{4576AC88-58E7-4DD8-A936-212DF23E5AE8}"/>
            </a:ext>
          </a:extLst>
        </xdr:cNvPr>
        <xdr:cNvSpPr/>
      </xdr:nvSpPr>
      <xdr:spPr>
        <a:xfrm>
          <a:off x="15687676" y="514351"/>
          <a:ext cx="381000" cy="176212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198907</xdr:colOff>
      <xdr:row>25</xdr:row>
      <xdr:rowOff>138392</xdr:rowOff>
    </xdr:from>
    <xdr:to>
      <xdr:col>46</xdr:col>
      <xdr:colOff>171450</xdr:colOff>
      <xdr:row>29</xdr:row>
      <xdr:rowOff>19050</xdr:rowOff>
    </xdr:to>
    <xdr:sp macro="" textlink="">
      <xdr:nvSpPr>
        <xdr:cNvPr id="15" name="正方形/長方形 14">
          <a:extLst>
            <a:ext uri="{FF2B5EF4-FFF2-40B4-BE49-F238E27FC236}">
              <a16:creationId xmlns:a16="http://schemas.microsoft.com/office/drawing/2014/main" id="{88812CEA-839A-44BE-90D9-72001FD4BD41}"/>
            </a:ext>
          </a:extLst>
        </xdr:cNvPr>
        <xdr:cNvSpPr/>
      </xdr:nvSpPr>
      <xdr:spPr>
        <a:xfrm>
          <a:off x="17020057" y="4176992"/>
          <a:ext cx="1306043" cy="204508"/>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104775</xdr:colOff>
      <xdr:row>19</xdr:row>
      <xdr:rowOff>19050</xdr:rowOff>
    </xdr:from>
    <xdr:to>
      <xdr:col>49</xdr:col>
      <xdr:colOff>216832</xdr:colOff>
      <xdr:row>23</xdr:row>
      <xdr:rowOff>79056</xdr:rowOff>
    </xdr:to>
    <xdr:sp macro="" textlink="">
      <xdr:nvSpPr>
        <xdr:cNvPr id="16" name="吹き出し: 四角形 15">
          <a:extLst>
            <a:ext uri="{FF2B5EF4-FFF2-40B4-BE49-F238E27FC236}">
              <a16:creationId xmlns:a16="http://schemas.microsoft.com/office/drawing/2014/main" id="{57C430E8-9E47-4918-A4F7-A872A198324F}"/>
            </a:ext>
          </a:extLst>
        </xdr:cNvPr>
        <xdr:cNvSpPr/>
      </xdr:nvSpPr>
      <xdr:spPr>
        <a:xfrm>
          <a:off x="16544925" y="3086100"/>
          <a:ext cx="2969557" cy="707706"/>
        </a:xfrm>
        <a:prstGeom prst="wedgeRectCallout">
          <a:avLst>
            <a:gd name="adj1" fmla="val -20552"/>
            <a:gd name="adj2" fmla="val 10180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）融資計画詳細</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融資の内容＞交付対象融資額、の金額以上であることを確認すること。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190501</xdr:colOff>
      <xdr:row>16</xdr:row>
      <xdr:rowOff>142874</xdr:rowOff>
    </xdr:from>
    <xdr:to>
      <xdr:col>41</xdr:col>
      <xdr:colOff>7283</xdr:colOff>
      <xdr:row>22</xdr:row>
      <xdr:rowOff>104775</xdr:rowOff>
    </xdr:to>
    <xdr:sp macro="" textlink="">
      <xdr:nvSpPr>
        <xdr:cNvPr id="17" name="吹き出し: 四角形 16">
          <a:extLst>
            <a:ext uri="{FF2B5EF4-FFF2-40B4-BE49-F238E27FC236}">
              <a16:creationId xmlns:a16="http://schemas.microsoft.com/office/drawing/2014/main" id="{D33E33DC-2BE5-4D9B-80B2-6562DBFC342E}"/>
            </a:ext>
          </a:extLst>
        </xdr:cNvPr>
        <xdr:cNvSpPr/>
      </xdr:nvSpPr>
      <xdr:spPr>
        <a:xfrm>
          <a:off x="12696826" y="2724149"/>
          <a:ext cx="3369607" cy="933451"/>
        </a:xfrm>
        <a:prstGeom prst="wedgeRectCallout">
          <a:avLst>
            <a:gd name="adj1" fmla="val 37693"/>
            <a:gd name="adj2" fmla="val -11434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（別添</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）融資計画詳細</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a:t>
          </a:r>
          <a:r>
            <a:rPr kumimoji="1" lang="en-US" altLang="ja-JP" sz="1050">
              <a:solidFill>
                <a:srgbClr val="FF0000"/>
              </a:solidFill>
              <a:latin typeface="ＭＳ 明朝" panose="02020609040205080304" pitchFamily="17" charset="-128"/>
              <a:ea typeface="ＭＳ 明朝" panose="02020609040205080304" pitchFamily="17" charset="-128"/>
            </a:rPr>
            <a:t>1.</a:t>
          </a:r>
          <a:r>
            <a:rPr kumimoji="1" lang="ja-JP" altLang="en-US" sz="1050">
              <a:solidFill>
                <a:srgbClr val="FF0000"/>
              </a:solidFill>
              <a:latin typeface="ＭＳ 明朝" panose="02020609040205080304" pitchFamily="17" charset="-128"/>
              <a:ea typeface="ＭＳ 明朝" panose="02020609040205080304" pitchFamily="17" charset="-128"/>
            </a:rPr>
            <a:t>融資の内容＞融資期間は、法定耐用年数以内か確認すること。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導入設備により法定耐用年数が異なる場合、最長年数が最長融資期間となる。</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editAs="oneCell">
    <xdr:from>
      <xdr:col>50</xdr:col>
      <xdr:colOff>180974</xdr:colOff>
      <xdr:row>0</xdr:row>
      <xdr:rowOff>0</xdr:rowOff>
    </xdr:from>
    <xdr:to>
      <xdr:col>78</xdr:col>
      <xdr:colOff>95249</xdr:colOff>
      <xdr:row>47</xdr:row>
      <xdr:rowOff>95250</xdr:rowOff>
    </xdr:to>
    <xdr:pic>
      <xdr:nvPicPr>
        <xdr:cNvPr id="9" name="図 8">
          <a:extLst>
            <a:ext uri="{FF2B5EF4-FFF2-40B4-BE49-F238E27FC236}">
              <a16:creationId xmlns:a16="http://schemas.microsoft.com/office/drawing/2014/main" id="{43CACE13-1F14-48B1-B715-667287BAB4DB}"/>
            </a:ext>
          </a:extLst>
        </xdr:cNvPr>
        <xdr:cNvPicPr>
          <a:picLocks noChangeAspect="1" noChangeArrowheads="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269"/>
        <a:stretch/>
      </xdr:blipFill>
      <xdr:spPr bwMode="auto">
        <a:xfrm>
          <a:off x="10020299" y="0"/>
          <a:ext cx="10582275" cy="7458075"/>
        </a:xfrm>
        <a:prstGeom prst="rect">
          <a:avLst/>
        </a:prstGeom>
        <a:solidFill>
          <a:schemeClr val="bg1"/>
        </a:solid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39997558519241921"/>
  </sheetPr>
  <dimension ref="A1:IE231"/>
  <sheetViews>
    <sheetView topLeftCell="A7" zoomScaleNormal="100" workbookViewId="0">
      <selection activeCell="D26" sqref="D26"/>
    </sheetView>
  </sheetViews>
  <sheetFormatPr defaultRowHeight="12" x14ac:dyDescent="0.15"/>
  <cols>
    <col min="2" max="2" width="21.85546875" bestFit="1" customWidth="1"/>
    <col min="3" max="3" width="66.5703125" bestFit="1" customWidth="1"/>
    <col min="4" max="4" width="46.42578125" customWidth="1"/>
    <col min="6" max="6" width="15.7109375" bestFit="1" customWidth="1"/>
    <col min="9" max="9" width="21.85546875" bestFit="1" customWidth="1"/>
    <col min="10" max="10" width="11" bestFit="1" customWidth="1"/>
    <col min="11" max="12" width="11.140625" bestFit="1" customWidth="1"/>
    <col min="13" max="14" width="18" bestFit="1" customWidth="1"/>
    <col min="15" max="15" width="20.140625" bestFit="1" customWidth="1"/>
    <col min="16" max="16" width="22.140625" bestFit="1" customWidth="1"/>
    <col min="17" max="18" width="24.28515625" bestFit="1" customWidth="1"/>
    <col min="19" max="19" width="26.42578125" bestFit="1" customWidth="1"/>
    <col min="20" max="20" width="28.42578125" bestFit="1" customWidth="1"/>
    <col min="21" max="21" width="12.28515625" bestFit="1" customWidth="1"/>
    <col min="22" max="22" width="15.28515625" bestFit="1" customWidth="1"/>
    <col min="23" max="23" width="9.28515625" bestFit="1" customWidth="1"/>
    <col min="24" max="24" width="15.28515625" bestFit="1" customWidth="1"/>
    <col min="25" max="25" width="11.140625" bestFit="1" customWidth="1"/>
    <col min="26" max="27" width="12.85546875" bestFit="1" customWidth="1"/>
    <col min="28" max="28" width="10.28515625" bestFit="1" customWidth="1"/>
    <col min="29" max="29" width="18.85546875" bestFit="1" customWidth="1"/>
    <col min="30" max="30" width="15.28515625" bestFit="1" customWidth="1"/>
    <col min="31" max="31" width="11.140625" bestFit="1" customWidth="1"/>
    <col min="32" max="33" width="21.28515625" bestFit="1" customWidth="1"/>
    <col min="34" max="34" width="11.140625" bestFit="1" customWidth="1"/>
    <col min="35" max="36" width="41.140625" bestFit="1" customWidth="1"/>
    <col min="37" max="37" width="11.140625" bestFit="1" customWidth="1"/>
    <col min="38" max="38" width="30" bestFit="1" customWidth="1"/>
    <col min="40" max="40" width="15.28515625" bestFit="1" customWidth="1"/>
    <col min="41" max="41" width="15.42578125" bestFit="1" customWidth="1"/>
    <col min="43" max="43" width="10.140625" bestFit="1" customWidth="1"/>
    <col min="44" max="44" width="11.140625" bestFit="1" customWidth="1"/>
    <col min="45" max="45" width="15.28515625" bestFit="1" customWidth="1"/>
    <col min="46" max="46" width="10.140625" bestFit="1" customWidth="1"/>
    <col min="47" max="47" width="10.42578125" bestFit="1" customWidth="1"/>
    <col min="48" max="48" width="33.28515625" bestFit="1" customWidth="1"/>
    <col min="49" max="49" width="11.140625" bestFit="1" customWidth="1"/>
    <col min="50" max="50" width="15.42578125" bestFit="1" customWidth="1"/>
    <col min="51" max="51" width="10" bestFit="1" customWidth="1"/>
    <col min="52" max="52" width="10.140625" bestFit="1" customWidth="1"/>
    <col min="53" max="53" width="14.42578125" bestFit="1" customWidth="1"/>
    <col min="54" max="54" width="13.140625" bestFit="1" customWidth="1"/>
    <col min="55" max="56" width="15.28515625" bestFit="1" customWidth="1"/>
    <col min="57" max="57" width="24.28515625" bestFit="1" customWidth="1"/>
    <col min="58" max="58" width="22.140625" bestFit="1" customWidth="1"/>
    <col min="59" max="59" width="28.42578125" bestFit="1" customWidth="1"/>
    <col min="60" max="60" width="26.85546875" bestFit="1" customWidth="1"/>
    <col min="61" max="61" width="30.5703125" bestFit="1" customWidth="1"/>
    <col min="62" max="62" width="28.42578125" bestFit="1" customWidth="1"/>
    <col min="63" max="63" width="34.7109375" bestFit="1" customWidth="1"/>
    <col min="64" max="64" width="33.140625" bestFit="1" customWidth="1"/>
    <col min="65" max="65" width="18" bestFit="1" customWidth="1"/>
    <col min="66" max="66" width="11.7109375" bestFit="1" customWidth="1"/>
    <col min="67" max="70" width="11.28515625" bestFit="1" customWidth="1"/>
    <col min="71" max="71" width="16.7109375" bestFit="1" customWidth="1"/>
    <col min="72" max="72" width="11.28515625" bestFit="1" customWidth="1"/>
    <col min="73" max="73" width="11.7109375" bestFit="1" customWidth="1"/>
    <col min="74" max="76" width="11.42578125" bestFit="1" customWidth="1"/>
    <col min="77" max="77" width="12.5703125" bestFit="1" customWidth="1"/>
    <col min="78" max="78" width="11.7109375" bestFit="1" customWidth="1"/>
    <col min="79" max="82" width="11.42578125" bestFit="1" customWidth="1"/>
    <col min="83" max="83" width="14.5703125" bestFit="1" customWidth="1"/>
    <col min="84" max="84" width="11.28515625" bestFit="1" customWidth="1"/>
    <col min="85" max="85" width="18" bestFit="1" customWidth="1"/>
    <col min="86" max="86" width="11.7109375" bestFit="1" customWidth="1"/>
    <col min="87" max="90" width="11.28515625" bestFit="1" customWidth="1"/>
    <col min="91" max="91" width="16.7109375" bestFit="1" customWidth="1"/>
    <col min="92" max="92" width="11.28515625" bestFit="1" customWidth="1"/>
    <col min="93" max="93" width="11.7109375" bestFit="1" customWidth="1"/>
    <col min="94" max="96" width="11.42578125" bestFit="1" customWidth="1"/>
    <col min="97" max="97" width="12.5703125" bestFit="1" customWidth="1"/>
    <col min="98" max="98" width="11.7109375" bestFit="1" customWidth="1"/>
    <col min="99" max="102" width="11.42578125" bestFit="1" customWidth="1"/>
    <col min="103" max="103" width="14.5703125" bestFit="1" customWidth="1"/>
    <col min="104" max="104" width="11.28515625" bestFit="1" customWidth="1"/>
    <col min="105" max="105" width="18" bestFit="1" customWidth="1"/>
    <col min="106" max="106" width="11.7109375" bestFit="1" customWidth="1"/>
    <col min="107" max="110" width="11.28515625" bestFit="1" customWidth="1"/>
    <col min="111" max="111" width="16.7109375" bestFit="1" customWidth="1"/>
    <col min="112" max="112" width="11.28515625" bestFit="1" customWidth="1"/>
    <col min="113" max="113" width="11.7109375" bestFit="1" customWidth="1"/>
    <col min="114" max="116" width="11.42578125" bestFit="1" customWidth="1"/>
    <col min="117" max="117" width="12.5703125" bestFit="1" customWidth="1"/>
    <col min="118" max="118" width="11.7109375" bestFit="1" customWidth="1"/>
    <col min="119" max="122" width="11.42578125" bestFit="1" customWidth="1"/>
    <col min="123" max="123" width="14.5703125" bestFit="1" customWidth="1"/>
    <col min="124" max="124" width="11.28515625" bestFit="1" customWidth="1"/>
    <col min="125" max="125" width="18" bestFit="1" customWidth="1"/>
    <col min="126" max="126" width="11.7109375" bestFit="1" customWidth="1"/>
    <col min="127" max="130" width="11.28515625" bestFit="1" customWidth="1"/>
    <col min="131" max="131" width="16.7109375" bestFit="1" customWidth="1"/>
    <col min="132" max="132" width="11.28515625" bestFit="1" customWidth="1"/>
    <col min="133" max="133" width="11.7109375" bestFit="1" customWidth="1"/>
    <col min="134" max="136" width="11.42578125" bestFit="1" customWidth="1"/>
    <col min="137" max="137" width="12.5703125" bestFit="1" customWidth="1"/>
    <col min="138" max="138" width="11.7109375" bestFit="1" customWidth="1"/>
    <col min="139" max="142" width="11.42578125" bestFit="1" customWidth="1"/>
    <col min="143" max="143" width="14.5703125" bestFit="1" customWidth="1"/>
    <col min="144" max="144" width="11.28515625" bestFit="1" customWidth="1"/>
    <col min="145" max="145" width="18" bestFit="1" customWidth="1"/>
    <col min="146" max="146" width="11.7109375" bestFit="1" customWidth="1"/>
    <col min="147" max="150" width="11.28515625" bestFit="1" customWidth="1"/>
    <col min="151" max="151" width="16.7109375" bestFit="1" customWidth="1"/>
    <col min="152" max="152" width="11.28515625" bestFit="1" customWidth="1"/>
    <col min="153" max="153" width="11.7109375" bestFit="1" customWidth="1"/>
    <col min="154" max="156" width="11.42578125" bestFit="1" customWidth="1"/>
    <col min="157" max="157" width="12.5703125" bestFit="1" customWidth="1"/>
    <col min="158" max="158" width="11.7109375" bestFit="1" customWidth="1"/>
    <col min="159" max="162" width="11.42578125" bestFit="1" customWidth="1"/>
    <col min="163" max="163" width="14.5703125" bestFit="1" customWidth="1"/>
    <col min="164" max="164" width="11.28515625" bestFit="1" customWidth="1"/>
    <col min="165" max="166" width="39.7109375" bestFit="1" customWidth="1"/>
    <col min="167" max="167" width="16.140625" bestFit="1" customWidth="1"/>
    <col min="168" max="168" width="20" bestFit="1" customWidth="1"/>
    <col min="169" max="169" width="15.28515625" bestFit="1" customWidth="1"/>
    <col min="170" max="170" width="28" bestFit="1" customWidth="1"/>
    <col min="171" max="171" width="11.85546875" bestFit="1" customWidth="1"/>
    <col min="172" max="172" width="11.7109375" bestFit="1" customWidth="1"/>
    <col min="173" max="173" width="11.85546875" bestFit="1" customWidth="1"/>
    <col min="174" max="174" width="11.7109375" bestFit="1" customWidth="1"/>
    <col min="175" max="175" width="11.85546875" bestFit="1" customWidth="1"/>
    <col min="176" max="176" width="11.7109375" bestFit="1" customWidth="1"/>
    <col min="177" max="177" width="11.85546875" bestFit="1" customWidth="1"/>
    <col min="178" max="178" width="11.7109375" bestFit="1" customWidth="1"/>
    <col min="179" max="179" width="11.85546875" bestFit="1" customWidth="1"/>
    <col min="180" max="180" width="11.7109375" bestFit="1" customWidth="1"/>
    <col min="181" max="181" width="11.85546875" bestFit="1" customWidth="1"/>
    <col min="182" max="182" width="11.7109375" bestFit="1" customWidth="1"/>
    <col min="183" max="183" width="11.85546875" bestFit="1" customWidth="1"/>
    <col min="184" max="184" width="11.7109375" bestFit="1" customWidth="1"/>
    <col min="185" max="185" width="11.85546875" bestFit="1" customWidth="1"/>
    <col min="186" max="186" width="11.7109375" bestFit="1" customWidth="1"/>
    <col min="187" max="187" width="13" bestFit="1" customWidth="1"/>
    <col min="188" max="188" width="12.85546875" bestFit="1" customWidth="1"/>
    <col min="189" max="189" width="13" bestFit="1" customWidth="1"/>
    <col min="190" max="190" width="12.85546875" bestFit="1" customWidth="1"/>
    <col min="191" max="191" width="13" bestFit="1" customWidth="1"/>
    <col min="192" max="192" width="12.85546875" bestFit="1" customWidth="1"/>
    <col min="193" max="193" width="13" bestFit="1" customWidth="1"/>
    <col min="194" max="194" width="12.85546875" bestFit="1" customWidth="1"/>
    <col min="195" max="195" width="13" bestFit="1" customWidth="1"/>
    <col min="196" max="196" width="12.85546875" bestFit="1" customWidth="1"/>
    <col min="197" max="197" width="13" bestFit="1" customWidth="1"/>
    <col min="198" max="198" width="12.85546875" bestFit="1" customWidth="1"/>
    <col min="199" max="199" width="13" bestFit="1" customWidth="1"/>
    <col min="200" max="200" width="12.85546875" bestFit="1" customWidth="1"/>
    <col min="201" max="201" width="13" bestFit="1" customWidth="1"/>
    <col min="202" max="202" width="12.85546875" bestFit="1" customWidth="1"/>
    <col min="203" max="203" width="13" bestFit="1" customWidth="1"/>
    <col min="204" max="204" width="12.85546875" bestFit="1" customWidth="1"/>
    <col min="205" max="205" width="13" bestFit="1" customWidth="1"/>
    <col min="206" max="206" width="12.85546875" bestFit="1" customWidth="1"/>
    <col min="207" max="207" width="14.140625" bestFit="1" customWidth="1"/>
    <col min="208" max="208" width="14" bestFit="1" customWidth="1"/>
    <col min="209" max="209" width="14.140625" bestFit="1" customWidth="1"/>
    <col min="210" max="210" width="14" bestFit="1" customWidth="1"/>
    <col min="211" max="211" width="14.140625" bestFit="1" customWidth="1"/>
    <col min="212" max="212" width="14" bestFit="1" customWidth="1"/>
    <col min="213" max="213" width="14.140625" bestFit="1" customWidth="1"/>
    <col min="214" max="214" width="14" bestFit="1" customWidth="1"/>
    <col min="215" max="215" width="14.140625" bestFit="1" customWidth="1"/>
    <col min="216" max="216" width="14" bestFit="1" customWidth="1"/>
    <col min="217" max="217" width="14.140625" bestFit="1" customWidth="1"/>
    <col min="218" max="218" width="14" bestFit="1" customWidth="1"/>
    <col min="219" max="219" width="29.140625" bestFit="1" customWidth="1"/>
    <col min="220" max="220" width="20.42578125" bestFit="1" customWidth="1"/>
    <col min="221" max="221" width="20.5703125" bestFit="1" customWidth="1"/>
    <col min="222" max="222" width="29.140625" bestFit="1" customWidth="1"/>
    <col min="223" max="223" width="20.42578125" bestFit="1" customWidth="1"/>
    <col min="224" max="224" width="20.5703125" bestFit="1" customWidth="1"/>
    <col min="225" max="225" width="27" bestFit="1" customWidth="1"/>
  </cols>
  <sheetData>
    <row r="1" spans="1:239" ht="12.75" customHeight="1" x14ac:dyDescent="0.15">
      <c r="A1" s="247" t="s">
        <v>473</v>
      </c>
      <c r="B1" s="247" t="s">
        <v>471</v>
      </c>
      <c r="C1" s="247" t="s">
        <v>472</v>
      </c>
      <c r="D1" s="247" t="s">
        <v>22</v>
      </c>
      <c r="I1" s="247" t="s">
        <v>446</v>
      </c>
      <c r="J1" s="248">
        <v>1</v>
      </c>
      <c r="K1" s="248">
        <v>2</v>
      </c>
      <c r="L1" s="248">
        <v>3</v>
      </c>
      <c r="M1" s="248">
        <v>4</v>
      </c>
      <c r="N1" s="248">
        <v>5</v>
      </c>
      <c r="O1" s="248">
        <v>6</v>
      </c>
      <c r="P1" s="248">
        <v>7</v>
      </c>
      <c r="Q1" s="248">
        <v>8</v>
      </c>
      <c r="R1" s="248">
        <v>9</v>
      </c>
      <c r="S1" s="248">
        <v>10</v>
      </c>
      <c r="T1" s="248">
        <v>11</v>
      </c>
      <c r="U1" s="248">
        <v>12</v>
      </c>
      <c r="V1" s="248">
        <v>13</v>
      </c>
      <c r="W1" s="248">
        <v>14</v>
      </c>
      <c r="X1" s="248">
        <v>15</v>
      </c>
      <c r="Y1" s="248">
        <v>16</v>
      </c>
      <c r="Z1" s="248">
        <v>17</v>
      </c>
      <c r="AA1" s="248">
        <v>18</v>
      </c>
      <c r="AB1" s="248">
        <v>19</v>
      </c>
      <c r="AC1" s="248">
        <v>20</v>
      </c>
      <c r="AD1" s="248">
        <v>21</v>
      </c>
      <c r="AE1" s="248">
        <v>22</v>
      </c>
      <c r="AF1" s="248">
        <v>23</v>
      </c>
      <c r="AG1" s="248">
        <v>24</v>
      </c>
      <c r="AH1" s="248">
        <v>25</v>
      </c>
      <c r="AI1" s="248">
        <v>26</v>
      </c>
      <c r="AJ1" s="248">
        <v>27</v>
      </c>
      <c r="AK1" s="248">
        <v>28</v>
      </c>
      <c r="AL1" s="248">
        <v>29</v>
      </c>
      <c r="AM1" s="248">
        <v>30</v>
      </c>
      <c r="AN1" s="248">
        <v>31</v>
      </c>
      <c r="AO1" s="248">
        <v>32</v>
      </c>
      <c r="AP1" s="248">
        <v>33</v>
      </c>
      <c r="AQ1" s="248">
        <v>34</v>
      </c>
      <c r="AR1" s="248">
        <v>35</v>
      </c>
      <c r="AS1" s="248">
        <v>36</v>
      </c>
      <c r="AT1" s="248">
        <v>37</v>
      </c>
      <c r="AU1" s="248">
        <v>38</v>
      </c>
      <c r="AV1" s="248">
        <v>39</v>
      </c>
      <c r="AW1" s="248">
        <v>40</v>
      </c>
      <c r="AX1" s="248">
        <v>41</v>
      </c>
      <c r="AY1" s="248">
        <v>42</v>
      </c>
      <c r="AZ1" s="248">
        <v>43</v>
      </c>
      <c r="BA1" s="248">
        <v>44</v>
      </c>
      <c r="BB1" s="248">
        <v>45</v>
      </c>
      <c r="BC1" s="248">
        <v>46</v>
      </c>
      <c r="BD1" s="248">
        <v>47</v>
      </c>
      <c r="BE1" s="248">
        <v>48</v>
      </c>
      <c r="BF1" s="248">
        <v>49</v>
      </c>
      <c r="BG1" s="248">
        <v>50</v>
      </c>
      <c r="BH1" s="248">
        <v>51</v>
      </c>
      <c r="BI1" s="248">
        <v>52</v>
      </c>
      <c r="BJ1" s="248">
        <v>53</v>
      </c>
      <c r="BK1" s="248">
        <v>54</v>
      </c>
      <c r="BL1" s="248">
        <v>55</v>
      </c>
      <c r="BM1" s="248">
        <v>56</v>
      </c>
      <c r="BN1" s="248">
        <v>57</v>
      </c>
      <c r="BO1" s="248">
        <v>58</v>
      </c>
      <c r="BP1" s="248">
        <v>59</v>
      </c>
      <c r="BQ1" s="248">
        <v>60</v>
      </c>
      <c r="BR1" s="248">
        <v>61</v>
      </c>
      <c r="BS1" s="248">
        <v>62</v>
      </c>
      <c r="BT1" s="248">
        <v>63</v>
      </c>
      <c r="BU1" s="248">
        <v>64</v>
      </c>
      <c r="BV1" s="248">
        <v>65</v>
      </c>
      <c r="BW1" s="248">
        <v>66</v>
      </c>
      <c r="BX1" s="248">
        <v>67</v>
      </c>
      <c r="BY1" s="248">
        <v>68</v>
      </c>
      <c r="BZ1" s="248">
        <v>69</v>
      </c>
      <c r="CA1" s="248">
        <v>70</v>
      </c>
      <c r="CB1" s="248">
        <v>71</v>
      </c>
      <c r="CC1" s="248">
        <v>72</v>
      </c>
      <c r="CD1" s="248">
        <v>73</v>
      </c>
      <c r="CE1" s="248">
        <v>74</v>
      </c>
      <c r="CF1" s="248">
        <v>75</v>
      </c>
      <c r="CG1" s="248">
        <v>76</v>
      </c>
      <c r="CH1" s="248">
        <v>77</v>
      </c>
      <c r="CI1" s="248">
        <v>78</v>
      </c>
      <c r="CJ1" s="248">
        <v>79</v>
      </c>
      <c r="CK1" s="248">
        <v>80</v>
      </c>
      <c r="CL1" s="248">
        <v>81</v>
      </c>
      <c r="CM1" s="248">
        <v>82</v>
      </c>
      <c r="CN1" s="248">
        <v>83</v>
      </c>
      <c r="CO1" s="248">
        <v>84</v>
      </c>
      <c r="CP1" s="248">
        <v>85</v>
      </c>
      <c r="CQ1" s="248">
        <v>86</v>
      </c>
      <c r="CR1" s="248">
        <v>87</v>
      </c>
      <c r="CS1" s="248">
        <v>88</v>
      </c>
      <c r="CT1" s="248">
        <v>89</v>
      </c>
      <c r="CU1" s="248">
        <v>90</v>
      </c>
      <c r="CV1" s="248">
        <v>91</v>
      </c>
      <c r="CW1" s="248">
        <v>92</v>
      </c>
      <c r="CX1" s="248">
        <v>93</v>
      </c>
      <c r="CY1" s="248">
        <v>94</v>
      </c>
      <c r="CZ1" s="248">
        <v>95</v>
      </c>
      <c r="DA1" s="248">
        <v>96</v>
      </c>
      <c r="DB1" s="248">
        <v>97</v>
      </c>
      <c r="DC1" s="248">
        <v>98</v>
      </c>
      <c r="DD1" s="248">
        <v>99</v>
      </c>
      <c r="DE1" s="248">
        <v>100</v>
      </c>
      <c r="DF1" s="248">
        <v>101</v>
      </c>
      <c r="DG1" s="248">
        <v>102</v>
      </c>
      <c r="DH1" s="248">
        <v>103</v>
      </c>
      <c r="DI1" s="248">
        <v>104</v>
      </c>
      <c r="DJ1" s="248">
        <v>105</v>
      </c>
      <c r="DK1" s="248">
        <v>106</v>
      </c>
      <c r="DL1" s="248">
        <v>107</v>
      </c>
      <c r="DM1" s="248">
        <v>108</v>
      </c>
      <c r="DN1" s="248">
        <v>109</v>
      </c>
      <c r="DO1" s="248">
        <v>110</v>
      </c>
      <c r="DP1" s="248">
        <v>111</v>
      </c>
      <c r="DQ1" s="248">
        <v>112</v>
      </c>
      <c r="DR1" s="248">
        <v>113</v>
      </c>
      <c r="DS1" s="248">
        <v>114</v>
      </c>
      <c r="DT1" s="248">
        <v>115</v>
      </c>
      <c r="DU1" s="248">
        <v>116</v>
      </c>
      <c r="DV1" s="248">
        <v>117</v>
      </c>
      <c r="DW1" s="248">
        <v>118</v>
      </c>
      <c r="DX1" s="248">
        <v>119</v>
      </c>
      <c r="DY1" s="248">
        <v>120</v>
      </c>
      <c r="DZ1" s="248">
        <v>121</v>
      </c>
      <c r="EA1" s="248">
        <v>122</v>
      </c>
      <c r="EB1" s="248">
        <v>123</v>
      </c>
      <c r="EC1" s="248">
        <v>124</v>
      </c>
      <c r="ED1" s="248">
        <v>125</v>
      </c>
      <c r="EE1" s="248">
        <v>126</v>
      </c>
      <c r="EF1" s="248">
        <v>127</v>
      </c>
      <c r="EG1" s="248">
        <v>128</v>
      </c>
      <c r="EH1" s="248">
        <v>129</v>
      </c>
      <c r="EI1" s="248">
        <v>130</v>
      </c>
      <c r="EJ1" s="248">
        <v>131</v>
      </c>
      <c r="EK1" s="248">
        <v>132</v>
      </c>
      <c r="EL1" s="248">
        <v>133</v>
      </c>
      <c r="EM1" s="248">
        <v>134</v>
      </c>
      <c r="EN1" s="248">
        <v>135</v>
      </c>
      <c r="EO1" s="248">
        <v>136</v>
      </c>
      <c r="EP1" s="248">
        <v>137</v>
      </c>
      <c r="EQ1" s="248">
        <v>138</v>
      </c>
      <c r="ER1" s="248">
        <v>139</v>
      </c>
      <c r="ES1" s="248">
        <v>140</v>
      </c>
      <c r="ET1" s="248">
        <v>141</v>
      </c>
      <c r="EU1" s="248">
        <v>142</v>
      </c>
      <c r="EV1" s="248">
        <v>143</v>
      </c>
      <c r="EW1" s="248">
        <v>144</v>
      </c>
      <c r="EX1" s="248">
        <v>145</v>
      </c>
      <c r="EY1" s="248">
        <v>146</v>
      </c>
      <c r="EZ1" s="248">
        <v>147</v>
      </c>
      <c r="FA1" s="248">
        <v>148</v>
      </c>
      <c r="FB1" s="248">
        <v>149</v>
      </c>
      <c r="FC1" s="248">
        <v>150</v>
      </c>
      <c r="FD1" s="248">
        <v>151</v>
      </c>
      <c r="FE1" s="248">
        <v>152</v>
      </c>
      <c r="FF1" s="248">
        <v>153</v>
      </c>
      <c r="FG1" s="248">
        <v>154</v>
      </c>
      <c r="FH1" s="248">
        <v>155</v>
      </c>
      <c r="FI1" s="248">
        <v>156</v>
      </c>
      <c r="FJ1" s="248">
        <v>157</v>
      </c>
      <c r="FK1" s="248">
        <v>158</v>
      </c>
      <c r="FL1" s="248">
        <v>159</v>
      </c>
      <c r="FM1" s="248">
        <v>160</v>
      </c>
      <c r="FN1" s="248">
        <v>161</v>
      </c>
      <c r="FO1" s="248">
        <v>162</v>
      </c>
      <c r="FP1" s="248">
        <v>163</v>
      </c>
      <c r="FQ1" s="248">
        <v>164</v>
      </c>
      <c r="FR1" s="248">
        <v>165</v>
      </c>
      <c r="FS1" s="248">
        <v>166</v>
      </c>
      <c r="FT1" s="248">
        <v>167</v>
      </c>
      <c r="FU1" s="248">
        <v>168</v>
      </c>
      <c r="FV1" s="248">
        <v>169</v>
      </c>
      <c r="FW1" s="248">
        <v>170</v>
      </c>
      <c r="FX1" s="248">
        <v>171</v>
      </c>
      <c r="FY1" s="248">
        <v>172</v>
      </c>
      <c r="FZ1" s="248">
        <v>173</v>
      </c>
      <c r="GA1" s="248">
        <v>174</v>
      </c>
      <c r="GB1" s="248">
        <v>175</v>
      </c>
      <c r="GC1" s="248">
        <v>176</v>
      </c>
      <c r="GD1" s="248">
        <v>177</v>
      </c>
      <c r="GE1" s="248">
        <v>178</v>
      </c>
      <c r="GF1" s="248">
        <v>179</v>
      </c>
      <c r="GG1" s="248">
        <v>180</v>
      </c>
      <c r="GH1" s="248">
        <v>181</v>
      </c>
      <c r="GI1" s="248">
        <v>182</v>
      </c>
      <c r="GJ1" s="248">
        <v>183</v>
      </c>
      <c r="GK1" s="248">
        <v>184</v>
      </c>
      <c r="GL1" s="248">
        <v>185</v>
      </c>
      <c r="GM1" s="248">
        <v>186</v>
      </c>
      <c r="GN1" s="248">
        <v>187</v>
      </c>
      <c r="GO1" s="248">
        <v>188</v>
      </c>
      <c r="GP1" s="248">
        <v>189</v>
      </c>
      <c r="GQ1" s="248">
        <v>190</v>
      </c>
      <c r="GR1" s="248">
        <v>191</v>
      </c>
      <c r="GS1" s="248">
        <v>192</v>
      </c>
      <c r="GT1" s="248">
        <v>193</v>
      </c>
      <c r="GU1" s="248">
        <v>194</v>
      </c>
      <c r="GV1" s="248">
        <v>195</v>
      </c>
      <c r="GW1" s="248">
        <v>196</v>
      </c>
      <c r="GX1" s="248">
        <v>197</v>
      </c>
      <c r="GY1" s="248">
        <v>198</v>
      </c>
      <c r="GZ1" s="248">
        <v>199</v>
      </c>
      <c r="HA1" s="248">
        <v>200</v>
      </c>
      <c r="HB1" s="248">
        <v>201</v>
      </c>
      <c r="HC1" s="248">
        <v>202</v>
      </c>
      <c r="HD1" s="248">
        <v>203</v>
      </c>
      <c r="HE1" s="248">
        <v>204</v>
      </c>
      <c r="HF1" s="248">
        <v>205</v>
      </c>
      <c r="HG1" s="248">
        <v>206</v>
      </c>
      <c r="HH1" s="248">
        <v>207</v>
      </c>
      <c r="HI1" s="248">
        <v>208</v>
      </c>
      <c r="HJ1" s="248">
        <v>209</v>
      </c>
      <c r="HK1" s="248">
        <v>210</v>
      </c>
      <c r="HL1" s="248">
        <v>211</v>
      </c>
      <c r="HM1" s="248">
        <v>212</v>
      </c>
      <c r="HN1" s="248">
        <v>213</v>
      </c>
      <c r="HO1" s="248">
        <v>214</v>
      </c>
      <c r="HP1" s="248">
        <v>215</v>
      </c>
      <c r="HQ1" s="248">
        <v>216</v>
      </c>
      <c r="HR1" s="248">
        <v>217</v>
      </c>
      <c r="HS1" s="248">
        <v>218</v>
      </c>
      <c r="HT1" s="248">
        <v>219</v>
      </c>
      <c r="HU1" s="248">
        <v>220</v>
      </c>
      <c r="HV1" s="248">
        <v>221</v>
      </c>
      <c r="HW1" s="248">
        <v>222</v>
      </c>
      <c r="HX1" s="248">
        <v>223</v>
      </c>
      <c r="HY1" s="248">
        <v>224</v>
      </c>
      <c r="HZ1" s="248">
        <v>225</v>
      </c>
      <c r="IA1" s="248">
        <v>226</v>
      </c>
      <c r="IB1" s="248">
        <v>227</v>
      </c>
      <c r="IC1" s="248">
        <v>228</v>
      </c>
      <c r="ID1" s="248">
        <v>229</v>
      </c>
      <c r="IE1" s="248">
        <v>230</v>
      </c>
    </row>
    <row r="2" spans="1:239" ht="12.75" customHeight="1" x14ac:dyDescent="0.15">
      <c r="A2" s="248">
        <v>1</v>
      </c>
      <c r="B2" s="249" t="str">
        <f>'（様式第１）融資計画書'!$BS$2</f>
        <v>様式第1_L4</v>
      </c>
      <c r="C2" s="249" t="str">
        <f>'（様式第１）融資計画書'!$BT$2</f>
        <v>年</v>
      </c>
      <c r="D2" s="249" t="str">
        <f>'（様式第１）融資計画書'!$BU$2</f>
        <v/>
      </c>
      <c r="I2" s="247" t="s">
        <v>471</v>
      </c>
      <c r="J2" s="249" t="str">
        <f>'（様式第１）融資計画書'!$BS$2</f>
        <v>様式第1_L4</v>
      </c>
      <c r="K2" s="249" t="str">
        <f>'（様式第１）融資計画書'!$BS$3</f>
        <v>様式第1_N4</v>
      </c>
      <c r="L2" s="249" t="str">
        <f>'（様式第１）融資計画書'!$BS$4</f>
        <v>様式第1_P4</v>
      </c>
      <c r="M2" s="249" t="str">
        <f>'（様式第１）融資計画書'!$BS$5</f>
        <v>様式第1_K14</v>
      </c>
      <c r="N2" s="249" t="str">
        <f>'（様式第１）融資計画書'!$BS$6</f>
        <v>様式第1_K17</v>
      </c>
      <c r="O2" s="249" t="str">
        <f>'（様式第１）融資計画書'!$BS$7</f>
        <v>様式第1_K20</v>
      </c>
      <c r="P2" s="249" t="str">
        <f>'（様式第１）融資計画書'!$BS$8</f>
        <v>様式第1_K22</v>
      </c>
      <c r="Q2" s="249" t="str">
        <f>'（様式第１）融資計画書'!$BS$9</f>
        <v>様式第1_K25</v>
      </c>
      <c r="R2" s="249" t="str">
        <f>'（様式第１）融資計画書'!$BS$10</f>
        <v>様式第1_K28</v>
      </c>
      <c r="S2" s="249" t="str">
        <f>'（様式第１）融資計画書'!$BS$11</f>
        <v>様式第1_K31</v>
      </c>
      <c r="T2" s="249" t="str">
        <f>'（様式第１）融資計画書'!$BS$12</f>
        <v>様式第1_K33</v>
      </c>
      <c r="U2" s="249" t="str">
        <f>'（様式第１）融資計画書'!$BS$13</f>
        <v>様式第1_B70</v>
      </c>
      <c r="V2" s="249" t="str">
        <f>'（様式第１）融資計画書'!$BS$14</f>
        <v>様式第1_B74</v>
      </c>
      <c r="W2" s="249" t="str">
        <f>'（別添１）融資計画詳細1'!$DI$2</f>
        <v>別添1_C6</v>
      </c>
      <c r="X2" s="249" t="str">
        <f>'（別添１）融資計画詳細1'!$DI$3</f>
        <v>別添1_C8</v>
      </c>
      <c r="Y2" s="249" t="str">
        <f>'（別添１）融資計画詳細1'!$DI$4</f>
        <v>別添1_C10</v>
      </c>
      <c r="Z2" s="249" t="str">
        <f>'（別添１）融資計画詳細1'!$DI$5</f>
        <v>別添1_D12</v>
      </c>
      <c r="AA2" s="249" t="str">
        <f>'（別添１）融資計画詳細1'!$DI$6</f>
        <v>別添1_D13</v>
      </c>
      <c r="AB2" s="249" t="str">
        <f>'（別添１）融資計画詳細1'!$DI$7</f>
        <v>別添1_C14</v>
      </c>
      <c r="AC2" s="249" t="str">
        <f>'（別添１）融資計画詳細1'!$DI$8</f>
        <v>別添1_C17</v>
      </c>
      <c r="AD2" s="249" t="str">
        <f>'（別添１）融資計画詳細1'!$DI$9</f>
        <v>別添1_C19</v>
      </c>
      <c r="AE2" s="249" t="str">
        <f>'（別添１）融資計画詳細1'!$DI$10</f>
        <v>別添1_C21</v>
      </c>
      <c r="AF2" s="249" t="str">
        <f>'（別添１）融資計画詳細1'!$DI$11</f>
        <v>別添1_D23</v>
      </c>
      <c r="AG2" s="249" t="str">
        <f>'（別添１）融資計画詳細1'!$DI$12</f>
        <v>別添1_D24</v>
      </c>
      <c r="AH2" s="249" t="str">
        <f>'（別添１）融資計画詳細1'!$DI$13</f>
        <v>別添1_C25</v>
      </c>
      <c r="AI2" s="249" t="str">
        <f>'（別添１）融資計画詳細1'!$DI$14</f>
        <v>別添1_L36</v>
      </c>
      <c r="AJ2" s="249" t="str">
        <f>'（別添１）融資計画詳細1'!$DI$15</f>
        <v>別添1_L44</v>
      </c>
      <c r="AK2" s="249" t="str">
        <f>'（別添１）融資計画詳細1'!$DI$16</f>
        <v>別添1_H8</v>
      </c>
      <c r="AL2" s="249" t="str">
        <f>'（別添１）融資計画詳細2'!$BG$2</f>
        <v>別添1融_L2</v>
      </c>
      <c r="AM2" s="249" t="str">
        <f>'（別添１）融資計画詳細3'!$BW$2</f>
        <v>別添1_D7</v>
      </c>
      <c r="AN2" s="249" t="str">
        <f>'（別添１）融資計画詳細3'!$BW$3</f>
        <v>別添1_M7</v>
      </c>
      <c r="AO2" s="249" t="str">
        <f>'（別添１）融資計画詳細3'!$BW$4</f>
        <v>別添1_D9</v>
      </c>
      <c r="AP2" s="249" t="str">
        <f>'（別添１）融資計画詳細3'!$BW$5</f>
        <v>別添1_J9</v>
      </c>
      <c r="AQ2" s="249" t="str">
        <f>'（別添１）融資計画詳細3'!$BW$6</f>
        <v>別添1_D11</v>
      </c>
      <c r="AR2" s="249" t="str">
        <f>'（別添１）融資計画詳細3'!$BW$7</f>
        <v>別添1_D13</v>
      </c>
      <c r="AS2" s="249" t="str">
        <f>'（別添１）融資計画詳細3'!$BW$8</f>
        <v>別添1_M13</v>
      </c>
      <c r="AT2" s="249" t="str">
        <f>'（別添１）融資計画詳細3'!$BW$9</f>
        <v>別添1_D15</v>
      </c>
      <c r="AU2" s="249" t="str">
        <f>'（別添１）融資計画詳細3'!$BW$10</f>
        <v>別添1_M15</v>
      </c>
      <c r="AV2" s="249" t="str">
        <f>'（別添１）融資計画詳細3'!$BW$11</f>
        <v>別添1_G17</v>
      </c>
      <c r="AW2" s="249" t="str">
        <f>'（別添１）融資計画詳細3'!$BW$12</f>
        <v>別添1_D15</v>
      </c>
      <c r="AX2" s="249" t="str">
        <f>'（別添１）融資計画詳細3'!$BW$13</f>
        <v>別添1_D25</v>
      </c>
      <c r="AY2" s="249" t="str">
        <f>'（別添１）融資計画詳細3'!$BW$14</f>
        <v>別添1_J25</v>
      </c>
      <c r="AZ2" s="249" t="str">
        <f>'（別添１）融資計画詳細3'!$BW$15</f>
        <v>別添1_D27</v>
      </c>
      <c r="BA2" s="249" t="str">
        <f>'（別添１）融資計画詳細3'!$BW$16</f>
        <v>別添1_A27～35</v>
      </c>
      <c r="BB2" s="249" t="str">
        <f>'（別添１）融資計画詳細3'!$BW$17</f>
        <v>別添1_G52</v>
      </c>
      <c r="BC2" s="249" t="str">
        <f>'（別添１）融資計画詳細3'!$BW$18</f>
        <v>別添1_A52</v>
      </c>
      <c r="BD2" s="249" t="str">
        <f>'（別添１）融資計画詳細3'!$BW$19</f>
        <v>別添1_A42</v>
      </c>
      <c r="BE2" s="249" t="str">
        <f>'（別添１）融資計画詳細4'!$CK$8</f>
        <v>別添1_G8</v>
      </c>
      <c r="BF2" s="249" t="str">
        <f>'（別添１）融資計画詳細4'!$CK$9</f>
        <v>別添1_G9</v>
      </c>
      <c r="BG2" s="249" t="str">
        <f>'（別添１）融資計画詳細4'!$CK$10</f>
        <v>別添1_G10</v>
      </c>
      <c r="BH2" s="249" t="str">
        <f>'（別添１）融資計画詳細4'!$CK$11</f>
        <v>別添1_G11</v>
      </c>
      <c r="BI2" s="249" t="str">
        <f>'（別添１）融資計画詳細4'!$CK$12</f>
        <v>別添1_G17</v>
      </c>
      <c r="BJ2" s="249" t="str">
        <f>'（別添１）融資計画詳細4'!$CK$13</f>
        <v>別添1_G18</v>
      </c>
      <c r="BK2" s="249" t="str">
        <f>'（別添１）融資計画詳細4'!$CK$14</f>
        <v>別添1_G19</v>
      </c>
      <c r="BL2" s="249" t="str">
        <f>'（別添１）融資計画詳細4'!$CK$15</f>
        <v>別添1_G20</v>
      </c>
      <c r="BM2" s="249" t="str">
        <f>'（別添４）エネルギー消費効率の根拠（要件ア）'!$Z$1</f>
        <v>別添4_A126～A129</v>
      </c>
      <c r="BN2" s="249" t="str">
        <f>'（別添４）エネルギー消費効率の根拠（要件ア）'!$Z$2</f>
        <v>別添4_D133</v>
      </c>
      <c r="BO2" s="249" t="str">
        <f>'（別添４）エネルギー消費効率の根拠（要件ア）'!$Z$3</f>
        <v>別添4_D134</v>
      </c>
      <c r="BP2" s="249" t="str">
        <f>'（別添４）エネルギー消費効率の根拠（要件ア）'!$Z$4</f>
        <v>別添4_D135</v>
      </c>
      <c r="BQ2" s="249" t="str">
        <f>'（別添４）エネルギー消費効率の根拠（要件ア）'!$Z$5</f>
        <v>別添4_D136</v>
      </c>
      <c r="BR2" s="249" t="str">
        <f>'（別添４）エネルギー消費効率の根拠（要件ア）'!$Z$6</f>
        <v>別添4_D137</v>
      </c>
      <c r="BS2" s="249" t="str">
        <f>'（別添４）エネルギー消費効率の根拠（要件ア）'!$Z$7</f>
        <v>別添4_D138</v>
      </c>
      <c r="BT2" s="249" t="str">
        <f>'（別添４）エネルギー消費効率の根拠（要件ア）'!$Z$8</f>
        <v>別添4_D142</v>
      </c>
      <c r="BU2" s="249" t="str">
        <f>'（別添４）エネルギー消費効率の根拠（要件ア）'!$Z$9</f>
        <v>別添4_G154</v>
      </c>
      <c r="BV2" s="249" t="str">
        <f>'（別添４）エネルギー消費効率の根拠（要件ア）'!$Z$10</f>
        <v>別添4_G155</v>
      </c>
      <c r="BW2" s="249" t="str">
        <f>'（別添４）エネルギー消費効率の根拠（要件ア）'!$Z$11</f>
        <v>別添4_G156</v>
      </c>
      <c r="BX2" s="249" t="str">
        <f>'（別添４）エネルギー消費効率の根拠（要件ア）'!$Z$12</f>
        <v>別添4_G157</v>
      </c>
      <c r="BY2" s="249" t="str">
        <f>'（別添４）エネルギー消費効率の根拠（要件ア）'!$Z$13</f>
        <v>別添4_G158</v>
      </c>
      <c r="BZ2" s="249" t="str">
        <f>'（別添４）エネルギー消費効率の根拠（要件ア）'!$Z$14</f>
        <v>別添4_G162</v>
      </c>
      <c r="CA2" s="249" t="str">
        <f>'（別添４）エネルギー消費効率の根拠（要件ア）'!$Z$15</f>
        <v>別添4_G163</v>
      </c>
      <c r="CB2" s="249" t="str">
        <f>'（別添４）エネルギー消費効率の根拠（要件ア）'!$Z$16</f>
        <v>別添4_G164</v>
      </c>
      <c r="CC2" s="249" t="str">
        <f>'（別添４）エネルギー消費効率の根拠（要件ア）'!$Z$17</f>
        <v>別添4_G165</v>
      </c>
      <c r="CD2" s="249" t="str">
        <f>'（別添４）エネルギー消費効率の根拠（要件ア）'!$Z$18</f>
        <v>別添4_G166</v>
      </c>
      <c r="CE2" s="249" t="str">
        <f>'（別添４）エネルギー消費効率の根拠（要件ア）'!$Z$19</f>
        <v>別添4_D167</v>
      </c>
      <c r="CF2" s="249" t="str">
        <f>'（別添４）エネルギー消費効率の根拠（要件ア）'!$Z$20</f>
        <v>別添4_D171</v>
      </c>
      <c r="CG2" s="249" t="str">
        <f>'（別添４）エネルギー消費効率の根拠（要件ア）'!$Z$21</f>
        <v>別添4_A189～A191</v>
      </c>
      <c r="CH2" s="249" t="str">
        <f>'（別添４）エネルギー消費効率の根拠（要件ア）'!$Z$22</f>
        <v>別添4_D196</v>
      </c>
      <c r="CI2" s="249" t="str">
        <f>'（別添４）エネルギー消費効率の根拠（要件ア）'!$Z$23</f>
        <v>別添4_D197</v>
      </c>
      <c r="CJ2" s="249" t="str">
        <f>'（別添４）エネルギー消費効率の根拠（要件ア）'!$Z$24</f>
        <v>別添4_D198</v>
      </c>
      <c r="CK2" s="249" t="str">
        <f>'（別添４）エネルギー消費効率の根拠（要件ア）'!$Z$25</f>
        <v>別添4_D199</v>
      </c>
      <c r="CL2" s="249" t="str">
        <f>'（別添４）エネルギー消費効率の根拠（要件ア）'!$Z$26</f>
        <v>別添4_D200</v>
      </c>
      <c r="CM2" s="249" t="str">
        <f>'（別添４）エネルギー消費効率の根拠（要件ア）'!$Z$27</f>
        <v>別添4_D201</v>
      </c>
      <c r="CN2" s="249" t="str">
        <f>'（別添４）エネルギー消費効率の根拠（要件ア）'!$Z$28</f>
        <v>別添4_D205</v>
      </c>
      <c r="CO2" s="249" t="str">
        <f>'（別添４）エネルギー消費効率の根拠（要件ア）'!$Z$29</f>
        <v>別添4_G217</v>
      </c>
      <c r="CP2" s="249" t="str">
        <f>'（別添４）エネルギー消費効率の根拠（要件ア）'!$Z$30</f>
        <v>別添4_G218</v>
      </c>
      <c r="CQ2" s="249" t="str">
        <f>'（別添４）エネルギー消費効率の根拠（要件ア）'!$Z$31</f>
        <v>別添4_G219</v>
      </c>
      <c r="CR2" s="249" t="str">
        <f>'（別添４）エネルギー消費効率の根拠（要件ア）'!$Z$32</f>
        <v>別添4_G220</v>
      </c>
      <c r="CS2" s="249" t="str">
        <f>'（別添４）エネルギー消費効率の根拠（要件ア）'!$Z$33</f>
        <v>別添4_G221</v>
      </c>
      <c r="CT2" s="249" t="str">
        <f>'（別添４）エネルギー消費効率の根拠（要件ア）'!$Z$34</f>
        <v>別添4_G225</v>
      </c>
      <c r="CU2" s="249" t="str">
        <f>'（別添４）エネルギー消費効率の根拠（要件ア）'!$Z$35</f>
        <v>別添4_G226</v>
      </c>
      <c r="CV2" s="249" t="str">
        <f>'（別添４）エネルギー消費効率の根拠（要件ア）'!$Z$36</f>
        <v>別添4_G227</v>
      </c>
      <c r="CW2" s="249" t="str">
        <f>'（別添４）エネルギー消費効率の根拠（要件ア）'!$Z$37</f>
        <v>別添4_G228</v>
      </c>
      <c r="CX2" s="249" t="str">
        <f>'（別添４）エネルギー消費効率の根拠（要件ア）'!$Z$38</f>
        <v>別添4_G229</v>
      </c>
      <c r="CY2" s="249" t="str">
        <f>'（別添４）エネルギー消費効率の根拠（要件ア）'!$Z$39</f>
        <v>別添4_D230</v>
      </c>
      <c r="CZ2" s="249" t="str">
        <f>'（別添４）エネルギー消費効率の根拠（要件ア）'!$Z$40</f>
        <v>別添4_D234</v>
      </c>
      <c r="DA2" s="249" t="str">
        <f>'（別添４）エネルギー消費効率の根拠（要件ア）'!$Z$41</f>
        <v>別添4_A252～A255</v>
      </c>
      <c r="DB2" s="249" t="str">
        <f>'（別添４）エネルギー消費効率の根拠（要件ア）'!$Z$42</f>
        <v>別添4_D259</v>
      </c>
      <c r="DC2" s="249" t="str">
        <f>'（別添４）エネルギー消費効率の根拠（要件ア）'!$Z$43</f>
        <v>別添4_D260</v>
      </c>
      <c r="DD2" s="249" t="str">
        <f>'（別添４）エネルギー消費効率の根拠（要件ア）'!$Z$44</f>
        <v>別添4_D261</v>
      </c>
      <c r="DE2" s="249" t="str">
        <f>'（別添４）エネルギー消費効率の根拠（要件ア）'!$Z$45</f>
        <v>別添4_D262</v>
      </c>
      <c r="DF2" s="249" t="str">
        <f>'（別添４）エネルギー消費効率の根拠（要件ア）'!$Z$46</f>
        <v>別添4_D263</v>
      </c>
      <c r="DG2" s="249" t="str">
        <f>'（別添４）エネルギー消費効率の根拠（要件ア）'!$Z$47</f>
        <v>別添4_D264</v>
      </c>
      <c r="DH2" s="249" t="str">
        <f>'（別添４）エネルギー消費効率の根拠（要件ア）'!$Z$48</f>
        <v>別添4_D268</v>
      </c>
      <c r="DI2" s="249" t="str">
        <f>'（別添４）エネルギー消費効率の根拠（要件ア）'!$Z$49</f>
        <v>別添4_G280</v>
      </c>
      <c r="DJ2" s="249" t="str">
        <f>'（別添４）エネルギー消費効率の根拠（要件ア）'!$Z$50</f>
        <v>別添4_G281</v>
      </c>
      <c r="DK2" s="249" t="str">
        <f>'（別添４）エネルギー消費効率の根拠（要件ア）'!$Z$51</f>
        <v>別添4_G282</v>
      </c>
      <c r="DL2" s="249" t="str">
        <f>'（別添４）エネルギー消費効率の根拠（要件ア）'!$Z$52</f>
        <v>別添4_G283</v>
      </c>
      <c r="DM2" s="249" t="str">
        <f>'（別添４）エネルギー消費効率の根拠（要件ア）'!$Z$53</f>
        <v>別添4_G284</v>
      </c>
      <c r="DN2" s="249" t="str">
        <f>'（別添４）エネルギー消費効率の根拠（要件ア）'!$Z$54</f>
        <v>別添4_G288</v>
      </c>
      <c r="DO2" s="249" t="str">
        <f>'（別添４）エネルギー消費効率の根拠（要件ア）'!$Z$55</f>
        <v>別添4_G289</v>
      </c>
      <c r="DP2" s="249" t="str">
        <f>'（別添４）エネルギー消費効率の根拠（要件ア）'!$Z$56</f>
        <v>別添4_G290</v>
      </c>
      <c r="DQ2" s="249" t="str">
        <f>'（別添４）エネルギー消費効率の根拠（要件ア）'!$Z$57</f>
        <v>別添4_G291</v>
      </c>
      <c r="DR2" s="249" t="str">
        <f>'（別添４）エネルギー消費効率の根拠（要件ア）'!$Z$58</f>
        <v>別添4_G292</v>
      </c>
      <c r="DS2" s="249" t="str">
        <f>'（別添４）エネルギー消費効率の根拠（要件ア）'!$Z$59</f>
        <v>別添4_D293</v>
      </c>
      <c r="DT2" s="249" t="str">
        <f>'（別添４）エネルギー消費効率の根拠（要件ア）'!$Z$60</f>
        <v>別添4_D297</v>
      </c>
      <c r="DU2" s="249" t="str">
        <f>'（別添４）エネルギー消費効率の根拠（要件ア）'!$Z$61</f>
        <v>別添4_A315～A318</v>
      </c>
      <c r="DV2" s="249" t="str">
        <f>'（別添４）エネルギー消費効率の根拠（要件ア）'!$Z$62</f>
        <v>別添4_D322</v>
      </c>
      <c r="DW2" s="249" t="str">
        <f>'（別添４）エネルギー消費効率の根拠（要件ア）'!$Z$63</f>
        <v>別添4_D323</v>
      </c>
      <c r="DX2" s="249" t="str">
        <f>'（別添４）エネルギー消費効率の根拠（要件ア）'!$Z$64</f>
        <v>別添4_D324</v>
      </c>
      <c r="DY2" s="249" t="str">
        <f>'（別添４）エネルギー消費効率の根拠（要件ア）'!$Z$65</f>
        <v>別添4_D325</v>
      </c>
      <c r="DZ2" s="249" t="str">
        <f>'（別添４）エネルギー消費効率の根拠（要件ア）'!$Z$66</f>
        <v>別添4_D326</v>
      </c>
      <c r="EA2" s="249" t="str">
        <f>'（別添４）エネルギー消費効率の根拠（要件ア）'!$Z$67</f>
        <v>別添4_D327</v>
      </c>
      <c r="EB2" s="249" t="str">
        <f>'（別添４）エネルギー消費効率の根拠（要件ア）'!$Z$68</f>
        <v>別添4_D331</v>
      </c>
      <c r="EC2" s="249" t="str">
        <f>'（別添４）エネルギー消費効率の根拠（要件ア）'!$Z$69</f>
        <v>別添4_G343</v>
      </c>
      <c r="ED2" s="249" t="str">
        <f>'（別添４）エネルギー消費効率の根拠（要件ア）'!$Z$70</f>
        <v>別添4_G344</v>
      </c>
      <c r="EE2" s="249" t="str">
        <f>'（別添４）エネルギー消費効率の根拠（要件ア）'!$Z$71</f>
        <v>別添4_G345</v>
      </c>
      <c r="EF2" s="249" t="str">
        <f>'（別添４）エネルギー消費効率の根拠（要件ア）'!$Z$72</f>
        <v>別添4_G346</v>
      </c>
      <c r="EG2" s="249" t="str">
        <f>'（別添４）エネルギー消費効率の根拠（要件ア）'!$Z$73</f>
        <v>別添4_G347</v>
      </c>
      <c r="EH2" s="249" t="str">
        <f>'（別添４）エネルギー消費効率の根拠（要件ア）'!$Z$74</f>
        <v>別添4_G351</v>
      </c>
      <c r="EI2" s="249" t="str">
        <f>'（別添４）エネルギー消費効率の根拠（要件ア）'!$Z$75</f>
        <v>別添4_G352</v>
      </c>
      <c r="EJ2" s="249" t="str">
        <f>'（別添４）エネルギー消費効率の根拠（要件ア）'!$Z$76</f>
        <v>別添4_G353</v>
      </c>
      <c r="EK2" s="249" t="str">
        <f>'（別添４）エネルギー消費効率の根拠（要件ア）'!$Z$77</f>
        <v>別添4_G354</v>
      </c>
      <c r="EL2" s="249" t="str">
        <f>'（別添４）エネルギー消費効率の根拠（要件ア）'!$Z$78</f>
        <v>別添4_G355</v>
      </c>
      <c r="EM2" s="249" t="str">
        <f>'（別添４）エネルギー消費効率の根拠（要件ア）'!$Z$79</f>
        <v>別添4_D356</v>
      </c>
      <c r="EN2" s="249" t="str">
        <f>'（別添４）エネルギー消費効率の根拠（要件ア）'!$Z$80</f>
        <v>別添4_D360</v>
      </c>
      <c r="EO2" s="249" t="str">
        <f>'（別添４）エネルギー消費効率の根拠（要件ア）'!$Z$81</f>
        <v>別添4_A378～A381</v>
      </c>
      <c r="EP2" s="249" t="str">
        <f>'（別添４）エネルギー消費効率の根拠（要件ア）'!$Z$82</f>
        <v/>
      </c>
      <c r="EQ2" s="249" t="str">
        <f>'（別添４）エネルギー消費効率の根拠（要件ア）'!$Z$83</f>
        <v/>
      </c>
      <c r="ER2" s="249" t="str">
        <f>'（別添４）エネルギー消費効率の根拠（要件ア）'!$Z$84</f>
        <v/>
      </c>
      <c r="ES2" s="249" t="str">
        <f>'（別添４）エネルギー消費効率の根拠（要件ア）'!$Z$85</f>
        <v/>
      </c>
      <c r="ET2" s="249" t="str">
        <f>'（別添４）エネルギー消費効率の根拠（要件ア）'!$Z$86</f>
        <v/>
      </c>
      <c r="EU2" s="249" t="str">
        <f>'（別添４）エネルギー消費効率の根拠（要件ア）'!$Z$87</f>
        <v/>
      </c>
      <c r="EV2" s="249" t="str">
        <f>'（別添４）エネルギー消費効率の根拠（要件ア）'!$Z$88</f>
        <v/>
      </c>
      <c r="EW2" s="249" t="str">
        <f>'（別添４）エネルギー消費効率の根拠（要件ア）'!$Z$89</f>
        <v/>
      </c>
      <c r="EX2" s="249" t="str">
        <f>'（別添４）エネルギー消費効率の根拠（要件ア）'!$Z$90</f>
        <v/>
      </c>
      <c r="EY2" s="249" t="str">
        <f>'（別添４）エネルギー消費効率の根拠（要件ア）'!$Z$91</f>
        <v/>
      </c>
      <c r="EZ2" s="249" t="str">
        <f>'（別添４）エネルギー消費効率の根拠（要件ア）'!$Z$92</f>
        <v/>
      </c>
      <c r="FA2" s="249" t="str">
        <f>'（別添４）エネルギー消費効率の根拠（要件ア）'!$Z$93</f>
        <v/>
      </c>
      <c r="FB2" s="249" t="str">
        <f>'（別添４）エネルギー消費効率の根拠（要件ア）'!$Z$94</f>
        <v/>
      </c>
      <c r="FC2" s="249" t="str">
        <f>'（別添４）エネルギー消費効率の根拠（要件ア）'!$Z$95</f>
        <v/>
      </c>
      <c r="FD2" s="249" t="str">
        <f>'（別添４）エネルギー消費効率の根拠（要件ア）'!$Z$96</f>
        <v/>
      </c>
      <c r="FE2" s="249" t="str">
        <f>'（別添４）エネルギー消費効率の根拠（要件ア）'!$Z$97</f>
        <v/>
      </c>
      <c r="FF2" s="249" t="str">
        <f>'（別添４）エネルギー消費効率の根拠（要件ア）'!$Z$98</f>
        <v/>
      </c>
      <c r="FG2" s="249" t="str">
        <f>'（別添４）エネルギー消費効率の根拠（要件ア）'!$Z$99</f>
        <v/>
      </c>
      <c r="FH2" s="249" t="str">
        <f>'（別添４）エネルギー消費効率の根拠（要件ア）'!$Z$100</f>
        <v/>
      </c>
      <c r="FI2" s="249" t="str">
        <f>'（別添５）エネルギー消費原単位の改善根拠（要件イ）'!$BG$1</f>
        <v>別添5_A6</v>
      </c>
      <c r="FJ2" s="249" t="str">
        <f>'（別添５）エネルギー消費原単位の改善根拠（要件イ）'!$BG$2</f>
        <v>別添5_A28</v>
      </c>
      <c r="FK2" s="249" t="str">
        <f>'（別添５）エネルギー消費原単位の改善根拠（要件イ）'!$BG$3</f>
        <v>別添5_A28</v>
      </c>
      <c r="FL2" s="249" t="str">
        <f>'（別添６）省エネルギー取組の根拠（要件ウ）'!$BK$6</f>
        <v>別添6_A6</v>
      </c>
      <c r="FM2" s="249" t="str">
        <f>'（別添６）省エネルギー取組の根拠（要件ウ）'!$BK$7</f>
        <v>別添6_A14</v>
      </c>
      <c r="FN2" s="249" t="str">
        <f>'（別添７）見込み省エネルギー量の算出（要件アと要件ウ）'!$BX$1</f>
        <v>別添7_1_U65</v>
      </c>
      <c r="FO2" s="249" t="str">
        <f>'（別添７）見込み省エネルギー量の算出（要件アと要件ウ）'!$BX$2</f>
        <v>別添7_1_U66</v>
      </c>
      <c r="FP2" s="249" t="str">
        <f>'（別添７）見込み省エネルギー量の算出（要件アと要件ウ）'!$BX$3</f>
        <v>別添7_1_B69</v>
      </c>
      <c r="FQ2" s="249" t="str">
        <f>'（別添７）見込み省エネルギー量の算出（要件アと要件ウ）'!$BX$4</f>
        <v>別添7_1_E69</v>
      </c>
      <c r="FR2" s="249" t="str">
        <f>'（別添７）見込み省エネルギー量の算出（要件アと要件ウ）'!$BX$5</f>
        <v>別添7_1_H69</v>
      </c>
      <c r="FS2" s="249" t="str">
        <f>'（別添７）見込み省エネルギー量の算出（要件アと要件ウ）'!$BX$6</f>
        <v>別添7_1_L69</v>
      </c>
      <c r="FT2" s="249" t="str">
        <f>'（別添７）見込み省エネルギー量の算出（要件アと要件ウ）'!$BX$7</f>
        <v>別添7_1_P69</v>
      </c>
      <c r="FU2" s="249" t="str">
        <f>'（別添７）見込み省エネルギー量の算出（要件アと要件ウ）'!$BX$8</f>
        <v>別添7_2_B78</v>
      </c>
      <c r="FV2" s="249" t="str">
        <f>'（別添７）見込み省エネルギー量の算出（要件アと要件ウ）'!$BX$9</f>
        <v>別添7_2_E78</v>
      </c>
      <c r="FW2" s="249" t="str">
        <f>'（別添７）見込み省エネルギー量の算出（要件アと要件ウ）'!$BX$10</f>
        <v>別添7_2_H78</v>
      </c>
      <c r="FX2" s="249" t="str">
        <f>'（別添７）見込み省エネルギー量の算出（要件アと要件ウ）'!$BX$11</f>
        <v>別添7_2_L78</v>
      </c>
      <c r="FY2" s="249" t="str">
        <f>'（別添７）見込み省エネルギー量の算出（要件アと要件ウ）'!$BX$12</f>
        <v>別添7_2_P78</v>
      </c>
      <c r="FZ2" s="249" t="str">
        <f>'（別添７）見込み省エネルギー量の算出（要件アと要件ウ）'!$BX$13</f>
        <v>別添7_3_B87</v>
      </c>
      <c r="GA2" s="249" t="str">
        <f>'（別添７）見込み省エネルギー量の算出（要件アと要件ウ）'!$BX$14</f>
        <v>別添7_3_E87</v>
      </c>
      <c r="GB2" s="249" t="str">
        <f>'（別添７）見込み省エネルギー量の算出（要件アと要件ウ）'!$BX$15</f>
        <v>別添7_3_H87</v>
      </c>
      <c r="GC2" s="249" t="str">
        <f>'（別添７）見込み省エネルギー量の算出（要件アと要件ウ）'!$BX$16</f>
        <v>別添7_3_L87</v>
      </c>
      <c r="GD2" s="249" t="str">
        <f>'（別添７）見込み省エネルギー量の算出（要件アと要件ウ）'!$BX$17</f>
        <v>別添7_3_P87</v>
      </c>
      <c r="GE2" s="249" t="str">
        <f>'（別添７）見込み省エネルギー量の算出（要件アと要件ウ）'!$BX$18</f>
        <v>別添7_4_B96</v>
      </c>
      <c r="GF2" s="249" t="str">
        <f>'（別添７）見込み省エネルギー量の算出（要件アと要件ウ）'!$BX$19</f>
        <v>別添7_4_E96</v>
      </c>
      <c r="GG2" s="249" t="str">
        <f>'（別添７）見込み省エネルギー量の算出（要件アと要件ウ）'!$BX$20</f>
        <v>別添7_4_H96</v>
      </c>
      <c r="GH2" s="249" t="str">
        <f>'（別添７）見込み省エネルギー量の算出（要件アと要件ウ）'!$BX$21</f>
        <v>別添7_4_L96</v>
      </c>
      <c r="GI2" s="249" t="str">
        <f>'（別添７）見込み省エネルギー量の算出（要件アと要件ウ）'!$BX$22</f>
        <v>別添7_4_P96</v>
      </c>
      <c r="GJ2" s="249" t="str">
        <f>'（別添７）見込み省エネルギー量の算出（要件アと要件ウ）'!$BX$23</f>
        <v>別添7_5_B110</v>
      </c>
      <c r="GK2" s="249" t="str">
        <f>'（別添７）見込み省エネルギー量の算出（要件アと要件ウ）'!$BX$24</f>
        <v>別添7_5_E110</v>
      </c>
      <c r="GL2" s="249" t="str">
        <f>'（別添７）見込み省エネルギー量の算出（要件アと要件ウ）'!$BX$25</f>
        <v>別添7_5_H110</v>
      </c>
      <c r="GM2" s="249" t="str">
        <f>'（別添７）見込み省エネルギー量の算出（要件アと要件ウ）'!$BX$26</f>
        <v>別添7_5_L110</v>
      </c>
      <c r="GN2" s="249" t="str">
        <f>'（別添７）見込み省エネルギー量の算出（要件アと要件ウ）'!$BX$27</f>
        <v>別添7_5_P110</v>
      </c>
      <c r="GO2" s="249" t="str">
        <f>'（別添７）見込み省エネルギー量の算出（要件アと要件ウ）'!$BX$28</f>
        <v>別添7_6_B119</v>
      </c>
      <c r="GP2" s="249" t="str">
        <f>'（別添７）見込み省エネルギー量の算出（要件アと要件ウ）'!$BX$29</f>
        <v>別添7_6_E119</v>
      </c>
      <c r="GQ2" s="249" t="str">
        <f>'（別添７）見込み省エネルギー量の算出（要件アと要件ウ）'!$BX$30</f>
        <v>別添7_6_H119</v>
      </c>
      <c r="GR2" s="249" t="str">
        <f>'（別添７）見込み省エネルギー量の算出（要件アと要件ウ）'!$BX$31</f>
        <v>別添7_6_L119</v>
      </c>
      <c r="GS2" s="249" t="str">
        <f>'（別添７）見込み省エネルギー量の算出（要件アと要件ウ）'!$BX$32</f>
        <v>別添7_6_P119</v>
      </c>
      <c r="GT2" s="249" t="str">
        <f>'（別添７）見込み省エネルギー量の算出（要件アと要件ウ）'!$BX$33</f>
        <v>別添7_7_B128</v>
      </c>
      <c r="GU2" s="249" t="str">
        <f>'（別添７）見込み省エネルギー量の算出（要件アと要件ウ）'!$BX$34</f>
        <v>別添7_7_E128</v>
      </c>
      <c r="GV2" s="249" t="str">
        <f>'（別添７）見込み省エネルギー量の算出（要件アと要件ウ）'!$BX$35</f>
        <v>別添7_7_H128</v>
      </c>
      <c r="GW2" s="249" t="str">
        <f>'（別添７）見込み省エネルギー量の算出（要件アと要件ウ）'!$BX$36</f>
        <v>別添7_7_L128</v>
      </c>
      <c r="GX2" s="249" t="str">
        <f>'（別添７）見込み省エネルギー量の算出（要件アと要件ウ）'!$BX$37</f>
        <v>別添7_7_P128</v>
      </c>
      <c r="GY2" s="249" t="str">
        <f>'（別添７）見込み省エネルギー量の算出（要件アと要件ウ）'!$BX$38</f>
        <v>別添7_8_B137</v>
      </c>
      <c r="GZ2" s="249" t="str">
        <f>'（別添７）見込み省エネルギー量の算出（要件アと要件ウ）'!$BX$39</f>
        <v>別添7_8_E137</v>
      </c>
      <c r="HA2" s="249" t="str">
        <f>'（別添７）見込み省エネルギー量の算出（要件アと要件ウ）'!$BX$40</f>
        <v>別添7_8_H137</v>
      </c>
      <c r="HB2" s="249" t="str">
        <f>'（別添７）見込み省エネルギー量の算出（要件アと要件ウ）'!$BX$41</f>
        <v>別添7_8_L137</v>
      </c>
      <c r="HC2" s="249" t="str">
        <f>'（別添７）見込み省エネルギー量の算出（要件アと要件ウ）'!$BX$42</f>
        <v>別添7_8_P137</v>
      </c>
      <c r="HD2" s="249" t="str">
        <f>'（別添７）見込み省エネルギー量の算出（要件アと要件ウ）'!$BX$43</f>
        <v>別添7_9_B151</v>
      </c>
      <c r="HE2" s="249" t="str">
        <f>'（別添７）見込み省エネルギー量の算出（要件アと要件ウ）'!$BX$44</f>
        <v>別添7_9_E151</v>
      </c>
      <c r="HF2" s="249" t="str">
        <f>'（別添７）見込み省エネルギー量の算出（要件アと要件ウ）'!$BX$45</f>
        <v>別添7_9_H151</v>
      </c>
      <c r="HG2" s="249" t="str">
        <f>'（別添７）見込み省エネルギー量の算出（要件アと要件ウ）'!$BX$46</f>
        <v>別添7_9_L151</v>
      </c>
      <c r="HH2" s="249" t="str">
        <f>'（別添７）見込み省エネルギー量の算出（要件アと要件ウ）'!$BX$47</f>
        <v>別添7_9_P151</v>
      </c>
      <c r="HI2" s="249" t="str">
        <f>'（別添７）見込み省エネルギー量の算出（要件アと要件ウ）'!$BX$48</f>
        <v>別添7_10_B160</v>
      </c>
      <c r="HJ2" s="249" t="str">
        <f>'（別添７）見込み省エネルギー量の算出（要件アと要件ウ）'!$BX$49</f>
        <v>別添7_10_E160</v>
      </c>
      <c r="HK2" s="249" t="str">
        <f>'（別添７）見込み省エネルギー量の算出（要件アと要件ウ）'!$BX$50</f>
        <v>別添7_10_H160</v>
      </c>
      <c r="HL2" s="249" t="str">
        <f>'（別添７）見込み省エネルギー量の算出（要件アと要件ウ）'!$BX$51</f>
        <v>別添7_10_L160</v>
      </c>
      <c r="HM2" s="249" t="str">
        <f>'（別添７）見込み省エネルギー量の算出（要件アと要件ウ）'!$BX$52</f>
        <v>別添7_10_P160</v>
      </c>
      <c r="HN2" s="249" t="str">
        <f>'（別添７）見込み省エネルギー量の算出（要件アと要件ウ）'!$BX$53</f>
        <v>別添7_11_B169</v>
      </c>
      <c r="HO2" s="249" t="str">
        <f>'（別添７）見込み省エネルギー量の算出（要件アと要件ウ）'!$BX$54</f>
        <v>別添7_11_E169</v>
      </c>
      <c r="HP2" s="249" t="str">
        <f>'（別添７）見込み省エネルギー量の算出（要件アと要件ウ）'!$BX$55</f>
        <v>別添7_11_H169</v>
      </c>
      <c r="HQ2" s="249" t="str">
        <f>'（別添７）見込み省エネルギー量の算出（要件アと要件ウ）'!$BX$56</f>
        <v>別添7_11_L169</v>
      </c>
      <c r="HR2" s="249" t="str">
        <f>'（別添７）見込み省エネルギー量の算出（要件アと要件ウ）'!$BX$57</f>
        <v>別添7_11_P169</v>
      </c>
      <c r="HS2" s="249" t="str">
        <f>'（別添７）見込み省エネルギー量の算出（要件アと要件ウ）'!$BX$58</f>
        <v>別添7_12_B179</v>
      </c>
      <c r="HT2" s="249" t="str">
        <f>'（別添７）見込み省エネルギー量の算出（要件アと要件ウ）'!$BX$59</f>
        <v>別添7_12_E179</v>
      </c>
      <c r="HU2" s="249" t="str">
        <f>'（別添７）見込み省エネルギー量の算出（要件アと要件ウ）'!$BX$60</f>
        <v>別添7_12_H179</v>
      </c>
      <c r="HV2" s="249" t="str">
        <f>'（別添７）見込み省エネルギー量の算出（要件アと要件ウ）'!$BX$61</f>
        <v>別添7_12_L179</v>
      </c>
      <c r="HW2" s="249" t="str">
        <f>'（別添７）見込み省エネルギー量の算出（要件アと要件ウ）'!$BX$62</f>
        <v>別添7_12_P179</v>
      </c>
      <c r="HX2" s="249" t="str">
        <f>'（別添７）見込み省エネルギー量の算出（要件イ）'!$DL$1</f>
        <v>別添5原単位改善_J7</v>
      </c>
      <c r="HY2" s="249" t="str">
        <f>'（別添７）見込み省エネルギー量の算出（要件イ）'!$DL$2</f>
        <v>別添5原単位改善_J11</v>
      </c>
      <c r="HZ2" s="249" t="str">
        <f>'（別添７）見込み省エネルギー量の算出（要件イ）'!$DL$3</f>
        <v>別添5原単位改善_S11</v>
      </c>
      <c r="IA2" s="249" t="str">
        <f>'（別添７）見込み省エネルギー量の算出（要件イ）'!$DL$4</f>
        <v>別添5原単位改善_J15</v>
      </c>
      <c r="IB2" s="249" t="str">
        <f>'（別添７）見込み省エネルギー量の算出（要件イ）'!$DL$5</f>
        <v>別添5原単位改善_J19</v>
      </c>
      <c r="IC2" s="249" t="str">
        <f>'（別添７）見込み省エネルギー量の算出（要件イ）'!$DL$6</f>
        <v>別添5原単位改善_S19</v>
      </c>
      <c r="ID2" s="249" t="str">
        <f>'（別添７）見込み省エネルギー量の算出（要件イ）'!$DL$7</f>
        <v>別添5原単位改善_AP36</v>
      </c>
      <c r="IE2" s="249" t="s">
        <v>714</v>
      </c>
    </row>
    <row r="3" spans="1:239" ht="12.75" customHeight="1" x14ac:dyDescent="0.15">
      <c r="A3" s="248">
        <v>2</v>
      </c>
      <c r="B3" s="249" t="str">
        <f>'（様式第１）融資計画書'!$BS$3</f>
        <v>様式第1_N4</v>
      </c>
      <c r="C3" s="249" t="str">
        <f>'（様式第１）融資計画書'!$BT$3</f>
        <v>付</v>
      </c>
      <c r="D3" s="249" t="str">
        <f>'（様式第１）融資計画書'!$BU$3</f>
        <v/>
      </c>
      <c r="I3" s="247" t="s">
        <v>472</v>
      </c>
      <c r="J3" s="249" t="str">
        <f>'（様式第１）融資計画書'!$BT$2</f>
        <v>年</v>
      </c>
      <c r="K3" s="249" t="str">
        <f>'（様式第１）融資計画書'!$BT$3</f>
        <v>付</v>
      </c>
      <c r="L3" s="249" t="str">
        <f>'（様式第１）融資計画書'!$BT$4</f>
        <v>日</v>
      </c>
      <c r="M3" s="249" t="str">
        <f>'（様式第１）融資計画書'!$BT$5</f>
        <v>指定金融機関_住所</v>
      </c>
      <c r="N3" s="249" t="str">
        <f>'（様式第１）融資計画書'!$BT$6</f>
        <v>指定金融機関_名称</v>
      </c>
      <c r="O3" s="249" t="str">
        <f>'（様式第１）融資計画書'!$BT$7</f>
        <v>指定金融機関_役職名</v>
      </c>
      <c r="P3" s="249" t="str">
        <f>'（様式第１）融資計画書'!$BT$8</f>
        <v>指定金融機関_代表者名</v>
      </c>
      <c r="Q3" s="249" t="str">
        <f>'（様式第１）融資計画書'!$BT$9</f>
        <v>利子補給対象事業者_住所</v>
      </c>
      <c r="R3" s="249" t="str">
        <f>'（様式第１）融資計画書'!$BT$10</f>
        <v>利子補給対象事業者_名称</v>
      </c>
      <c r="S3" s="249" t="str">
        <f>'（様式第１）融資計画書'!$BT$11</f>
        <v>利子補給対象事業者_役職名</v>
      </c>
      <c r="T3" s="249" t="str">
        <f>'（様式第１）融資計画書'!$BT$12</f>
        <v>利子補給対象事業者_代表者名</v>
      </c>
      <c r="U3" s="249" t="str">
        <f>'（様式第１）融資計画書'!$BT$13</f>
        <v>融資名称</v>
      </c>
      <c r="V3" s="249" t="str">
        <f>'（様式第１）融資計画書'!$BT$14</f>
        <v>融資計画の内容</v>
      </c>
      <c r="W3" s="249" t="str">
        <f>'（別添１）融資計画詳細1'!$DJ$2</f>
        <v>融資額</v>
      </c>
      <c r="X3" s="249" t="str">
        <f>'（別添１）融資計画詳細1'!$DJ$3</f>
        <v>元金均等返済額</v>
      </c>
      <c r="Y3" s="249" t="str">
        <f>'（別添１）融資計画詳細1'!$DJ$4</f>
        <v>最終弁済額</v>
      </c>
      <c r="Z3" s="249" t="str">
        <f>'（別添１）融資計画詳細1'!$DJ$5</f>
        <v>融資期間_自：</v>
      </c>
      <c r="AA3" s="249" t="str">
        <f>'（別添１）融資計画詳細1'!$DJ$6</f>
        <v>融資期間_至：</v>
      </c>
      <c r="AB3" s="249" t="str">
        <f>'（別添１）融資計画詳細1'!$DJ$7</f>
        <v>融資利率</v>
      </c>
      <c r="AC3" s="249" t="str">
        <f>'（別添１）融資計画詳細1'!$DJ$8</f>
        <v>内　交付対象融資額</v>
      </c>
      <c r="AD3" s="249" t="str">
        <f>'（別添１）融資計画詳細1'!$DJ$9</f>
        <v>元金均等返済額</v>
      </c>
      <c r="AE3" s="249" t="str">
        <f>'（別添１）融資計画詳細1'!$DJ$10</f>
        <v>最終弁済額</v>
      </c>
      <c r="AF3" s="249" t="str">
        <f>'（別添１）融資計画詳細1'!$DJ$11</f>
        <v>交付対象融資期間_自：</v>
      </c>
      <c r="AG3" s="249" t="str">
        <f>'（別添１）融資計画詳細1'!$DJ$12</f>
        <v>交付対象融資期間_至：</v>
      </c>
      <c r="AH3" s="249" t="str">
        <f>'（別添１）融資計画詳細1'!$DJ$13</f>
        <v>利子補給率</v>
      </c>
      <c r="AI3" s="249" t="str">
        <f>'（別添１）融資計画詳細1'!$DJ$14</f>
        <v>利子補給金交付申請額（円）合計_単位期間Ⅰ</v>
      </c>
      <c r="AJ3" s="249" t="str">
        <f>'（別添１）融資計画詳細1'!$DJ$15</f>
        <v>利子補給金交付申請額（円）合計_単位期間Ⅱ</v>
      </c>
      <c r="AK3" s="249" t="str">
        <f>'（別添１）融資計画詳細1'!$DJ$16</f>
        <v>融資備考欄</v>
      </c>
      <c r="AL3" s="249" t="str">
        <f>'（別添１）融資計画詳細2'!$BH$2</f>
        <v>利子補給金交付申請額合計（円）</v>
      </c>
      <c r="AM3" s="249" t="str">
        <f>'（別添１）融資計画詳細3'!$BX$2</f>
        <v>事業者名</v>
      </c>
      <c r="AN3" s="249" t="str">
        <f>'（別添１）融資計画詳細3'!$BX$3</f>
        <v>設備等利用者名</v>
      </c>
      <c r="AO3" s="249" t="str">
        <f>'（別添１）融資計画詳細3'!$BX$4</f>
        <v>（住所）都道府県</v>
      </c>
      <c r="AP3" s="249" t="str">
        <f>'（別添１）融資計画詳細3'!$BX$5</f>
        <v>市区町村</v>
      </c>
      <c r="AQ3" s="249" t="str">
        <f>'（別添１）融資計画詳細3'!$BX$6</f>
        <v>丁目・番地</v>
      </c>
      <c r="AR3" s="249" t="str">
        <f>'（別添１）融資計画詳細3'!$BX$7</f>
        <v>業種大分類</v>
      </c>
      <c r="AS3" s="249" t="str">
        <f>'（別添１）融資計画詳細3'!$BX$8</f>
        <v>業種分類項目名</v>
      </c>
      <c r="AT3" s="249" t="str">
        <f>'（別添１）融資計画詳細3'!$BX$9</f>
        <v>資本金</v>
      </c>
      <c r="AU3" s="249" t="str">
        <f>'（別添１）融資計画詳細3'!$BX$10</f>
        <v>従業員数</v>
      </c>
      <c r="AV3" s="249" t="str">
        <f>'（別添１）融資計画詳細3'!$BX$11</f>
        <v>中小企業／個人事業主／その他
（いずれかを選択）</v>
      </c>
      <c r="AW3" s="249" t="str">
        <f>'（別添１）融資計画詳細3'!$BX$12</f>
        <v>企業の内容</v>
      </c>
      <c r="AX3" s="249" t="str">
        <f>'（別添１）融資計画詳細3'!$BX$13</f>
        <v>（住所）都道府県</v>
      </c>
      <c r="AY3" s="249" t="str">
        <f>'（別添１）融資計画詳細3'!$BX$14</f>
        <v>市区町村</v>
      </c>
      <c r="AZ3" s="249" t="str">
        <f>'（別添１）融資計画詳細3'!$BX$15</f>
        <v>丁目・番地</v>
      </c>
      <c r="BA3" s="249" t="str">
        <f>'（別添１）融資計画詳細3'!$BX$16</f>
        <v>対象要件</v>
      </c>
      <c r="BB3" s="249" t="str">
        <f>'（別添１）融資計画詳細3'!$BX$17</f>
        <v>設備導入区分</v>
      </c>
      <c r="BC3" s="249" t="str">
        <f>'（別添１）融資計画詳細3'!$BX$18</f>
        <v>対象事業の概要</v>
      </c>
      <c r="BD3" s="249" t="str">
        <f>'（別添１）融資計画詳細3'!$BX$19</f>
        <v>導入設備の概要</v>
      </c>
      <c r="BE3" s="249" t="str">
        <f>'（別添１）融資計画詳細4'!$CL$8</f>
        <v>指定金融機関_担当部署等</v>
      </c>
      <c r="BF3" s="249" t="str">
        <f>'（別添１）融資計画詳細4'!$CL$9</f>
        <v>指定金融機関_担当者名</v>
      </c>
      <c r="BG3" s="249" t="str">
        <f>'（別添１）融資計画詳細4'!$CL$10</f>
        <v>指定金融機関_連絡先電話番号</v>
      </c>
      <c r="BH3" s="249" t="str">
        <f>'（別添１）融資計画詳細4'!$CL$11</f>
        <v>指定金融機関_連絡先E-MAIL</v>
      </c>
      <c r="BI3" s="249" t="str">
        <f>'（別添１）融資計画詳細4'!$CL$12</f>
        <v>利子補給対象事業者_担当部署等</v>
      </c>
      <c r="BJ3" s="249" t="str">
        <f>'（別添１）融資計画詳細4'!$CL$13</f>
        <v>利子補給対象事業者_担当者名</v>
      </c>
      <c r="BK3" s="249" t="str">
        <f>'（別添１）融資計画詳細4'!$CL$14</f>
        <v>利子補給対象事業者_連絡先電話番号</v>
      </c>
      <c r="BL3" s="249" t="str">
        <f>'（別添１）融資計画詳細4'!$CL$15</f>
        <v>利子補給対象事業者_連絡先E-MAIL</v>
      </c>
      <c r="BM3" s="249" t="str">
        <f>'（別添４）エネルギー消費効率の根拠（要件ア）'!$AA$1</f>
        <v>対象要件内容</v>
      </c>
      <c r="BN3" s="249" t="str">
        <f>'（別添４）エネルギー消費効率の根拠（要件ア）'!$AA$2</f>
        <v>製造メーカー</v>
      </c>
      <c r="BO3" s="249" t="str">
        <f>'（別添４）エネルギー消費効率の根拠（要件ア）'!$AA$3</f>
        <v>製品名</v>
      </c>
      <c r="BP3" s="249" t="str">
        <f>'（別添４）エネルギー消費効率の根拠（要件ア）'!$AA$4</f>
        <v>型番</v>
      </c>
      <c r="BQ3" s="249" t="str">
        <f>'（別添４）エネルギー消費効率の根拠（要件ア）'!$AA$5</f>
        <v>比較指標</v>
      </c>
      <c r="BR3" s="249" t="str">
        <f>'（別添４）エネルギー消費効率の根拠（要件ア）'!$AA$6</f>
        <v>台数</v>
      </c>
      <c r="BS3" s="249" t="str">
        <f>'（別添４）エネルギー消費効率の根拠（要件ア）'!$AA$7</f>
        <v>トップランナー基準</v>
      </c>
      <c r="BT3" s="249" t="str">
        <f>'（別添４）エネルギー消費効率の根拠（要件ア）'!$AA$8</f>
        <v>導入設備</v>
      </c>
      <c r="BU3" s="249" t="str">
        <f>'（別添４）エネルギー消費効率の根拠（要件ア）'!$AA$9</f>
        <v>製造メーカー</v>
      </c>
      <c r="BV3" s="249" t="str">
        <f>'（別添４）エネルギー消費効率の根拠（要件ア）'!$AA$10</f>
        <v>製品名</v>
      </c>
      <c r="BW3" s="249" t="str">
        <f>'（別添４）エネルギー消費効率の根拠（要件ア）'!$AA$11</f>
        <v>型番</v>
      </c>
      <c r="BX3" s="249" t="str">
        <f>'（別添４）エネルギー消費効率の根拠（要件ア）'!$AA$12</f>
        <v>比較指標</v>
      </c>
      <c r="BY3" s="249" t="str">
        <f>'（別添４）エネルギー消費効率の根拠（要件ア）'!$AA$13</f>
        <v>一代前　備考</v>
      </c>
      <c r="BZ3" s="249" t="str">
        <f>'（別添４）エネルギー消費効率の根拠（要件ア）'!$AA$14</f>
        <v>製造メーカー</v>
      </c>
      <c r="CA3" s="249" t="str">
        <f>'（別添４）エネルギー消費効率の根拠（要件ア）'!$AA$15</f>
        <v>製品名</v>
      </c>
      <c r="CB3" s="249" t="str">
        <f>'（別添４）エネルギー消費効率の根拠（要件ア）'!$AA$16</f>
        <v>型番</v>
      </c>
      <c r="CC3" s="249" t="str">
        <f>'（別添４）エネルギー消費効率の根拠（要件ア）'!$AA$17</f>
        <v>比較指標</v>
      </c>
      <c r="CD3" s="249" t="str">
        <f>'（別添４）エネルギー消費効率の根拠（要件ア）'!$AA$18</f>
        <v>台数</v>
      </c>
      <c r="CE3" s="249" t="str">
        <f>'（別添４）エネルギー消費効率の根拠（要件ア）'!$AA$19</f>
        <v>導入設備　備考</v>
      </c>
      <c r="CF3" s="249" t="str">
        <f>'（別添４）エネルギー消費効率の根拠（要件ア）'!$AA$20</f>
        <v>省エネ要因</v>
      </c>
      <c r="CG3" s="249" t="str">
        <f>'（別添４）エネルギー消費効率の根拠（要件ア）'!$AA$21</f>
        <v>対象要件内容</v>
      </c>
      <c r="CH3" s="249" t="str">
        <f>'（別添４）エネルギー消費効率の根拠（要件ア）'!$AA$22</f>
        <v>製造メーカー</v>
      </c>
      <c r="CI3" s="249" t="str">
        <f>'（別添４）エネルギー消費効率の根拠（要件ア）'!$AA$23</f>
        <v>製品名</v>
      </c>
      <c r="CJ3" s="249" t="str">
        <f>'（別添４）エネルギー消費効率の根拠（要件ア）'!$AA$24</f>
        <v>型番</v>
      </c>
      <c r="CK3" s="249" t="str">
        <f>'（別添４）エネルギー消費効率の根拠（要件ア）'!$AA$25</f>
        <v>比較指標</v>
      </c>
      <c r="CL3" s="249" t="str">
        <f>'（別添４）エネルギー消費効率の根拠（要件ア）'!$AA$26</f>
        <v>台数</v>
      </c>
      <c r="CM3" s="249" t="str">
        <f>'（別添４）エネルギー消費効率の根拠（要件ア）'!$AA$27</f>
        <v>トップランナー基準</v>
      </c>
      <c r="CN3" s="249" t="str">
        <f>'（別添４）エネルギー消費効率の根拠（要件ア）'!$AA$28</f>
        <v>導入設備</v>
      </c>
      <c r="CO3" s="249" t="str">
        <f>'（別添４）エネルギー消費効率の根拠（要件ア）'!$AA$29</f>
        <v>製造メーカー</v>
      </c>
      <c r="CP3" s="249" t="str">
        <f>'（別添４）エネルギー消費効率の根拠（要件ア）'!$AA$30</f>
        <v>製品名</v>
      </c>
      <c r="CQ3" s="249" t="str">
        <f>'（別添４）エネルギー消費効率の根拠（要件ア）'!$AA$31</f>
        <v>型番</v>
      </c>
      <c r="CR3" s="249" t="str">
        <f>'（別添４）エネルギー消費効率の根拠（要件ア）'!$AA$32</f>
        <v>比較指標</v>
      </c>
      <c r="CS3" s="249" t="str">
        <f>'（別添４）エネルギー消費効率の根拠（要件ア）'!$AA$33</f>
        <v>一代前　備考</v>
      </c>
      <c r="CT3" s="249" t="str">
        <f>'（別添４）エネルギー消費効率の根拠（要件ア）'!$AA$34</f>
        <v>製造メーカー</v>
      </c>
      <c r="CU3" s="249" t="str">
        <f>'（別添４）エネルギー消費効率の根拠（要件ア）'!$AA$35</f>
        <v>製品名</v>
      </c>
      <c r="CV3" s="249" t="str">
        <f>'（別添４）エネルギー消費効率の根拠（要件ア）'!$AA$36</f>
        <v>型番</v>
      </c>
      <c r="CW3" s="249" t="str">
        <f>'（別添４）エネルギー消費効率の根拠（要件ア）'!$AA$37</f>
        <v>比較指標</v>
      </c>
      <c r="CX3" s="249" t="str">
        <f>'（別添４）エネルギー消費効率の根拠（要件ア）'!$AA$38</f>
        <v>台数</v>
      </c>
      <c r="CY3" s="249" t="str">
        <f>'（別添４）エネルギー消費効率の根拠（要件ア）'!$AA$39</f>
        <v>導入設備　備考</v>
      </c>
      <c r="CZ3" s="249" t="str">
        <f>'（別添４）エネルギー消費効率の根拠（要件ア）'!$AA$40</f>
        <v>省エネ要因</v>
      </c>
      <c r="DA3" s="249" t="str">
        <f>'（別添４）エネルギー消費効率の根拠（要件ア）'!$AA$41</f>
        <v>対象要件内容</v>
      </c>
      <c r="DB3" s="249" t="str">
        <f>'（別添４）エネルギー消費効率の根拠（要件ア）'!$AA$42</f>
        <v>製造メーカー</v>
      </c>
      <c r="DC3" s="249" t="str">
        <f>'（別添４）エネルギー消費効率の根拠（要件ア）'!$AA$43</f>
        <v>製品名</v>
      </c>
      <c r="DD3" s="249" t="str">
        <f>'（別添４）エネルギー消費効率の根拠（要件ア）'!$AA$44</f>
        <v>型番</v>
      </c>
      <c r="DE3" s="249" t="str">
        <f>'（別添４）エネルギー消費効率の根拠（要件ア）'!$AA$45</f>
        <v>比較指標</v>
      </c>
      <c r="DF3" s="249" t="str">
        <f>'（別添４）エネルギー消費効率の根拠（要件ア）'!$AA$46</f>
        <v>台数</v>
      </c>
      <c r="DG3" s="249" t="str">
        <f>'（別添４）エネルギー消費効率の根拠（要件ア）'!$AA$47</f>
        <v>トップランナー基準</v>
      </c>
      <c r="DH3" s="249" t="str">
        <f>'（別添４）エネルギー消費効率の根拠（要件ア）'!$AA$48</f>
        <v>導入設備</v>
      </c>
      <c r="DI3" s="249" t="str">
        <f>'（別添４）エネルギー消費効率の根拠（要件ア）'!$AA$49</f>
        <v>製造メーカー</v>
      </c>
      <c r="DJ3" s="249" t="str">
        <f>'（別添４）エネルギー消費効率の根拠（要件ア）'!$AA$50</f>
        <v>製品名</v>
      </c>
      <c r="DK3" s="249" t="str">
        <f>'（別添４）エネルギー消費効率の根拠（要件ア）'!$AA$51</f>
        <v>型番</v>
      </c>
      <c r="DL3" s="249" t="str">
        <f>'（別添４）エネルギー消費効率の根拠（要件ア）'!$AA$52</f>
        <v>比較指標</v>
      </c>
      <c r="DM3" s="249" t="str">
        <f>'（別添４）エネルギー消費効率の根拠（要件ア）'!$AA$53</f>
        <v>一代前　備考</v>
      </c>
      <c r="DN3" s="249" t="str">
        <f>'（別添４）エネルギー消費効率の根拠（要件ア）'!$AA$54</f>
        <v>製造メーカー</v>
      </c>
      <c r="DO3" s="249" t="str">
        <f>'（別添４）エネルギー消費効率の根拠（要件ア）'!$AA$55</f>
        <v>製品名</v>
      </c>
      <c r="DP3" s="249" t="str">
        <f>'（別添４）エネルギー消費効率の根拠（要件ア）'!$AA$56</f>
        <v>型番</v>
      </c>
      <c r="DQ3" s="249" t="str">
        <f>'（別添４）エネルギー消費効率の根拠（要件ア）'!$AA$57</f>
        <v>比較指標</v>
      </c>
      <c r="DR3" s="249" t="str">
        <f>'（別添４）エネルギー消費効率の根拠（要件ア）'!$AA$58</f>
        <v>台数</v>
      </c>
      <c r="DS3" s="249" t="str">
        <f>'（別添４）エネルギー消費効率の根拠（要件ア）'!$AA$59</f>
        <v>導入設備　備考</v>
      </c>
      <c r="DT3" s="249" t="str">
        <f>'（別添４）エネルギー消費効率の根拠（要件ア）'!$AA$60</f>
        <v>省エネ要因</v>
      </c>
      <c r="DU3" s="249" t="str">
        <f>'（別添４）エネルギー消費効率の根拠（要件ア）'!$AA$61</f>
        <v>対象要件内容</v>
      </c>
      <c r="DV3" s="249" t="str">
        <f>'（別添４）エネルギー消費効率の根拠（要件ア）'!$AA$62</f>
        <v>製造メーカー</v>
      </c>
      <c r="DW3" s="249" t="str">
        <f>'（別添４）エネルギー消費効率の根拠（要件ア）'!$AA$63</f>
        <v>製品名</v>
      </c>
      <c r="DX3" s="249" t="str">
        <f>'（別添４）エネルギー消費効率の根拠（要件ア）'!$AA$64</f>
        <v>型番</v>
      </c>
      <c r="DY3" s="249" t="str">
        <f>'（別添４）エネルギー消費効率の根拠（要件ア）'!$AA$65</f>
        <v>比較指標</v>
      </c>
      <c r="DZ3" s="249" t="str">
        <f>'（別添４）エネルギー消費効率の根拠（要件ア）'!$AA$66</f>
        <v>台数</v>
      </c>
      <c r="EA3" s="249" t="str">
        <f>'（別添４）エネルギー消費効率の根拠（要件ア）'!$AA$67</f>
        <v>トップランナー基準</v>
      </c>
      <c r="EB3" s="249" t="str">
        <f>'（別添４）エネルギー消費効率の根拠（要件ア）'!$AA$68</f>
        <v>導入設備</v>
      </c>
      <c r="EC3" s="249" t="str">
        <f>'（別添４）エネルギー消費効率の根拠（要件ア）'!$AA$69</f>
        <v>製造メーカー</v>
      </c>
      <c r="ED3" s="249" t="str">
        <f>'（別添４）エネルギー消費効率の根拠（要件ア）'!$AA$70</f>
        <v>製品名</v>
      </c>
      <c r="EE3" s="249" t="str">
        <f>'（別添４）エネルギー消費効率の根拠（要件ア）'!$AA$71</f>
        <v>型番</v>
      </c>
      <c r="EF3" s="249" t="str">
        <f>'（別添４）エネルギー消費効率の根拠（要件ア）'!$AA$72</f>
        <v>比較指標</v>
      </c>
      <c r="EG3" s="249" t="str">
        <f>'（別添４）エネルギー消費効率の根拠（要件ア）'!$AA$73</f>
        <v>一代前　備考</v>
      </c>
      <c r="EH3" s="249" t="str">
        <f>'（別添４）エネルギー消費効率の根拠（要件ア）'!$AA$74</f>
        <v>製造メーカー</v>
      </c>
      <c r="EI3" s="249" t="str">
        <f>'（別添４）エネルギー消費効率の根拠（要件ア）'!$AA$75</f>
        <v>製品名</v>
      </c>
      <c r="EJ3" s="249" t="str">
        <f>'（別添４）エネルギー消費効率の根拠（要件ア）'!$AA$76</f>
        <v>型番</v>
      </c>
      <c r="EK3" s="249" t="str">
        <f>'（別添４）エネルギー消費効率の根拠（要件ア）'!$AA$77</f>
        <v>比較指標</v>
      </c>
      <c r="EL3" s="249" t="str">
        <f>'（別添４）エネルギー消費効率の根拠（要件ア）'!$AA$78</f>
        <v>台数</v>
      </c>
      <c r="EM3" s="249" t="str">
        <f>'（別添４）エネルギー消費効率の根拠（要件ア）'!$AA$79</f>
        <v>導入設備　備考</v>
      </c>
      <c r="EN3" s="249" t="str">
        <f>'（別添４）エネルギー消費効率の根拠（要件ア）'!$AA$80</f>
        <v>省エネ要因</v>
      </c>
      <c r="EO3" s="249" t="str">
        <f>'（別添４）エネルギー消費効率の根拠（要件ア）'!$AA$81</f>
        <v>対象要件内容</v>
      </c>
      <c r="EP3" s="249" t="str">
        <f>'（別添４）エネルギー消費効率の根拠（要件ア）'!$AA$82</f>
        <v>製造メーカー</v>
      </c>
      <c r="EQ3" s="249" t="str">
        <f>'（別添４）エネルギー消費効率の根拠（要件ア）'!$AA$83</f>
        <v>製品名</v>
      </c>
      <c r="ER3" s="249" t="str">
        <f>'（別添４）エネルギー消費効率の根拠（要件ア）'!$AA$84</f>
        <v>型番</v>
      </c>
      <c r="ES3" s="249" t="str">
        <f>'（別添４）エネルギー消費効率の根拠（要件ア）'!$AA$85</f>
        <v>比較指標</v>
      </c>
      <c r="ET3" s="249" t="str">
        <f>'（別添４）エネルギー消費効率の根拠（要件ア）'!$AA$86</f>
        <v>台数</v>
      </c>
      <c r="EU3" s="249" t="str">
        <f>'（別添４）エネルギー消費効率の根拠（要件ア）'!$AA$87</f>
        <v>トップランナー基準</v>
      </c>
      <c r="EV3" s="249" t="str">
        <f>'（別添４）エネルギー消費効率の根拠（要件ア）'!$AA$88</f>
        <v>導入設備</v>
      </c>
      <c r="EW3" s="249" t="str">
        <f>'（別添４）エネルギー消費効率の根拠（要件ア）'!$AA$89</f>
        <v>製造メーカー</v>
      </c>
      <c r="EX3" s="249" t="str">
        <f>'（別添４）エネルギー消費効率の根拠（要件ア）'!$AA$90</f>
        <v>製品名</v>
      </c>
      <c r="EY3" s="249" t="str">
        <f>'（別添４）エネルギー消費効率の根拠（要件ア）'!$AA$91</f>
        <v>型番</v>
      </c>
      <c r="EZ3" s="249" t="str">
        <f>'（別添４）エネルギー消費効率の根拠（要件ア）'!$AA$92</f>
        <v>比較指標</v>
      </c>
      <c r="FA3" s="249" t="str">
        <f>'（別添４）エネルギー消費効率の根拠（要件ア）'!$AA$93</f>
        <v>一代前　備考</v>
      </c>
      <c r="FB3" s="249" t="str">
        <f>'（別添４）エネルギー消費効率の根拠（要件ア）'!$AA$94</f>
        <v>製造メーカー</v>
      </c>
      <c r="FC3" s="249" t="str">
        <f>'（別添４）エネルギー消費効率の根拠（要件ア）'!$AA$95</f>
        <v>製品名</v>
      </c>
      <c r="FD3" s="249" t="str">
        <f>'（別添４）エネルギー消費効率の根拠（要件ア）'!$AA$96</f>
        <v>型番</v>
      </c>
      <c r="FE3" s="249" t="str">
        <f>'（別添４）エネルギー消費効率の根拠（要件ア）'!$AA$97</f>
        <v>比較指標</v>
      </c>
      <c r="FF3" s="249" t="str">
        <f>'（別添４）エネルギー消費効率の根拠（要件ア）'!$AA$98</f>
        <v>台数</v>
      </c>
      <c r="FG3" s="249" t="str">
        <f>'（別添４）エネルギー消費効率の根拠（要件ア）'!$AA$99</f>
        <v>導入設備　備考</v>
      </c>
      <c r="FH3" s="249" t="str">
        <f>'（別添４）エネルギー消費効率の根拠（要件ア）'!$AA$100</f>
        <v>省エネ要因</v>
      </c>
      <c r="FI3" s="249" t="str">
        <f>'（別添５）エネルギー消費原単位の改善根拠（要件イ）'!$BH$1</f>
        <v>事業実施前の原単位及びエネルギー使用量</v>
      </c>
      <c r="FJ3" s="249" t="str">
        <f>'（別添５）エネルギー消費原単位の改善根拠（要件イ）'!$BH$2</f>
        <v>事業実施後の原単位及びエネルギー使用量</v>
      </c>
      <c r="FK3" s="249" t="str">
        <f>'（別添５）エネルギー消費原単位の改善根拠（要件イ）'!$BH$3</f>
        <v>３．原単位改善率</v>
      </c>
      <c r="FL3" s="249" t="str">
        <f>'（別添６）省エネルギー取組の根拠（要件ウ）'!$BL$6</f>
        <v>要件ウ_対象要件内容</v>
      </c>
      <c r="FM3" s="249" t="str">
        <f>'（別添６）省エネルギー取組の根拠（要件ウ）'!$BL$7</f>
        <v>取組内容の詳細</v>
      </c>
      <c r="FN3" s="249" t="str">
        <f>'（別添７）見込み省エネルギー量の算出（要件アと要件ウ）'!$BY$1</f>
        <v>(事業全体)年間見込み省エネルギー率[%]</v>
      </c>
      <c r="FO3" s="249" t="str">
        <f>'（別添７）見込み省エネルギー量の算出（要件アと要件ウ）'!$BY$2</f>
        <v>(事業全体)年間見込み省エネルギー量[kl]</v>
      </c>
      <c r="FP3" s="249" t="str">
        <f>'（別添７）見込み省エネルギー量の算出（要件アと要件ウ）'!$BY$3</f>
        <v>製品名</v>
      </c>
      <c r="FQ3" s="249" t="str">
        <f>'（別添７）見込み省エネルギー量の算出（要件アと要件ウ）'!$BY$4</f>
        <v>型番</v>
      </c>
      <c r="FR3" s="249" t="str">
        <f>'（別添７）見込み省エネルギー量の算出（要件アと要件ウ）'!$BY$5</f>
        <v>年間見込み省エネルギー率[%]</v>
      </c>
      <c r="FS3" s="249" t="str">
        <f>'（別添７）見込み省エネルギー量の算出（要件アと要件ウ）'!$BY$6</f>
        <v>年間見込み省エネルギー量[kl]</v>
      </c>
      <c r="FT3" s="249" t="str">
        <f>'（別添７）見込み省エネルギー量の算出（要件アと要件ウ）'!$BY$7</f>
        <v>算出根拠</v>
      </c>
      <c r="FU3" s="249" t="str">
        <f>'（別添７）見込み省エネルギー量の算出（要件アと要件ウ）'!$BY$8</f>
        <v>製品名</v>
      </c>
      <c r="FV3" s="249" t="str">
        <f>'（別添７）見込み省エネルギー量の算出（要件アと要件ウ）'!$BY$9</f>
        <v>型番</v>
      </c>
      <c r="FW3" s="249" t="str">
        <f>'（別添７）見込み省エネルギー量の算出（要件アと要件ウ）'!$BY$10</f>
        <v>年間見込み省エネルギー率[%]</v>
      </c>
      <c r="FX3" s="249" t="str">
        <f>'（別添７）見込み省エネルギー量の算出（要件アと要件ウ）'!$BY$11</f>
        <v>年間見込み省エネルギー量[kl]</v>
      </c>
      <c r="FY3" s="249" t="str">
        <f>'（別添７）見込み省エネルギー量の算出（要件アと要件ウ）'!$BY$12</f>
        <v>算出根拠</v>
      </c>
      <c r="FZ3" s="249" t="str">
        <f>'（別添７）見込み省エネルギー量の算出（要件アと要件ウ）'!$BY$13</f>
        <v>製品名</v>
      </c>
      <c r="GA3" s="249" t="str">
        <f>'（別添７）見込み省エネルギー量の算出（要件アと要件ウ）'!$BY$14</f>
        <v>型番</v>
      </c>
      <c r="GB3" s="249" t="str">
        <f>'（別添７）見込み省エネルギー量の算出（要件アと要件ウ）'!$BY$15</f>
        <v>年間見込み省エネルギー率[%]</v>
      </c>
      <c r="GC3" s="249" t="str">
        <f>'（別添７）見込み省エネルギー量の算出（要件アと要件ウ）'!$BY$16</f>
        <v>年間見込み省エネルギー量[kl]</v>
      </c>
      <c r="GD3" s="249" t="str">
        <f>'（別添７）見込み省エネルギー量の算出（要件アと要件ウ）'!$BY$17</f>
        <v>算出根拠</v>
      </c>
      <c r="GE3" s="249" t="str">
        <f>'（別添７）見込み省エネルギー量の算出（要件アと要件ウ）'!$BY$18</f>
        <v>製品名</v>
      </c>
      <c r="GF3" s="249" t="str">
        <f>'（別添７）見込み省エネルギー量の算出（要件アと要件ウ）'!$BY$19</f>
        <v>型番</v>
      </c>
      <c r="GG3" s="249" t="str">
        <f>'（別添７）見込み省エネルギー量の算出（要件アと要件ウ）'!$BY$20</f>
        <v>年間見込み省エネルギー率[%]</v>
      </c>
      <c r="GH3" s="249" t="str">
        <f>'（別添７）見込み省エネルギー量の算出（要件アと要件ウ）'!$BY$21</f>
        <v>年間見込み省エネルギー量[kl]</v>
      </c>
      <c r="GI3" s="249" t="str">
        <f>'（別添７）見込み省エネルギー量の算出（要件アと要件ウ）'!$BY$22</f>
        <v>算出根拠</v>
      </c>
      <c r="GJ3" s="249" t="str">
        <f>'（別添７）見込み省エネルギー量の算出（要件アと要件ウ）'!$BY$23</f>
        <v>製品名</v>
      </c>
      <c r="GK3" s="249" t="str">
        <f>'（別添７）見込み省エネルギー量の算出（要件アと要件ウ）'!$BY$24</f>
        <v>型番</v>
      </c>
      <c r="GL3" s="249" t="str">
        <f>'（別添７）見込み省エネルギー量の算出（要件アと要件ウ）'!$BY$25</f>
        <v>年間見込み省エネルギー率[%]</v>
      </c>
      <c r="GM3" s="249" t="str">
        <f>'（別添７）見込み省エネルギー量の算出（要件アと要件ウ）'!$BY$26</f>
        <v>年間見込み省エネルギー量[kl]</v>
      </c>
      <c r="GN3" s="249" t="str">
        <f>'（別添７）見込み省エネルギー量の算出（要件アと要件ウ）'!$BY$27</f>
        <v>算出根拠</v>
      </c>
      <c r="GO3" s="249" t="str">
        <f>'（別添７）見込み省エネルギー量の算出（要件アと要件ウ）'!$BY$28</f>
        <v>製品名</v>
      </c>
      <c r="GP3" s="249" t="str">
        <f>'（別添７）見込み省エネルギー量の算出（要件アと要件ウ）'!$BY$29</f>
        <v>型番</v>
      </c>
      <c r="GQ3" s="249" t="str">
        <f>'（別添７）見込み省エネルギー量の算出（要件アと要件ウ）'!$BY$30</f>
        <v>年間見込み省エネルギー率[%]</v>
      </c>
      <c r="GR3" s="249" t="str">
        <f>'（別添７）見込み省エネルギー量の算出（要件アと要件ウ）'!$BY$31</f>
        <v>年間見込み省エネルギー量[kl]</v>
      </c>
      <c r="GS3" s="249" t="str">
        <f>'（別添７）見込み省エネルギー量の算出（要件アと要件ウ）'!$BY$32</f>
        <v>算出根拠</v>
      </c>
      <c r="GT3" s="249" t="str">
        <f>'（別添７）見込み省エネルギー量の算出（要件アと要件ウ）'!$BY$33</f>
        <v>製品名</v>
      </c>
      <c r="GU3" s="249" t="str">
        <f>'（別添７）見込み省エネルギー量の算出（要件アと要件ウ）'!$BY$34</f>
        <v>型番</v>
      </c>
      <c r="GV3" s="249" t="str">
        <f>'（別添７）見込み省エネルギー量の算出（要件アと要件ウ）'!$BY$35</f>
        <v>年間見込み省エネルギー率[%]</v>
      </c>
      <c r="GW3" s="249" t="str">
        <f>'（別添７）見込み省エネルギー量の算出（要件アと要件ウ）'!$BY$36</f>
        <v>年間見込み省エネルギー量[kl]</v>
      </c>
      <c r="GX3" s="249" t="str">
        <f>'（別添７）見込み省エネルギー量の算出（要件アと要件ウ）'!$BY$37</f>
        <v>算出根拠</v>
      </c>
      <c r="GY3" s="249" t="str">
        <f>'（別添７）見込み省エネルギー量の算出（要件アと要件ウ）'!$BY$38</f>
        <v>製品名</v>
      </c>
      <c r="GZ3" s="249" t="str">
        <f>'（別添７）見込み省エネルギー量の算出（要件アと要件ウ）'!$BY$39</f>
        <v>型番</v>
      </c>
      <c r="HA3" s="249" t="str">
        <f>'（別添７）見込み省エネルギー量の算出（要件アと要件ウ）'!$BY$40</f>
        <v>年間見込み省エネルギー率[%]</v>
      </c>
      <c r="HB3" s="249" t="str">
        <f>'（別添７）見込み省エネルギー量の算出（要件アと要件ウ）'!$BY$41</f>
        <v>年間見込み省エネルギー量[kl]</v>
      </c>
      <c r="HC3" s="249" t="str">
        <f>'（別添７）見込み省エネルギー量の算出（要件アと要件ウ）'!$BY$42</f>
        <v>算出根拠</v>
      </c>
      <c r="HD3" s="249" t="str">
        <f>'（別添７）見込み省エネルギー量の算出（要件アと要件ウ）'!$BY$43</f>
        <v>製品名</v>
      </c>
      <c r="HE3" s="249" t="str">
        <f>'（別添７）見込み省エネルギー量の算出（要件アと要件ウ）'!$BY$44</f>
        <v>型番</v>
      </c>
      <c r="HF3" s="249" t="str">
        <f>'（別添７）見込み省エネルギー量の算出（要件アと要件ウ）'!$BY$45</f>
        <v>年間見込み省エネルギー率[%]</v>
      </c>
      <c r="HG3" s="249" t="str">
        <f>'（別添７）見込み省エネルギー量の算出（要件アと要件ウ）'!$BY$46</f>
        <v>年間見込み省エネルギー量[kl]</v>
      </c>
      <c r="HH3" s="249" t="str">
        <f>'（別添７）見込み省エネルギー量の算出（要件アと要件ウ）'!$BY$47</f>
        <v>算出根拠</v>
      </c>
      <c r="HI3" s="249" t="str">
        <f>'（別添７）見込み省エネルギー量の算出（要件アと要件ウ）'!$BY$48</f>
        <v>製品名</v>
      </c>
      <c r="HJ3" s="249" t="str">
        <f>'（別添７）見込み省エネルギー量の算出（要件アと要件ウ）'!$BY$49</f>
        <v>型番</v>
      </c>
      <c r="HK3" s="249" t="str">
        <f>'（別添７）見込み省エネルギー量の算出（要件アと要件ウ）'!$BY$50</f>
        <v>年間見込み省エネルギー率[%]</v>
      </c>
      <c r="HL3" s="249" t="str">
        <f>'（別添７）見込み省エネルギー量の算出（要件アと要件ウ）'!$BY$51</f>
        <v>年間見込み省エネルギー量[kl]</v>
      </c>
      <c r="HM3" s="249" t="str">
        <f>'（別添７）見込み省エネルギー量の算出（要件アと要件ウ）'!$BY$52</f>
        <v>算出根拠</v>
      </c>
      <c r="HN3" s="249" t="str">
        <f>'（別添７）見込み省エネルギー量の算出（要件アと要件ウ）'!$BY$53</f>
        <v>製品名</v>
      </c>
      <c r="HO3" s="249" t="str">
        <f>'（別添７）見込み省エネルギー量の算出（要件アと要件ウ）'!$BY$54</f>
        <v>型番</v>
      </c>
      <c r="HP3" s="249" t="str">
        <f>'（別添７）見込み省エネルギー量の算出（要件アと要件ウ）'!$BY$55</f>
        <v>年間見込み省エネルギー率[%]</v>
      </c>
      <c r="HQ3" s="249" t="str">
        <f>'（別添７）見込み省エネルギー量の算出（要件アと要件ウ）'!$BY$56</f>
        <v>年間見込み省エネルギー量[kl]</v>
      </c>
      <c r="HR3" s="249" t="str">
        <f>'（別添７）見込み省エネルギー量の算出（要件アと要件ウ）'!$BY$57</f>
        <v>算出根拠</v>
      </c>
      <c r="HS3" s="249" t="str">
        <f>'（別添７）見込み省エネルギー量の算出（要件アと要件ウ）'!$BY$58</f>
        <v>製品名</v>
      </c>
      <c r="HT3" s="249" t="str">
        <f>'（別添７）見込み省エネルギー量の算出（要件アと要件ウ）'!$BY$59</f>
        <v>型番</v>
      </c>
      <c r="HU3" s="249" t="str">
        <f>'（別添７）見込み省エネルギー量の算出（要件アと要件ウ）'!$BY$60</f>
        <v>年間見込み省エネルギー率[%]</v>
      </c>
      <c r="HV3" s="249" t="str">
        <f>'（別添７）見込み省エネルギー量の算出（要件アと要件ウ）'!$BY$61</f>
        <v>年間見込み省エネルギー量[kl]</v>
      </c>
      <c r="HW3" s="249" t="str">
        <f>'（別添７）見込み省エネルギー量の算出（要件アと要件ウ）'!$BY$62</f>
        <v>算出根拠</v>
      </c>
      <c r="HX3" s="249" t="str">
        <f>'（別添７）見込み省エネルギー量の算出（要件イ）'!$DM$1</f>
        <v>実施前エネルギー使用量[kl/年]</v>
      </c>
      <c r="HY3" s="249" t="str">
        <f>'（別添７）見込み省エネルギー量の算出（要件イ）'!$DM$2</f>
        <v>実施前生産量</v>
      </c>
      <c r="HZ3" s="249" t="str">
        <f>'（別添７）見込み省エネルギー量の算出（要件イ）'!$DM$3</f>
        <v>実施前生産量の単位</v>
      </c>
      <c r="IA3" s="249" t="str">
        <f>'（別添７）見込み省エネルギー量の算出（要件イ）'!$DM$4</f>
        <v>実施後エネルギー使用量[kl/年]</v>
      </c>
      <c r="IB3" s="249" t="str">
        <f>'（別添７）見込み省エネルギー量の算出（要件イ）'!$DM$5</f>
        <v>実施後生産量</v>
      </c>
      <c r="IC3" s="249" t="str">
        <f>'（別添７）見込み省エネルギー量の算出（要件イ）'!$DM$6</f>
        <v>実施後生産量の単位</v>
      </c>
      <c r="ID3" s="249" t="str">
        <f>'（別添７）見込み省エネルギー量の算出（要件イ）'!$DM$7</f>
        <v>見込み省エネルギー量[kl/年]</v>
      </c>
      <c r="IE3" s="249" t="s">
        <v>715</v>
      </c>
    </row>
    <row r="4" spans="1:239" ht="12.75" customHeight="1" x14ac:dyDescent="0.15">
      <c r="A4" s="248">
        <v>3</v>
      </c>
      <c r="B4" s="249" t="str">
        <f>'（様式第１）融資計画書'!$BS$4</f>
        <v>様式第1_P4</v>
      </c>
      <c r="C4" s="249" t="str">
        <f>'（様式第１）融資計画書'!$BT$4</f>
        <v>日</v>
      </c>
      <c r="D4" s="249" t="str">
        <f>'（様式第１）融資計画書'!$BU$4</f>
        <v/>
      </c>
      <c r="I4" s="247" t="s">
        <v>22</v>
      </c>
      <c r="J4" s="249" t="str">
        <f>'（様式第１）融資計画書'!$BU$2</f>
        <v/>
      </c>
      <c r="K4" s="249" t="str">
        <f>'（様式第１）融資計画書'!$BU$3</f>
        <v/>
      </c>
      <c r="L4" s="249" t="str">
        <f>'（様式第１）融資計画書'!$BU$4</f>
        <v/>
      </c>
      <c r="M4" s="249" t="str">
        <f>'（様式第１）融資計画書'!$BU$5</f>
        <v/>
      </c>
      <c r="N4" s="249" t="str">
        <f>'（様式第１）融資計画書'!$BU$6</f>
        <v/>
      </c>
      <c r="O4" s="249" t="str">
        <f>'（様式第１）融資計画書'!$BU$7</f>
        <v/>
      </c>
      <c r="P4" s="249" t="str">
        <f>'（様式第１）融資計画書'!$BU$8</f>
        <v/>
      </c>
      <c r="Q4" s="249" t="str">
        <f>'（様式第１）融資計画書'!$BU$9</f>
        <v/>
      </c>
      <c r="R4" s="249" t="str">
        <f>'（様式第１）融資計画書'!$BU$10</f>
        <v/>
      </c>
      <c r="S4" s="249" t="str">
        <f>'（様式第１）融資計画書'!$BU$11</f>
        <v/>
      </c>
      <c r="T4" s="249" t="str">
        <f>'（様式第１）融資計画書'!$BU$12</f>
        <v/>
      </c>
      <c r="U4" s="249" t="str">
        <f>'（様式第１）融資計画書'!$BU$13</f>
        <v/>
      </c>
      <c r="V4" s="249" t="str">
        <f>'（様式第１）融資計画書'!$BU$14</f>
        <v/>
      </c>
      <c r="W4" s="280" t="str">
        <f>'（別添１）融資計画詳細1'!$DK$2</f>
        <v/>
      </c>
      <c r="X4" s="280" t="str">
        <f>'（別添１）融資計画詳細1'!$DK$3</f>
        <v/>
      </c>
      <c r="Y4" s="280" t="str">
        <f>'（別添１）融資計画詳細1'!$DK$4</f>
        <v/>
      </c>
      <c r="Z4" s="281" t="str">
        <f>'（別添１）融資計画詳細1'!$DK$5</f>
        <v/>
      </c>
      <c r="AA4" s="281" t="str">
        <f>'（別添１）融資計画詳細1'!$DK$6</f>
        <v/>
      </c>
      <c r="AB4" s="249" t="str">
        <f>'（別添１）融資計画詳細1'!$DK$7</f>
        <v/>
      </c>
      <c r="AC4" s="280" t="str">
        <f>'（別添１）融資計画詳細1'!$DK$8</f>
        <v/>
      </c>
      <c r="AD4" s="280" t="str">
        <f>'（別添１）融資計画詳細1'!$DK$9</f>
        <v/>
      </c>
      <c r="AE4" s="280" t="str">
        <f>'（別添１）融資計画詳細1'!$DK$10</f>
        <v/>
      </c>
      <c r="AF4" s="281" t="str">
        <f>'（別添１）融資計画詳細1'!$DK$11</f>
        <v/>
      </c>
      <c r="AG4" s="281" t="str">
        <f>'（別添１）融資計画詳細1'!$DK$12</f>
        <v/>
      </c>
      <c r="AH4" s="249" t="str">
        <f>'（別添１）融資計画詳細1'!$DK$13</f>
        <v/>
      </c>
      <c r="AI4" s="280" t="str">
        <f>'（別添１）融資計画詳細1'!$DK$14</f>
        <v/>
      </c>
      <c r="AJ4" s="280" t="str">
        <f>'（別添１）融資計画詳細1'!$DK$15</f>
        <v/>
      </c>
      <c r="AK4" s="280" t="str">
        <f>'（別添１）融資計画詳細1'!$DK$16</f>
        <v/>
      </c>
      <c r="AL4" s="280">
        <f>'（別添１）融資計画詳細2'!$BI$2</f>
        <v>0</v>
      </c>
      <c r="AM4" s="249" t="str">
        <f>'（別添１）融資計画詳細3'!$BY$2</f>
        <v/>
      </c>
      <c r="AN4" s="249" t="str">
        <f>'（別添１）融資計画詳細3'!$BY$3</f>
        <v/>
      </c>
      <c r="AO4" s="249" t="str">
        <f>'（別添１）融資計画詳細3'!$BY$4</f>
        <v/>
      </c>
      <c r="AP4" s="249" t="str">
        <f>'（別添１）融資計画詳細3'!$BY$5</f>
        <v/>
      </c>
      <c r="AQ4" s="249" t="str">
        <f>'（別添１）融資計画詳細3'!$BY$6</f>
        <v/>
      </c>
      <c r="AR4" s="249" t="str">
        <f>'（別添１）融資計画詳細3'!$BY$7</f>
        <v/>
      </c>
      <c r="AS4" s="249" t="str">
        <f>'（別添１）融資計画詳細3'!$BY$8</f>
        <v/>
      </c>
      <c r="AT4" s="280" t="str">
        <f>'（別添１）融資計画詳細3'!$BY$9</f>
        <v/>
      </c>
      <c r="AU4" s="280" t="str">
        <f>'（別添１）融資計画詳細3'!$BY$10</f>
        <v/>
      </c>
      <c r="AV4" s="249" t="str">
        <f>'（別添１）融資計画詳細3'!$BY$11</f>
        <v/>
      </c>
      <c r="AW4" s="249" t="str">
        <f>'（別添１）融資計画詳細3'!$BY$12</f>
        <v/>
      </c>
      <c r="AX4" s="249" t="str">
        <f>'（別添１）融資計画詳細3'!$BY$13</f>
        <v/>
      </c>
      <c r="AY4" s="249" t="str">
        <f>'（別添１）融資計画詳細3'!$BY$14</f>
        <v/>
      </c>
      <c r="AZ4" s="249" t="str">
        <f>'（別添１）融資計画詳細3'!$BY$15</f>
        <v/>
      </c>
      <c r="BA4" s="249" t="str">
        <f>'（別添１）融資計画詳細3'!$BY$16</f>
        <v/>
      </c>
      <c r="BB4" s="249" t="str">
        <f>'（別添１）融資計画詳細3'!$BY$17</f>
        <v/>
      </c>
      <c r="BC4" s="249" t="str">
        <f>'（別添１）融資計画詳細3'!$BY$18</f>
        <v/>
      </c>
      <c r="BD4" s="249" t="str">
        <f>'（別添１）融資計画詳細3'!$BY$19</f>
        <v/>
      </c>
      <c r="BE4" s="249" t="str">
        <f>'（別添１）融資計画詳細4'!$CM$8</f>
        <v/>
      </c>
      <c r="BF4" s="249" t="str">
        <f>'（別添１）融資計画詳細4'!$CM$9</f>
        <v/>
      </c>
      <c r="BG4" s="249" t="str">
        <f>'（別添１）融資計画詳細4'!$CM$10</f>
        <v/>
      </c>
      <c r="BH4" s="249" t="str">
        <f>'（別添１）融資計画詳細4'!$CM$11</f>
        <v/>
      </c>
      <c r="BI4" s="249" t="str">
        <f>'（別添１）融資計画詳細4'!$CM$12</f>
        <v/>
      </c>
      <c r="BJ4" s="249" t="str">
        <f>'（別添１）融資計画詳細4'!$CM$13</f>
        <v/>
      </c>
      <c r="BK4" s="249" t="str">
        <f>'（別添１）融資計画詳細4'!$CM$14</f>
        <v/>
      </c>
      <c r="BL4" s="249" t="str">
        <f>'（別添１）融資計画詳細4'!$CM$15</f>
        <v/>
      </c>
      <c r="BM4" s="249" t="str">
        <f>'（別添４）エネルギー消費効率の根拠（要件ア）'!$AB$1</f>
        <v/>
      </c>
      <c r="BN4" s="249" t="str">
        <f>'（別添４）エネルギー消費効率の根拠（要件ア）'!$AB$2</f>
        <v/>
      </c>
      <c r="BO4" s="249" t="str">
        <f>'（別添４）エネルギー消費効率の根拠（要件ア）'!$AB$3</f>
        <v/>
      </c>
      <c r="BP4" s="249" t="str">
        <f>'（別添４）エネルギー消費効率の根拠（要件ア）'!$AB$4</f>
        <v/>
      </c>
      <c r="BQ4" s="249" t="str">
        <f>'（別添４）エネルギー消費効率の根拠（要件ア）'!$AB$5</f>
        <v/>
      </c>
      <c r="BR4" s="249" t="str">
        <f>'（別添４）エネルギー消費効率の根拠（要件ア）'!$AB$6</f>
        <v/>
      </c>
      <c r="BS4" s="249" t="str">
        <f>'（別添４）エネルギー消費効率の根拠（要件ア）'!$AB$7</f>
        <v/>
      </c>
      <c r="BT4" s="249" t="str">
        <f>'（別添４）エネルギー消費効率の根拠（要件ア）'!$AB$8</f>
        <v/>
      </c>
      <c r="BU4" s="249" t="str">
        <f>'（別添４）エネルギー消費効率の根拠（要件ア）'!$AB$9</f>
        <v/>
      </c>
      <c r="BV4" s="249" t="str">
        <f>'（別添４）エネルギー消費効率の根拠（要件ア）'!$AB$10</f>
        <v/>
      </c>
      <c r="BW4" s="249" t="str">
        <f>'（別添４）エネルギー消費効率の根拠（要件ア）'!$AB$11</f>
        <v/>
      </c>
      <c r="BX4" s="249" t="str">
        <f>'（別添４）エネルギー消費効率の根拠（要件ア）'!$AB$12</f>
        <v/>
      </c>
      <c r="BY4" s="249" t="str">
        <f>'（別添４）エネルギー消費効率の根拠（要件ア）'!$AB$13</f>
        <v/>
      </c>
      <c r="BZ4" s="249" t="str">
        <f>'（別添４）エネルギー消費効率の根拠（要件ア）'!$AB$14</f>
        <v/>
      </c>
      <c r="CA4" s="249" t="str">
        <f>'（別添４）エネルギー消費効率の根拠（要件ア）'!$AB$15</f>
        <v/>
      </c>
      <c r="CB4" s="249" t="str">
        <f>'（別添４）エネルギー消費効率の根拠（要件ア）'!$AB$16</f>
        <v/>
      </c>
      <c r="CC4" s="249" t="str">
        <f>'（別添４）エネルギー消費効率の根拠（要件ア）'!$AB$17</f>
        <v/>
      </c>
      <c r="CD4" s="249" t="str">
        <f>'（別添４）エネルギー消費効率の根拠（要件ア）'!$AB$18</f>
        <v/>
      </c>
      <c r="CE4" s="249" t="str">
        <f>'（別添４）エネルギー消費効率の根拠（要件ア）'!$AB$19</f>
        <v/>
      </c>
      <c r="CF4" s="249" t="str">
        <f>'（別添４）エネルギー消費効率の根拠（要件ア）'!$AB$20</f>
        <v/>
      </c>
      <c r="CG4" s="249" t="str">
        <f>'（別添４）エネルギー消費効率の根拠（要件ア）'!$AB$21</f>
        <v/>
      </c>
      <c r="CH4" s="249" t="str">
        <f>'（別添４）エネルギー消費効率の根拠（要件ア）'!$AB$22</f>
        <v/>
      </c>
      <c r="CI4" s="249" t="str">
        <f>'（別添４）エネルギー消費効率の根拠（要件ア）'!$AB$23</f>
        <v/>
      </c>
      <c r="CJ4" s="249" t="str">
        <f>'（別添４）エネルギー消費効率の根拠（要件ア）'!$AB$24</f>
        <v/>
      </c>
      <c r="CK4" s="249" t="str">
        <f>'（別添４）エネルギー消費効率の根拠（要件ア）'!$AB$25</f>
        <v/>
      </c>
      <c r="CL4" s="249" t="str">
        <f>'（別添４）エネルギー消費効率の根拠（要件ア）'!$AB$26</f>
        <v/>
      </c>
      <c r="CM4" s="249" t="str">
        <f>'（別添４）エネルギー消費効率の根拠（要件ア）'!$AB$27</f>
        <v/>
      </c>
      <c r="CN4" s="249" t="str">
        <f>'（別添４）エネルギー消費効率の根拠（要件ア）'!$AB$28</f>
        <v/>
      </c>
      <c r="CO4" s="249" t="str">
        <f>'（別添４）エネルギー消費効率の根拠（要件ア）'!$AB$29</f>
        <v/>
      </c>
      <c r="CP4" s="249" t="str">
        <f>'（別添４）エネルギー消費効率の根拠（要件ア）'!$AB$30</f>
        <v/>
      </c>
      <c r="CQ4" s="249" t="str">
        <f>'（別添４）エネルギー消費効率の根拠（要件ア）'!$AB$31</f>
        <v/>
      </c>
      <c r="CR4" s="249" t="str">
        <f>'（別添４）エネルギー消費効率の根拠（要件ア）'!$AB$32</f>
        <v/>
      </c>
      <c r="CS4" s="249" t="str">
        <f>'（別添４）エネルギー消費効率の根拠（要件ア）'!$AB$33</f>
        <v/>
      </c>
      <c r="CT4" s="249" t="str">
        <f>'（別添４）エネルギー消費効率の根拠（要件ア）'!$AB$34</f>
        <v/>
      </c>
      <c r="CU4" s="249" t="str">
        <f>'（別添４）エネルギー消費効率の根拠（要件ア）'!$AB$35</f>
        <v/>
      </c>
      <c r="CV4" s="249" t="str">
        <f>'（別添４）エネルギー消費効率の根拠（要件ア）'!$AB$36</f>
        <v/>
      </c>
      <c r="CW4" s="249" t="str">
        <f>'（別添４）エネルギー消費効率の根拠（要件ア）'!$AB$37</f>
        <v/>
      </c>
      <c r="CX4" s="249" t="str">
        <f>'（別添４）エネルギー消費効率の根拠（要件ア）'!$AB$38</f>
        <v/>
      </c>
      <c r="CY4" s="249" t="str">
        <f>'（別添４）エネルギー消費効率の根拠（要件ア）'!$AB$39</f>
        <v/>
      </c>
      <c r="CZ4" s="249" t="str">
        <f>'（別添４）エネルギー消費効率の根拠（要件ア）'!$AB$40</f>
        <v/>
      </c>
      <c r="DA4" s="249" t="str">
        <f>'（別添４）エネルギー消費効率の根拠（要件ア）'!$AB$41</f>
        <v/>
      </c>
      <c r="DB4" s="249" t="str">
        <f>'（別添４）エネルギー消費効率の根拠（要件ア）'!$AB$42</f>
        <v/>
      </c>
      <c r="DC4" s="249" t="str">
        <f>'（別添４）エネルギー消費効率の根拠（要件ア）'!$AB$43</f>
        <v/>
      </c>
      <c r="DD4" s="249" t="str">
        <f>'（別添４）エネルギー消費効率の根拠（要件ア）'!$AB$44</f>
        <v/>
      </c>
      <c r="DE4" s="249" t="str">
        <f>'（別添４）エネルギー消費効率の根拠（要件ア）'!$AB$45</f>
        <v/>
      </c>
      <c r="DF4" s="249" t="str">
        <f>'（別添４）エネルギー消費効率の根拠（要件ア）'!$AB$46</f>
        <v/>
      </c>
      <c r="DG4" s="249" t="str">
        <f>'（別添４）エネルギー消費効率の根拠（要件ア）'!$AB$47</f>
        <v/>
      </c>
      <c r="DH4" s="249" t="str">
        <f>'（別添４）エネルギー消費効率の根拠（要件ア）'!$AB$48</f>
        <v/>
      </c>
      <c r="DI4" s="249" t="str">
        <f>'（別添４）エネルギー消費効率の根拠（要件ア）'!$AB$49</f>
        <v/>
      </c>
      <c r="DJ4" s="249" t="str">
        <f>'（別添４）エネルギー消費効率の根拠（要件ア）'!$AB$50</f>
        <v/>
      </c>
      <c r="DK4" s="249" t="str">
        <f>'（別添４）エネルギー消費効率の根拠（要件ア）'!$AB$51</f>
        <v/>
      </c>
      <c r="DL4" s="249" t="str">
        <f>'（別添４）エネルギー消費効率の根拠（要件ア）'!$AB$52</f>
        <v/>
      </c>
      <c r="DM4" s="249" t="str">
        <f>'（別添４）エネルギー消費効率の根拠（要件ア）'!$AB$53</f>
        <v/>
      </c>
      <c r="DN4" s="249" t="str">
        <f>'（別添４）エネルギー消費効率の根拠（要件ア）'!$AB$54</f>
        <v/>
      </c>
      <c r="DO4" s="249" t="str">
        <f>'（別添４）エネルギー消費効率の根拠（要件ア）'!$AB$55</f>
        <v/>
      </c>
      <c r="DP4" s="249" t="str">
        <f>'（別添４）エネルギー消費効率の根拠（要件ア）'!$AB$56</f>
        <v/>
      </c>
      <c r="DQ4" s="249" t="str">
        <f>'（別添４）エネルギー消費効率の根拠（要件ア）'!$AB$57</f>
        <v/>
      </c>
      <c r="DR4" s="249" t="str">
        <f>'（別添４）エネルギー消費効率の根拠（要件ア）'!$AB$58</f>
        <v/>
      </c>
      <c r="DS4" s="249" t="str">
        <f>'（別添４）エネルギー消費効率の根拠（要件ア）'!$AB$59</f>
        <v/>
      </c>
      <c r="DT4" s="249" t="str">
        <f>'（別添４）エネルギー消費効率の根拠（要件ア）'!$AB$60</f>
        <v/>
      </c>
      <c r="DU4" s="249" t="str">
        <f>'（別添４）エネルギー消費効率の根拠（要件ア）'!$AB$61</f>
        <v/>
      </c>
      <c r="DV4" s="249" t="str">
        <f>'（別添４）エネルギー消費効率の根拠（要件ア）'!$AB$62</f>
        <v/>
      </c>
      <c r="DW4" s="249" t="str">
        <f>'（別添４）エネルギー消費効率の根拠（要件ア）'!$AB$63</f>
        <v/>
      </c>
      <c r="DX4" s="249" t="str">
        <f>'（別添４）エネルギー消費効率の根拠（要件ア）'!$AB$64</f>
        <v/>
      </c>
      <c r="DY4" s="249" t="str">
        <f>'（別添４）エネルギー消費効率の根拠（要件ア）'!$AB$65</f>
        <v/>
      </c>
      <c r="DZ4" s="249" t="str">
        <f>'（別添４）エネルギー消費効率の根拠（要件ア）'!$AB$66</f>
        <v/>
      </c>
      <c r="EA4" s="249" t="str">
        <f>'（別添４）エネルギー消費効率の根拠（要件ア）'!$AB$67</f>
        <v/>
      </c>
      <c r="EB4" s="249" t="str">
        <f>'（別添４）エネルギー消費効率の根拠（要件ア）'!$AB$68</f>
        <v/>
      </c>
      <c r="EC4" s="249" t="str">
        <f>'（別添４）エネルギー消費効率の根拠（要件ア）'!$AB$69</f>
        <v/>
      </c>
      <c r="ED4" s="249" t="str">
        <f>'（別添４）エネルギー消費効率の根拠（要件ア）'!$AB$70</f>
        <v/>
      </c>
      <c r="EE4" s="249" t="str">
        <f>'（別添４）エネルギー消費効率の根拠（要件ア）'!$AB$71</f>
        <v/>
      </c>
      <c r="EF4" s="249" t="str">
        <f>'（別添４）エネルギー消費効率の根拠（要件ア）'!$AB$72</f>
        <v/>
      </c>
      <c r="EG4" s="249" t="str">
        <f>'（別添４）エネルギー消費効率の根拠（要件ア）'!$AB$73</f>
        <v/>
      </c>
      <c r="EH4" s="249" t="str">
        <f>'（別添４）エネルギー消費効率の根拠（要件ア）'!$AB$74</f>
        <v/>
      </c>
      <c r="EI4" s="249" t="str">
        <f>'（別添４）エネルギー消費効率の根拠（要件ア）'!$AB$75</f>
        <v/>
      </c>
      <c r="EJ4" s="249" t="str">
        <f>'（別添４）エネルギー消費効率の根拠（要件ア）'!$AB$76</f>
        <v/>
      </c>
      <c r="EK4" s="249" t="str">
        <f>'（別添４）エネルギー消費効率の根拠（要件ア）'!$AB$77</f>
        <v/>
      </c>
      <c r="EL4" s="249" t="str">
        <f>'（別添４）エネルギー消費効率の根拠（要件ア）'!$AB$78</f>
        <v/>
      </c>
      <c r="EM4" s="249" t="str">
        <f>'（別添４）エネルギー消費効率の根拠（要件ア）'!$AB$79</f>
        <v/>
      </c>
      <c r="EN4" s="249" t="str">
        <f>'（別添４）エネルギー消費効率の根拠（要件ア）'!$AB$80</f>
        <v/>
      </c>
      <c r="EO4" s="249" t="str">
        <f>'（別添４）エネルギー消費効率の根拠（要件ア）'!$AB$81</f>
        <v/>
      </c>
      <c r="EP4" s="249" t="str">
        <f>'（別添４）エネルギー消費効率の根拠（要件ア）'!$AB$82</f>
        <v/>
      </c>
      <c r="EQ4" s="249" t="str">
        <f>'（別添４）エネルギー消費効率の根拠（要件ア）'!$AB$83</f>
        <v/>
      </c>
      <c r="ER4" s="249" t="str">
        <f>'（別添４）エネルギー消費効率の根拠（要件ア）'!$AB$84</f>
        <v/>
      </c>
      <c r="ES4" s="249" t="str">
        <f>'（別添４）エネルギー消費効率の根拠（要件ア）'!$AB$85</f>
        <v/>
      </c>
      <c r="ET4" s="249" t="str">
        <f>'（別添４）エネルギー消費効率の根拠（要件ア）'!$AB$86</f>
        <v/>
      </c>
      <c r="EU4" s="249" t="str">
        <f>'（別添４）エネルギー消費効率の根拠（要件ア）'!$AB$87</f>
        <v/>
      </c>
      <c r="EV4" s="249" t="str">
        <f>'（別添４）エネルギー消費効率の根拠（要件ア）'!$AB$88</f>
        <v/>
      </c>
      <c r="EW4" s="249" t="str">
        <f>'（別添４）エネルギー消費効率の根拠（要件ア）'!$AB$89</f>
        <v/>
      </c>
      <c r="EX4" s="249" t="str">
        <f>'（別添４）エネルギー消費効率の根拠（要件ア）'!$AB$90</f>
        <v/>
      </c>
      <c r="EY4" s="249" t="str">
        <f>'（別添４）エネルギー消費効率の根拠（要件ア）'!$AB$91</f>
        <v/>
      </c>
      <c r="EZ4" s="249" t="str">
        <f>'（別添４）エネルギー消費効率の根拠（要件ア）'!$AB$92</f>
        <v/>
      </c>
      <c r="FA4" s="249" t="str">
        <f>'（別添４）エネルギー消費効率の根拠（要件ア）'!$AB$93</f>
        <v/>
      </c>
      <c r="FB4" s="249" t="str">
        <f>'（別添４）エネルギー消費効率の根拠（要件ア）'!$AB$94</f>
        <v/>
      </c>
      <c r="FC4" s="249" t="str">
        <f>'（別添４）エネルギー消費効率の根拠（要件ア）'!$AB$95</f>
        <v/>
      </c>
      <c r="FD4" s="249" t="str">
        <f>'（別添４）エネルギー消費効率の根拠（要件ア）'!$AB$96</f>
        <v/>
      </c>
      <c r="FE4" s="249" t="str">
        <f>'（別添４）エネルギー消費効率の根拠（要件ア）'!$AB$97</f>
        <v/>
      </c>
      <c r="FF4" s="249" t="str">
        <f>'（別添４）エネルギー消費効率の根拠（要件ア）'!$AB$98</f>
        <v/>
      </c>
      <c r="FG4" s="249" t="str">
        <f>'（別添４）エネルギー消費効率の根拠（要件ア）'!$AB$99</f>
        <v/>
      </c>
      <c r="FH4" s="249" t="str">
        <f>'（別添４）エネルギー消費効率の根拠（要件ア）'!$AB$100</f>
        <v/>
      </c>
      <c r="FI4" s="249" t="str">
        <f>'（別添５）エネルギー消費原単位の改善根拠（要件イ）'!$BI$1</f>
        <v/>
      </c>
      <c r="FJ4" s="249" t="str">
        <f>'（別添５）エネルギー消費原単位の改善根拠（要件イ）'!$BI$2</f>
        <v/>
      </c>
      <c r="FK4" s="249" t="str">
        <f>'（別添５）エネルギー消費原単位の改善根拠（要件イ）'!$BI$3</f>
        <v/>
      </c>
      <c r="FL4" s="249" t="str">
        <f>'（別添６）省エネルギー取組の根拠（要件ウ）'!$BM$6</f>
        <v/>
      </c>
      <c r="FM4" s="249" t="str">
        <f>'（別添６）省エネルギー取組の根拠（要件ウ）'!$BM$7</f>
        <v xml:space="preserve">
＜クラウドサービスの活用＞
・省エネルギー取組概要
・利用データセンター名称
・データセンターのＰＵＥ値（実測値又は設計値）
＜ＥＭＳの導入＞
・省エネルギー取組概要
・導入機器
・削減効果（計画値）
</v>
      </c>
      <c r="FN4" s="249" t="str">
        <f>'（別添７）見込み省エネルギー量の算出（要件アと要件ウ）'!$BZ$1</f>
        <v/>
      </c>
      <c r="FO4" s="249" t="str">
        <f>'（別添７）見込み省エネルギー量の算出（要件アと要件ウ）'!$BZ$2</f>
        <v/>
      </c>
      <c r="FP4" s="249" t="str">
        <f>'（別添７）見込み省エネルギー量の算出（要件アと要件ウ）'!$BZ$3</f>
        <v/>
      </c>
      <c r="FQ4" s="249" t="str">
        <f>'（別添７）見込み省エネルギー量の算出（要件アと要件ウ）'!$BZ$4</f>
        <v/>
      </c>
      <c r="FR4" s="249" t="str">
        <f>'（別添７）見込み省エネルギー量の算出（要件アと要件ウ）'!$BZ$5</f>
        <v/>
      </c>
      <c r="FS4" s="249" t="str">
        <f>'（別添７）見込み省エネルギー量の算出（要件アと要件ウ）'!$BZ$6</f>
        <v/>
      </c>
      <c r="FT4" s="249" t="str">
        <f>'（別添７）見込み省エネルギー量の算出（要件アと要件ウ）'!$BZ$7</f>
        <v/>
      </c>
      <c r="FU4" s="249" t="str">
        <f>'（別添７）見込み省エネルギー量の算出（要件アと要件ウ）'!$BZ$8</f>
        <v/>
      </c>
      <c r="FV4" s="249" t="str">
        <f>'（別添７）見込み省エネルギー量の算出（要件アと要件ウ）'!$BZ$9</f>
        <v/>
      </c>
      <c r="FW4" s="249" t="str">
        <f>'（別添７）見込み省エネルギー量の算出（要件アと要件ウ）'!$BZ$10</f>
        <v/>
      </c>
      <c r="FX4" s="249" t="str">
        <f>'（別添７）見込み省エネルギー量の算出（要件アと要件ウ）'!$BZ$11</f>
        <v/>
      </c>
      <c r="FY4" s="249" t="str">
        <f>'（別添７）見込み省エネルギー量の算出（要件アと要件ウ）'!$BZ$12</f>
        <v/>
      </c>
      <c r="FZ4" s="249" t="str">
        <f>'（別添７）見込み省エネルギー量の算出（要件アと要件ウ）'!$BZ$13</f>
        <v/>
      </c>
      <c r="GA4" s="249" t="str">
        <f>'（別添７）見込み省エネルギー量の算出（要件アと要件ウ）'!$BZ$14</f>
        <v/>
      </c>
      <c r="GB4" s="249" t="str">
        <f>'（別添７）見込み省エネルギー量の算出（要件アと要件ウ）'!$BZ$15</f>
        <v/>
      </c>
      <c r="GC4" s="249" t="str">
        <f>'（別添７）見込み省エネルギー量の算出（要件アと要件ウ）'!$BZ$16</f>
        <v/>
      </c>
      <c r="GD4" s="249" t="str">
        <f>'（別添７）見込み省エネルギー量の算出（要件アと要件ウ）'!$BZ$17</f>
        <v/>
      </c>
      <c r="GE4" s="249" t="str">
        <f>'（別添７）見込み省エネルギー量の算出（要件アと要件ウ）'!$BZ$18</f>
        <v/>
      </c>
      <c r="GF4" s="249" t="str">
        <f>'（別添７）見込み省エネルギー量の算出（要件アと要件ウ）'!$BZ$19</f>
        <v/>
      </c>
      <c r="GG4" s="249" t="str">
        <f>'（別添７）見込み省エネルギー量の算出（要件アと要件ウ）'!$BZ$20</f>
        <v/>
      </c>
      <c r="GH4" s="249" t="str">
        <f>'（別添７）見込み省エネルギー量の算出（要件アと要件ウ）'!$BZ$21</f>
        <v/>
      </c>
      <c r="GI4" s="249" t="str">
        <f>'（別添７）見込み省エネルギー量の算出（要件アと要件ウ）'!$BZ$22</f>
        <v/>
      </c>
      <c r="GJ4" s="249" t="str">
        <f>'（別添７）見込み省エネルギー量の算出（要件アと要件ウ）'!$BZ$23</f>
        <v/>
      </c>
      <c r="GK4" s="249" t="str">
        <f>'（別添７）見込み省エネルギー量の算出（要件アと要件ウ）'!$BZ$24</f>
        <v/>
      </c>
      <c r="GL4" s="249" t="str">
        <f>'（別添７）見込み省エネルギー量の算出（要件アと要件ウ）'!$BZ$25</f>
        <v/>
      </c>
      <c r="GM4" s="249" t="str">
        <f>'（別添７）見込み省エネルギー量の算出（要件アと要件ウ）'!$BZ$26</f>
        <v/>
      </c>
      <c r="GN4" s="249" t="str">
        <f>'（別添７）見込み省エネルギー量の算出（要件アと要件ウ）'!$BZ$27</f>
        <v/>
      </c>
      <c r="GO4" s="249" t="str">
        <f>'（別添７）見込み省エネルギー量の算出（要件アと要件ウ）'!$BZ$28</f>
        <v/>
      </c>
      <c r="GP4" s="249" t="str">
        <f>'（別添７）見込み省エネルギー量の算出（要件アと要件ウ）'!$BZ$29</f>
        <v/>
      </c>
      <c r="GQ4" s="249" t="str">
        <f>'（別添７）見込み省エネルギー量の算出（要件アと要件ウ）'!$BZ$30</f>
        <v/>
      </c>
      <c r="GR4" s="249" t="str">
        <f>'（別添７）見込み省エネルギー量の算出（要件アと要件ウ）'!$BZ$31</f>
        <v/>
      </c>
      <c r="GS4" s="249" t="str">
        <f>'（別添７）見込み省エネルギー量の算出（要件アと要件ウ）'!$BZ$32</f>
        <v/>
      </c>
      <c r="GT4" s="249" t="str">
        <f>'（別添７）見込み省エネルギー量の算出（要件アと要件ウ）'!$BZ$33</f>
        <v/>
      </c>
      <c r="GU4" s="249" t="str">
        <f>'（別添７）見込み省エネルギー量の算出（要件アと要件ウ）'!$BZ$34</f>
        <v/>
      </c>
      <c r="GV4" s="249" t="str">
        <f>'（別添７）見込み省エネルギー量の算出（要件アと要件ウ）'!$BZ$35</f>
        <v/>
      </c>
      <c r="GW4" s="249" t="str">
        <f>'（別添７）見込み省エネルギー量の算出（要件アと要件ウ）'!$BZ$36</f>
        <v/>
      </c>
      <c r="GX4" s="249" t="str">
        <f>'（別添７）見込み省エネルギー量の算出（要件アと要件ウ）'!$BZ$37</f>
        <v/>
      </c>
      <c r="GY4" s="249" t="str">
        <f>'（別添７）見込み省エネルギー量の算出（要件アと要件ウ）'!$BZ$38</f>
        <v/>
      </c>
      <c r="GZ4" s="249" t="str">
        <f>'（別添７）見込み省エネルギー量の算出（要件アと要件ウ）'!$BZ$39</f>
        <v/>
      </c>
      <c r="HA4" s="249" t="str">
        <f>'（別添７）見込み省エネルギー量の算出（要件アと要件ウ）'!$BZ$40</f>
        <v/>
      </c>
      <c r="HB4" s="249" t="str">
        <f>'（別添７）見込み省エネルギー量の算出（要件アと要件ウ）'!$BZ$41</f>
        <v/>
      </c>
      <c r="HC4" s="249" t="str">
        <f>'（別添７）見込み省エネルギー量の算出（要件アと要件ウ）'!$BZ$42</f>
        <v/>
      </c>
      <c r="HD4" s="249" t="str">
        <f>'（別添７）見込み省エネルギー量の算出（要件アと要件ウ）'!$BZ$43</f>
        <v/>
      </c>
      <c r="HE4" s="249" t="str">
        <f>'（別添７）見込み省エネルギー量の算出（要件アと要件ウ）'!$BZ$44</f>
        <v/>
      </c>
      <c r="HF4" s="249" t="str">
        <f>'（別添７）見込み省エネルギー量の算出（要件アと要件ウ）'!$BZ$45</f>
        <v/>
      </c>
      <c r="HG4" s="249" t="str">
        <f>'（別添７）見込み省エネルギー量の算出（要件アと要件ウ）'!$BZ$46</f>
        <v/>
      </c>
      <c r="HH4" s="249" t="str">
        <f>'（別添７）見込み省エネルギー量の算出（要件アと要件ウ）'!$BZ$47</f>
        <v/>
      </c>
      <c r="HI4" s="249" t="str">
        <f>'（別添７）見込み省エネルギー量の算出（要件アと要件ウ）'!$BZ$48</f>
        <v/>
      </c>
      <c r="HJ4" s="249" t="str">
        <f>'（別添７）見込み省エネルギー量の算出（要件アと要件ウ）'!$BZ$49</f>
        <v/>
      </c>
      <c r="HK4" s="249" t="str">
        <f>'（別添７）見込み省エネルギー量の算出（要件アと要件ウ）'!$BZ$50</f>
        <v/>
      </c>
      <c r="HL4" s="249" t="str">
        <f>'（別添７）見込み省エネルギー量の算出（要件アと要件ウ）'!$BZ$51</f>
        <v/>
      </c>
      <c r="HM4" s="249" t="str">
        <f>'（別添７）見込み省エネルギー量の算出（要件アと要件ウ）'!$BZ$52</f>
        <v/>
      </c>
      <c r="HN4" s="249" t="str">
        <f>'（別添７）見込み省エネルギー量の算出（要件アと要件ウ）'!$BZ$53</f>
        <v/>
      </c>
      <c r="HO4" s="249" t="str">
        <f>'（別添７）見込み省エネルギー量の算出（要件アと要件ウ）'!$BZ$54</f>
        <v/>
      </c>
      <c r="HP4" s="249" t="str">
        <f>'（別添７）見込み省エネルギー量の算出（要件アと要件ウ）'!$BZ$55</f>
        <v/>
      </c>
      <c r="HQ4" s="249" t="str">
        <f>'（別添７）見込み省エネルギー量の算出（要件アと要件ウ）'!$BZ$56</f>
        <v/>
      </c>
      <c r="HR4" s="249" t="str">
        <f>'（別添７）見込み省エネルギー量の算出（要件アと要件ウ）'!$BZ$57</f>
        <v/>
      </c>
      <c r="HS4" s="249" t="str">
        <f>'（別添７）見込み省エネルギー量の算出（要件アと要件ウ）'!$BZ$58</f>
        <v/>
      </c>
      <c r="HT4" s="249" t="str">
        <f>'（別添７）見込み省エネルギー量の算出（要件アと要件ウ）'!$BZ$59</f>
        <v/>
      </c>
      <c r="HU4" s="249" t="str">
        <f>'（別添７）見込み省エネルギー量の算出（要件アと要件ウ）'!$BZ$60</f>
        <v/>
      </c>
      <c r="HV4" s="249" t="str">
        <f>'（別添７）見込み省エネルギー量の算出（要件アと要件ウ）'!$BZ$61</f>
        <v/>
      </c>
      <c r="HW4" s="249" t="str">
        <f>'（別添７）見込み省エネルギー量の算出（要件アと要件ウ）'!$BZ$62</f>
        <v/>
      </c>
      <c r="HX4" s="249" t="str">
        <f>'（別添７）見込み省エネルギー量の算出（要件イ）'!$DN$1</f>
        <v/>
      </c>
      <c r="HY4" s="249" t="str">
        <f>'（別添７）見込み省エネルギー量の算出（要件イ）'!$DN$2</f>
        <v/>
      </c>
      <c r="HZ4" s="249" t="str">
        <f>'（別添７）見込み省エネルギー量の算出（要件イ）'!$DN$3</f>
        <v/>
      </c>
      <c r="IA4" s="249" t="str">
        <f>'（別添７）見込み省エネルギー量の算出（要件イ）'!$DN$4</f>
        <v/>
      </c>
      <c r="IB4" s="249" t="str">
        <f>'（別添７）見込み省エネルギー量の算出（要件イ）'!$DN$5</f>
        <v/>
      </c>
      <c r="IC4" s="249" t="str">
        <f>'（別添７）見込み省エネルギー量の算出（要件イ）'!$DN$6</f>
        <v/>
      </c>
      <c r="ID4" s="249" t="str">
        <f>'（別添７）見込み省エネルギー量の算出（要件イ）'!$DN$7</f>
        <v/>
      </c>
      <c r="IE4" s="249" t="str">
        <f>'（別添３）利子補給金の交付の対象となる経費リスト'!CB6</f>
        <v/>
      </c>
    </row>
    <row r="5" spans="1:239" x14ac:dyDescent="0.15">
      <c r="A5" s="248">
        <v>4</v>
      </c>
      <c r="B5" s="249" t="str">
        <f>'（様式第１）融資計画書'!$BS$5</f>
        <v>様式第1_K14</v>
      </c>
      <c r="C5" s="249" t="str">
        <f>'（様式第１）融資計画書'!$BT$5</f>
        <v>指定金融機関_住所</v>
      </c>
      <c r="D5" s="249" t="str">
        <f>'（様式第１）融資計画書'!$BU$5</f>
        <v/>
      </c>
    </row>
    <row r="6" spans="1:239" x14ac:dyDescent="0.15">
      <c r="A6" s="248">
        <v>5</v>
      </c>
      <c r="B6" s="249" t="str">
        <f>'（様式第１）融資計画書'!$BS$6</f>
        <v>様式第1_K17</v>
      </c>
      <c r="C6" s="249" t="str">
        <f>'（様式第１）融資計画書'!$BT$6</f>
        <v>指定金融機関_名称</v>
      </c>
      <c r="D6" s="249" t="str">
        <f>'（様式第１）融資計画書'!$BU$6</f>
        <v/>
      </c>
    </row>
    <row r="7" spans="1:239" x14ac:dyDescent="0.15">
      <c r="A7" s="248">
        <v>6</v>
      </c>
      <c r="B7" s="249" t="str">
        <f>'（様式第１）融資計画書'!$BS$7</f>
        <v>様式第1_K20</v>
      </c>
      <c r="C7" s="249" t="str">
        <f>'（様式第１）融資計画書'!$BT$7</f>
        <v>指定金融機関_役職名</v>
      </c>
      <c r="D7" s="249" t="str">
        <f>'（様式第１）融資計画書'!$BU$7</f>
        <v/>
      </c>
    </row>
    <row r="8" spans="1:239" x14ac:dyDescent="0.15">
      <c r="A8" s="248">
        <v>7</v>
      </c>
      <c r="B8" s="249" t="str">
        <f>'（様式第１）融資計画書'!$BS$8</f>
        <v>様式第1_K22</v>
      </c>
      <c r="C8" s="249" t="str">
        <f>'（様式第１）融資計画書'!$BT$8</f>
        <v>指定金融機関_代表者名</v>
      </c>
      <c r="D8" s="249" t="str">
        <f>'（様式第１）融資計画書'!$BU$8</f>
        <v/>
      </c>
    </row>
    <row r="9" spans="1:239" x14ac:dyDescent="0.15">
      <c r="A9" s="248">
        <v>8</v>
      </c>
      <c r="B9" s="249" t="str">
        <f>'（様式第１）融資計画書'!$BS$9</f>
        <v>様式第1_K25</v>
      </c>
      <c r="C9" s="249" t="str">
        <f>'（様式第１）融資計画書'!$BT$9</f>
        <v>利子補給対象事業者_住所</v>
      </c>
      <c r="D9" s="249" t="str">
        <f>'（様式第１）融資計画書'!$BU$9</f>
        <v/>
      </c>
    </row>
    <row r="10" spans="1:239" x14ac:dyDescent="0.15">
      <c r="A10" s="248">
        <v>9</v>
      </c>
      <c r="B10" s="249" t="str">
        <f>'（様式第１）融資計画書'!$BS$10</f>
        <v>様式第1_K28</v>
      </c>
      <c r="C10" s="249" t="str">
        <f>'（様式第１）融資計画書'!$BT$10</f>
        <v>利子補給対象事業者_名称</v>
      </c>
      <c r="D10" s="249" t="str">
        <f>'（様式第１）融資計画書'!$BU$10</f>
        <v/>
      </c>
    </row>
    <row r="11" spans="1:239" x14ac:dyDescent="0.15">
      <c r="A11" s="248">
        <v>10</v>
      </c>
      <c r="B11" s="249" t="str">
        <f>'（様式第１）融資計画書'!$BS$11</f>
        <v>様式第1_K31</v>
      </c>
      <c r="C11" s="249" t="str">
        <f>'（様式第１）融資計画書'!$BT$11</f>
        <v>利子補給対象事業者_役職名</v>
      </c>
      <c r="D11" s="249" t="str">
        <f>'（様式第１）融資計画書'!$BU$11</f>
        <v/>
      </c>
    </row>
    <row r="12" spans="1:239" x14ac:dyDescent="0.15">
      <c r="A12" s="248">
        <v>11</v>
      </c>
      <c r="B12" s="249" t="str">
        <f>'（様式第１）融資計画書'!$BS$12</f>
        <v>様式第1_K33</v>
      </c>
      <c r="C12" s="249" t="str">
        <f>'（様式第１）融資計画書'!$BT$12</f>
        <v>利子補給対象事業者_代表者名</v>
      </c>
      <c r="D12" s="249" t="str">
        <f>'（様式第１）融資計画書'!$BU$12</f>
        <v/>
      </c>
    </row>
    <row r="13" spans="1:239" x14ac:dyDescent="0.15">
      <c r="A13" s="248">
        <v>12</v>
      </c>
      <c r="B13" s="249" t="str">
        <f>'（様式第１）融資計画書'!$BS$13</f>
        <v>様式第1_B70</v>
      </c>
      <c r="C13" s="249" t="str">
        <f>'（様式第１）融資計画書'!$BT$13</f>
        <v>融資名称</v>
      </c>
      <c r="D13" s="249" t="str">
        <f>'（様式第１）融資計画書'!$BU$13</f>
        <v/>
      </c>
    </row>
    <row r="14" spans="1:239" x14ac:dyDescent="0.15">
      <c r="A14" s="248">
        <v>13</v>
      </c>
      <c r="B14" s="249" t="str">
        <f>'（様式第１）融資計画書'!$BS$14</f>
        <v>様式第1_B74</v>
      </c>
      <c r="C14" s="249" t="str">
        <f>'（様式第１）融資計画書'!$BT$14</f>
        <v>融資計画の内容</v>
      </c>
      <c r="D14" s="249" t="str">
        <f>'（様式第１）融資計画書'!$BU$14</f>
        <v/>
      </c>
    </row>
    <row r="15" spans="1:239" x14ac:dyDescent="0.15">
      <c r="A15" s="248">
        <v>14</v>
      </c>
      <c r="B15" s="249" t="str">
        <f>'（別添１）融資計画詳細1'!$DI$2</f>
        <v>別添1_C6</v>
      </c>
      <c r="C15" s="249" t="str">
        <f>'（別添１）融資計画詳細1'!$DJ$2</f>
        <v>融資額</v>
      </c>
      <c r="D15" s="280" t="str">
        <f>'（別添１）融資計画詳細1'!$DK$2</f>
        <v/>
      </c>
    </row>
    <row r="16" spans="1:239" x14ac:dyDescent="0.15">
      <c r="A16" s="248">
        <v>15</v>
      </c>
      <c r="B16" s="249" t="str">
        <f>'（別添１）融資計画詳細1'!$DI$3</f>
        <v>別添1_C8</v>
      </c>
      <c r="C16" s="249" t="str">
        <f>'（別添１）融資計画詳細1'!$DJ$3</f>
        <v>元金均等返済額</v>
      </c>
      <c r="D16" s="280" t="str">
        <f>'（別添１）融資計画詳細1'!$DK$3</f>
        <v/>
      </c>
    </row>
    <row r="17" spans="1:4" x14ac:dyDescent="0.15">
      <c r="A17" s="248">
        <v>16</v>
      </c>
      <c r="B17" s="249" t="str">
        <f>'（別添１）融資計画詳細1'!$DI$4</f>
        <v>別添1_C10</v>
      </c>
      <c r="C17" s="249" t="str">
        <f>'（別添１）融資計画詳細1'!$DJ$4</f>
        <v>最終弁済額</v>
      </c>
      <c r="D17" s="280" t="str">
        <f>'（別添１）融資計画詳細1'!$DK$4</f>
        <v/>
      </c>
    </row>
    <row r="18" spans="1:4" x14ac:dyDescent="0.15">
      <c r="A18" s="248">
        <v>17</v>
      </c>
      <c r="B18" s="249" t="str">
        <f>'（別添１）融資計画詳細1'!$DI$5</f>
        <v>別添1_D12</v>
      </c>
      <c r="C18" s="249" t="str">
        <f>'（別添１）融資計画詳細1'!$DJ$5</f>
        <v>融資期間_自：</v>
      </c>
      <c r="D18" s="281" t="str">
        <f>'（別添１）融資計画詳細1'!$DK$5</f>
        <v/>
      </c>
    </row>
    <row r="19" spans="1:4" x14ac:dyDescent="0.15">
      <c r="A19" s="248">
        <v>18</v>
      </c>
      <c r="B19" s="249" t="str">
        <f>'（別添１）融資計画詳細1'!$DI$6</f>
        <v>別添1_D13</v>
      </c>
      <c r="C19" s="249" t="str">
        <f>'（別添１）融資計画詳細1'!$DJ$6</f>
        <v>融資期間_至：</v>
      </c>
      <c r="D19" s="281" t="str">
        <f>'（別添１）融資計画詳細1'!$DK$6</f>
        <v/>
      </c>
    </row>
    <row r="20" spans="1:4" x14ac:dyDescent="0.15">
      <c r="A20" s="248">
        <v>19</v>
      </c>
      <c r="B20" s="249" t="str">
        <f>'（別添１）融資計画詳細1'!$DI$7</f>
        <v>別添1_C14</v>
      </c>
      <c r="C20" s="249" t="str">
        <f>'（別添１）融資計画詳細1'!$DJ$7</f>
        <v>融資利率</v>
      </c>
      <c r="D20" s="249" t="str">
        <f>'（別添１）融資計画詳細1'!$DK$7</f>
        <v/>
      </c>
    </row>
    <row r="21" spans="1:4" x14ac:dyDescent="0.15">
      <c r="A21" s="248">
        <v>20</v>
      </c>
      <c r="B21" s="249" t="str">
        <f>'（別添１）融資計画詳細1'!$DI$8</f>
        <v>別添1_C17</v>
      </c>
      <c r="C21" s="249" t="str">
        <f>'（別添１）融資計画詳細1'!$DJ$8</f>
        <v>内　交付対象融資額</v>
      </c>
      <c r="D21" s="280" t="str">
        <f>'（別添１）融資計画詳細1'!$DK$8</f>
        <v/>
      </c>
    </row>
    <row r="22" spans="1:4" x14ac:dyDescent="0.15">
      <c r="A22" s="248">
        <v>21</v>
      </c>
      <c r="B22" s="249" t="str">
        <f>'（別添１）融資計画詳細1'!$DI$9</f>
        <v>別添1_C19</v>
      </c>
      <c r="C22" s="249" t="str">
        <f>'（別添１）融資計画詳細1'!$DJ$9</f>
        <v>元金均等返済額</v>
      </c>
      <c r="D22" s="280" t="str">
        <f>'（別添１）融資計画詳細1'!$DK$9</f>
        <v/>
      </c>
    </row>
    <row r="23" spans="1:4" x14ac:dyDescent="0.15">
      <c r="A23" s="248">
        <v>22</v>
      </c>
      <c r="B23" s="249" t="str">
        <f>'（別添１）融資計画詳細1'!$DI$10</f>
        <v>別添1_C21</v>
      </c>
      <c r="C23" s="249" t="str">
        <f>'（別添１）融資計画詳細1'!$DJ$10</f>
        <v>最終弁済額</v>
      </c>
      <c r="D23" s="280" t="str">
        <f>'（別添１）融資計画詳細1'!$DK$10</f>
        <v/>
      </c>
    </row>
    <row r="24" spans="1:4" x14ac:dyDescent="0.15">
      <c r="A24" s="248">
        <v>23</v>
      </c>
      <c r="B24" s="249" t="str">
        <f>'（別添１）融資計画詳細1'!$DI$11</f>
        <v>別添1_D23</v>
      </c>
      <c r="C24" s="249" t="str">
        <f>'（別添１）融資計画詳細1'!$DJ$11</f>
        <v>交付対象融資期間_自：</v>
      </c>
      <c r="D24" s="281" t="str">
        <f>'（別添１）融資計画詳細1'!$DK$11</f>
        <v/>
      </c>
    </row>
    <row r="25" spans="1:4" x14ac:dyDescent="0.15">
      <c r="A25" s="248">
        <v>24</v>
      </c>
      <c r="B25" s="249" t="str">
        <f>'（別添１）融資計画詳細1'!$DI$12</f>
        <v>別添1_D24</v>
      </c>
      <c r="C25" s="249" t="str">
        <f>'（別添１）融資計画詳細1'!$DJ$12</f>
        <v>交付対象融資期間_至：</v>
      </c>
      <c r="D25" s="281" t="str">
        <f>'（別添１）融資計画詳細1'!$DK$12</f>
        <v/>
      </c>
    </row>
    <row r="26" spans="1:4" x14ac:dyDescent="0.15">
      <c r="A26" s="248">
        <v>25</v>
      </c>
      <c r="B26" s="249" t="str">
        <f>'（別添１）融資計画詳細1'!$DI$13</f>
        <v>別添1_C25</v>
      </c>
      <c r="C26" s="249" t="str">
        <f>'（別添１）融資計画詳細1'!$DJ$13</f>
        <v>利子補給率</v>
      </c>
      <c r="D26" s="249" t="str">
        <f>'（別添１）融資計画詳細1'!$DK$13</f>
        <v/>
      </c>
    </row>
    <row r="27" spans="1:4" x14ac:dyDescent="0.15">
      <c r="A27" s="248">
        <v>26</v>
      </c>
      <c r="B27" s="249" t="str">
        <f>'（別添１）融資計画詳細1'!$DI$14</f>
        <v>別添1_L36</v>
      </c>
      <c r="C27" s="249" t="str">
        <f>'（別添１）融資計画詳細1'!$DJ$14</f>
        <v>利子補給金交付申請額（円）合計_単位期間Ⅰ</v>
      </c>
      <c r="D27" s="280" t="str">
        <f>'（別添１）融資計画詳細1'!$DK$14</f>
        <v/>
      </c>
    </row>
    <row r="28" spans="1:4" x14ac:dyDescent="0.15">
      <c r="A28" s="248">
        <v>27</v>
      </c>
      <c r="B28" s="249" t="str">
        <f>'（別添１）融資計画詳細1'!$DI$15</f>
        <v>別添1_L44</v>
      </c>
      <c r="C28" s="249" t="str">
        <f>'（別添１）融資計画詳細1'!$DJ$15</f>
        <v>利子補給金交付申請額（円）合計_単位期間Ⅱ</v>
      </c>
      <c r="D28" s="280" t="str">
        <f>'（別添１）融資計画詳細1'!$DK$15</f>
        <v/>
      </c>
    </row>
    <row r="29" spans="1:4" x14ac:dyDescent="0.15">
      <c r="A29" s="248">
        <v>28</v>
      </c>
      <c r="B29" s="249" t="str">
        <f>'（別添１）融資計画詳細1'!$DI$16</f>
        <v>別添1_H8</v>
      </c>
      <c r="C29" s="249" t="str">
        <f>'（別添１）融資計画詳細1'!$DJ$16</f>
        <v>融資備考欄</v>
      </c>
      <c r="D29" s="280" t="str">
        <f>'（別添１）融資計画詳細1'!$DK$16</f>
        <v/>
      </c>
    </row>
    <row r="30" spans="1:4" x14ac:dyDescent="0.15">
      <c r="A30" s="248">
        <v>29</v>
      </c>
      <c r="B30" s="249" t="str">
        <f>'（別添１）融資計画詳細2'!$BG$2</f>
        <v>別添1融_L2</v>
      </c>
      <c r="C30" s="249" t="str">
        <f>'（別添１）融資計画詳細2'!$BH$2</f>
        <v>利子補給金交付申請額合計（円）</v>
      </c>
      <c r="D30" s="280">
        <f>'（別添１）融資計画詳細2'!$BI$2</f>
        <v>0</v>
      </c>
    </row>
    <row r="31" spans="1:4" x14ac:dyDescent="0.15">
      <c r="A31" s="248">
        <v>30</v>
      </c>
      <c r="B31" s="249" t="str">
        <f>'（別添１）融資計画詳細3'!$BW$2</f>
        <v>別添1_D7</v>
      </c>
      <c r="C31" s="249" t="str">
        <f>'（別添１）融資計画詳細3'!$BX$2</f>
        <v>事業者名</v>
      </c>
      <c r="D31" s="249" t="str">
        <f>'（別添１）融資計画詳細3'!$BY$2</f>
        <v/>
      </c>
    </row>
    <row r="32" spans="1:4" x14ac:dyDescent="0.15">
      <c r="A32" s="248">
        <v>31</v>
      </c>
      <c r="B32" s="249" t="str">
        <f>'（別添１）融資計画詳細3'!$BW$3</f>
        <v>別添1_M7</v>
      </c>
      <c r="C32" s="249" t="str">
        <f>'（別添１）融資計画詳細3'!$BX$3</f>
        <v>設備等利用者名</v>
      </c>
      <c r="D32" s="249" t="str">
        <f>'（別添１）融資計画詳細3'!$BY$3</f>
        <v/>
      </c>
    </row>
    <row r="33" spans="1:4" x14ac:dyDescent="0.15">
      <c r="A33" s="248">
        <v>32</v>
      </c>
      <c r="B33" s="249" t="str">
        <f>'（別添１）融資計画詳細3'!$BW$4</f>
        <v>別添1_D9</v>
      </c>
      <c r="C33" s="249" t="str">
        <f>'（別添１）融資計画詳細3'!$BX$4</f>
        <v>（住所）都道府県</v>
      </c>
      <c r="D33" s="249" t="str">
        <f>'（別添１）融資計画詳細3'!$BY$4</f>
        <v/>
      </c>
    </row>
    <row r="34" spans="1:4" x14ac:dyDescent="0.15">
      <c r="A34" s="248">
        <v>33</v>
      </c>
      <c r="B34" s="249" t="str">
        <f>'（別添１）融資計画詳細3'!$BW$5</f>
        <v>別添1_J9</v>
      </c>
      <c r="C34" s="249" t="str">
        <f>'（別添１）融資計画詳細3'!$BX$5</f>
        <v>市区町村</v>
      </c>
      <c r="D34" s="249" t="str">
        <f>'（別添１）融資計画詳細3'!$BY$5</f>
        <v/>
      </c>
    </row>
    <row r="35" spans="1:4" x14ac:dyDescent="0.15">
      <c r="A35" s="248">
        <v>34</v>
      </c>
      <c r="B35" s="249" t="str">
        <f>'（別添１）融資計画詳細3'!$BW$6</f>
        <v>別添1_D11</v>
      </c>
      <c r="C35" s="249" t="str">
        <f>'（別添１）融資計画詳細3'!$BX$6</f>
        <v>丁目・番地</v>
      </c>
      <c r="D35" s="249" t="str">
        <f>'（別添１）融資計画詳細3'!$BY$6</f>
        <v/>
      </c>
    </row>
    <row r="36" spans="1:4" x14ac:dyDescent="0.15">
      <c r="A36" s="248">
        <v>35</v>
      </c>
      <c r="B36" s="249" t="str">
        <f>'（別添１）融資計画詳細3'!$BW$7</f>
        <v>別添1_D13</v>
      </c>
      <c r="C36" s="249" t="str">
        <f>'（別添１）融資計画詳細3'!$BX$7</f>
        <v>業種大分類</v>
      </c>
      <c r="D36" s="249" t="str">
        <f>'（別添１）融資計画詳細3'!$BY$7</f>
        <v/>
      </c>
    </row>
    <row r="37" spans="1:4" x14ac:dyDescent="0.15">
      <c r="A37" s="248">
        <v>36</v>
      </c>
      <c r="B37" s="249" t="str">
        <f>'（別添１）融資計画詳細3'!$BW$8</f>
        <v>別添1_M13</v>
      </c>
      <c r="C37" s="249" t="str">
        <f>'（別添１）融資計画詳細3'!$BX$8</f>
        <v>業種分類項目名</v>
      </c>
      <c r="D37" s="249" t="str">
        <f>'（別添１）融資計画詳細3'!$BY$8</f>
        <v/>
      </c>
    </row>
    <row r="38" spans="1:4" x14ac:dyDescent="0.15">
      <c r="A38" s="248">
        <v>37</v>
      </c>
      <c r="B38" s="249" t="str">
        <f>'（別添１）融資計画詳細3'!$BW$9</f>
        <v>別添1_D15</v>
      </c>
      <c r="C38" s="249" t="str">
        <f>'（別添１）融資計画詳細3'!$BX$9</f>
        <v>資本金</v>
      </c>
      <c r="D38" s="280" t="str">
        <f>'（別添１）融資計画詳細3'!$BY$9</f>
        <v/>
      </c>
    </row>
    <row r="39" spans="1:4" x14ac:dyDescent="0.15">
      <c r="A39" s="248">
        <v>38</v>
      </c>
      <c r="B39" s="249" t="str">
        <f>'（別添１）融資計画詳細3'!$BW$10</f>
        <v>別添1_M15</v>
      </c>
      <c r="C39" s="249" t="str">
        <f>'（別添１）融資計画詳細3'!$BX$10</f>
        <v>従業員数</v>
      </c>
      <c r="D39" s="280" t="str">
        <f>'（別添１）融資計画詳細3'!$BY$10</f>
        <v/>
      </c>
    </row>
    <row r="40" spans="1:4" ht="24" x14ac:dyDescent="0.15">
      <c r="A40" s="248">
        <v>39</v>
      </c>
      <c r="B40" s="249" t="str">
        <f>'（別添１）融資計画詳細3'!$BW$11</f>
        <v>別添1_G17</v>
      </c>
      <c r="C40" s="249" t="str">
        <f>'（別添１）融資計画詳細3'!$BX$11</f>
        <v>中小企業／個人事業主／その他
（いずれかを選択）</v>
      </c>
      <c r="D40" s="249" t="str">
        <f>'（別添１）融資計画詳細3'!$BY$11</f>
        <v/>
      </c>
    </row>
    <row r="41" spans="1:4" x14ac:dyDescent="0.15">
      <c r="A41" s="248">
        <v>40</v>
      </c>
      <c r="B41" s="249" t="str">
        <f>'（別添１）融資計画詳細3'!$BW$12</f>
        <v>別添1_D15</v>
      </c>
      <c r="C41" s="249" t="str">
        <f>'（別添１）融資計画詳細3'!$BX$12</f>
        <v>企業の内容</v>
      </c>
      <c r="D41" s="249" t="str">
        <f>'（別添１）融資計画詳細3'!$BY$12</f>
        <v/>
      </c>
    </row>
    <row r="42" spans="1:4" x14ac:dyDescent="0.15">
      <c r="A42" s="248">
        <v>41</v>
      </c>
      <c r="B42" s="249" t="str">
        <f>'（別添１）融資計画詳細3'!$BW$13</f>
        <v>別添1_D25</v>
      </c>
      <c r="C42" s="249" t="str">
        <f>'（別添１）融資計画詳細3'!$BX$13</f>
        <v>（住所）都道府県</v>
      </c>
      <c r="D42" s="249" t="str">
        <f>'（別添１）融資計画詳細3'!$BY$13</f>
        <v/>
      </c>
    </row>
    <row r="43" spans="1:4" x14ac:dyDescent="0.15">
      <c r="A43" s="248">
        <v>42</v>
      </c>
      <c r="B43" s="249" t="str">
        <f>'（別添１）融資計画詳細3'!$BW$14</f>
        <v>別添1_J25</v>
      </c>
      <c r="C43" s="249" t="str">
        <f>'（別添１）融資計画詳細3'!$BX$14</f>
        <v>市区町村</v>
      </c>
      <c r="D43" s="249" t="str">
        <f>'（別添１）融資計画詳細3'!$BY$14</f>
        <v/>
      </c>
    </row>
    <row r="44" spans="1:4" x14ac:dyDescent="0.15">
      <c r="A44" s="248">
        <v>43</v>
      </c>
      <c r="B44" s="249" t="str">
        <f>'（別添１）融資計画詳細3'!$BW$15</f>
        <v>別添1_D27</v>
      </c>
      <c r="C44" s="249" t="str">
        <f>'（別添１）融資計画詳細3'!$BX$15</f>
        <v>丁目・番地</v>
      </c>
      <c r="D44" s="249" t="str">
        <f>'（別添１）融資計画詳細3'!$BY$15</f>
        <v/>
      </c>
    </row>
    <row r="45" spans="1:4" x14ac:dyDescent="0.15">
      <c r="A45" s="248">
        <v>44</v>
      </c>
      <c r="B45" s="249" t="str">
        <f>'（別添１）融資計画詳細3'!$BW$16</f>
        <v>別添1_A27～35</v>
      </c>
      <c r="C45" s="249" t="str">
        <f>'（別添１）融資計画詳細3'!$BX$16</f>
        <v>対象要件</v>
      </c>
      <c r="D45" s="249" t="str">
        <f>'（別添１）融資計画詳細3'!$BY$16</f>
        <v/>
      </c>
    </row>
    <row r="46" spans="1:4" x14ac:dyDescent="0.15">
      <c r="A46" s="248">
        <v>45</v>
      </c>
      <c r="B46" s="249" t="str">
        <f>'（別添１）融資計画詳細3'!$BW$17</f>
        <v>別添1_G52</v>
      </c>
      <c r="C46" s="249" t="str">
        <f>'（別添１）融資計画詳細3'!$BX$17</f>
        <v>設備導入区分</v>
      </c>
      <c r="D46" s="249" t="str">
        <f>'（別添１）融資計画詳細3'!$BY$17</f>
        <v/>
      </c>
    </row>
    <row r="47" spans="1:4" x14ac:dyDescent="0.15">
      <c r="A47" s="248">
        <v>46</v>
      </c>
      <c r="B47" s="249" t="str">
        <f>'（別添１）融資計画詳細3'!$BW$18</f>
        <v>別添1_A52</v>
      </c>
      <c r="C47" s="249" t="str">
        <f>'（別添１）融資計画詳細3'!$BX$18</f>
        <v>対象事業の概要</v>
      </c>
      <c r="D47" s="249" t="str">
        <f>'（別添１）融資計画詳細3'!$BY$18</f>
        <v/>
      </c>
    </row>
    <row r="48" spans="1:4" x14ac:dyDescent="0.15">
      <c r="A48" s="248">
        <v>47</v>
      </c>
      <c r="B48" s="249" t="str">
        <f>'（別添１）融資計画詳細3'!$BW$19</f>
        <v>別添1_A42</v>
      </c>
      <c r="C48" s="249" t="str">
        <f>'（別添１）融資計画詳細3'!$BX$19</f>
        <v>導入設備の概要</v>
      </c>
      <c r="D48" s="249" t="str">
        <f>'（別添１）融資計画詳細3'!$BY$19</f>
        <v/>
      </c>
    </row>
    <row r="49" spans="1:4" x14ac:dyDescent="0.15">
      <c r="A49" s="248">
        <v>48</v>
      </c>
      <c r="B49" s="249" t="str">
        <f>'（別添１）融資計画詳細4'!$CK$8</f>
        <v>別添1_G8</v>
      </c>
      <c r="C49" s="249" t="str">
        <f>'（別添１）融資計画詳細4'!$CL$8</f>
        <v>指定金融機関_担当部署等</v>
      </c>
      <c r="D49" s="249" t="str">
        <f>'（別添１）融資計画詳細4'!$CM$8</f>
        <v/>
      </c>
    </row>
    <row r="50" spans="1:4" x14ac:dyDescent="0.15">
      <c r="A50" s="248">
        <v>49</v>
      </c>
      <c r="B50" s="249" t="str">
        <f>'（別添１）融資計画詳細4'!$CK$9</f>
        <v>別添1_G9</v>
      </c>
      <c r="C50" s="249" t="str">
        <f>'（別添１）融資計画詳細4'!$CL$9</f>
        <v>指定金融機関_担当者名</v>
      </c>
      <c r="D50" s="249" t="str">
        <f>'（別添１）融資計画詳細4'!$CM$9</f>
        <v/>
      </c>
    </row>
    <row r="51" spans="1:4" x14ac:dyDescent="0.15">
      <c r="A51" s="248">
        <v>50</v>
      </c>
      <c r="B51" s="249" t="str">
        <f>'（別添１）融資計画詳細4'!$CK$10</f>
        <v>別添1_G10</v>
      </c>
      <c r="C51" s="249" t="str">
        <f>'（別添１）融資計画詳細4'!$CL$10</f>
        <v>指定金融機関_連絡先電話番号</v>
      </c>
      <c r="D51" s="249" t="str">
        <f>'（別添１）融資計画詳細4'!$CM$10</f>
        <v/>
      </c>
    </row>
    <row r="52" spans="1:4" x14ac:dyDescent="0.15">
      <c r="A52" s="248">
        <v>51</v>
      </c>
      <c r="B52" s="249" t="str">
        <f>'（別添１）融資計画詳細4'!$CK$11</f>
        <v>別添1_G11</v>
      </c>
      <c r="C52" s="249" t="str">
        <f>'（別添１）融資計画詳細4'!$CL$11</f>
        <v>指定金融機関_連絡先E-MAIL</v>
      </c>
      <c r="D52" s="249" t="str">
        <f>'（別添１）融資計画詳細4'!$CM$11</f>
        <v/>
      </c>
    </row>
    <row r="53" spans="1:4" x14ac:dyDescent="0.15">
      <c r="A53" s="248">
        <v>52</v>
      </c>
      <c r="B53" s="249" t="str">
        <f>'（別添１）融資計画詳細4'!$CK$12</f>
        <v>別添1_G17</v>
      </c>
      <c r="C53" s="249" t="str">
        <f>'（別添１）融資計画詳細4'!$CL$12</f>
        <v>利子補給対象事業者_担当部署等</v>
      </c>
      <c r="D53" s="249" t="str">
        <f>'（別添１）融資計画詳細4'!$CM$12</f>
        <v/>
      </c>
    </row>
    <row r="54" spans="1:4" x14ac:dyDescent="0.15">
      <c r="A54" s="248">
        <v>53</v>
      </c>
      <c r="B54" s="249" t="str">
        <f>'（別添１）融資計画詳細4'!$CK$13</f>
        <v>別添1_G18</v>
      </c>
      <c r="C54" s="249" t="str">
        <f>'（別添１）融資計画詳細4'!$CL$13</f>
        <v>利子補給対象事業者_担当者名</v>
      </c>
      <c r="D54" s="249" t="str">
        <f>'（別添１）融資計画詳細4'!$CM$13</f>
        <v/>
      </c>
    </row>
    <row r="55" spans="1:4" x14ac:dyDescent="0.15">
      <c r="A55" s="248">
        <v>54</v>
      </c>
      <c r="B55" s="249" t="str">
        <f>'（別添１）融資計画詳細4'!$CK$14</f>
        <v>別添1_G19</v>
      </c>
      <c r="C55" s="249" t="str">
        <f>'（別添１）融資計画詳細4'!$CL$14</f>
        <v>利子補給対象事業者_連絡先電話番号</v>
      </c>
      <c r="D55" s="249" t="str">
        <f>'（別添１）融資計画詳細4'!$CM$14</f>
        <v/>
      </c>
    </row>
    <row r="56" spans="1:4" x14ac:dyDescent="0.15">
      <c r="A56" s="248">
        <v>55</v>
      </c>
      <c r="B56" s="249" t="str">
        <f>'（別添１）融資計画詳細4'!$CK$15</f>
        <v>別添1_G20</v>
      </c>
      <c r="C56" s="249" t="str">
        <f>'（別添１）融資計画詳細4'!$CL$15</f>
        <v>利子補給対象事業者_連絡先E-MAIL</v>
      </c>
      <c r="D56" s="249" t="str">
        <f>'（別添１）融資計画詳細4'!$CM$15</f>
        <v/>
      </c>
    </row>
    <row r="57" spans="1:4" x14ac:dyDescent="0.15">
      <c r="A57" s="248">
        <v>56</v>
      </c>
      <c r="B57" s="249" t="str">
        <f>'（別添４）エネルギー消費効率の根拠（要件ア）'!$Z$1</f>
        <v>別添4_A126～A129</v>
      </c>
      <c r="C57" s="249" t="str">
        <f>'（別添４）エネルギー消費効率の根拠（要件ア）'!$AA$1</f>
        <v>対象要件内容</v>
      </c>
      <c r="D57" s="249" t="str">
        <f>'（別添４）エネルギー消費効率の根拠（要件ア）'!$AB$1</f>
        <v/>
      </c>
    </row>
    <row r="58" spans="1:4" x14ac:dyDescent="0.15">
      <c r="A58" s="248">
        <v>57</v>
      </c>
      <c r="B58" s="249" t="str">
        <f>'（別添４）エネルギー消費効率の根拠（要件ア）'!$Z$2</f>
        <v>別添4_D133</v>
      </c>
      <c r="C58" s="249" t="str">
        <f>'（別添４）エネルギー消費効率の根拠（要件ア）'!$AA$2</f>
        <v>製造メーカー</v>
      </c>
      <c r="D58" s="249" t="str">
        <f>'（別添４）エネルギー消費効率の根拠（要件ア）'!$AB$2</f>
        <v/>
      </c>
    </row>
    <row r="59" spans="1:4" x14ac:dyDescent="0.15">
      <c r="A59" s="248">
        <v>58</v>
      </c>
      <c r="B59" s="249" t="str">
        <f>'（別添４）エネルギー消費効率の根拠（要件ア）'!$Z$3</f>
        <v>別添4_D134</v>
      </c>
      <c r="C59" s="249" t="str">
        <f>'（別添４）エネルギー消費効率の根拠（要件ア）'!$AA$3</f>
        <v>製品名</v>
      </c>
      <c r="D59" s="249" t="str">
        <f>'（別添４）エネルギー消費効率の根拠（要件ア）'!$AB$3</f>
        <v/>
      </c>
    </row>
    <row r="60" spans="1:4" x14ac:dyDescent="0.15">
      <c r="A60" s="248">
        <v>59</v>
      </c>
      <c r="B60" s="249" t="str">
        <f>'（別添４）エネルギー消費効率の根拠（要件ア）'!$Z$4</f>
        <v>別添4_D135</v>
      </c>
      <c r="C60" s="249" t="str">
        <f>'（別添４）エネルギー消費効率の根拠（要件ア）'!$AA$4</f>
        <v>型番</v>
      </c>
      <c r="D60" s="249" t="str">
        <f>'（別添４）エネルギー消費効率の根拠（要件ア）'!$AB$4</f>
        <v/>
      </c>
    </row>
    <row r="61" spans="1:4" x14ac:dyDescent="0.15">
      <c r="A61" s="248">
        <v>60</v>
      </c>
      <c r="B61" s="249" t="str">
        <f>'（別添４）エネルギー消費効率の根拠（要件ア）'!$Z$5</f>
        <v>別添4_D136</v>
      </c>
      <c r="C61" s="249" t="str">
        <f>'（別添４）エネルギー消費効率の根拠（要件ア）'!$AA$5</f>
        <v>比較指標</v>
      </c>
      <c r="D61" s="249" t="str">
        <f>'（別添４）エネルギー消費効率の根拠（要件ア）'!$AB$5</f>
        <v/>
      </c>
    </row>
    <row r="62" spans="1:4" x14ac:dyDescent="0.15">
      <c r="A62" s="248">
        <v>61</v>
      </c>
      <c r="B62" s="249" t="str">
        <f>'（別添４）エネルギー消費効率の根拠（要件ア）'!$Z$6</f>
        <v>別添4_D137</v>
      </c>
      <c r="C62" s="249" t="str">
        <f>'（別添４）エネルギー消費効率の根拠（要件ア）'!$AA$6</f>
        <v>台数</v>
      </c>
      <c r="D62" s="249" t="str">
        <f>'（別添４）エネルギー消費効率の根拠（要件ア）'!$AB$6</f>
        <v/>
      </c>
    </row>
    <row r="63" spans="1:4" x14ac:dyDescent="0.15">
      <c r="A63" s="248">
        <v>62</v>
      </c>
      <c r="B63" s="249" t="str">
        <f>'（別添４）エネルギー消費効率の根拠（要件ア）'!$Z$7</f>
        <v>別添4_D138</v>
      </c>
      <c r="C63" s="249" t="str">
        <f>'（別添４）エネルギー消費効率の根拠（要件ア）'!$AA$7</f>
        <v>トップランナー基準</v>
      </c>
      <c r="D63" s="249" t="str">
        <f>'（別添４）エネルギー消費効率の根拠（要件ア）'!$AB$7</f>
        <v/>
      </c>
    </row>
    <row r="64" spans="1:4" x14ac:dyDescent="0.15">
      <c r="A64" s="248">
        <v>63</v>
      </c>
      <c r="B64" s="249" t="str">
        <f>'（別添４）エネルギー消費効率の根拠（要件ア）'!$Z$8</f>
        <v>別添4_D142</v>
      </c>
      <c r="C64" s="249" t="str">
        <f>'（別添４）エネルギー消費効率の根拠（要件ア）'!$AA$8</f>
        <v>導入設備</v>
      </c>
      <c r="D64" s="249" t="str">
        <f>'（別添４）エネルギー消費効率の根拠（要件ア）'!$AB$8</f>
        <v/>
      </c>
    </row>
    <row r="65" spans="1:4" x14ac:dyDescent="0.15">
      <c r="A65" s="248">
        <v>64</v>
      </c>
      <c r="B65" s="249" t="str">
        <f>'（別添４）エネルギー消費効率の根拠（要件ア）'!$Z$9</f>
        <v>別添4_G154</v>
      </c>
      <c r="C65" s="249" t="str">
        <f>'（別添４）エネルギー消費効率の根拠（要件ア）'!$AA$9</f>
        <v>製造メーカー</v>
      </c>
      <c r="D65" s="249" t="str">
        <f>'（別添４）エネルギー消費効率の根拠（要件ア）'!$AB$9</f>
        <v/>
      </c>
    </row>
    <row r="66" spans="1:4" x14ac:dyDescent="0.15">
      <c r="A66" s="248">
        <v>65</v>
      </c>
      <c r="B66" s="249" t="str">
        <f>'（別添４）エネルギー消費効率の根拠（要件ア）'!$Z$10</f>
        <v>別添4_G155</v>
      </c>
      <c r="C66" s="249" t="str">
        <f>'（別添４）エネルギー消費効率の根拠（要件ア）'!$AA$10</f>
        <v>製品名</v>
      </c>
      <c r="D66" s="249" t="str">
        <f>'（別添４）エネルギー消費効率の根拠（要件ア）'!$AB$10</f>
        <v/>
      </c>
    </row>
    <row r="67" spans="1:4" x14ac:dyDescent="0.15">
      <c r="A67" s="248">
        <v>66</v>
      </c>
      <c r="B67" s="249" t="str">
        <f>'（別添４）エネルギー消費効率の根拠（要件ア）'!$Z$11</f>
        <v>別添4_G156</v>
      </c>
      <c r="C67" s="249" t="str">
        <f>'（別添４）エネルギー消費効率の根拠（要件ア）'!$AA$11</f>
        <v>型番</v>
      </c>
      <c r="D67" s="249" t="str">
        <f>'（別添４）エネルギー消費効率の根拠（要件ア）'!$AB$11</f>
        <v/>
      </c>
    </row>
    <row r="68" spans="1:4" x14ac:dyDescent="0.15">
      <c r="A68" s="248">
        <v>67</v>
      </c>
      <c r="B68" s="249" t="str">
        <f>'（別添４）エネルギー消費効率の根拠（要件ア）'!$Z$12</f>
        <v>別添4_G157</v>
      </c>
      <c r="C68" s="249" t="str">
        <f>'（別添４）エネルギー消費効率の根拠（要件ア）'!$AA$12</f>
        <v>比較指標</v>
      </c>
      <c r="D68" s="249" t="str">
        <f>'（別添４）エネルギー消費効率の根拠（要件ア）'!$AB$12</f>
        <v/>
      </c>
    </row>
    <row r="69" spans="1:4" x14ac:dyDescent="0.15">
      <c r="A69" s="248">
        <v>68</v>
      </c>
      <c r="B69" s="249" t="str">
        <f>'（別添４）エネルギー消費効率の根拠（要件ア）'!$Z$13</f>
        <v>別添4_G158</v>
      </c>
      <c r="C69" s="249" t="str">
        <f>'（別添４）エネルギー消費効率の根拠（要件ア）'!$AA$13</f>
        <v>一代前　備考</v>
      </c>
      <c r="D69" s="249" t="str">
        <f>'（別添４）エネルギー消費効率の根拠（要件ア）'!$AB$13</f>
        <v/>
      </c>
    </row>
    <row r="70" spans="1:4" x14ac:dyDescent="0.15">
      <c r="A70" s="248">
        <v>69</v>
      </c>
      <c r="B70" s="249" t="str">
        <f>'（別添４）エネルギー消費効率の根拠（要件ア）'!$Z$14</f>
        <v>別添4_G162</v>
      </c>
      <c r="C70" s="249" t="str">
        <f>'（別添４）エネルギー消費効率の根拠（要件ア）'!$AA$14</f>
        <v>製造メーカー</v>
      </c>
      <c r="D70" s="249" t="str">
        <f>'（別添４）エネルギー消費効率の根拠（要件ア）'!$AB$14</f>
        <v/>
      </c>
    </row>
    <row r="71" spans="1:4" x14ac:dyDescent="0.15">
      <c r="A71" s="248">
        <v>70</v>
      </c>
      <c r="B71" s="249" t="str">
        <f>'（別添４）エネルギー消費効率の根拠（要件ア）'!$Z$15</f>
        <v>別添4_G163</v>
      </c>
      <c r="C71" s="249" t="str">
        <f>'（別添４）エネルギー消費効率の根拠（要件ア）'!$AA$15</f>
        <v>製品名</v>
      </c>
      <c r="D71" s="249" t="str">
        <f>'（別添４）エネルギー消費効率の根拠（要件ア）'!$AB$15</f>
        <v/>
      </c>
    </row>
    <row r="72" spans="1:4" x14ac:dyDescent="0.15">
      <c r="A72" s="248">
        <v>71</v>
      </c>
      <c r="B72" s="249" t="str">
        <f>'（別添４）エネルギー消費効率の根拠（要件ア）'!$Z$16</f>
        <v>別添4_G164</v>
      </c>
      <c r="C72" s="249" t="str">
        <f>'（別添４）エネルギー消費効率の根拠（要件ア）'!$AA$16</f>
        <v>型番</v>
      </c>
      <c r="D72" s="249" t="str">
        <f>'（別添４）エネルギー消費効率の根拠（要件ア）'!$AB$16</f>
        <v/>
      </c>
    </row>
    <row r="73" spans="1:4" x14ac:dyDescent="0.15">
      <c r="A73" s="248">
        <v>72</v>
      </c>
      <c r="B73" s="249" t="str">
        <f>'（別添４）エネルギー消費効率の根拠（要件ア）'!$Z$17</f>
        <v>別添4_G165</v>
      </c>
      <c r="C73" s="249" t="str">
        <f>'（別添４）エネルギー消費効率の根拠（要件ア）'!$AA$17</f>
        <v>比較指標</v>
      </c>
      <c r="D73" s="249" t="str">
        <f>'（別添４）エネルギー消費効率の根拠（要件ア）'!$AB$17</f>
        <v/>
      </c>
    </row>
    <row r="74" spans="1:4" x14ac:dyDescent="0.15">
      <c r="A74" s="248">
        <v>73</v>
      </c>
      <c r="B74" s="249" t="str">
        <f>'（別添４）エネルギー消費効率の根拠（要件ア）'!$Z$18</f>
        <v>別添4_G166</v>
      </c>
      <c r="C74" s="249" t="str">
        <f>'（別添４）エネルギー消費効率の根拠（要件ア）'!$AA$18</f>
        <v>台数</v>
      </c>
      <c r="D74" s="249" t="str">
        <f>'（別添４）エネルギー消費効率の根拠（要件ア）'!$AB$18</f>
        <v/>
      </c>
    </row>
    <row r="75" spans="1:4" x14ac:dyDescent="0.15">
      <c r="A75" s="248">
        <v>74</v>
      </c>
      <c r="B75" s="249" t="str">
        <f>'（別添４）エネルギー消費効率の根拠（要件ア）'!$Z$19</f>
        <v>別添4_D167</v>
      </c>
      <c r="C75" s="249" t="str">
        <f>'（別添４）エネルギー消費効率の根拠（要件ア）'!$AA$19</f>
        <v>導入設備　備考</v>
      </c>
      <c r="D75" s="249" t="str">
        <f>'（別添４）エネルギー消費効率の根拠（要件ア）'!$AB$19</f>
        <v/>
      </c>
    </row>
    <row r="76" spans="1:4" x14ac:dyDescent="0.15">
      <c r="A76" s="248">
        <v>75</v>
      </c>
      <c r="B76" s="249" t="str">
        <f>'（別添４）エネルギー消費効率の根拠（要件ア）'!$Z$20</f>
        <v>別添4_D171</v>
      </c>
      <c r="C76" s="249" t="str">
        <f>'（別添４）エネルギー消費効率の根拠（要件ア）'!$AA$20</f>
        <v>省エネ要因</v>
      </c>
      <c r="D76" s="249" t="str">
        <f>'（別添４）エネルギー消費効率の根拠（要件ア）'!$AB$20</f>
        <v/>
      </c>
    </row>
    <row r="77" spans="1:4" x14ac:dyDescent="0.15">
      <c r="A77" s="248">
        <v>76</v>
      </c>
      <c r="B77" s="249" t="str">
        <f>'（別添４）エネルギー消費効率の根拠（要件ア）'!$Z$21</f>
        <v>別添4_A189～A191</v>
      </c>
      <c r="C77" s="249" t="str">
        <f>'（別添４）エネルギー消費効率の根拠（要件ア）'!$AA$21</f>
        <v>対象要件内容</v>
      </c>
      <c r="D77" s="249" t="str">
        <f>'（別添４）エネルギー消費効率の根拠（要件ア）'!$AB$21</f>
        <v/>
      </c>
    </row>
    <row r="78" spans="1:4" x14ac:dyDescent="0.15">
      <c r="A78" s="248">
        <v>77</v>
      </c>
      <c r="B78" s="249" t="str">
        <f>'（別添４）エネルギー消費効率の根拠（要件ア）'!$Z$22</f>
        <v>別添4_D196</v>
      </c>
      <c r="C78" s="249" t="str">
        <f>'（別添４）エネルギー消費効率の根拠（要件ア）'!$AA$22</f>
        <v>製造メーカー</v>
      </c>
      <c r="D78" s="249" t="str">
        <f>'（別添４）エネルギー消費効率の根拠（要件ア）'!$AB$22</f>
        <v/>
      </c>
    </row>
    <row r="79" spans="1:4" x14ac:dyDescent="0.15">
      <c r="A79" s="248">
        <v>78</v>
      </c>
      <c r="B79" s="249" t="str">
        <f>'（別添４）エネルギー消費効率の根拠（要件ア）'!$Z$23</f>
        <v>別添4_D197</v>
      </c>
      <c r="C79" s="249" t="str">
        <f>'（別添４）エネルギー消費効率の根拠（要件ア）'!$AA$23</f>
        <v>製品名</v>
      </c>
      <c r="D79" s="249" t="str">
        <f>'（別添４）エネルギー消費効率の根拠（要件ア）'!$AB$23</f>
        <v/>
      </c>
    </row>
    <row r="80" spans="1:4" x14ac:dyDescent="0.15">
      <c r="A80" s="248">
        <v>79</v>
      </c>
      <c r="B80" s="249" t="str">
        <f>'（別添４）エネルギー消費効率の根拠（要件ア）'!$Z$24</f>
        <v>別添4_D198</v>
      </c>
      <c r="C80" s="249" t="str">
        <f>'（別添４）エネルギー消費効率の根拠（要件ア）'!$AA$24</f>
        <v>型番</v>
      </c>
      <c r="D80" s="249" t="str">
        <f>'（別添４）エネルギー消費効率の根拠（要件ア）'!$AB$24</f>
        <v/>
      </c>
    </row>
    <row r="81" spans="1:4" x14ac:dyDescent="0.15">
      <c r="A81" s="248">
        <v>80</v>
      </c>
      <c r="B81" s="249" t="str">
        <f>'（別添４）エネルギー消費効率の根拠（要件ア）'!$Z$25</f>
        <v>別添4_D199</v>
      </c>
      <c r="C81" s="249" t="str">
        <f>'（別添４）エネルギー消費効率の根拠（要件ア）'!$AA$25</f>
        <v>比較指標</v>
      </c>
      <c r="D81" s="249" t="str">
        <f>'（別添４）エネルギー消費効率の根拠（要件ア）'!$AB$25</f>
        <v/>
      </c>
    </row>
    <row r="82" spans="1:4" x14ac:dyDescent="0.15">
      <c r="A82" s="248">
        <v>81</v>
      </c>
      <c r="B82" s="249" t="str">
        <f>'（別添４）エネルギー消費効率の根拠（要件ア）'!$Z$26</f>
        <v>別添4_D200</v>
      </c>
      <c r="C82" s="249" t="str">
        <f>'（別添４）エネルギー消費効率の根拠（要件ア）'!$AA$26</f>
        <v>台数</v>
      </c>
      <c r="D82" s="249" t="str">
        <f>'（別添４）エネルギー消費効率の根拠（要件ア）'!$AB$26</f>
        <v/>
      </c>
    </row>
    <row r="83" spans="1:4" x14ac:dyDescent="0.15">
      <c r="A83" s="248">
        <v>82</v>
      </c>
      <c r="B83" s="249" t="str">
        <f>'（別添４）エネルギー消費効率の根拠（要件ア）'!$Z$27</f>
        <v>別添4_D201</v>
      </c>
      <c r="C83" s="249" t="str">
        <f>'（別添４）エネルギー消費効率の根拠（要件ア）'!$AA$27</f>
        <v>トップランナー基準</v>
      </c>
      <c r="D83" s="249" t="str">
        <f>'（別添４）エネルギー消費効率の根拠（要件ア）'!$AB$27</f>
        <v/>
      </c>
    </row>
    <row r="84" spans="1:4" x14ac:dyDescent="0.15">
      <c r="A84" s="248">
        <v>83</v>
      </c>
      <c r="B84" s="249" t="str">
        <f>'（別添４）エネルギー消費効率の根拠（要件ア）'!$Z$28</f>
        <v>別添4_D205</v>
      </c>
      <c r="C84" s="249" t="str">
        <f>'（別添４）エネルギー消費効率の根拠（要件ア）'!$AA$28</f>
        <v>導入設備</v>
      </c>
      <c r="D84" s="249" t="str">
        <f>'（別添４）エネルギー消費効率の根拠（要件ア）'!$AB$28</f>
        <v/>
      </c>
    </row>
    <row r="85" spans="1:4" x14ac:dyDescent="0.15">
      <c r="A85" s="248">
        <v>84</v>
      </c>
      <c r="B85" s="249" t="str">
        <f>'（別添４）エネルギー消費効率の根拠（要件ア）'!$Z$29</f>
        <v>別添4_G217</v>
      </c>
      <c r="C85" s="249" t="str">
        <f>'（別添４）エネルギー消費効率の根拠（要件ア）'!$AA$29</f>
        <v>製造メーカー</v>
      </c>
      <c r="D85" s="249" t="str">
        <f>'（別添４）エネルギー消費効率の根拠（要件ア）'!$AB$29</f>
        <v/>
      </c>
    </row>
    <row r="86" spans="1:4" x14ac:dyDescent="0.15">
      <c r="A86" s="248">
        <v>85</v>
      </c>
      <c r="B86" s="249" t="str">
        <f>'（別添４）エネルギー消費効率の根拠（要件ア）'!$Z$30</f>
        <v>別添4_G218</v>
      </c>
      <c r="C86" s="249" t="str">
        <f>'（別添４）エネルギー消費効率の根拠（要件ア）'!$AA$30</f>
        <v>製品名</v>
      </c>
      <c r="D86" s="249" t="str">
        <f>'（別添４）エネルギー消費効率の根拠（要件ア）'!$AB$30</f>
        <v/>
      </c>
    </row>
    <row r="87" spans="1:4" x14ac:dyDescent="0.15">
      <c r="A87" s="248">
        <v>86</v>
      </c>
      <c r="B87" s="249" t="str">
        <f>'（別添４）エネルギー消費効率の根拠（要件ア）'!$Z$31</f>
        <v>別添4_G219</v>
      </c>
      <c r="C87" s="249" t="str">
        <f>'（別添４）エネルギー消費効率の根拠（要件ア）'!$AA$31</f>
        <v>型番</v>
      </c>
      <c r="D87" s="249" t="str">
        <f>'（別添４）エネルギー消費効率の根拠（要件ア）'!$AB$31</f>
        <v/>
      </c>
    </row>
    <row r="88" spans="1:4" x14ac:dyDescent="0.15">
      <c r="A88" s="248">
        <v>87</v>
      </c>
      <c r="B88" s="249" t="str">
        <f>'（別添４）エネルギー消費効率の根拠（要件ア）'!$Z$32</f>
        <v>別添4_G220</v>
      </c>
      <c r="C88" s="249" t="str">
        <f>'（別添４）エネルギー消費効率の根拠（要件ア）'!$AA$32</f>
        <v>比較指標</v>
      </c>
      <c r="D88" s="249" t="str">
        <f>'（別添４）エネルギー消費効率の根拠（要件ア）'!$AB$32</f>
        <v/>
      </c>
    </row>
    <row r="89" spans="1:4" x14ac:dyDescent="0.15">
      <c r="A89" s="248">
        <v>88</v>
      </c>
      <c r="B89" s="249" t="str">
        <f>'（別添４）エネルギー消費効率の根拠（要件ア）'!$Z$33</f>
        <v>別添4_G221</v>
      </c>
      <c r="C89" s="249" t="str">
        <f>'（別添４）エネルギー消費効率の根拠（要件ア）'!$AA$33</f>
        <v>一代前　備考</v>
      </c>
      <c r="D89" s="249" t="str">
        <f>'（別添４）エネルギー消費効率の根拠（要件ア）'!$AB$33</f>
        <v/>
      </c>
    </row>
    <row r="90" spans="1:4" x14ac:dyDescent="0.15">
      <c r="A90" s="248">
        <v>89</v>
      </c>
      <c r="B90" s="249" t="str">
        <f>'（別添４）エネルギー消費効率の根拠（要件ア）'!$Z$34</f>
        <v>別添4_G225</v>
      </c>
      <c r="C90" s="249" t="str">
        <f>'（別添４）エネルギー消費効率の根拠（要件ア）'!$AA$34</f>
        <v>製造メーカー</v>
      </c>
      <c r="D90" s="249" t="str">
        <f>'（別添４）エネルギー消費効率の根拠（要件ア）'!$AB$34</f>
        <v/>
      </c>
    </row>
    <row r="91" spans="1:4" x14ac:dyDescent="0.15">
      <c r="A91" s="248">
        <v>90</v>
      </c>
      <c r="B91" s="249" t="str">
        <f>'（別添４）エネルギー消費効率の根拠（要件ア）'!$Z$35</f>
        <v>別添4_G226</v>
      </c>
      <c r="C91" s="249" t="str">
        <f>'（別添４）エネルギー消費効率の根拠（要件ア）'!$AA$35</f>
        <v>製品名</v>
      </c>
      <c r="D91" s="249" t="str">
        <f>'（別添４）エネルギー消費効率の根拠（要件ア）'!$AB$35</f>
        <v/>
      </c>
    </row>
    <row r="92" spans="1:4" x14ac:dyDescent="0.15">
      <c r="A92" s="248">
        <v>91</v>
      </c>
      <c r="B92" s="249" t="str">
        <f>'（別添４）エネルギー消費効率の根拠（要件ア）'!$Z$36</f>
        <v>別添4_G227</v>
      </c>
      <c r="C92" s="249" t="str">
        <f>'（別添４）エネルギー消費効率の根拠（要件ア）'!$AA$36</f>
        <v>型番</v>
      </c>
      <c r="D92" s="249" t="str">
        <f>'（別添４）エネルギー消費効率の根拠（要件ア）'!$AB$36</f>
        <v/>
      </c>
    </row>
    <row r="93" spans="1:4" x14ac:dyDescent="0.15">
      <c r="A93" s="248">
        <v>92</v>
      </c>
      <c r="B93" s="249" t="str">
        <f>'（別添４）エネルギー消費効率の根拠（要件ア）'!$Z$37</f>
        <v>別添4_G228</v>
      </c>
      <c r="C93" s="249" t="str">
        <f>'（別添４）エネルギー消費効率の根拠（要件ア）'!$AA$37</f>
        <v>比較指標</v>
      </c>
      <c r="D93" s="249" t="str">
        <f>'（別添４）エネルギー消費効率の根拠（要件ア）'!$AB$37</f>
        <v/>
      </c>
    </row>
    <row r="94" spans="1:4" x14ac:dyDescent="0.15">
      <c r="A94" s="248">
        <v>93</v>
      </c>
      <c r="B94" s="249" t="str">
        <f>'（別添４）エネルギー消費効率の根拠（要件ア）'!$Z$38</f>
        <v>別添4_G229</v>
      </c>
      <c r="C94" s="249" t="str">
        <f>'（別添４）エネルギー消費効率の根拠（要件ア）'!$AA$38</f>
        <v>台数</v>
      </c>
      <c r="D94" s="249" t="str">
        <f>'（別添４）エネルギー消費効率の根拠（要件ア）'!$AB$38</f>
        <v/>
      </c>
    </row>
    <row r="95" spans="1:4" x14ac:dyDescent="0.15">
      <c r="A95" s="248">
        <v>94</v>
      </c>
      <c r="B95" s="249" t="str">
        <f>'（別添４）エネルギー消費効率の根拠（要件ア）'!$Z$39</f>
        <v>別添4_D230</v>
      </c>
      <c r="C95" s="249" t="str">
        <f>'（別添４）エネルギー消費効率の根拠（要件ア）'!$AA$39</f>
        <v>導入設備　備考</v>
      </c>
      <c r="D95" s="249" t="str">
        <f>'（別添４）エネルギー消費効率の根拠（要件ア）'!$AB$39</f>
        <v/>
      </c>
    </row>
    <row r="96" spans="1:4" x14ac:dyDescent="0.15">
      <c r="A96" s="248">
        <v>95</v>
      </c>
      <c r="B96" s="249" t="str">
        <f>'（別添４）エネルギー消費効率の根拠（要件ア）'!$Z$40</f>
        <v>別添4_D234</v>
      </c>
      <c r="C96" s="249" t="str">
        <f>'（別添４）エネルギー消費効率の根拠（要件ア）'!$AA$40</f>
        <v>省エネ要因</v>
      </c>
      <c r="D96" s="249" t="str">
        <f>'（別添４）エネルギー消費効率の根拠（要件ア）'!$AB$40</f>
        <v/>
      </c>
    </row>
    <row r="97" spans="1:4" x14ac:dyDescent="0.15">
      <c r="A97" s="248">
        <v>96</v>
      </c>
      <c r="B97" s="249" t="str">
        <f>'（別添４）エネルギー消費効率の根拠（要件ア）'!$Z$41</f>
        <v>別添4_A252～A255</v>
      </c>
      <c r="C97" s="249" t="str">
        <f>'（別添４）エネルギー消費効率の根拠（要件ア）'!$AA$41</f>
        <v>対象要件内容</v>
      </c>
      <c r="D97" s="249" t="str">
        <f>'（別添４）エネルギー消費効率の根拠（要件ア）'!$AB$41</f>
        <v/>
      </c>
    </row>
    <row r="98" spans="1:4" x14ac:dyDescent="0.15">
      <c r="A98" s="248">
        <v>97</v>
      </c>
      <c r="B98" s="249" t="str">
        <f>'（別添４）エネルギー消費効率の根拠（要件ア）'!$Z$42</f>
        <v>別添4_D259</v>
      </c>
      <c r="C98" s="249" t="str">
        <f>'（別添４）エネルギー消費効率の根拠（要件ア）'!$AA$42</f>
        <v>製造メーカー</v>
      </c>
      <c r="D98" s="249" t="str">
        <f>'（別添４）エネルギー消費効率の根拠（要件ア）'!$AB$42</f>
        <v/>
      </c>
    </row>
    <row r="99" spans="1:4" x14ac:dyDescent="0.15">
      <c r="A99" s="248">
        <v>98</v>
      </c>
      <c r="B99" s="249" t="str">
        <f>'（別添４）エネルギー消費効率の根拠（要件ア）'!$Z$43</f>
        <v>別添4_D260</v>
      </c>
      <c r="C99" s="249" t="str">
        <f>'（別添４）エネルギー消費効率の根拠（要件ア）'!$AA$43</f>
        <v>製品名</v>
      </c>
      <c r="D99" s="249" t="str">
        <f>'（別添４）エネルギー消費効率の根拠（要件ア）'!$AB$43</f>
        <v/>
      </c>
    </row>
    <row r="100" spans="1:4" x14ac:dyDescent="0.15">
      <c r="A100" s="248">
        <v>99</v>
      </c>
      <c r="B100" s="249" t="str">
        <f>'（別添４）エネルギー消費効率の根拠（要件ア）'!$Z$44</f>
        <v>別添4_D261</v>
      </c>
      <c r="C100" s="249" t="str">
        <f>'（別添４）エネルギー消費効率の根拠（要件ア）'!$AA$44</f>
        <v>型番</v>
      </c>
      <c r="D100" s="249" t="str">
        <f>'（別添４）エネルギー消費効率の根拠（要件ア）'!$AB$44</f>
        <v/>
      </c>
    </row>
    <row r="101" spans="1:4" x14ac:dyDescent="0.15">
      <c r="A101" s="248">
        <v>100</v>
      </c>
      <c r="B101" s="249" t="str">
        <f>'（別添４）エネルギー消費効率の根拠（要件ア）'!$Z$45</f>
        <v>別添4_D262</v>
      </c>
      <c r="C101" s="249" t="str">
        <f>'（別添４）エネルギー消費効率の根拠（要件ア）'!$AA$45</f>
        <v>比較指標</v>
      </c>
      <c r="D101" s="249" t="str">
        <f>'（別添４）エネルギー消費効率の根拠（要件ア）'!$AB$45</f>
        <v/>
      </c>
    </row>
    <row r="102" spans="1:4" x14ac:dyDescent="0.15">
      <c r="A102" s="248">
        <v>101</v>
      </c>
      <c r="B102" s="249" t="str">
        <f>'（別添４）エネルギー消費効率の根拠（要件ア）'!$Z$46</f>
        <v>別添4_D263</v>
      </c>
      <c r="C102" s="249" t="str">
        <f>'（別添４）エネルギー消費効率の根拠（要件ア）'!$AA$46</f>
        <v>台数</v>
      </c>
      <c r="D102" s="249" t="str">
        <f>'（別添４）エネルギー消費効率の根拠（要件ア）'!$AB$46</f>
        <v/>
      </c>
    </row>
    <row r="103" spans="1:4" x14ac:dyDescent="0.15">
      <c r="A103" s="248">
        <v>102</v>
      </c>
      <c r="B103" s="249" t="str">
        <f>'（別添４）エネルギー消費効率の根拠（要件ア）'!$Z$47</f>
        <v>別添4_D264</v>
      </c>
      <c r="C103" s="249" t="str">
        <f>'（別添４）エネルギー消費効率の根拠（要件ア）'!$AA$47</f>
        <v>トップランナー基準</v>
      </c>
      <c r="D103" s="249" t="str">
        <f>'（別添４）エネルギー消費効率の根拠（要件ア）'!$AB$47</f>
        <v/>
      </c>
    </row>
    <row r="104" spans="1:4" x14ac:dyDescent="0.15">
      <c r="A104" s="248">
        <v>103</v>
      </c>
      <c r="B104" s="249" t="str">
        <f>'（別添４）エネルギー消費効率の根拠（要件ア）'!$Z$48</f>
        <v>別添4_D268</v>
      </c>
      <c r="C104" s="249" t="str">
        <f>'（別添４）エネルギー消費効率の根拠（要件ア）'!$AA$48</f>
        <v>導入設備</v>
      </c>
      <c r="D104" s="249" t="str">
        <f>'（別添４）エネルギー消費効率の根拠（要件ア）'!$AB$48</f>
        <v/>
      </c>
    </row>
    <row r="105" spans="1:4" x14ac:dyDescent="0.15">
      <c r="A105" s="248">
        <v>104</v>
      </c>
      <c r="B105" s="249" t="str">
        <f>'（別添４）エネルギー消費効率の根拠（要件ア）'!$Z$49</f>
        <v>別添4_G280</v>
      </c>
      <c r="C105" s="249" t="str">
        <f>'（別添４）エネルギー消費効率の根拠（要件ア）'!$AA$49</f>
        <v>製造メーカー</v>
      </c>
      <c r="D105" s="249" t="str">
        <f>'（別添４）エネルギー消費効率の根拠（要件ア）'!$AB$49</f>
        <v/>
      </c>
    </row>
    <row r="106" spans="1:4" x14ac:dyDescent="0.15">
      <c r="A106" s="248">
        <v>105</v>
      </c>
      <c r="B106" s="249" t="str">
        <f>'（別添４）エネルギー消費効率の根拠（要件ア）'!$Z$50</f>
        <v>別添4_G281</v>
      </c>
      <c r="C106" s="249" t="str">
        <f>'（別添４）エネルギー消費効率の根拠（要件ア）'!$AA$50</f>
        <v>製品名</v>
      </c>
      <c r="D106" s="249" t="str">
        <f>'（別添４）エネルギー消費効率の根拠（要件ア）'!$AB$50</f>
        <v/>
      </c>
    </row>
    <row r="107" spans="1:4" x14ac:dyDescent="0.15">
      <c r="A107" s="248">
        <v>106</v>
      </c>
      <c r="B107" s="249" t="str">
        <f>'（別添４）エネルギー消費効率の根拠（要件ア）'!$Z$51</f>
        <v>別添4_G282</v>
      </c>
      <c r="C107" s="249" t="str">
        <f>'（別添４）エネルギー消費効率の根拠（要件ア）'!$AA$51</f>
        <v>型番</v>
      </c>
      <c r="D107" s="249" t="str">
        <f>'（別添４）エネルギー消費効率の根拠（要件ア）'!$AB$51</f>
        <v/>
      </c>
    </row>
    <row r="108" spans="1:4" x14ac:dyDescent="0.15">
      <c r="A108" s="248">
        <v>107</v>
      </c>
      <c r="B108" s="249" t="str">
        <f>'（別添４）エネルギー消費効率の根拠（要件ア）'!$Z$52</f>
        <v>別添4_G283</v>
      </c>
      <c r="C108" s="249" t="str">
        <f>'（別添４）エネルギー消費効率の根拠（要件ア）'!$AA$52</f>
        <v>比較指標</v>
      </c>
      <c r="D108" s="249" t="str">
        <f>'（別添４）エネルギー消費効率の根拠（要件ア）'!$AB$52</f>
        <v/>
      </c>
    </row>
    <row r="109" spans="1:4" x14ac:dyDescent="0.15">
      <c r="A109" s="248">
        <v>108</v>
      </c>
      <c r="B109" s="249" t="str">
        <f>'（別添４）エネルギー消費効率の根拠（要件ア）'!$Z$53</f>
        <v>別添4_G284</v>
      </c>
      <c r="C109" s="249" t="str">
        <f>'（別添４）エネルギー消費効率の根拠（要件ア）'!$AA$53</f>
        <v>一代前　備考</v>
      </c>
      <c r="D109" s="249" t="str">
        <f>'（別添４）エネルギー消費効率の根拠（要件ア）'!$AB$53</f>
        <v/>
      </c>
    </row>
    <row r="110" spans="1:4" x14ac:dyDescent="0.15">
      <c r="A110" s="248">
        <v>109</v>
      </c>
      <c r="B110" s="249" t="str">
        <f>'（別添４）エネルギー消費効率の根拠（要件ア）'!$Z$54</f>
        <v>別添4_G288</v>
      </c>
      <c r="C110" s="249" t="str">
        <f>'（別添４）エネルギー消費効率の根拠（要件ア）'!$AA$54</f>
        <v>製造メーカー</v>
      </c>
      <c r="D110" s="249" t="str">
        <f>'（別添４）エネルギー消費効率の根拠（要件ア）'!$AB$54</f>
        <v/>
      </c>
    </row>
    <row r="111" spans="1:4" x14ac:dyDescent="0.15">
      <c r="A111" s="248">
        <v>110</v>
      </c>
      <c r="B111" s="249" t="str">
        <f>'（別添４）エネルギー消費効率の根拠（要件ア）'!$Z$55</f>
        <v>別添4_G289</v>
      </c>
      <c r="C111" s="249" t="str">
        <f>'（別添４）エネルギー消費効率の根拠（要件ア）'!$AA$55</f>
        <v>製品名</v>
      </c>
      <c r="D111" s="249" t="str">
        <f>'（別添４）エネルギー消費効率の根拠（要件ア）'!$AB$55</f>
        <v/>
      </c>
    </row>
    <row r="112" spans="1:4" x14ac:dyDescent="0.15">
      <c r="A112" s="248">
        <v>111</v>
      </c>
      <c r="B112" s="249" t="str">
        <f>'（別添４）エネルギー消費効率の根拠（要件ア）'!$Z$56</f>
        <v>別添4_G290</v>
      </c>
      <c r="C112" s="249" t="str">
        <f>'（別添４）エネルギー消費効率の根拠（要件ア）'!$AA$56</f>
        <v>型番</v>
      </c>
      <c r="D112" s="249" t="str">
        <f>'（別添４）エネルギー消費効率の根拠（要件ア）'!$AB$56</f>
        <v/>
      </c>
    </row>
    <row r="113" spans="1:4" x14ac:dyDescent="0.15">
      <c r="A113" s="248">
        <v>112</v>
      </c>
      <c r="B113" s="249" t="str">
        <f>'（別添４）エネルギー消費効率の根拠（要件ア）'!$Z$57</f>
        <v>別添4_G291</v>
      </c>
      <c r="C113" s="249" t="str">
        <f>'（別添４）エネルギー消費効率の根拠（要件ア）'!$AA$57</f>
        <v>比較指標</v>
      </c>
      <c r="D113" s="249" t="str">
        <f>'（別添４）エネルギー消費効率の根拠（要件ア）'!$AB$57</f>
        <v/>
      </c>
    </row>
    <row r="114" spans="1:4" x14ac:dyDescent="0.15">
      <c r="A114" s="248">
        <v>113</v>
      </c>
      <c r="B114" s="249" t="str">
        <f>'（別添４）エネルギー消費効率の根拠（要件ア）'!$Z$58</f>
        <v>別添4_G292</v>
      </c>
      <c r="C114" s="249" t="str">
        <f>'（別添４）エネルギー消費効率の根拠（要件ア）'!$AA$58</f>
        <v>台数</v>
      </c>
      <c r="D114" s="249" t="str">
        <f>'（別添４）エネルギー消費効率の根拠（要件ア）'!$AB$58</f>
        <v/>
      </c>
    </row>
    <row r="115" spans="1:4" x14ac:dyDescent="0.15">
      <c r="A115" s="248">
        <v>114</v>
      </c>
      <c r="B115" s="249" t="str">
        <f>'（別添４）エネルギー消費効率の根拠（要件ア）'!$Z$59</f>
        <v>別添4_D293</v>
      </c>
      <c r="C115" s="249" t="str">
        <f>'（別添４）エネルギー消費効率の根拠（要件ア）'!$AA$59</f>
        <v>導入設備　備考</v>
      </c>
      <c r="D115" s="249" t="str">
        <f>'（別添４）エネルギー消費効率の根拠（要件ア）'!$AB$59</f>
        <v/>
      </c>
    </row>
    <row r="116" spans="1:4" x14ac:dyDescent="0.15">
      <c r="A116" s="248">
        <v>115</v>
      </c>
      <c r="B116" s="249" t="str">
        <f>'（別添４）エネルギー消費効率の根拠（要件ア）'!$Z$60</f>
        <v>別添4_D297</v>
      </c>
      <c r="C116" s="249" t="str">
        <f>'（別添４）エネルギー消費効率の根拠（要件ア）'!$AA$60</f>
        <v>省エネ要因</v>
      </c>
      <c r="D116" s="249" t="str">
        <f>'（別添４）エネルギー消費効率の根拠（要件ア）'!$AB$60</f>
        <v/>
      </c>
    </row>
    <row r="117" spans="1:4" x14ac:dyDescent="0.15">
      <c r="A117" s="248">
        <v>116</v>
      </c>
      <c r="B117" s="249" t="str">
        <f>'（別添４）エネルギー消費効率の根拠（要件ア）'!$Z$61</f>
        <v>別添4_A315～A318</v>
      </c>
      <c r="C117" s="249" t="str">
        <f>'（別添４）エネルギー消費効率の根拠（要件ア）'!$AA$61</f>
        <v>対象要件内容</v>
      </c>
      <c r="D117" s="249" t="str">
        <f>'（別添４）エネルギー消費効率の根拠（要件ア）'!$AB$61</f>
        <v/>
      </c>
    </row>
    <row r="118" spans="1:4" x14ac:dyDescent="0.15">
      <c r="A118" s="248">
        <v>117</v>
      </c>
      <c r="B118" s="249" t="str">
        <f>'（別添４）エネルギー消費効率の根拠（要件ア）'!$Z$62</f>
        <v>別添4_D322</v>
      </c>
      <c r="C118" s="249" t="str">
        <f>'（別添４）エネルギー消費効率の根拠（要件ア）'!$AA$62</f>
        <v>製造メーカー</v>
      </c>
      <c r="D118" s="249" t="str">
        <f>'（別添４）エネルギー消費効率の根拠（要件ア）'!$AB$62</f>
        <v/>
      </c>
    </row>
    <row r="119" spans="1:4" x14ac:dyDescent="0.15">
      <c r="A119" s="248">
        <v>118</v>
      </c>
      <c r="B119" s="249" t="str">
        <f>'（別添４）エネルギー消費効率の根拠（要件ア）'!$Z$63</f>
        <v>別添4_D323</v>
      </c>
      <c r="C119" s="249" t="str">
        <f>'（別添４）エネルギー消費効率の根拠（要件ア）'!$AA$63</f>
        <v>製品名</v>
      </c>
      <c r="D119" s="249" t="str">
        <f>'（別添４）エネルギー消費効率の根拠（要件ア）'!$AB$63</f>
        <v/>
      </c>
    </row>
    <row r="120" spans="1:4" x14ac:dyDescent="0.15">
      <c r="A120" s="248">
        <v>119</v>
      </c>
      <c r="B120" s="249" t="str">
        <f>'（別添４）エネルギー消費効率の根拠（要件ア）'!$Z$64</f>
        <v>別添4_D324</v>
      </c>
      <c r="C120" s="249" t="str">
        <f>'（別添４）エネルギー消費効率の根拠（要件ア）'!$AA$64</f>
        <v>型番</v>
      </c>
      <c r="D120" s="249" t="str">
        <f>'（別添４）エネルギー消費効率の根拠（要件ア）'!$AB$64</f>
        <v/>
      </c>
    </row>
    <row r="121" spans="1:4" x14ac:dyDescent="0.15">
      <c r="A121" s="248">
        <v>120</v>
      </c>
      <c r="B121" s="249" t="str">
        <f>'（別添４）エネルギー消費効率の根拠（要件ア）'!$Z$65</f>
        <v>別添4_D325</v>
      </c>
      <c r="C121" s="249" t="str">
        <f>'（別添４）エネルギー消費効率の根拠（要件ア）'!$AA$65</f>
        <v>比較指標</v>
      </c>
      <c r="D121" s="249" t="str">
        <f>'（別添４）エネルギー消費効率の根拠（要件ア）'!$AB$65</f>
        <v/>
      </c>
    </row>
    <row r="122" spans="1:4" x14ac:dyDescent="0.15">
      <c r="A122" s="248">
        <v>121</v>
      </c>
      <c r="B122" s="249" t="str">
        <f>'（別添４）エネルギー消費効率の根拠（要件ア）'!$Z$66</f>
        <v>別添4_D326</v>
      </c>
      <c r="C122" s="249" t="str">
        <f>'（別添４）エネルギー消費効率の根拠（要件ア）'!$AA$66</f>
        <v>台数</v>
      </c>
      <c r="D122" s="249" t="str">
        <f>'（別添４）エネルギー消費効率の根拠（要件ア）'!$AB$66</f>
        <v/>
      </c>
    </row>
    <row r="123" spans="1:4" x14ac:dyDescent="0.15">
      <c r="A123" s="248">
        <v>122</v>
      </c>
      <c r="B123" s="249" t="str">
        <f>'（別添４）エネルギー消費効率の根拠（要件ア）'!$Z$67</f>
        <v>別添4_D327</v>
      </c>
      <c r="C123" s="249" t="str">
        <f>'（別添４）エネルギー消費効率の根拠（要件ア）'!$AA$67</f>
        <v>トップランナー基準</v>
      </c>
      <c r="D123" s="249" t="str">
        <f>'（別添４）エネルギー消費効率の根拠（要件ア）'!$AB$67</f>
        <v/>
      </c>
    </row>
    <row r="124" spans="1:4" x14ac:dyDescent="0.15">
      <c r="A124" s="248">
        <v>123</v>
      </c>
      <c r="B124" s="249" t="str">
        <f>'（別添４）エネルギー消費効率の根拠（要件ア）'!$Z$68</f>
        <v>別添4_D331</v>
      </c>
      <c r="C124" s="249" t="str">
        <f>'（別添４）エネルギー消費効率の根拠（要件ア）'!$AA$68</f>
        <v>導入設備</v>
      </c>
      <c r="D124" s="249" t="str">
        <f>'（別添４）エネルギー消費効率の根拠（要件ア）'!$AB$68</f>
        <v/>
      </c>
    </row>
    <row r="125" spans="1:4" x14ac:dyDescent="0.15">
      <c r="A125" s="248">
        <v>124</v>
      </c>
      <c r="B125" s="249" t="str">
        <f>'（別添４）エネルギー消費効率の根拠（要件ア）'!$Z$69</f>
        <v>別添4_G343</v>
      </c>
      <c r="C125" s="249" t="str">
        <f>'（別添４）エネルギー消費効率の根拠（要件ア）'!$AA$69</f>
        <v>製造メーカー</v>
      </c>
      <c r="D125" s="249" t="str">
        <f>'（別添４）エネルギー消費効率の根拠（要件ア）'!$AB$69</f>
        <v/>
      </c>
    </row>
    <row r="126" spans="1:4" x14ac:dyDescent="0.15">
      <c r="A126" s="248">
        <v>125</v>
      </c>
      <c r="B126" s="249" t="str">
        <f>'（別添４）エネルギー消費効率の根拠（要件ア）'!$Z$70</f>
        <v>別添4_G344</v>
      </c>
      <c r="C126" s="249" t="str">
        <f>'（別添４）エネルギー消費効率の根拠（要件ア）'!$AA$70</f>
        <v>製品名</v>
      </c>
      <c r="D126" s="249" t="str">
        <f>'（別添４）エネルギー消費効率の根拠（要件ア）'!$AB$70</f>
        <v/>
      </c>
    </row>
    <row r="127" spans="1:4" x14ac:dyDescent="0.15">
      <c r="A127" s="248">
        <v>126</v>
      </c>
      <c r="B127" s="249" t="str">
        <f>'（別添４）エネルギー消費効率の根拠（要件ア）'!$Z$71</f>
        <v>別添4_G345</v>
      </c>
      <c r="C127" s="249" t="str">
        <f>'（別添４）エネルギー消費効率の根拠（要件ア）'!$AA$71</f>
        <v>型番</v>
      </c>
      <c r="D127" s="249" t="str">
        <f>'（別添４）エネルギー消費効率の根拠（要件ア）'!$AB$71</f>
        <v/>
      </c>
    </row>
    <row r="128" spans="1:4" x14ac:dyDescent="0.15">
      <c r="A128" s="248">
        <v>127</v>
      </c>
      <c r="B128" s="249" t="str">
        <f>'（別添４）エネルギー消費効率の根拠（要件ア）'!$Z$72</f>
        <v>別添4_G346</v>
      </c>
      <c r="C128" s="249" t="str">
        <f>'（別添４）エネルギー消費効率の根拠（要件ア）'!$AA$72</f>
        <v>比較指標</v>
      </c>
      <c r="D128" s="249" t="str">
        <f>'（別添４）エネルギー消費効率の根拠（要件ア）'!$AB$72</f>
        <v/>
      </c>
    </row>
    <row r="129" spans="1:4" x14ac:dyDescent="0.15">
      <c r="A129" s="248">
        <v>128</v>
      </c>
      <c r="B129" s="249" t="str">
        <f>'（別添４）エネルギー消費効率の根拠（要件ア）'!$Z$73</f>
        <v>別添4_G347</v>
      </c>
      <c r="C129" s="249" t="str">
        <f>'（別添４）エネルギー消費効率の根拠（要件ア）'!$AA$73</f>
        <v>一代前　備考</v>
      </c>
      <c r="D129" s="249" t="str">
        <f>'（別添４）エネルギー消費効率の根拠（要件ア）'!$AB$73</f>
        <v/>
      </c>
    </row>
    <row r="130" spans="1:4" x14ac:dyDescent="0.15">
      <c r="A130" s="248">
        <v>129</v>
      </c>
      <c r="B130" s="249" t="str">
        <f>'（別添４）エネルギー消費効率の根拠（要件ア）'!$Z$74</f>
        <v>別添4_G351</v>
      </c>
      <c r="C130" s="249" t="str">
        <f>'（別添４）エネルギー消費効率の根拠（要件ア）'!$AA$74</f>
        <v>製造メーカー</v>
      </c>
      <c r="D130" s="249" t="str">
        <f>'（別添４）エネルギー消費効率の根拠（要件ア）'!$AB$74</f>
        <v/>
      </c>
    </row>
    <row r="131" spans="1:4" x14ac:dyDescent="0.15">
      <c r="A131" s="248">
        <v>130</v>
      </c>
      <c r="B131" s="249" t="str">
        <f>'（別添４）エネルギー消費効率の根拠（要件ア）'!$Z$75</f>
        <v>別添4_G352</v>
      </c>
      <c r="C131" s="249" t="str">
        <f>'（別添４）エネルギー消費効率の根拠（要件ア）'!$AA$75</f>
        <v>製品名</v>
      </c>
      <c r="D131" s="249" t="str">
        <f>'（別添４）エネルギー消費効率の根拠（要件ア）'!$AB$75</f>
        <v/>
      </c>
    </row>
    <row r="132" spans="1:4" x14ac:dyDescent="0.15">
      <c r="A132" s="248">
        <v>131</v>
      </c>
      <c r="B132" s="249" t="str">
        <f>'（別添４）エネルギー消費効率の根拠（要件ア）'!$Z$76</f>
        <v>別添4_G353</v>
      </c>
      <c r="C132" s="249" t="str">
        <f>'（別添４）エネルギー消費効率の根拠（要件ア）'!$AA$76</f>
        <v>型番</v>
      </c>
      <c r="D132" s="249" t="str">
        <f>'（別添４）エネルギー消費効率の根拠（要件ア）'!$AB$76</f>
        <v/>
      </c>
    </row>
    <row r="133" spans="1:4" x14ac:dyDescent="0.15">
      <c r="A133" s="248">
        <v>132</v>
      </c>
      <c r="B133" s="249" t="str">
        <f>'（別添４）エネルギー消費効率の根拠（要件ア）'!$Z$77</f>
        <v>別添4_G354</v>
      </c>
      <c r="C133" s="249" t="str">
        <f>'（別添４）エネルギー消費効率の根拠（要件ア）'!$AA$77</f>
        <v>比較指標</v>
      </c>
      <c r="D133" s="249" t="str">
        <f>'（別添４）エネルギー消費効率の根拠（要件ア）'!$AB$77</f>
        <v/>
      </c>
    </row>
    <row r="134" spans="1:4" x14ac:dyDescent="0.15">
      <c r="A134" s="248">
        <v>133</v>
      </c>
      <c r="B134" s="249" t="str">
        <f>'（別添４）エネルギー消費効率の根拠（要件ア）'!$Z$78</f>
        <v>別添4_G355</v>
      </c>
      <c r="C134" s="249" t="str">
        <f>'（別添４）エネルギー消費効率の根拠（要件ア）'!$AA$78</f>
        <v>台数</v>
      </c>
      <c r="D134" s="249" t="str">
        <f>'（別添４）エネルギー消費効率の根拠（要件ア）'!$AB$78</f>
        <v/>
      </c>
    </row>
    <row r="135" spans="1:4" x14ac:dyDescent="0.15">
      <c r="A135" s="248">
        <v>134</v>
      </c>
      <c r="B135" s="249" t="str">
        <f>'（別添４）エネルギー消費効率の根拠（要件ア）'!$Z$79</f>
        <v>別添4_D356</v>
      </c>
      <c r="C135" s="249" t="str">
        <f>'（別添４）エネルギー消費効率の根拠（要件ア）'!$AA$79</f>
        <v>導入設備　備考</v>
      </c>
      <c r="D135" s="249" t="str">
        <f>'（別添４）エネルギー消費効率の根拠（要件ア）'!$AB$79</f>
        <v/>
      </c>
    </row>
    <row r="136" spans="1:4" x14ac:dyDescent="0.15">
      <c r="A136" s="248">
        <v>135</v>
      </c>
      <c r="B136" s="249" t="str">
        <f>'（別添４）エネルギー消費効率の根拠（要件ア）'!$Z$80</f>
        <v>別添4_D360</v>
      </c>
      <c r="C136" s="249" t="str">
        <f>'（別添４）エネルギー消費効率の根拠（要件ア）'!$AA$80</f>
        <v>省エネ要因</v>
      </c>
      <c r="D136" s="249" t="str">
        <f>'（別添４）エネルギー消費効率の根拠（要件ア）'!$AB$80</f>
        <v/>
      </c>
    </row>
    <row r="137" spans="1:4" x14ac:dyDescent="0.15">
      <c r="A137" s="248">
        <v>136</v>
      </c>
      <c r="B137" s="249" t="str">
        <f>'（別添４）エネルギー消費効率の根拠（要件ア）'!$Z$81</f>
        <v>別添4_A378～A381</v>
      </c>
      <c r="C137" s="249" t="str">
        <f>'（別添４）エネルギー消費効率の根拠（要件ア）'!$AA$81</f>
        <v>対象要件内容</v>
      </c>
      <c r="D137" s="249" t="str">
        <f>'（別添４）エネルギー消費効率の根拠（要件ア）'!$AB$81</f>
        <v/>
      </c>
    </row>
    <row r="138" spans="1:4" x14ac:dyDescent="0.15">
      <c r="A138" s="248">
        <v>137</v>
      </c>
      <c r="B138" s="249" t="str">
        <f>'（別添４）エネルギー消費効率の根拠（要件ア）'!$Z$82</f>
        <v/>
      </c>
      <c r="C138" s="249" t="str">
        <f>'（別添４）エネルギー消費効率の根拠（要件ア）'!$AA$82</f>
        <v>製造メーカー</v>
      </c>
      <c r="D138" s="249" t="str">
        <f>'（別添４）エネルギー消費効率の根拠（要件ア）'!$AB$82</f>
        <v/>
      </c>
    </row>
    <row r="139" spans="1:4" x14ac:dyDescent="0.15">
      <c r="A139" s="248">
        <v>138</v>
      </c>
      <c r="B139" s="249" t="str">
        <f>'（別添４）エネルギー消費効率の根拠（要件ア）'!$Z$83</f>
        <v/>
      </c>
      <c r="C139" s="249" t="str">
        <f>'（別添４）エネルギー消費効率の根拠（要件ア）'!$AA$83</f>
        <v>製品名</v>
      </c>
      <c r="D139" s="249" t="str">
        <f>'（別添４）エネルギー消費効率の根拠（要件ア）'!$AB$83</f>
        <v/>
      </c>
    </row>
    <row r="140" spans="1:4" x14ac:dyDescent="0.15">
      <c r="A140" s="248">
        <v>139</v>
      </c>
      <c r="B140" s="249" t="str">
        <f>'（別添４）エネルギー消費効率の根拠（要件ア）'!$Z$84</f>
        <v/>
      </c>
      <c r="C140" s="249" t="str">
        <f>'（別添４）エネルギー消費効率の根拠（要件ア）'!$AA$84</f>
        <v>型番</v>
      </c>
      <c r="D140" s="249" t="str">
        <f>'（別添４）エネルギー消費効率の根拠（要件ア）'!$AB$84</f>
        <v/>
      </c>
    </row>
    <row r="141" spans="1:4" x14ac:dyDescent="0.15">
      <c r="A141" s="248">
        <v>140</v>
      </c>
      <c r="B141" s="249" t="str">
        <f>'（別添４）エネルギー消費効率の根拠（要件ア）'!$Z$85</f>
        <v/>
      </c>
      <c r="C141" s="249" t="str">
        <f>'（別添４）エネルギー消費効率の根拠（要件ア）'!$AA$85</f>
        <v>比較指標</v>
      </c>
      <c r="D141" s="249" t="str">
        <f>'（別添４）エネルギー消費効率の根拠（要件ア）'!$AB$85</f>
        <v/>
      </c>
    </row>
    <row r="142" spans="1:4" x14ac:dyDescent="0.15">
      <c r="A142" s="248">
        <v>141</v>
      </c>
      <c r="B142" s="249" t="str">
        <f>'（別添４）エネルギー消費効率の根拠（要件ア）'!$Z$86</f>
        <v/>
      </c>
      <c r="C142" s="249" t="str">
        <f>'（別添４）エネルギー消費効率の根拠（要件ア）'!$AA$86</f>
        <v>台数</v>
      </c>
      <c r="D142" s="249" t="str">
        <f>'（別添４）エネルギー消費効率の根拠（要件ア）'!$AB$86</f>
        <v/>
      </c>
    </row>
    <row r="143" spans="1:4" x14ac:dyDescent="0.15">
      <c r="A143" s="248">
        <v>142</v>
      </c>
      <c r="B143" s="249" t="str">
        <f>'（別添４）エネルギー消費効率の根拠（要件ア）'!$Z$87</f>
        <v/>
      </c>
      <c r="C143" s="249" t="str">
        <f>'（別添４）エネルギー消費効率の根拠（要件ア）'!$AA$87</f>
        <v>トップランナー基準</v>
      </c>
      <c r="D143" s="249" t="str">
        <f>'（別添４）エネルギー消費効率の根拠（要件ア）'!$AB$87</f>
        <v/>
      </c>
    </row>
    <row r="144" spans="1:4" x14ac:dyDescent="0.15">
      <c r="A144" s="248">
        <v>143</v>
      </c>
      <c r="B144" s="249" t="str">
        <f>'（別添４）エネルギー消費効率の根拠（要件ア）'!$Z$88</f>
        <v/>
      </c>
      <c r="C144" s="249" t="str">
        <f>'（別添４）エネルギー消費効率の根拠（要件ア）'!$AA$88</f>
        <v>導入設備</v>
      </c>
      <c r="D144" s="249" t="str">
        <f>'（別添４）エネルギー消費効率の根拠（要件ア）'!$AB$88</f>
        <v/>
      </c>
    </row>
    <row r="145" spans="1:4" x14ac:dyDescent="0.15">
      <c r="A145" s="248">
        <v>144</v>
      </c>
      <c r="B145" s="249" t="str">
        <f>'（別添４）エネルギー消費効率の根拠（要件ア）'!$Z$89</f>
        <v/>
      </c>
      <c r="C145" s="249" t="str">
        <f>'（別添４）エネルギー消費効率の根拠（要件ア）'!$AA$89</f>
        <v>製造メーカー</v>
      </c>
      <c r="D145" s="249" t="str">
        <f>'（別添４）エネルギー消費効率の根拠（要件ア）'!$AB$89</f>
        <v/>
      </c>
    </row>
    <row r="146" spans="1:4" x14ac:dyDescent="0.15">
      <c r="A146" s="248">
        <v>145</v>
      </c>
      <c r="B146" s="249" t="str">
        <f>'（別添４）エネルギー消費効率の根拠（要件ア）'!$Z$90</f>
        <v/>
      </c>
      <c r="C146" s="249" t="str">
        <f>'（別添４）エネルギー消費効率の根拠（要件ア）'!$AA$90</f>
        <v>製品名</v>
      </c>
      <c r="D146" s="249" t="str">
        <f>'（別添４）エネルギー消費効率の根拠（要件ア）'!$AB$90</f>
        <v/>
      </c>
    </row>
    <row r="147" spans="1:4" x14ac:dyDescent="0.15">
      <c r="A147" s="248">
        <v>146</v>
      </c>
      <c r="B147" s="249" t="str">
        <f>'（別添４）エネルギー消費効率の根拠（要件ア）'!$Z$91</f>
        <v/>
      </c>
      <c r="C147" s="249" t="str">
        <f>'（別添４）エネルギー消費効率の根拠（要件ア）'!$AA$91</f>
        <v>型番</v>
      </c>
      <c r="D147" s="249" t="str">
        <f>'（別添４）エネルギー消費効率の根拠（要件ア）'!$AB$91</f>
        <v/>
      </c>
    </row>
    <row r="148" spans="1:4" x14ac:dyDescent="0.15">
      <c r="A148" s="248">
        <v>147</v>
      </c>
      <c r="B148" s="249" t="str">
        <f>'（別添４）エネルギー消費効率の根拠（要件ア）'!$Z$92</f>
        <v/>
      </c>
      <c r="C148" s="249" t="str">
        <f>'（別添４）エネルギー消費効率の根拠（要件ア）'!$AA$92</f>
        <v>比較指標</v>
      </c>
      <c r="D148" s="249" t="str">
        <f>'（別添４）エネルギー消費効率の根拠（要件ア）'!$AB$92</f>
        <v/>
      </c>
    </row>
    <row r="149" spans="1:4" x14ac:dyDescent="0.15">
      <c r="A149" s="248">
        <v>148</v>
      </c>
      <c r="B149" s="249" t="str">
        <f>'（別添４）エネルギー消費効率の根拠（要件ア）'!$Z$93</f>
        <v/>
      </c>
      <c r="C149" s="249" t="str">
        <f>'（別添４）エネルギー消費効率の根拠（要件ア）'!$AA$93</f>
        <v>一代前　備考</v>
      </c>
      <c r="D149" s="249" t="str">
        <f>'（別添４）エネルギー消費効率の根拠（要件ア）'!$AB$93</f>
        <v/>
      </c>
    </row>
    <row r="150" spans="1:4" x14ac:dyDescent="0.15">
      <c r="A150" s="248">
        <v>149</v>
      </c>
      <c r="B150" s="249" t="str">
        <f>'（別添４）エネルギー消費効率の根拠（要件ア）'!$Z$94</f>
        <v/>
      </c>
      <c r="C150" s="249" t="str">
        <f>'（別添４）エネルギー消費効率の根拠（要件ア）'!$AA$94</f>
        <v>製造メーカー</v>
      </c>
      <c r="D150" s="249" t="str">
        <f>'（別添４）エネルギー消費効率の根拠（要件ア）'!$AB$94</f>
        <v/>
      </c>
    </row>
    <row r="151" spans="1:4" x14ac:dyDescent="0.15">
      <c r="A151" s="248">
        <v>150</v>
      </c>
      <c r="B151" s="249" t="str">
        <f>'（別添４）エネルギー消費効率の根拠（要件ア）'!$Z$95</f>
        <v/>
      </c>
      <c r="C151" s="249" t="str">
        <f>'（別添４）エネルギー消費効率の根拠（要件ア）'!$AA$95</f>
        <v>製品名</v>
      </c>
      <c r="D151" s="249" t="str">
        <f>'（別添４）エネルギー消費効率の根拠（要件ア）'!$AB$95</f>
        <v/>
      </c>
    </row>
    <row r="152" spans="1:4" x14ac:dyDescent="0.15">
      <c r="A152" s="248">
        <v>151</v>
      </c>
      <c r="B152" s="249" t="str">
        <f>'（別添４）エネルギー消費効率の根拠（要件ア）'!$Z$96</f>
        <v/>
      </c>
      <c r="C152" s="249" t="str">
        <f>'（別添４）エネルギー消費効率の根拠（要件ア）'!$AA$96</f>
        <v>型番</v>
      </c>
      <c r="D152" s="249" t="str">
        <f>'（別添４）エネルギー消費効率の根拠（要件ア）'!$AB$96</f>
        <v/>
      </c>
    </row>
    <row r="153" spans="1:4" x14ac:dyDescent="0.15">
      <c r="A153" s="248">
        <v>152</v>
      </c>
      <c r="B153" s="249" t="str">
        <f>'（別添４）エネルギー消費効率の根拠（要件ア）'!$Z$97</f>
        <v/>
      </c>
      <c r="C153" s="249" t="str">
        <f>'（別添４）エネルギー消費効率の根拠（要件ア）'!$AA$97</f>
        <v>比較指標</v>
      </c>
      <c r="D153" s="249" t="str">
        <f>'（別添４）エネルギー消費効率の根拠（要件ア）'!$AB$97</f>
        <v/>
      </c>
    </row>
    <row r="154" spans="1:4" x14ac:dyDescent="0.15">
      <c r="A154" s="248">
        <v>153</v>
      </c>
      <c r="B154" s="249" t="str">
        <f>'（別添４）エネルギー消費効率の根拠（要件ア）'!$Z$98</f>
        <v/>
      </c>
      <c r="C154" s="249" t="str">
        <f>'（別添４）エネルギー消費効率の根拠（要件ア）'!$AA$98</f>
        <v>台数</v>
      </c>
      <c r="D154" s="249" t="str">
        <f>'（別添４）エネルギー消費効率の根拠（要件ア）'!$AB$98</f>
        <v/>
      </c>
    </row>
    <row r="155" spans="1:4" x14ac:dyDescent="0.15">
      <c r="A155" s="248">
        <v>154</v>
      </c>
      <c r="B155" s="249" t="str">
        <f>'（別添４）エネルギー消費効率の根拠（要件ア）'!$Z$99</f>
        <v/>
      </c>
      <c r="C155" s="249" t="str">
        <f>'（別添４）エネルギー消費効率の根拠（要件ア）'!$AA$99</f>
        <v>導入設備　備考</v>
      </c>
      <c r="D155" s="249" t="str">
        <f>'（別添４）エネルギー消費効率の根拠（要件ア）'!$AB$99</f>
        <v/>
      </c>
    </row>
    <row r="156" spans="1:4" x14ac:dyDescent="0.15">
      <c r="A156" s="248">
        <v>155</v>
      </c>
      <c r="B156" s="249" t="str">
        <f>'（別添４）エネルギー消費効率の根拠（要件ア）'!$Z$100</f>
        <v/>
      </c>
      <c r="C156" s="249" t="str">
        <f>'（別添４）エネルギー消費効率の根拠（要件ア）'!$AA$100</f>
        <v>省エネ要因</v>
      </c>
      <c r="D156" s="249" t="str">
        <f>'（別添４）エネルギー消費効率の根拠（要件ア）'!$AB$100</f>
        <v/>
      </c>
    </row>
    <row r="157" spans="1:4" x14ac:dyDescent="0.15">
      <c r="A157" s="248">
        <v>156</v>
      </c>
      <c r="B157" s="249" t="str">
        <f>'（別添５）エネルギー消費原単位の改善根拠（要件イ）'!$BG$1</f>
        <v>別添5_A6</v>
      </c>
      <c r="C157" s="249" t="str">
        <f>'（別添５）エネルギー消費原単位の改善根拠（要件イ）'!$BH$1</f>
        <v>事業実施前の原単位及びエネルギー使用量</v>
      </c>
      <c r="D157" s="249" t="str">
        <f>'（別添５）エネルギー消費原単位の改善根拠（要件イ）'!$BI$1</f>
        <v/>
      </c>
    </row>
    <row r="158" spans="1:4" x14ac:dyDescent="0.15">
      <c r="A158" s="248">
        <v>157</v>
      </c>
      <c r="B158" s="249" t="str">
        <f>'（別添５）エネルギー消費原単位の改善根拠（要件イ）'!$BG$2</f>
        <v>別添5_A28</v>
      </c>
      <c r="C158" s="249" t="str">
        <f>'（別添５）エネルギー消費原単位の改善根拠（要件イ）'!$BH$2</f>
        <v>事業実施後の原単位及びエネルギー使用量</v>
      </c>
      <c r="D158" s="249" t="str">
        <f>'（別添５）エネルギー消費原単位の改善根拠（要件イ）'!$BI$2</f>
        <v/>
      </c>
    </row>
    <row r="159" spans="1:4" x14ac:dyDescent="0.15">
      <c r="A159" s="248">
        <v>158</v>
      </c>
      <c r="B159" s="249" t="str">
        <f>'（別添５）エネルギー消費原単位の改善根拠（要件イ）'!$BG$3</f>
        <v>別添5_A28</v>
      </c>
      <c r="C159" s="249" t="str">
        <f>'（別添５）エネルギー消費原単位の改善根拠（要件イ）'!$BH$3</f>
        <v>３．原単位改善率</v>
      </c>
      <c r="D159" s="249" t="str">
        <f>'（別添５）エネルギー消費原単位の改善根拠（要件イ）'!$BI$3</f>
        <v/>
      </c>
    </row>
    <row r="160" spans="1:4" x14ac:dyDescent="0.15">
      <c r="A160" s="248">
        <v>159</v>
      </c>
      <c r="B160" s="249" t="str">
        <f>'（別添６）省エネルギー取組の根拠（要件ウ）'!$BK$6</f>
        <v>別添6_A6</v>
      </c>
      <c r="C160" s="249" t="str">
        <f>'（別添６）省エネルギー取組の根拠（要件ウ）'!$BL$6</f>
        <v>要件ウ_対象要件内容</v>
      </c>
      <c r="D160" s="249" t="str">
        <f>'（別添６）省エネルギー取組の根拠（要件ウ）'!$BM$6</f>
        <v/>
      </c>
    </row>
    <row r="161" spans="1:4" ht="12.75" customHeight="1" x14ac:dyDescent="0.15">
      <c r="A161" s="248">
        <v>160</v>
      </c>
      <c r="B161" s="249" t="str">
        <f>'（別添６）省エネルギー取組の根拠（要件ウ）'!$BK$7</f>
        <v>別添6_A14</v>
      </c>
      <c r="C161" s="249" t="str">
        <f>'（別添６）省エネルギー取組の根拠（要件ウ）'!$BL$7</f>
        <v>取組内容の詳細</v>
      </c>
      <c r="D161" s="249" t="str">
        <f>'（別添６）省エネルギー取組の根拠（要件ウ）'!$BM$7</f>
        <v xml:space="preserve">
＜クラウドサービスの活用＞
・省エネルギー取組概要
・利用データセンター名称
・データセンターのＰＵＥ値（実測値又は設計値）
＜ＥＭＳの導入＞
・省エネルギー取組概要
・導入機器
・削減効果（計画値）
</v>
      </c>
    </row>
    <row r="162" spans="1:4" x14ac:dyDescent="0.15">
      <c r="A162" s="248">
        <v>161</v>
      </c>
      <c r="B162" s="249" t="str">
        <f>'（別添７）見込み省エネルギー量の算出（要件アと要件ウ）'!$BX$1</f>
        <v>別添7_1_U65</v>
      </c>
      <c r="C162" s="249" t="str">
        <f>'（別添７）見込み省エネルギー量の算出（要件アと要件ウ）'!$BY$1</f>
        <v>(事業全体)年間見込み省エネルギー率[%]</v>
      </c>
      <c r="D162" s="249" t="str">
        <f>'（別添７）見込み省エネルギー量の算出（要件アと要件ウ）'!$BZ$1</f>
        <v/>
      </c>
    </row>
    <row r="163" spans="1:4" x14ac:dyDescent="0.15">
      <c r="A163" s="248">
        <v>162</v>
      </c>
      <c r="B163" s="249" t="str">
        <f>'（別添７）見込み省エネルギー量の算出（要件アと要件ウ）'!$BX$2</f>
        <v>別添7_1_U66</v>
      </c>
      <c r="C163" s="249" t="str">
        <f>'（別添７）見込み省エネルギー量の算出（要件アと要件ウ）'!$BY$2</f>
        <v>(事業全体)年間見込み省エネルギー量[kl]</v>
      </c>
      <c r="D163" s="249" t="str">
        <f>'（別添７）見込み省エネルギー量の算出（要件アと要件ウ）'!$BZ$2</f>
        <v/>
      </c>
    </row>
    <row r="164" spans="1:4" x14ac:dyDescent="0.15">
      <c r="A164" s="248">
        <v>163</v>
      </c>
      <c r="B164" s="249" t="str">
        <f>'（別添７）見込み省エネルギー量の算出（要件アと要件ウ）'!$BX$3</f>
        <v>別添7_1_B69</v>
      </c>
      <c r="C164" s="249" t="str">
        <f>'（別添７）見込み省エネルギー量の算出（要件アと要件ウ）'!$BY$3</f>
        <v>製品名</v>
      </c>
      <c r="D164" s="249" t="str">
        <f>'（別添７）見込み省エネルギー量の算出（要件アと要件ウ）'!$BZ$3</f>
        <v/>
      </c>
    </row>
    <row r="165" spans="1:4" x14ac:dyDescent="0.15">
      <c r="A165" s="248">
        <v>164</v>
      </c>
      <c r="B165" s="249" t="str">
        <f>'（別添７）見込み省エネルギー量の算出（要件アと要件ウ）'!$BX$4</f>
        <v>別添7_1_E69</v>
      </c>
      <c r="C165" s="249" t="str">
        <f>'（別添７）見込み省エネルギー量の算出（要件アと要件ウ）'!$BY$4</f>
        <v>型番</v>
      </c>
      <c r="D165" s="249" t="str">
        <f>'（別添７）見込み省エネルギー量の算出（要件アと要件ウ）'!$BZ$4</f>
        <v/>
      </c>
    </row>
    <row r="166" spans="1:4" x14ac:dyDescent="0.15">
      <c r="A166" s="248">
        <v>165</v>
      </c>
      <c r="B166" s="249" t="str">
        <f>'（別添７）見込み省エネルギー量の算出（要件アと要件ウ）'!$BX$5</f>
        <v>別添7_1_H69</v>
      </c>
      <c r="C166" s="249" t="str">
        <f>'（別添７）見込み省エネルギー量の算出（要件アと要件ウ）'!$BY$5</f>
        <v>年間見込み省エネルギー率[%]</v>
      </c>
      <c r="D166" s="249" t="str">
        <f>'（別添７）見込み省エネルギー量の算出（要件アと要件ウ）'!$BZ$5</f>
        <v/>
      </c>
    </row>
    <row r="167" spans="1:4" x14ac:dyDescent="0.15">
      <c r="A167" s="248">
        <v>166</v>
      </c>
      <c r="B167" s="249" t="str">
        <f>'（別添７）見込み省エネルギー量の算出（要件アと要件ウ）'!$BX$6</f>
        <v>別添7_1_L69</v>
      </c>
      <c r="C167" s="249" t="str">
        <f>'（別添７）見込み省エネルギー量の算出（要件アと要件ウ）'!$BY$6</f>
        <v>年間見込み省エネルギー量[kl]</v>
      </c>
      <c r="D167" s="249" t="str">
        <f>'（別添７）見込み省エネルギー量の算出（要件アと要件ウ）'!$BZ$6</f>
        <v/>
      </c>
    </row>
    <row r="168" spans="1:4" x14ac:dyDescent="0.15">
      <c r="A168" s="248">
        <v>167</v>
      </c>
      <c r="B168" s="249" t="str">
        <f>'（別添７）見込み省エネルギー量の算出（要件アと要件ウ）'!$BX$7</f>
        <v>別添7_1_P69</v>
      </c>
      <c r="C168" s="249" t="str">
        <f>'（別添７）見込み省エネルギー量の算出（要件アと要件ウ）'!$BY$7</f>
        <v>算出根拠</v>
      </c>
      <c r="D168" s="249" t="str">
        <f>'（別添７）見込み省エネルギー量の算出（要件アと要件ウ）'!$BZ$7</f>
        <v/>
      </c>
    </row>
    <row r="169" spans="1:4" x14ac:dyDescent="0.15">
      <c r="A169" s="248">
        <v>168</v>
      </c>
      <c r="B169" s="249" t="str">
        <f>'（別添７）見込み省エネルギー量の算出（要件アと要件ウ）'!$BX$8</f>
        <v>別添7_2_B78</v>
      </c>
      <c r="C169" s="249" t="str">
        <f>'（別添７）見込み省エネルギー量の算出（要件アと要件ウ）'!$BY$8</f>
        <v>製品名</v>
      </c>
      <c r="D169" s="249" t="str">
        <f>'（別添７）見込み省エネルギー量の算出（要件アと要件ウ）'!$BZ$8</f>
        <v/>
      </c>
    </row>
    <row r="170" spans="1:4" x14ac:dyDescent="0.15">
      <c r="A170" s="248">
        <v>169</v>
      </c>
      <c r="B170" s="249" t="str">
        <f>'（別添７）見込み省エネルギー量の算出（要件アと要件ウ）'!$BX$9</f>
        <v>別添7_2_E78</v>
      </c>
      <c r="C170" s="249" t="str">
        <f>'（別添７）見込み省エネルギー量の算出（要件アと要件ウ）'!$BY$9</f>
        <v>型番</v>
      </c>
      <c r="D170" s="249" t="str">
        <f>'（別添７）見込み省エネルギー量の算出（要件アと要件ウ）'!$BZ$9</f>
        <v/>
      </c>
    </row>
    <row r="171" spans="1:4" x14ac:dyDescent="0.15">
      <c r="A171" s="248">
        <v>170</v>
      </c>
      <c r="B171" s="249" t="str">
        <f>'（別添７）見込み省エネルギー量の算出（要件アと要件ウ）'!$BX$10</f>
        <v>別添7_2_H78</v>
      </c>
      <c r="C171" s="249" t="str">
        <f>'（別添７）見込み省エネルギー量の算出（要件アと要件ウ）'!$BY$10</f>
        <v>年間見込み省エネルギー率[%]</v>
      </c>
      <c r="D171" s="249" t="str">
        <f>'（別添７）見込み省エネルギー量の算出（要件アと要件ウ）'!$BZ$10</f>
        <v/>
      </c>
    </row>
    <row r="172" spans="1:4" x14ac:dyDescent="0.15">
      <c r="A172" s="248">
        <v>171</v>
      </c>
      <c r="B172" s="249" t="str">
        <f>'（別添７）見込み省エネルギー量の算出（要件アと要件ウ）'!$BX$11</f>
        <v>別添7_2_L78</v>
      </c>
      <c r="C172" s="249" t="str">
        <f>'（別添７）見込み省エネルギー量の算出（要件アと要件ウ）'!$BY$11</f>
        <v>年間見込み省エネルギー量[kl]</v>
      </c>
      <c r="D172" s="249" t="str">
        <f>'（別添７）見込み省エネルギー量の算出（要件アと要件ウ）'!$BZ$11</f>
        <v/>
      </c>
    </row>
    <row r="173" spans="1:4" x14ac:dyDescent="0.15">
      <c r="A173" s="248">
        <v>172</v>
      </c>
      <c r="B173" s="249" t="str">
        <f>'（別添７）見込み省エネルギー量の算出（要件アと要件ウ）'!$BX$12</f>
        <v>別添7_2_P78</v>
      </c>
      <c r="C173" s="249" t="str">
        <f>'（別添７）見込み省エネルギー量の算出（要件アと要件ウ）'!$BY$12</f>
        <v>算出根拠</v>
      </c>
      <c r="D173" s="249" t="str">
        <f>'（別添７）見込み省エネルギー量の算出（要件アと要件ウ）'!$BZ$12</f>
        <v/>
      </c>
    </row>
    <row r="174" spans="1:4" x14ac:dyDescent="0.15">
      <c r="A174" s="248">
        <v>173</v>
      </c>
      <c r="B174" s="249" t="str">
        <f>'（別添７）見込み省エネルギー量の算出（要件アと要件ウ）'!$BX$13</f>
        <v>別添7_3_B87</v>
      </c>
      <c r="C174" s="249" t="str">
        <f>'（別添７）見込み省エネルギー量の算出（要件アと要件ウ）'!$BY$13</f>
        <v>製品名</v>
      </c>
      <c r="D174" s="249" t="str">
        <f>'（別添７）見込み省エネルギー量の算出（要件アと要件ウ）'!$BZ$13</f>
        <v/>
      </c>
    </row>
    <row r="175" spans="1:4" x14ac:dyDescent="0.15">
      <c r="A175" s="248">
        <v>174</v>
      </c>
      <c r="B175" s="249" t="str">
        <f>'（別添７）見込み省エネルギー量の算出（要件アと要件ウ）'!$BX$14</f>
        <v>別添7_3_E87</v>
      </c>
      <c r="C175" s="249" t="str">
        <f>'（別添７）見込み省エネルギー量の算出（要件アと要件ウ）'!$BY$14</f>
        <v>型番</v>
      </c>
      <c r="D175" s="249" t="str">
        <f>'（別添７）見込み省エネルギー量の算出（要件アと要件ウ）'!$BZ$14</f>
        <v/>
      </c>
    </row>
    <row r="176" spans="1:4" x14ac:dyDescent="0.15">
      <c r="A176" s="248">
        <v>175</v>
      </c>
      <c r="B176" s="249" t="str">
        <f>'（別添７）見込み省エネルギー量の算出（要件アと要件ウ）'!$BX$15</f>
        <v>別添7_3_H87</v>
      </c>
      <c r="C176" s="249" t="str">
        <f>'（別添７）見込み省エネルギー量の算出（要件アと要件ウ）'!$BY$15</f>
        <v>年間見込み省エネルギー率[%]</v>
      </c>
      <c r="D176" s="249" t="str">
        <f>'（別添７）見込み省エネルギー量の算出（要件アと要件ウ）'!$BZ$15</f>
        <v/>
      </c>
    </row>
    <row r="177" spans="1:4" x14ac:dyDescent="0.15">
      <c r="A177" s="248">
        <v>176</v>
      </c>
      <c r="B177" s="249" t="str">
        <f>'（別添７）見込み省エネルギー量の算出（要件アと要件ウ）'!$BX$16</f>
        <v>別添7_3_L87</v>
      </c>
      <c r="C177" s="249" t="str">
        <f>'（別添７）見込み省エネルギー量の算出（要件アと要件ウ）'!$BY$16</f>
        <v>年間見込み省エネルギー量[kl]</v>
      </c>
      <c r="D177" s="249" t="str">
        <f>'（別添７）見込み省エネルギー量の算出（要件アと要件ウ）'!$BZ$16</f>
        <v/>
      </c>
    </row>
    <row r="178" spans="1:4" x14ac:dyDescent="0.15">
      <c r="A178" s="248">
        <v>177</v>
      </c>
      <c r="B178" s="249" t="str">
        <f>'（別添７）見込み省エネルギー量の算出（要件アと要件ウ）'!$BX$17</f>
        <v>別添7_3_P87</v>
      </c>
      <c r="C178" s="249" t="str">
        <f>'（別添７）見込み省エネルギー量の算出（要件アと要件ウ）'!$BY$17</f>
        <v>算出根拠</v>
      </c>
      <c r="D178" s="249" t="str">
        <f>'（別添７）見込み省エネルギー量の算出（要件アと要件ウ）'!$BZ$17</f>
        <v/>
      </c>
    </row>
    <row r="179" spans="1:4" x14ac:dyDescent="0.15">
      <c r="A179" s="248">
        <v>178</v>
      </c>
      <c r="B179" s="249" t="str">
        <f>'（別添７）見込み省エネルギー量の算出（要件アと要件ウ）'!$BX$18</f>
        <v>別添7_4_B96</v>
      </c>
      <c r="C179" s="249" t="str">
        <f>'（別添７）見込み省エネルギー量の算出（要件アと要件ウ）'!$BY$18</f>
        <v>製品名</v>
      </c>
      <c r="D179" s="249" t="str">
        <f>'（別添７）見込み省エネルギー量の算出（要件アと要件ウ）'!$BZ$18</f>
        <v/>
      </c>
    </row>
    <row r="180" spans="1:4" x14ac:dyDescent="0.15">
      <c r="A180" s="248">
        <v>179</v>
      </c>
      <c r="B180" s="249" t="str">
        <f>'（別添７）見込み省エネルギー量の算出（要件アと要件ウ）'!$BX$19</f>
        <v>別添7_4_E96</v>
      </c>
      <c r="C180" s="249" t="str">
        <f>'（別添７）見込み省エネルギー量の算出（要件アと要件ウ）'!$BY$19</f>
        <v>型番</v>
      </c>
      <c r="D180" s="249" t="str">
        <f>'（別添７）見込み省エネルギー量の算出（要件アと要件ウ）'!$BZ$19</f>
        <v/>
      </c>
    </row>
    <row r="181" spans="1:4" x14ac:dyDescent="0.15">
      <c r="A181" s="248">
        <v>180</v>
      </c>
      <c r="B181" s="249" t="str">
        <f>'（別添７）見込み省エネルギー量の算出（要件アと要件ウ）'!$BX$20</f>
        <v>別添7_4_H96</v>
      </c>
      <c r="C181" s="249" t="str">
        <f>'（別添７）見込み省エネルギー量の算出（要件アと要件ウ）'!$BY$20</f>
        <v>年間見込み省エネルギー率[%]</v>
      </c>
      <c r="D181" s="249" t="str">
        <f>'（別添７）見込み省エネルギー量の算出（要件アと要件ウ）'!$BZ$20</f>
        <v/>
      </c>
    </row>
    <row r="182" spans="1:4" x14ac:dyDescent="0.15">
      <c r="A182" s="248">
        <v>181</v>
      </c>
      <c r="B182" s="249" t="str">
        <f>'（別添７）見込み省エネルギー量の算出（要件アと要件ウ）'!$BX$21</f>
        <v>別添7_4_L96</v>
      </c>
      <c r="C182" s="249" t="str">
        <f>'（別添７）見込み省エネルギー量の算出（要件アと要件ウ）'!$BY$21</f>
        <v>年間見込み省エネルギー量[kl]</v>
      </c>
      <c r="D182" s="249" t="str">
        <f>'（別添７）見込み省エネルギー量の算出（要件アと要件ウ）'!$BZ$21</f>
        <v/>
      </c>
    </row>
    <row r="183" spans="1:4" x14ac:dyDescent="0.15">
      <c r="A183" s="248">
        <v>182</v>
      </c>
      <c r="B183" s="249" t="str">
        <f>'（別添７）見込み省エネルギー量の算出（要件アと要件ウ）'!$BX$22</f>
        <v>別添7_4_P96</v>
      </c>
      <c r="C183" s="249" t="str">
        <f>'（別添７）見込み省エネルギー量の算出（要件アと要件ウ）'!$BY$22</f>
        <v>算出根拠</v>
      </c>
      <c r="D183" s="249" t="str">
        <f>'（別添７）見込み省エネルギー量の算出（要件アと要件ウ）'!$BZ$22</f>
        <v/>
      </c>
    </row>
    <row r="184" spans="1:4" x14ac:dyDescent="0.15">
      <c r="A184" s="248">
        <v>183</v>
      </c>
      <c r="B184" s="249" t="str">
        <f>'（別添７）見込み省エネルギー量の算出（要件アと要件ウ）'!$BX$23</f>
        <v>別添7_5_B110</v>
      </c>
      <c r="C184" s="249" t="str">
        <f>'（別添７）見込み省エネルギー量の算出（要件アと要件ウ）'!$BY$23</f>
        <v>製品名</v>
      </c>
      <c r="D184" s="249" t="str">
        <f>'（別添７）見込み省エネルギー量の算出（要件アと要件ウ）'!$BZ$23</f>
        <v/>
      </c>
    </row>
    <row r="185" spans="1:4" x14ac:dyDescent="0.15">
      <c r="A185" s="248">
        <v>184</v>
      </c>
      <c r="B185" s="249" t="str">
        <f>'（別添７）見込み省エネルギー量の算出（要件アと要件ウ）'!$BX$24</f>
        <v>別添7_5_E110</v>
      </c>
      <c r="C185" s="249" t="str">
        <f>'（別添７）見込み省エネルギー量の算出（要件アと要件ウ）'!$BY$24</f>
        <v>型番</v>
      </c>
      <c r="D185" s="249" t="str">
        <f>'（別添７）見込み省エネルギー量の算出（要件アと要件ウ）'!$BZ$24</f>
        <v/>
      </c>
    </row>
    <row r="186" spans="1:4" x14ac:dyDescent="0.15">
      <c r="A186" s="248">
        <v>185</v>
      </c>
      <c r="B186" s="249" t="str">
        <f>'（別添７）見込み省エネルギー量の算出（要件アと要件ウ）'!$BX$25</f>
        <v>別添7_5_H110</v>
      </c>
      <c r="C186" s="249" t="str">
        <f>'（別添７）見込み省エネルギー量の算出（要件アと要件ウ）'!$BY$25</f>
        <v>年間見込み省エネルギー率[%]</v>
      </c>
      <c r="D186" s="249" t="str">
        <f>'（別添７）見込み省エネルギー量の算出（要件アと要件ウ）'!$BZ$25</f>
        <v/>
      </c>
    </row>
    <row r="187" spans="1:4" x14ac:dyDescent="0.15">
      <c r="A187" s="248">
        <v>186</v>
      </c>
      <c r="B187" s="249" t="str">
        <f>'（別添７）見込み省エネルギー量の算出（要件アと要件ウ）'!$BX$26</f>
        <v>別添7_5_L110</v>
      </c>
      <c r="C187" s="249" t="str">
        <f>'（別添７）見込み省エネルギー量の算出（要件アと要件ウ）'!$BY$26</f>
        <v>年間見込み省エネルギー量[kl]</v>
      </c>
      <c r="D187" s="249" t="str">
        <f>'（別添７）見込み省エネルギー量の算出（要件アと要件ウ）'!$BZ$26</f>
        <v/>
      </c>
    </row>
    <row r="188" spans="1:4" x14ac:dyDescent="0.15">
      <c r="A188" s="248">
        <v>187</v>
      </c>
      <c r="B188" s="249" t="str">
        <f>'（別添７）見込み省エネルギー量の算出（要件アと要件ウ）'!$BX$27</f>
        <v>別添7_5_P110</v>
      </c>
      <c r="C188" s="249" t="str">
        <f>'（別添７）見込み省エネルギー量の算出（要件アと要件ウ）'!$BY$27</f>
        <v>算出根拠</v>
      </c>
      <c r="D188" s="249" t="str">
        <f>'（別添７）見込み省エネルギー量の算出（要件アと要件ウ）'!$BZ$27</f>
        <v/>
      </c>
    </row>
    <row r="189" spans="1:4" x14ac:dyDescent="0.15">
      <c r="A189" s="248">
        <v>188</v>
      </c>
      <c r="B189" s="249" t="str">
        <f>'（別添７）見込み省エネルギー量の算出（要件アと要件ウ）'!$BX$28</f>
        <v>別添7_6_B119</v>
      </c>
      <c r="C189" s="249" t="str">
        <f>'（別添７）見込み省エネルギー量の算出（要件アと要件ウ）'!$BY$28</f>
        <v>製品名</v>
      </c>
      <c r="D189" s="249" t="str">
        <f>'（別添７）見込み省エネルギー量の算出（要件アと要件ウ）'!$BZ$28</f>
        <v/>
      </c>
    </row>
    <row r="190" spans="1:4" x14ac:dyDescent="0.15">
      <c r="A190" s="248">
        <v>189</v>
      </c>
      <c r="B190" s="249" t="str">
        <f>'（別添７）見込み省エネルギー量の算出（要件アと要件ウ）'!$BX$29</f>
        <v>別添7_6_E119</v>
      </c>
      <c r="C190" s="249" t="str">
        <f>'（別添７）見込み省エネルギー量の算出（要件アと要件ウ）'!$BY$29</f>
        <v>型番</v>
      </c>
      <c r="D190" s="249" t="str">
        <f>'（別添７）見込み省エネルギー量の算出（要件アと要件ウ）'!$BZ$29</f>
        <v/>
      </c>
    </row>
    <row r="191" spans="1:4" x14ac:dyDescent="0.15">
      <c r="A191" s="248">
        <v>190</v>
      </c>
      <c r="B191" s="249" t="str">
        <f>'（別添７）見込み省エネルギー量の算出（要件アと要件ウ）'!$BX$30</f>
        <v>別添7_6_H119</v>
      </c>
      <c r="C191" s="249" t="str">
        <f>'（別添７）見込み省エネルギー量の算出（要件アと要件ウ）'!$BY$30</f>
        <v>年間見込み省エネルギー率[%]</v>
      </c>
      <c r="D191" s="249" t="str">
        <f>'（別添７）見込み省エネルギー量の算出（要件アと要件ウ）'!$BZ$30</f>
        <v/>
      </c>
    </row>
    <row r="192" spans="1:4" x14ac:dyDescent="0.15">
      <c r="A192" s="248">
        <v>191</v>
      </c>
      <c r="B192" s="249" t="str">
        <f>'（別添７）見込み省エネルギー量の算出（要件アと要件ウ）'!$BX$31</f>
        <v>別添7_6_L119</v>
      </c>
      <c r="C192" s="249" t="str">
        <f>'（別添７）見込み省エネルギー量の算出（要件アと要件ウ）'!$BY$31</f>
        <v>年間見込み省エネルギー量[kl]</v>
      </c>
      <c r="D192" s="249" t="str">
        <f>'（別添７）見込み省エネルギー量の算出（要件アと要件ウ）'!$BZ$31</f>
        <v/>
      </c>
    </row>
    <row r="193" spans="1:4" x14ac:dyDescent="0.15">
      <c r="A193" s="248">
        <v>192</v>
      </c>
      <c r="B193" s="249" t="str">
        <f>'（別添７）見込み省エネルギー量の算出（要件アと要件ウ）'!$BX$32</f>
        <v>別添7_6_P119</v>
      </c>
      <c r="C193" s="249" t="str">
        <f>'（別添７）見込み省エネルギー量の算出（要件アと要件ウ）'!$BY$32</f>
        <v>算出根拠</v>
      </c>
      <c r="D193" s="249" t="str">
        <f>'（別添７）見込み省エネルギー量の算出（要件アと要件ウ）'!$BZ$32</f>
        <v/>
      </c>
    </row>
    <row r="194" spans="1:4" x14ac:dyDescent="0.15">
      <c r="A194" s="248">
        <v>193</v>
      </c>
      <c r="B194" s="249" t="str">
        <f>'（別添７）見込み省エネルギー量の算出（要件アと要件ウ）'!$BX$33</f>
        <v>別添7_7_B128</v>
      </c>
      <c r="C194" s="249" t="str">
        <f>'（別添７）見込み省エネルギー量の算出（要件アと要件ウ）'!$BY$33</f>
        <v>製品名</v>
      </c>
      <c r="D194" s="249" t="str">
        <f>'（別添７）見込み省エネルギー量の算出（要件アと要件ウ）'!$BZ$33</f>
        <v/>
      </c>
    </row>
    <row r="195" spans="1:4" x14ac:dyDescent="0.15">
      <c r="A195" s="248">
        <v>194</v>
      </c>
      <c r="B195" s="249" t="str">
        <f>'（別添７）見込み省エネルギー量の算出（要件アと要件ウ）'!$BX$34</f>
        <v>別添7_7_E128</v>
      </c>
      <c r="C195" s="249" t="str">
        <f>'（別添７）見込み省エネルギー量の算出（要件アと要件ウ）'!$BY$34</f>
        <v>型番</v>
      </c>
      <c r="D195" s="249" t="str">
        <f>'（別添７）見込み省エネルギー量の算出（要件アと要件ウ）'!$BZ$34</f>
        <v/>
      </c>
    </row>
    <row r="196" spans="1:4" x14ac:dyDescent="0.15">
      <c r="A196" s="248">
        <v>195</v>
      </c>
      <c r="B196" s="249" t="str">
        <f>'（別添７）見込み省エネルギー量の算出（要件アと要件ウ）'!$BX$35</f>
        <v>別添7_7_H128</v>
      </c>
      <c r="C196" s="249" t="str">
        <f>'（別添７）見込み省エネルギー量の算出（要件アと要件ウ）'!$BY$35</f>
        <v>年間見込み省エネルギー率[%]</v>
      </c>
      <c r="D196" s="249" t="str">
        <f>'（別添７）見込み省エネルギー量の算出（要件アと要件ウ）'!$BZ$35</f>
        <v/>
      </c>
    </row>
    <row r="197" spans="1:4" x14ac:dyDescent="0.15">
      <c r="A197" s="248">
        <v>196</v>
      </c>
      <c r="B197" s="249" t="str">
        <f>'（別添７）見込み省エネルギー量の算出（要件アと要件ウ）'!$BX$36</f>
        <v>別添7_7_L128</v>
      </c>
      <c r="C197" s="249" t="str">
        <f>'（別添７）見込み省エネルギー量の算出（要件アと要件ウ）'!$BY$36</f>
        <v>年間見込み省エネルギー量[kl]</v>
      </c>
      <c r="D197" s="249" t="str">
        <f>'（別添７）見込み省エネルギー量の算出（要件アと要件ウ）'!$BZ$36</f>
        <v/>
      </c>
    </row>
    <row r="198" spans="1:4" x14ac:dyDescent="0.15">
      <c r="A198" s="248">
        <v>197</v>
      </c>
      <c r="B198" s="249" t="str">
        <f>'（別添７）見込み省エネルギー量の算出（要件アと要件ウ）'!$BX$37</f>
        <v>別添7_7_P128</v>
      </c>
      <c r="C198" s="249" t="str">
        <f>'（別添７）見込み省エネルギー量の算出（要件アと要件ウ）'!$BY$37</f>
        <v>算出根拠</v>
      </c>
      <c r="D198" s="249" t="str">
        <f>'（別添７）見込み省エネルギー量の算出（要件アと要件ウ）'!$BZ$37</f>
        <v/>
      </c>
    </row>
    <row r="199" spans="1:4" x14ac:dyDescent="0.15">
      <c r="A199" s="248">
        <v>198</v>
      </c>
      <c r="B199" s="249" t="str">
        <f>'（別添７）見込み省エネルギー量の算出（要件アと要件ウ）'!$BX$38</f>
        <v>別添7_8_B137</v>
      </c>
      <c r="C199" s="249" t="str">
        <f>'（別添７）見込み省エネルギー量の算出（要件アと要件ウ）'!$BY$38</f>
        <v>製品名</v>
      </c>
      <c r="D199" s="249" t="str">
        <f>'（別添７）見込み省エネルギー量の算出（要件アと要件ウ）'!$BZ$38</f>
        <v/>
      </c>
    </row>
    <row r="200" spans="1:4" x14ac:dyDescent="0.15">
      <c r="A200" s="248">
        <v>199</v>
      </c>
      <c r="B200" s="249" t="str">
        <f>'（別添７）見込み省エネルギー量の算出（要件アと要件ウ）'!$BX$39</f>
        <v>別添7_8_E137</v>
      </c>
      <c r="C200" s="249" t="str">
        <f>'（別添７）見込み省エネルギー量の算出（要件アと要件ウ）'!$BY$39</f>
        <v>型番</v>
      </c>
      <c r="D200" s="249" t="str">
        <f>'（別添７）見込み省エネルギー量の算出（要件アと要件ウ）'!$BZ$39</f>
        <v/>
      </c>
    </row>
    <row r="201" spans="1:4" x14ac:dyDescent="0.15">
      <c r="A201" s="248">
        <v>200</v>
      </c>
      <c r="B201" s="249" t="str">
        <f>'（別添７）見込み省エネルギー量の算出（要件アと要件ウ）'!$BX$40</f>
        <v>別添7_8_H137</v>
      </c>
      <c r="C201" s="249" t="str">
        <f>'（別添７）見込み省エネルギー量の算出（要件アと要件ウ）'!$BY$40</f>
        <v>年間見込み省エネルギー率[%]</v>
      </c>
      <c r="D201" s="249" t="str">
        <f>'（別添７）見込み省エネルギー量の算出（要件アと要件ウ）'!$BZ$40</f>
        <v/>
      </c>
    </row>
    <row r="202" spans="1:4" x14ac:dyDescent="0.15">
      <c r="A202" s="248">
        <v>201</v>
      </c>
      <c r="B202" s="249" t="str">
        <f>'（別添７）見込み省エネルギー量の算出（要件アと要件ウ）'!$BX$41</f>
        <v>別添7_8_L137</v>
      </c>
      <c r="C202" s="249" t="str">
        <f>'（別添７）見込み省エネルギー量の算出（要件アと要件ウ）'!$BY$41</f>
        <v>年間見込み省エネルギー量[kl]</v>
      </c>
      <c r="D202" s="249" t="str">
        <f>'（別添７）見込み省エネルギー量の算出（要件アと要件ウ）'!$BZ$41</f>
        <v/>
      </c>
    </row>
    <row r="203" spans="1:4" x14ac:dyDescent="0.15">
      <c r="A203" s="248">
        <v>202</v>
      </c>
      <c r="B203" s="249" t="str">
        <f>'（別添７）見込み省エネルギー量の算出（要件アと要件ウ）'!$BX$42</f>
        <v>別添7_8_P137</v>
      </c>
      <c r="C203" s="249" t="str">
        <f>'（別添７）見込み省エネルギー量の算出（要件アと要件ウ）'!$BY$42</f>
        <v>算出根拠</v>
      </c>
      <c r="D203" s="249" t="str">
        <f>'（別添７）見込み省エネルギー量の算出（要件アと要件ウ）'!$BZ$42</f>
        <v/>
      </c>
    </row>
    <row r="204" spans="1:4" x14ac:dyDescent="0.15">
      <c r="A204" s="248">
        <v>203</v>
      </c>
      <c r="B204" s="249" t="str">
        <f>'（別添７）見込み省エネルギー量の算出（要件アと要件ウ）'!$BX$43</f>
        <v>別添7_9_B151</v>
      </c>
      <c r="C204" s="249" t="str">
        <f>'（別添７）見込み省エネルギー量の算出（要件アと要件ウ）'!$BY$43</f>
        <v>製品名</v>
      </c>
      <c r="D204" s="249" t="str">
        <f>'（別添７）見込み省エネルギー量の算出（要件アと要件ウ）'!$BZ$43</f>
        <v/>
      </c>
    </row>
    <row r="205" spans="1:4" x14ac:dyDescent="0.15">
      <c r="A205" s="248">
        <v>204</v>
      </c>
      <c r="B205" s="249" t="str">
        <f>'（別添７）見込み省エネルギー量の算出（要件アと要件ウ）'!$BX$44</f>
        <v>別添7_9_E151</v>
      </c>
      <c r="C205" s="249" t="str">
        <f>'（別添７）見込み省エネルギー量の算出（要件アと要件ウ）'!$BY$44</f>
        <v>型番</v>
      </c>
      <c r="D205" s="249" t="str">
        <f>'（別添７）見込み省エネルギー量の算出（要件アと要件ウ）'!$BZ$44</f>
        <v/>
      </c>
    </row>
    <row r="206" spans="1:4" x14ac:dyDescent="0.15">
      <c r="A206" s="248">
        <v>205</v>
      </c>
      <c r="B206" s="249" t="str">
        <f>'（別添７）見込み省エネルギー量の算出（要件アと要件ウ）'!$BX$45</f>
        <v>別添7_9_H151</v>
      </c>
      <c r="C206" s="249" t="str">
        <f>'（別添７）見込み省エネルギー量の算出（要件アと要件ウ）'!$BY$45</f>
        <v>年間見込み省エネルギー率[%]</v>
      </c>
      <c r="D206" s="249" t="str">
        <f>'（別添７）見込み省エネルギー量の算出（要件アと要件ウ）'!$BZ$45</f>
        <v/>
      </c>
    </row>
    <row r="207" spans="1:4" x14ac:dyDescent="0.15">
      <c r="A207" s="248">
        <v>206</v>
      </c>
      <c r="B207" s="249" t="str">
        <f>'（別添７）見込み省エネルギー量の算出（要件アと要件ウ）'!$BX$46</f>
        <v>別添7_9_L151</v>
      </c>
      <c r="C207" s="249" t="str">
        <f>'（別添７）見込み省エネルギー量の算出（要件アと要件ウ）'!$BY$46</f>
        <v>年間見込み省エネルギー量[kl]</v>
      </c>
      <c r="D207" s="249" t="str">
        <f>'（別添７）見込み省エネルギー量の算出（要件アと要件ウ）'!$BZ$46</f>
        <v/>
      </c>
    </row>
    <row r="208" spans="1:4" x14ac:dyDescent="0.15">
      <c r="A208" s="248">
        <v>207</v>
      </c>
      <c r="B208" s="249" t="str">
        <f>'（別添７）見込み省エネルギー量の算出（要件アと要件ウ）'!$BX$47</f>
        <v>別添7_9_P151</v>
      </c>
      <c r="C208" s="249" t="str">
        <f>'（別添７）見込み省エネルギー量の算出（要件アと要件ウ）'!$BY$47</f>
        <v>算出根拠</v>
      </c>
      <c r="D208" s="249" t="str">
        <f>'（別添７）見込み省エネルギー量の算出（要件アと要件ウ）'!$BZ$47</f>
        <v/>
      </c>
    </row>
    <row r="209" spans="1:4" x14ac:dyDescent="0.15">
      <c r="A209" s="248">
        <v>208</v>
      </c>
      <c r="B209" s="249" t="str">
        <f>'（別添７）見込み省エネルギー量の算出（要件アと要件ウ）'!$BX$48</f>
        <v>別添7_10_B160</v>
      </c>
      <c r="C209" s="249" t="str">
        <f>'（別添７）見込み省エネルギー量の算出（要件アと要件ウ）'!$BY$48</f>
        <v>製品名</v>
      </c>
      <c r="D209" s="249" t="str">
        <f>'（別添７）見込み省エネルギー量の算出（要件アと要件ウ）'!$BZ$48</f>
        <v/>
      </c>
    </row>
    <row r="210" spans="1:4" x14ac:dyDescent="0.15">
      <c r="A210" s="248">
        <v>209</v>
      </c>
      <c r="B210" s="249" t="str">
        <f>'（別添７）見込み省エネルギー量の算出（要件アと要件ウ）'!$BX$49</f>
        <v>別添7_10_E160</v>
      </c>
      <c r="C210" s="249" t="str">
        <f>'（別添７）見込み省エネルギー量の算出（要件アと要件ウ）'!$BY$49</f>
        <v>型番</v>
      </c>
      <c r="D210" s="249" t="str">
        <f>'（別添７）見込み省エネルギー量の算出（要件アと要件ウ）'!$BZ$49</f>
        <v/>
      </c>
    </row>
    <row r="211" spans="1:4" x14ac:dyDescent="0.15">
      <c r="A211" s="248">
        <v>210</v>
      </c>
      <c r="B211" s="249" t="str">
        <f>'（別添７）見込み省エネルギー量の算出（要件アと要件ウ）'!$BX$50</f>
        <v>別添7_10_H160</v>
      </c>
      <c r="C211" s="249" t="str">
        <f>'（別添７）見込み省エネルギー量の算出（要件アと要件ウ）'!$BY$50</f>
        <v>年間見込み省エネルギー率[%]</v>
      </c>
      <c r="D211" s="249" t="str">
        <f>'（別添７）見込み省エネルギー量の算出（要件アと要件ウ）'!$BZ$50</f>
        <v/>
      </c>
    </row>
    <row r="212" spans="1:4" x14ac:dyDescent="0.15">
      <c r="A212" s="248">
        <v>211</v>
      </c>
      <c r="B212" s="249" t="str">
        <f>'（別添７）見込み省エネルギー量の算出（要件アと要件ウ）'!$BX$51</f>
        <v>別添7_10_L160</v>
      </c>
      <c r="C212" s="249" t="str">
        <f>'（別添７）見込み省エネルギー量の算出（要件アと要件ウ）'!$BY$51</f>
        <v>年間見込み省エネルギー量[kl]</v>
      </c>
      <c r="D212" s="249" t="str">
        <f>'（別添７）見込み省エネルギー量の算出（要件アと要件ウ）'!$BZ$51</f>
        <v/>
      </c>
    </row>
    <row r="213" spans="1:4" x14ac:dyDescent="0.15">
      <c r="A213" s="248">
        <v>212</v>
      </c>
      <c r="B213" s="249" t="str">
        <f>'（別添７）見込み省エネルギー量の算出（要件アと要件ウ）'!$BX$52</f>
        <v>別添7_10_P160</v>
      </c>
      <c r="C213" s="249" t="str">
        <f>'（別添７）見込み省エネルギー量の算出（要件アと要件ウ）'!$BY$52</f>
        <v>算出根拠</v>
      </c>
      <c r="D213" s="249" t="str">
        <f>'（別添７）見込み省エネルギー量の算出（要件アと要件ウ）'!$BZ$52</f>
        <v/>
      </c>
    </row>
    <row r="214" spans="1:4" x14ac:dyDescent="0.15">
      <c r="A214" s="248">
        <v>213</v>
      </c>
      <c r="B214" s="249" t="str">
        <f>'（別添７）見込み省エネルギー量の算出（要件アと要件ウ）'!$BX$53</f>
        <v>別添7_11_B169</v>
      </c>
      <c r="C214" s="249" t="str">
        <f>'（別添７）見込み省エネルギー量の算出（要件アと要件ウ）'!$BY$53</f>
        <v>製品名</v>
      </c>
      <c r="D214" s="249" t="str">
        <f>'（別添７）見込み省エネルギー量の算出（要件アと要件ウ）'!$BZ$53</f>
        <v/>
      </c>
    </row>
    <row r="215" spans="1:4" x14ac:dyDescent="0.15">
      <c r="A215" s="248">
        <v>214</v>
      </c>
      <c r="B215" s="249" t="str">
        <f>'（別添７）見込み省エネルギー量の算出（要件アと要件ウ）'!$BX$54</f>
        <v>別添7_11_E169</v>
      </c>
      <c r="C215" s="249" t="str">
        <f>'（別添７）見込み省エネルギー量の算出（要件アと要件ウ）'!$BY$54</f>
        <v>型番</v>
      </c>
      <c r="D215" s="249" t="str">
        <f>'（別添７）見込み省エネルギー量の算出（要件アと要件ウ）'!$BZ$54</f>
        <v/>
      </c>
    </row>
    <row r="216" spans="1:4" x14ac:dyDescent="0.15">
      <c r="A216" s="248">
        <v>215</v>
      </c>
      <c r="B216" s="249" t="str">
        <f>'（別添７）見込み省エネルギー量の算出（要件アと要件ウ）'!$BX$55</f>
        <v>別添7_11_H169</v>
      </c>
      <c r="C216" s="249" t="str">
        <f>'（別添７）見込み省エネルギー量の算出（要件アと要件ウ）'!$BY$55</f>
        <v>年間見込み省エネルギー率[%]</v>
      </c>
      <c r="D216" s="249" t="str">
        <f>'（別添７）見込み省エネルギー量の算出（要件アと要件ウ）'!$BZ$55</f>
        <v/>
      </c>
    </row>
    <row r="217" spans="1:4" x14ac:dyDescent="0.15">
      <c r="A217" s="248">
        <v>216</v>
      </c>
      <c r="B217" s="249" t="str">
        <f>'（別添７）見込み省エネルギー量の算出（要件アと要件ウ）'!$BX$56</f>
        <v>別添7_11_L169</v>
      </c>
      <c r="C217" s="249" t="str">
        <f>'（別添７）見込み省エネルギー量の算出（要件アと要件ウ）'!$BY$56</f>
        <v>年間見込み省エネルギー量[kl]</v>
      </c>
      <c r="D217" s="249" t="str">
        <f>'（別添７）見込み省エネルギー量の算出（要件アと要件ウ）'!$BZ$56</f>
        <v/>
      </c>
    </row>
    <row r="218" spans="1:4" x14ac:dyDescent="0.15">
      <c r="A218" s="248">
        <v>217</v>
      </c>
      <c r="B218" s="249" t="str">
        <f>'（別添７）見込み省エネルギー量の算出（要件アと要件ウ）'!$BX$57</f>
        <v>別添7_11_P169</v>
      </c>
      <c r="C218" s="249" t="str">
        <f>'（別添７）見込み省エネルギー量の算出（要件アと要件ウ）'!$BY$57</f>
        <v>算出根拠</v>
      </c>
      <c r="D218" s="249" t="str">
        <f>'（別添７）見込み省エネルギー量の算出（要件アと要件ウ）'!$BZ$57</f>
        <v/>
      </c>
    </row>
    <row r="219" spans="1:4" x14ac:dyDescent="0.15">
      <c r="A219" s="248">
        <v>218</v>
      </c>
      <c r="B219" s="249" t="str">
        <f>'（別添７）見込み省エネルギー量の算出（要件アと要件ウ）'!$BX$58</f>
        <v>別添7_12_B179</v>
      </c>
      <c r="C219" s="249" t="str">
        <f>'（別添７）見込み省エネルギー量の算出（要件アと要件ウ）'!$BY$58</f>
        <v>製品名</v>
      </c>
      <c r="D219" s="249" t="str">
        <f>'（別添７）見込み省エネルギー量の算出（要件アと要件ウ）'!$BZ$58</f>
        <v/>
      </c>
    </row>
    <row r="220" spans="1:4" x14ac:dyDescent="0.15">
      <c r="A220" s="248">
        <v>219</v>
      </c>
      <c r="B220" s="249" t="str">
        <f>'（別添７）見込み省エネルギー量の算出（要件アと要件ウ）'!$BX$59</f>
        <v>別添7_12_E179</v>
      </c>
      <c r="C220" s="249" t="str">
        <f>'（別添７）見込み省エネルギー量の算出（要件アと要件ウ）'!$BY$59</f>
        <v>型番</v>
      </c>
      <c r="D220" s="249" t="str">
        <f>'（別添７）見込み省エネルギー量の算出（要件アと要件ウ）'!$BZ$59</f>
        <v/>
      </c>
    </row>
    <row r="221" spans="1:4" x14ac:dyDescent="0.15">
      <c r="A221" s="248">
        <v>220</v>
      </c>
      <c r="B221" s="249" t="str">
        <f>'（別添７）見込み省エネルギー量の算出（要件アと要件ウ）'!$BX$60</f>
        <v>別添7_12_H179</v>
      </c>
      <c r="C221" s="249" t="str">
        <f>'（別添７）見込み省エネルギー量の算出（要件アと要件ウ）'!$BY$60</f>
        <v>年間見込み省エネルギー率[%]</v>
      </c>
      <c r="D221" s="249" t="str">
        <f>'（別添７）見込み省エネルギー量の算出（要件アと要件ウ）'!$BZ$60</f>
        <v/>
      </c>
    </row>
    <row r="222" spans="1:4" x14ac:dyDescent="0.15">
      <c r="A222" s="248">
        <v>221</v>
      </c>
      <c r="B222" s="249" t="str">
        <f>'（別添７）見込み省エネルギー量の算出（要件アと要件ウ）'!$BX$61</f>
        <v>別添7_12_L179</v>
      </c>
      <c r="C222" s="249" t="str">
        <f>'（別添７）見込み省エネルギー量の算出（要件アと要件ウ）'!$BY$61</f>
        <v>年間見込み省エネルギー量[kl]</v>
      </c>
      <c r="D222" s="249" t="str">
        <f>'（別添７）見込み省エネルギー量の算出（要件アと要件ウ）'!$BZ$61</f>
        <v/>
      </c>
    </row>
    <row r="223" spans="1:4" x14ac:dyDescent="0.15">
      <c r="A223" s="248">
        <v>222</v>
      </c>
      <c r="B223" s="249" t="str">
        <f>'（別添７）見込み省エネルギー量の算出（要件アと要件ウ）'!$BX$62</f>
        <v>別添7_12_P179</v>
      </c>
      <c r="C223" s="249" t="str">
        <f>'（別添７）見込み省エネルギー量の算出（要件アと要件ウ）'!$BY$62</f>
        <v>算出根拠</v>
      </c>
      <c r="D223" s="249" t="str">
        <f>'（別添７）見込み省エネルギー量の算出（要件アと要件ウ）'!$BZ$62</f>
        <v/>
      </c>
    </row>
    <row r="224" spans="1:4" x14ac:dyDescent="0.15">
      <c r="A224" s="248">
        <v>223</v>
      </c>
      <c r="B224" s="249" t="str">
        <f>'（別添７）見込み省エネルギー量の算出（要件イ）'!$DL$1</f>
        <v>別添5原単位改善_J7</v>
      </c>
      <c r="C224" s="249" t="str">
        <f>'（別添７）見込み省エネルギー量の算出（要件イ）'!$DM$1</f>
        <v>実施前エネルギー使用量[kl/年]</v>
      </c>
      <c r="D224" s="249" t="str">
        <f>'（別添７）見込み省エネルギー量の算出（要件イ）'!$DN$1</f>
        <v/>
      </c>
    </row>
    <row r="225" spans="1:5" x14ac:dyDescent="0.15">
      <c r="A225" s="248">
        <v>224</v>
      </c>
      <c r="B225" s="249" t="str">
        <f>'（別添７）見込み省エネルギー量の算出（要件イ）'!$DL$2</f>
        <v>別添5原単位改善_J11</v>
      </c>
      <c r="C225" s="249" t="str">
        <f>'（別添７）見込み省エネルギー量の算出（要件イ）'!$DM$2</f>
        <v>実施前生産量</v>
      </c>
      <c r="D225" s="249" t="str">
        <f>'（別添７）見込み省エネルギー量の算出（要件イ）'!$DN$2</f>
        <v/>
      </c>
    </row>
    <row r="226" spans="1:5" x14ac:dyDescent="0.15">
      <c r="A226" s="248">
        <v>225</v>
      </c>
      <c r="B226" s="249" t="str">
        <f>'（別添７）見込み省エネルギー量の算出（要件イ）'!$DL$3</f>
        <v>別添5原単位改善_S11</v>
      </c>
      <c r="C226" s="249" t="str">
        <f>'（別添７）見込み省エネルギー量の算出（要件イ）'!$DM$3</f>
        <v>実施前生産量の単位</v>
      </c>
      <c r="D226" s="249" t="str">
        <f>'（別添７）見込み省エネルギー量の算出（要件イ）'!$DN$3</f>
        <v/>
      </c>
    </row>
    <row r="227" spans="1:5" x14ac:dyDescent="0.15">
      <c r="A227" s="248">
        <v>226</v>
      </c>
      <c r="B227" s="249" t="str">
        <f>'（別添７）見込み省エネルギー量の算出（要件イ）'!$DL$4</f>
        <v>別添5原単位改善_J15</v>
      </c>
      <c r="C227" s="249" t="str">
        <f>'（別添７）見込み省エネルギー量の算出（要件イ）'!$DM$4</f>
        <v>実施後エネルギー使用量[kl/年]</v>
      </c>
      <c r="D227" s="249" t="str">
        <f>'（別添７）見込み省エネルギー量の算出（要件イ）'!$DN$4</f>
        <v/>
      </c>
    </row>
    <row r="228" spans="1:5" x14ac:dyDescent="0.15">
      <c r="A228" s="248">
        <v>227</v>
      </c>
      <c r="B228" s="249" t="str">
        <f>'（別添７）見込み省エネルギー量の算出（要件イ）'!$DL$5</f>
        <v>別添5原単位改善_J19</v>
      </c>
      <c r="C228" s="249" t="str">
        <f>'（別添７）見込み省エネルギー量の算出（要件イ）'!$DM$5</f>
        <v>実施後生産量</v>
      </c>
      <c r="D228" s="249" t="str">
        <f>'（別添７）見込み省エネルギー量の算出（要件イ）'!$DN$5</f>
        <v/>
      </c>
    </row>
    <row r="229" spans="1:5" x14ac:dyDescent="0.15">
      <c r="A229" s="248">
        <v>228</v>
      </c>
      <c r="B229" s="249" t="str">
        <f>'（別添７）見込み省エネルギー量の算出（要件イ）'!$DL$6</f>
        <v>別添5原単位改善_S19</v>
      </c>
      <c r="C229" s="249" t="str">
        <f>'（別添７）見込み省エネルギー量の算出（要件イ）'!$DM$6</f>
        <v>実施後生産量の単位</v>
      </c>
      <c r="D229" s="249" t="str">
        <f>'（別添７）見込み省エネルギー量の算出（要件イ）'!$DN$6</f>
        <v/>
      </c>
    </row>
    <row r="230" spans="1:5" x14ac:dyDescent="0.15">
      <c r="A230" s="248">
        <v>229</v>
      </c>
      <c r="B230" s="249" t="str">
        <f>'（別添７）見込み省エネルギー量の算出（要件イ）'!$DL$7</f>
        <v>別添5原単位改善_AP36</v>
      </c>
      <c r="C230" s="249" t="str">
        <f>'（別添７）見込み省エネルギー量の算出（要件イ）'!$DM$7</f>
        <v>見込み省エネルギー量[kl/年]</v>
      </c>
      <c r="D230" s="249" t="str">
        <f>'（別添７）見込み省エネルギー量の算出（要件イ）'!$DN$7</f>
        <v/>
      </c>
    </row>
    <row r="231" spans="1:5" ht="24" x14ac:dyDescent="0.15">
      <c r="A231" s="421">
        <v>230</v>
      </c>
      <c r="B231" s="249" t="s">
        <v>711</v>
      </c>
      <c r="C231" s="249" t="s">
        <v>712</v>
      </c>
      <c r="D231" s="249" t="str">
        <f>'（別添３）利子補給金の交付の対象となる経費リスト'!CB6</f>
        <v/>
      </c>
      <c r="E231" s="422" t="s">
        <v>713</v>
      </c>
    </row>
  </sheetData>
  <phoneticPr fontId="7"/>
  <pageMargins left="0.70866141732283472" right="0.70866141732283472" top="0.74803149606299213" bottom="0.74803149606299213" header="0.31496062992125984" footer="0.31496062992125984"/>
  <pageSetup paperSize="9" scale="67"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2:U44"/>
  <sheetViews>
    <sheetView showGridLines="0" view="pageBreakPreview" zoomScaleNormal="100" zoomScaleSheetLayoutView="100" workbookViewId="0">
      <selection activeCell="AR10" sqref="AR10"/>
    </sheetView>
  </sheetViews>
  <sheetFormatPr defaultColWidth="9.140625" defaultRowHeight="12.75" x14ac:dyDescent="0.15"/>
  <cols>
    <col min="1" max="1" width="5.7109375" style="80" customWidth="1"/>
    <col min="2" max="3" width="15.7109375" style="80" customWidth="1"/>
    <col min="4" max="8" width="5.7109375" style="80" customWidth="1"/>
    <col min="9" max="9" width="25.7109375" style="80" customWidth="1"/>
    <col min="10" max="10" width="20.7109375" style="80" customWidth="1"/>
    <col min="11" max="11" width="5.7109375" style="80" customWidth="1"/>
    <col min="12" max="12" width="5.7109375" style="80" hidden="1" customWidth="1"/>
    <col min="13" max="14" width="15.7109375" style="80" hidden="1" customWidth="1"/>
    <col min="15" max="19" width="5.7109375" style="80" hidden="1" customWidth="1"/>
    <col min="20" max="20" width="25.7109375" style="80" hidden="1" customWidth="1"/>
    <col min="21" max="21" width="20.7109375" style="80" hidden="1" customWidth="1"/>
    <col min="22" max="67" width="5.7109375" style="80" customWidth="1"/>
    <col min="68" max="16384" width="9.140625" style="80"/>
  </cols>
  <sheetData>
    <row r="2" spans="2:21" x14ac:dyDescent="0.15">
      <c r="B2" s="80" t="s">
        <v>703</v>
      </c>
      <c r="M2" s="80" t="s">
        <v>703</v>
      </c>
    </row>
    <row r="5" spans="2:21" x14ac:dyDescent="0.15">
      <c r="B5" s="80" t="s">
        <v>700</v>
      </c>
      <c r="M5" s="80" t="s">
        <v>701</v>
      </c>
    </row>
    <row r="7" spans="2:21" ht="24.95" customHeight="1" x14ac:dyDescent="0.15">
      <c r="B7" s="723" t="s">
        <v>132</v>
      </c>
      <c r="C7" s="723" t="s">
        <v>5</v>
      </c>
      <c r="D7" s="723" t="s">
        <v>277</v>
      </c>
      <c r="E7" s="723"/>
      <c r="F7" s="723"/>
      <c r="G7" s="723"/>
      <c r="H7" s="723" t="s">
        <v>6</v>
      </c>
      <c r="I7" s="723" t="s">
        <v>7</v>
      </c>
      <c r="J7" s="723" t="s">
        <v>163</v>
      </c>
      <c r="K7" s="216"/>
      <c r="M7" s="723" t="s">
        <v>132</v>
      </c>
      <c r="N7" s="723" t="s">
        <v>5</v>
      </c>
      <c r="O7" s="723" t="s">
        <v>277</v>
      </c>
      <c r="P7" s="723"/>
      <c r="Q7" s="723"/>
      <c r="R7" s="723"/>
      <c r="S7" s="723" t="s">
        <v>6</v>
      </c>
      <c r="T7" s="723" t="s">
        <v>7</v>
      </c>
      <c r="U7" s="723" t="s">
        <v>163</v>
      </c>
    </row>
    <row r="8" spans="2:21" ht="24.95" customHeight="1" x14ac:dyDescent="0.15">
      <c r="B8" s="723"/>
      <c r="C8" s="723"/>
      <c r="D8" s="377" t="s">
        <v>278</v>
      </c>
      <c r="E8" s="377" t="s">
        <v>279</v>
      </c>
      <c r="F8" s="377" t="s">
        <v>280</v>
      </c>
      <c r="G8" s="377" t="s">
        <v>281</v>
      </c>
      <c r="H8" s="723"/>
      <c r="I8" s="723"/>
      <c r="J8" s="723"/>
      <c r="K8" s="216"/>
      <c r="M8" s="723"/>
      <c r="N8" s="723"/>
      <c r="O8" s="377" t="s">
        <v>278</v>
      </c>
      <c r="P8" s="377" t="s">
        <v>279</v>
      </c>
      <c r="Q8" s="377" t="s">
        <v>280</v>
      </c>
      <c r="R8" s="377" t="s">
        <v>281</v>
      </c>
      <c r="S8" s="723"/>
      <c r="T8" s="723"/>
      <c r="U8" s="723"/>
    </row>
    <row r="9" spans="2:21" ht="24.95" customHeight="1" x14ac:dyDescent="0.15">
      <c r="B9" s="367"/>
      <c r="C9" s="367"/>
      <c r="D9" s="368"/>
      <c r="E9" s="369"/>
      <c r="F9" s="369"/>
      <c r="G9" s="369"/>
      <c r="H9" s="368"/>
      <c r="I9" s="367"/>
      <c r="J9" s="367"/>
      <c r="K9" s="385"/>
      <c r="M9" s="380" t="s">
        <v>627</v>
      </c>
      <c r="N9" s="380" t="s">
        <v>622</v>
      </c>
      <c r="O9" s="381" t="s">
        <v>684</v>
      </c>
      <c r="P9" s="382" t="s">
        <v>628</v>
      </c>
      <c r="Q9" s="382" t="s">
        <v>629</v>
      </c>
      <c r="R9" s="382" t="s">
        <v>630</v>
      </c>
      <c r="S9" s="381" t="s">
        <v>685</v>
      </c>
      <c r="T9" s="380" t="s">
        <v>702</v>
      </c>
      <c r="U9" s="380" t="s">
        <v>631</v>
      </c>
    </row>
    <row r="10" spans="2:21" ht="24.95" customHeight="1" x14ac:dyDescent="0.15">
      <c r="B10" s="367"/>
      <c r="C10" s="367"/>
      <c r="D10" s="368"/>
      <c r="E10" s="369"/>
      <c r="F10" s="369"/>
      <c r="G10" s="369"/>
      <c r="H10" s="368"/>
      <c r="I10" s="367"/>
      <c r="J10" s="367"/>
      <c r="K10" s="385"/>
      <c r="M10" s="380" t="s">
        <v>686</v>
      </c>
      <c r="N10" s="380" t="s">
        <v>687</v>
      </c>
      <c r="O10" s="381" t="s">
        <v>684</v>
      </c>
      <c r="P10" s="382" t="s">
        <v>632</v>
      </c>
      <c r="Q10" s="382" t="s">
        <v>633</v>
      </c>
      <c r="R10" s="382" t="s">
        <v>634</v>
      </c>
      <c r="S10" s="381" t="s">
        <v>685</v>
      </c>
      <c r="T10" s="380" t="s">
        <v>702</v>
      </c>
      <c r="U10" s="380" t="s">
        <v>635</v>
      </c>
    </row>
    <row r="11" spans="2:21" ht="24.95" customHeight="1" x14ac:dyDescent="0.15">
      <c r="B11" s="367"/>
      <c r="C11" s="367"/>
      <c r="D11" s="368"/>
      <c r="E11" s="369"/>
      <c r="F11" s="369"/>
      <c r="G11" s="369"/>
      <c r="H11" s="368"/>
      <c r="I11" s="367"/>
      <c r="J11" s="367"/>
      <c r="K11" s="385"/>
      <c r="M11" s="380" t="s">
        <v>688</v>
      </c>
      <c r="N11" s="380" t="s">
        <v>689</v>
      </c>
      <c r="O11" s="381" t="s">
        <v>684</v>
      </c>
      <c r="P11" s="382" t="s">
        <v>636</v>
      </c>
      <c r="Q11" s="382" t="s">
        <v>637</v>
      </c>
      <c r="R11" s="382" t="s">
        <v>637</v>
      </c>
      <c r="S11" s="381" t="s">
        <v>685</v>
      </c>
      <c r="T11" s="380" t="s">
        <v>702</v>
      </c>
      <c r="U11" s="380" t="s">
        <v>635</v>
      </c>
    </row>
    <row r="12" spans="2:21" ht="24.95" customHeight="1" x14ac:dyDescent="0.15">
      <c r="B12" s="367"/>
      <c r="C12" s="367"/>
      <c r="D12" s="368"/>
      <c r="E12" s="369"/>
      <c r="F12" s="369"/>
      <c r="G12" s="369"/>
      <c r="H12" s="368"/>
      <c r="I12" s="367"/>
      <c r="J12" s="367"/>
      <c r="K12" s="385"/>
      <c r="M12" s="383"/>
      <c r="N12" s="383"/>
      <c r="O12" s="379"/>
      <c r="P12" s="384"/>
      <c r="Q12" s="384"/>
      <c r="R12" s="384"/>
      <c r="S12" s="379"/>
      <c r="T12" s="383"/>
      <c r="U12" s="383"/>
    </row>
    <row r="13" spans="2:21" ht="24.95" customHeight="1" x14ac:dyDescent="0.15">
      <c r="B13" s="367"/>
      <c r="C13" s="367"/>
      <c r="D13" s="368"/>
      <c r="E13" s="369"/>
      <c r="F13" s="369"/>
      <c r="G13" s="369"/>
      <c r="H13" s="368"/>
      <c r="I13" s="367"/>
      <c r="J13" s="367"/>
      <c r="K13" s="385"/>
      <c r="M13" s="383"/>
      <c r="N13" s="383"/>
      <c r="O13" s="379"/>
      <c r="P13" s="384"/>
      <c r="Q13" s="384"/>
      <c r="R13" s="384"/>
      <c r="S13" s="379"/>
      <c r="T13" s="383"/>
      <c r="U13" s="383"/>
    </row>
    <row r="14" spans="2:21" ht="24.95" customHeight="1" x14ac:dyDescent="0.15">
      <c r="B14" s="367"/>
      <c r="C14" s="367"/>
      <c r="D14" s="368"/>
      <c r="E14" s="369"/>
      <c r="F14" s="369"/>
      <c r="G14" s="369"/>
      <c r="H14" s="368"/>
      <c r="I14" s="367"/>
      <c r="J14" s="367"/>
      <c r="K14" s="385"/>
      <c r="M14" s="383"/>
      <c r="N14" s="383"/>
      <c r="O14" s="379"/>
      <c r="P14" s="384"/>
      <c r="Q14" s="384"/>
      <c r="R14" s="384"/>
      <c r="S14" s="379"/>
      <c r="T14" s="383"/>
      <c r="U14" s="383"/>
    </row>
    <row r="15" spans="2:21" ht="24.95" customHeight="1" x14ac:dyDescent="0.15">
      <c r="B15" s="367"/>
      <c r="C15" s="367"/>
      <c r="D15" s="368"/>
      <c r="E15" s="369"/>
      <c r="F15" s="369"/>
      <c r="G15" s="369"/>
      <c r="H15" s="368"/>
      <c r="I15" s="367"/>
      <c r="J15" s="367"/>
      <c r="K15" s="385"/>
      <c r="M15" s="383"/>
      <c r="N15" s="383"/>
      <c r="O15" s="379"/>
      <c r="P15" s="384"/>
      <c r="Q15" s="384"/>
      <c r="R15" s="384"/>
      <c r="S15" s="379"/>
      <c r="T15" s="383"/>
      <c r="U15" s="383"/>
    </row>
    <row r="16" spans="2:21" ht="24.95" customHeight="1" x14ac:dyDescent="0.15">
      <c r="B16" s="367"/>
      <c r="C16" s="367"/>
      <c r="D16" s="368"/>
      <c r="E16" s="369"/>
      <c r="F16" s="369"/>
      <c r="G16" s="369"/>
      <c r="H16" s="368"/>
      <c r="I16" s="367"/>
      <c r="J16" s="367"/>
      <c r="K16" s="385"/>
      <c r="M16" s="383"/>
      <c r="N16" s="383"/>
      <c r="O16" s="379"/>
      <c r="P16" s="384"/>
      <c r="Q16" s="384"/>
      <c r="R16" s="384"/>
      <c r="S16" s="379"/>
      <c r="T16" s="383"/>
      <c r="U16" s="383"/>
    </row>
    <row r="17" spans="2:21" ht="24.95" customHeight="1" x14ac:dyDescent="0.15">
      <c r="B17" s="367"/>
      <c r="C17" s="367"/>
      <c r="D17" s="368"/>
      <c r="E17" s="369"/>
      <c r="F17" s="369"/>
      <c r="G17" s="369"/>
      <c r="H17" s="368"/>
      <c r="I17" s="367"/>
      <c r="J17" s="367"/>
      <c r="K17" s="385"/>
      <c r="M17" s="383"/>
      <c r="N17" s="383"/>
      <c r="O17" s="409"/>
      <c r="P17" s="384"/>
      <c r="Q17" s="384"/>
      <c r="R17" s="384"/>
      <c r="S17" s="409"/>
      <c r="T17" s="383"/>
      <c r="U17" s="383"/>
    </row>
    <row r="18" spans="2:21" ht="24.95" customHeight="1" x14ac:dyDescent="0.15">
      <c r="B18" s="367"/>
      <c r="C18" s="367"/>
      <c r="D18" s="368"/>
      <c r="E18" s="369"/>
      <c r="F18" s="369"/>
      <c r="G18" s="369"/>
      <c r="H18" s="368"/>
      <c r="I18" s="367"/>
      <c r="J18" s="367"/>
      <c r="K18" s="385"/>
      <c r="M18" s="383"/>
      <c r="N18" s="383"/>
      <c r="O18" s="409"/>
      <c r="P18" s="384"/>
      <c r="Q18" s="384"/>
      <c r="R18" s="384"/>
      <c r="S18" s="409"/>
      <c r="T18" s="383"/>
      <c r="U18" s="383"/>
    </row>
    <row r="19" spans="2:21" ht="24.95" customHeight="1" x14ac:dyDescent="0.15">
      <c r="B19" s="367"/>
      <c r="C19" s="367"/>
      <c r="D19" s="368"/>
      <c r="E19" s="369"/>
      <c r="F19" s="369"/>
      <c r="G19" s="369"/>
      <c r="H19" s="368"/>
      <c r="I19" s="367"/>
      <c r="J19" s="367"/>
      <c r="K19" s="385"/>
      <c r="M19" s="383"/>
      <c r="N19" s="383"/>
      <c r="O19" s="409"/>
      <c r="P19" s="384"/>
      <c r="Q19" s="384"/>
      <c r="R19" s="384"/>
      <c r="S19" s="409"/>
      <c r="T19" s="383"/>
      <c r="U19" s="383"/>
    </row>
    <row r="20" spans="2:21" ht="24.95" customHeight="1" x14ac:dyDescent="0.15">
      <c r="B20" s="367"/>
      <c r="C20" s="367"/>
      <c r="D20" s="368"/>
      <c r="E20" s="369"/>
      <c r="F20" s="369"/>
      <c r="G20" s="369"/>
      <c r="H20" s="368"/>
      <c r="I20" s="367"/>
      <c r="J20" s="367"/>
      <c r="K20" s="385"/>
      <c r="M20" s="383"/>
      <c r="N20" s="383"/>
      <c r="O20" s="409"/>
      <c r="P20" s="384"/>
      <c r="Q20" s="384"/>
      <c r="R20" s="384"/>
      <c r="S20" s="409"/>
      <c r="T20" s="383"/>
      <c r="U20" s="383"/>
    </row>
    <row r="21" spans="2:21" ht="24.95" customHeight="1" x14ac:dyDescent="0.15">
      <c r="B21" s="367"/>
      <c r="C21" s="367"/>
      <c r="D21" s="368"/>
      <c r="E21" s="369"/>
      <c r="F21" s="369"/>
      <c r="G21" s="369"/>
      <c r="H21" s="368"/>
      <c r="I21" s="367"/>
      <c r="J21" s="367"/>
      <c r="K21" s="385"/>
      <c r="M21" s="383"/>
      <c r="N21" s="383"/>
      <c r="O21" s="379"/>
      <c r="P21" s="384"/>
      <c r="Q21" s="384"/>
      <c r="R21" s="384"/>
      <c r="S21" s="379"/>
      <c r="T21" s="383"/>
      <c r="U21" s="383"/>
    </row>
    <row r="22" spans="2:21" ht="24.95" customHeight="1" x14ac:dyDescent="0.15">
      <c r="B22" s="367"/>
      <c r="C22" s="367"/>
      <c r="D22" s="368"/>
      <c r="E22" s="369"/>
      <c r="F22" s="369"/>
      <c r="G22" s="369"/>
      <c r="H22" s="368"/>
      <c r="I22" s="367"/>
      <c r="J22" s="367"/>
      <c r="K22" s="385"/>
      <c r="M22" s="383"/>
      <c r="N22" s="383"/>
      <c r="O22" s="379"/>
      <c r="P22" s="384"/>
      <c r="Q22" s="384"/>
      <c r="R22" s="384"/>
      <c r="S22" s="379"/>
      <c r="T22" s="383"/>
      <c r="U22" s="383"/>
    </row>
    <row r="23" spans="2:21" ht="24.95" customHeight="1" x14ac:dyDescent="0.15">
      <c r="B23" s="367"/>
      <c r="C23" s="367"/>
      <c r="D23" s="368"/>
      <c r="E23" s="369"/>
      <c r="F23" s="369"/>
      <c r="G23" s="369"/>
      <c r="H23" s="368"/>
      <c r="I23" s="367"/>
      <c r="J23" s="367"/>
      <c r="K23" s="385"/>
      <c r="M23" s="383"/>
      <c r="N23" s="383"/>
      <c r="O23" s="379"/>
      <c r="P23" s="384"/>
      <c r="Q23" s="384"/>
      <c r="R23" s="384"/>
      <c r="S23" s="379"/>
      <c r="T23" s="383"/>
      <c r="U23" s="383"/>
    </row>
    <row r="24" spans="2:21" ht="24.95" customHeight="1" x14ac:dyDescent="0.15">
      <c r="B24" s="367"/>
      <c r="C24" s="367"/>
      <c r="D24" s="368"/>
      <c r="E24" s="369"/>
      <c r="F24" s="369"/>
      <c r="G24" s="369"/>
      <c r="H24" s="368"/>
      <c r="I24" s="367"/>
      <c r="J24" s="367"/>
      <c r="K24" s="385"/>
      <c r="M24" s="383"/>
      <c r="N24" s="383"/>
      <c r="O24" s="379"/>
      <c r="P24" s="384"/>
      <c r="Q24" s="384"/>
      <c r="R24" s="384"/>
      <c r="S24" s="379"/>
      <c r="T24" s="383"/>
      <c r="U24" s="383"/>
    </row>
    <row r="25" spans="2:21" ht="24.95" customHeight="1" x14ac:dyDescent="0.15">
      <c r="B25" s="367"/>
      <c r="C25" s="367"/>
      <c r="D25" s="368"/>
      <c r="E25" s="369"/>
      <c r="F25" s="369"/>
      <c r="G25" s="369"/>
      <c r="H25" s="368"/>
      <c r="I25" s="367"/>
      <c r="J25" s="367"/>
      <c r="K25" s="385"/>
      <c r="M25" s="383"/>
      <c r="N25" s="383"/>
      <c r="O25" s="379"/>
      <c r="P25" s="384"/>
      <c r="Q25" s="384"/>
      <c r="R25" s="384"/>
      <c r="S25" s="379"/>
      <c r="T25" s="383"/>
      <c r="U25" s="383"/>
    </row>
    <row r="26" spans="2:21" ht="24.75" customHeight="1" x14ac:dyDescent="0.15">
      <c r="B26" s="367"/>
      <c r="C26" s="367"/>
      <c r="D26" s="368"/>
      <c r="E26" s="369"/>
      <c r="F26" s="369"/>
      <c r="G26" s="369"/>
      <c r="H26" s="368"/>
      <c r="I26" s="367"/>
      <c r="J26" s="367"/>
      <c r="K26" s="385"/>
      <c r="M26" s="383"/>
      <c r="N26" s="383"/>
      <c r="O26" s="379"/>
      <c r="P26" s="384"/>
      <c r="Q26" s="384"/>
      <c r="R26" s="384"/>
      <c r="S26" s="379"/>
      <c r="T26" s="383"/>
      <c r="U26" s="383"/>
    </row>
    <row r="27" spans="2:21" ht="24.75" customHeight="1" x14ac:dyDescent="0.15">
      <c r="B27" s="367"/>
      <c r="C27" s="367"/>
      <c r="D27" s="368"/>
      <c r="E27" s="369"/>
      <c r="F27" s="369"/>
      <c r="G27" s="369"/>
      <c r="H27" s="368"/>
      <c r="I27" s="367"/>
      <c r="J27" s="367"/>
      <c r="K27" s="385"/>
      <c r="M27" s="383"/>
      <c r="N27" s="383"/>
      <c r="O27" s="379"/>
      <c r="P27" s="384"/>
      <c r="Q27" s="384"/>
      <c r="R27" s="384"/>
      <c r="S27" s="379"/>
      <c r="T27" s="383"/>
      <c r="U27" s="383"/>
    </row>
    <row r="28" spans="2:21" ht="24.75" customHeight="1" x14ac:dyDescent="0.15">
      <c r="B28" s="367"/>
      <c r="C28" s="367"/>
      <c r="D28" s="368"/>
      <c r="E28" s="369"/>
      <c r="F28" s="369"/>
      <c r="G28" s="369"/>
      <c r="H28" s="368"/>
      <c r="I28" s="367"/>
      <c r="J28" s="367"/>
      <c r="K28" s="385"/>
      <c r="M28" s="383"/>
      <c r="N28" s="383"/>
      <c r="O28" s="379"/>
      <c r="P28" s="384"/>
      <c r="Q28" s="384"/>
      <c r="R28" s="384"/>
      <c r="S28" s="379"/>
      <c r="T28" s="383"/>
      <c r="U28" s="383"/>
    </row>
    <row r="29" spans="2:21" ht="12.75" customHeight="1" x14ac:dyDescent="0.15">
      <c r="D29" s="81" t="s">
        <v>168</v>
      </c>
      <c r="E29" s="81"/>
      <c r="F29" s="81"/>
      <c r="G29" s="81"/>
      <c r="H29" s="81" t="s">
        <v>169</v>
      </c>
      <c r="O29" s="81" t="s">
        <v>168</v>
      </c>
      <c r="P29" s="81"/>
      <c r="Q29" s="81"/>
      <c r="R29" s="81"/>
      <c r="S29" s="81" t="s">
        <v>169</v>
      </c>
    </row>
    <row r="30" spans="2:21" x14ac:dyDescent="0.15">
      <c r="D30" s="81" t="s">
        <v>170</v>
      </c>
      <c r="E30" s="81"/>
      <c r="F30" s="81"/>
      <c r="G30" s="81"/>
      <c r="H30" s="81" t="s">
        <v>171</v>
      </c>
      <c r="O30" s="81" t="s">
        <v>170</v>
      </c>
      <c r="P30" s="81"/>
      <c r="Q30" s="81"/>
      <c r="R30" s="81"/>
      <c r="S30" s="81" t="s">
        <v>171</v>
      </c>
    </row>
    <row r="31" spans="2:21" x14ac:dyDescent="0.15">
      <c r="D31" s="81" t="s">
        <v>172</v>
      </c>
      <c r="E31" s="81"/>
      <c r="F31" s="81"/>
      <c r="G31" s="81"/>
      <c r="H31" s="81"/>
      <c r="O31" s="81" t="s">
        <v>172</v>
      </c>
      <c r="P31" s="81"/>
      <c r="Q31" s="81"/>
      <c r="R31" s="81"/>
      <c r="S31" s="81"/>
    </row>
    <row r="32" spans="2:21" x14ac:dyDescent="0.15">
      <c r="B32" s="991" t="s">
        <v>690</v>
      </c>
      <c r="C32" s="991"/>
      <c r="D32" s="991"/>
      <c r="E32" s="991"/>
      <c r="F32" s="991"/>
      <c r="G32" s="991"/>
      <c r="H32" s="991"/>
      <c r="I32" s="991"/>
      <c r="J32" s="991"/>
      <c r="K32" s="378"/>
      <c r="M32" s="991" t="s">
        <v>690</v>
      </c>
      <c r="N32" s="991"/>
      <c r="O32" s="991"/>
      <c r="P32" s="991"/>
      <c r="Q32" s="991"/>
      <c r="R32" s="991"/>
      <c r="S32" s="991"/>
      <c r="T32" s="991"/>
      <c r="U32" s="991"/>
    </row>
    <row r="33" spans="2:21" x14ac:dyDescent="0.15">
      <c r="B33" s="991"/>
      <c r="C33" s="991"/>
      <c r="D33" s="991"/>
      <c r="E33" s="991"/>
      <c r="F33" s="991"/>
      <c r="G33" s="991"/>
      <c r="H33" s="991"/>
      <c r="I33" s="991"/>
      <c r="J33" s="991"/>
      <c r="K33" s="378"/>
      <c r="M33" s="991"/>
      <c r="N33" s="991"/>
      <c r="O33" s="991"/>
      <c r="P33" s="991"/>
      <c r="Q33" s="991"/>
      <c r="R33" s="991"/>
      <c r="S33" s="991"/>
      <c r="T33" s="991"/>
      <c r="U33" s="991"/>
    </row>
    <row r="34" spans="2:21" x14ac:dyDescent="0.15">
      <c r="B34" s="991"/>
      <c r="C34" s="991"/>
      <c r="D34" s="991"/>
      <c r="E34" s="991"/>
      <c r="F34" s="991"/>
      <c r="G34" s="991"/>
      <c r="H34" s="991"/>
      <c r="I34" s="991"/>
      <c r="J34" s="991"/>
      <c r="K34" s="378"/>
      <c r="M34" s="991"/>
      <c r="N34" s="991"/>
      <c r="O34" s="991"/>
      <c r="P34" s="991"/>
      <c r="Q34" s="991"/>
      <c r="R34" s="991"/>
      <c r="S34" s="991"/>
      <c r="T34" s="991"/>
      <c r="U34" s="991"/>
    </row>
    <row r="35" spans="2:21" x14ac:dyDescent="0.15">
      <c r="B35" s="991"/>
      <c r="C35" s="991"/>
      <c r="D35" s="991"/>
      <c r="E35" s="991"/>
      <c r="F35" s="991"/>
      <c r="G35" s="991"/>
      <c r="H35" s="991"/>
      <c r="I35" s="991"/>
      <c r="J35" s="991"/>
      <c r="K35" s="378"/>
      <c r="M35" s="991"/>
      <c r="N35" s="991"/>
      <c r="O35" s="991"/>
      <c r="P35" s="991"/>
      <c r="Q35" s="991"/>
      <c r="R35" s="991"/>
      <c r="S35" s="991"/>
      <c r="T35" s="991"/>
      <c r="U35" s="991"/>
    </row>
    <row r="36" spans="2:21" x14ac:dyDescent="0.15">
      <c r="B36" s="991"/>
      <c r="C36" s="991"/>
      <c r="D36" s="991"/>
      <c r="E36" s="991"/>
      <c r="F36" s="991"/>
      <c r="G36" s="991"/>
      <c r="H36" s="991"/>
      <c r="I36" s="991"/>
      <c r="J36" s="991"/>
      <c r="K36" s="378"/>
      <c r="M36" s="991"/>
      <c r="N36" s="991"/>
      <c r="O36" s="991"/>
      <c r="P36" s="991"/>
      <c r="Q36" s="991"/>
      <c r="R36" s="991"/>
      <c r="S36" s="991"/>
      <c r="T36" s="991"/>
      <c r="U36" s="991"/>
    </row>
    <row r="37" spans="2:21" x14ac:dyDescent="0.15">
      <c r="B37" s="991"/>
      <c r="C37" s="991"/>
      <c r="D37" s="991"/>
      <c r="E37" s="991"/>
      <c r="F37" s="991"/>
      <c r="G37" s="991"/>
      <c r="H37" s="991"/>
      <c r="I37" s="991"/>
      <c r="J37" s="991"/>
      <c r="K37" s="378"/>
      <c r="M37" s="991"/>
      <c r="N37" s="991"/>
      <c r="O37" s="991"/>
      <c r="P37" s="991"/>
      <c r="Q37" s="991"/>
      <c r="R37" s="991"/>
      <c r="S37" s="991"/>
      <c r="T37" s="991"/>
      <c r="U37" s="991"/>
    </row>
    <row r="38" spans="2:21" x14ac:dyDescent="0.15">
      <c r="B38" s="82"/>
      <c r="C38" s="82"/>
      <c r="D38" s="82"/>
      <c r="E38" s="82"/>
      <c r="F38" s="82"/>
      <c r="G38" s="82"/>
      <c r="H38" s="82"/>
      <c r="I38" s="82"/>
      <c r="J38" s="82"/>
      <c r="K38" s="82"/>
      <c r="M38" s="82"/>
      <c r="N38" s="82"/>
      <c r="O38" s="82"/>
      <c r="P38" s="82"/>
      <c r="Q38" s="82"/>
      <c r="R38" s="82"/>
      <c r="S38" s="82"/>
      <c r="T38" s="82"/>
      <c r="U38" s="82"/>
    </row>
    <row r="39" spans="2:21" x14ac:dyDescent="0.15">
      <c r="B39" s="82"/>
      <c r="C39" s="82"/>
      <c r="D39" s="82"/>
      <c r="E39" s="82"/>
      <c r="F39" s="82"/>
      <c r="G39" s="82"/>
      <c r="H39" s="82"/>
      <c r="I39" s="82"/>
      <c r="J39" s="82"/>
      <c r="K39" s="82"/>
      <c r="M39" s="82"/>
      <c r="N39" s="82"/>
      <c r="O39" s="82"/>
      <c r="P39" s="82"/>
      <c r="Q39" s="82"/>
      <c r="R39" s="82"/>
      <c r="S39" s="82"/>
      <c r="T39" s="82"/>
      <c r="U39" s="82"/>
    </row>
    <row r="40" spans="2:21" x14ac:dyDescent="0.15">
      <c r="B40" s="82"/>
      <c r="C40" s="82"/>
      <c r="D40" s="82"/>
      <c r="E40" s="82"/>
      <c r="F40" s="82"/>
      <c r="G40" s="82"/>
      <c r="H40" s="82"/>
      <c r="I40" s="82"/>
      <c r="J40" s="82"/>
      <c r="K40" s="82"/>
    </row>
    <row r="41" spans="2:21" x14ac:dyDescent="0.15">
      <c r="B41" s="82"/>
      <c r="C41" s="82"/>
      <c r="D41" s="82"/>
      <c r="E41" s="82"/>
      <c r="F41" s="82"/>
      <c r="G41" s="82"/>
      <c r="H41" s="82"/>
      <c r="I41" s="82"/>
      <c r="J41" s="82"/>
      <c r="K41" s="82"/>
    </row>
    <row r="42" spans="2:21" x14ac:dyDescent="0.15">
      <c r="B42" s="82"/>
      <c r="C42" s="82"/>
      <c r="D42" s="82"/>
      <c r="E42" s="82"/>
      <c r="F42" s="82"/>
      <c r="G42" s="82"/>
      <c r="H42" s="82"/>
      <c r="I42" s="82"/>
      <c r="J42" s="82"/>
      <c r="K42" s="82"/>
    </row>
    <row r="43" spans="2:21" x14ac:dyDescent="0.15">
      <c r="B43" s="82"/>
      <c r="C43" s="82"/>
      <c r="D43" s="82"/>
      <c r="E43" s="82"/>
      <c r="F43" s="82"/>
      <c r="G43" s="82"/>
      <c r="H43" s="82"/>
      <c r="I43" s="82"/>
      <c r="J43" s="82"/>
      <c r="K43" s="82"/>
    </row>
    <row r="44" spans="2:21" x14ac:dyDescent="0.15">
      <c r="B44" s="82"/>
      <c r="C44" s="82"/>
      <c r="D44" s="82"/>
      <c r="E44" s="82"/>
      <c r="F44" s="82"/>
      <c r="G44" s="82"/>
      <c r="H44" s="82"/>
      <c r="I44" s="82"/>
      <c r="J44" s="82"/>
      <c r="K44" s="82"/>
    </row>
  </sheetData>
  <sheetProtection algorithmName="SHA-512" hashValue="KRDpc3ppCYw0ly7XIn67h/4YJ9YG06xz6F7Rp6MTLsGYcA3mA90dLqDRtyzcfdm0pkIXWoqJuRU1zJRVucqdaQ==" saltValue="IaBleJfA42jRw+jDpsCcFw==" spinCount="100000" sheet="1" objects="1" scenarios="1" formatRows="0" insertRows="0"/>
  <mergeCells count="14">
    <mergeCell ref="S7:S8"/>
    <mergeCell ref="T7:T8"/>
    <mergeCell ref="U7:U8"/>
    <mergeCell ref="M32:U37"/>
    <mergeCell ref="B7:B8"/>
    <mergeCell ref="C7:C8"/>
    <mergeCell ref="D7:G7"/>
    <mergeCell ref="H7:H8"/>
    <mergeCell ref="I7:I8"/>
    <mergeCell ref="J7:J8"/>
    <mergeCell ref="B32:J37"/>
    <mergeCell ref="M7:M8"/>
    <mergeCell ref="N7:N8"/>
    <mergeCell ref="O7:R7"/>
  </mergeCells>
  <phoneticPr fontId="7"/>
  <conditionalFormatting sqref="M7:O8 S7:T8">
    <cfRule type="cellIs" dxfId="13" priority="2" operator="equal">
      <formula>""</formula>
    </cfRule>
  </conditionalFormatting>
  <dataValidations count="4">
    <dataValidation type="textLength" operator="equal" allowBlank="1" showInputMessage="1" showErrorMessage="1" errorTitle="2桁半角" error="2桁半角で入力すること" sqref="P9:R28 E9:G28" xr:uid="{00000000-0002-0000-0A00-000001000000}">
      <formula1>2</formula1>
    </dataValidation>
    <dataValidation imeMode="halfKatakana" allowBlank="1" showInputMessage="1" showErrorMessage="1" sqref="M9:M28 B9:B28" xr:uid="{00000000-0002-0000-0A00-000002000000}"/>
    <dataValidation type="list" allowBlank="1" showInputMessage="1" showErrorMessage="1" sqref="S9:S28 H9:H28" xr:uid="{5BF0EB70-E2C3-4726-B182-E1ED23FC472F}">
      <formula1>$H$29:$H$30</formula1>
    </dataValidation>
    <dataValidation type="list" allowBlank="1" showInputMessage="1" showErrorMessage="1" sqref="O9:O28 D9:D28" xr:uid="{EA70F8C9-5462-4DAD-8453-3BEEA1692F77}">
      <formula1>$D$29:$D$31</formula1>
    </dataValidation>
  </dataValidations>
  <pageMargins left="0.59055118110236227" right="0.23622047244094491" top="0.74803149606299213" bottom="0.74803149606299213" header="0.31496062992125984" footer="0.31496062992125984"/>
  <pageSetup paperSize="9" scale="89" fitToHeight="0" orientation="portrait" r:id="rId1"/>
  <colBreaks count="1" manualBreakCount="1">
    <brk id="11" max="38" man="1"/>
  </colBreaks>
  <ignoredErrors>
    <ignoredError sqref="P9:R1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DA256"/>
  <sheetViews>
    <sheetView showGridLines="0" view="pageBreakPreview" zoomScaleNormal="100" zoomScaleSheetLayoutView="100" workbookViewId="0">
      <selection activeCell="Q6" sqref="Q6:R6"/>
    </sheetView>
  </sheetViews>
  <sheetFormatPr defaultColWidth="9.140625" defaultRowHeight="12.75" x14ac:dyDescent="0.15"/>
  <cols>
    <col min="1" max="14" width="5.7109375" style="80" customWidth="1"/>
    <col min="15" max="15" width="7.5703125" style="80" customWidth="1"/>
    <col min="16" max="16" width="5.7109375" style="80" customWidth="1"/>
    <col min="17" max="18" width="6.7109375" style="80" customWidth="1"/>
    <col min="19" max="19" width="8.5703125" style="80" bestFit="1" customWidth="1"/>
    <col min="20" max="21" width="6.7109375" style="80" customWidth="1"/>
    <col min="22" max="25" width="5.7109375" style="80" customWidth="1"/>
    <col min="26" max="39" width="5.7109375" style="80" hidden="1" customWidth="1"/>
    <col min="40" max="40" width="7.5703125" style="80" hidden="1" customWidth="1"/>
    <col min="41" max="43" width="5.7109375" style="80" hidden="1" customWidth="1"/>
    <col min="44" max="44" width="8.5703125" style="80" hidden="1" customWidth="1"/>
    <col min="45" max="50" width="5.7109375" style="80" hidden="1" customWidth="1"/>
    <col min="51" max="52" width="5.7109375" style="438" customWidth="1"/>
    <col min="53" max="79" width="5.7109375" style="80" customWidth="1"/>
    <col min="80" max="80" width="5.7109375" style="80" hidden="1" customWidth="1"/>
    <col min="81" max="96" width="5.7109375" style="80" customWidth="1"/>
    <col min="97" max="101" width="5.7109375" style="80" hidden="1" customWidth="1"/>
    <col min="102" max="102" width="14" style="80" hidden="1" customWidth="1"/>
    <col min="103" max="103" width="14.140625" style="80" bestFit="1" customWidth="1"/>
    <col min="104" max="104" width="12.85546875" style="80" customWidth="1"/>
    <col min="105" max="146" width="5.7109375" style="80" customWidth="1"/>
    <col min="147" max="16384" width="9.140625" style="80"/>
  </cols>
  <sheetData>
    <row r="1" spans="1:105" x14ac:dyDescent="0.15">
      <c r="A1" s="80" t="s">
        <v>164</v>
      </c>
      <c r="Z1" s="80" t="s">
        <v>164</v>
      </c>
    </row>
    <row r="2" spans="1:105" x14ac:dyDescent="0.15">
      <c r="A2" s="80" t="s">
        <v>219</v>
      </c>
      <c r="Z2" s="80" t="s">
        <v>219</v>
      </c>
    </row>
    <row r="4" spans="1:105" ht="12.75" customHeight="1" x14ac:dyDescent="0.15">
      <c r="A4" s="1004" t="s">
        <v>463</v>
      </c>
      <c r="B4" s="760" t="s">
        <v>16</v>
      </c>
      <c r="C4" s="1004" t="s">
        <v>179</v>
      </c>
      <c r="D4" s="1004"/>
      <c r="E4" s="1004"/>
      <c r="F4" s="1004" t="s">
        <v>9</v>
      </c>
      <c r="G4" s="1004"/>
      <c r="H4" s="1060" t="s">
        <v>10</v>
      </c>
      <c r="I4" s="1060"/>
      <c r="J4" s="1004" t="s">
        <v>11</v>
      </c>
      <c r="K4" s="1004"/>
      <c r="L4" s="1004" t="s">
        <v>12</v>
      </c>
      <c r="M4" s="1004"/>
      <c r="N4" s="1004" t="s">
        <v>13</v>
      </c>
      <c r="O4" s="1004"/>
      <c r="P4" s="760" t="s">
        <v>15</v>
      </c>
      <c r="Q4" s="760" t="s">
        <v>191</v>
      </c>
      <c r="R4" s="760"/>
      <c r="S4" s="1047" t="s">
        <v>218</v>
      </c>
      <c r="T4" s="1004" t="s">
        <v>458</v>
      </c>
      <c r="U4" s="1004"/>
      <c r="V4" s="1004" t="s">
        <v>14</v>
      </c>
      <c r="W4" s="1004"/>
      <c r="X4" s="1004"/>
      <c r="Y4" s="1004"/>
      <c r="Z4" s="1004" t="s">
        <v>463</v>
      </c>
      <c r="AA4" s="760" t="s">
        <v>16</v>
      </c>
      <c r="AB4" s="1004" t="s">
        <v>179</v>
      </c>
      <c r="AC4" s="1004"/>
      <c r="AD4" s="1004"/>
      <c r="AE4" s="1004" t="s">
        <v>9</v>
      </c>
      <c r="AF4" s="1004"/>
      <c r="AG4" s="1060" t="s">
        <v>10</v>
      </c>
      <c r="AH4" s="1060"/>
      <c r="AI4" s="1004" t="s">
        <v>11</v>
      </c>
      <c r="AJ4" s="1004"/>
      <c r="AK4" s="1004" t="s">
        <v>12</v>
      </c>
      <c r="AL4" s="1004"/>
      <c r="AM4" s="1004" t="s">
        <v>13</v>
      </c>
      <c r="AN4" s="1004"/>
      <c r="AO4" s="760" t="s">
        <v>15</v>
      </c>
      <c r="AP4" s="760" t="s">
        <v>191</v>
      </c>
      <c r="AQ4" s="760"/>
      <c r="AR4" s="1047" t="s">
        <v>218</v>
      </c>
      <c r="AS4" s="1004" t="s">
        <v>458</v>
      </c>
      <c r="AT4" s="1004"/>
      <c r="AU4" s="1004" t="s">
        <v>14</v>
      </c>
      <c r="AV4" s="1004"/>
      <c r="AW4" s="1004"/>
      <c r="AX4" s="1004"/>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c r="CN4" s="432"/>
      <c r="CO4" s="432"/>
      <c r="CP4" s="432"/>
      <c r="CQ4" s="432"/>
      <c r="CR4" s="432"/>
      <c r="CS4" s="432"/>
    </row>
    <row r="5" spans="1:105" x14ac:dyDescent="0.15">
      <c r="A5" s="1004"/>
      <c r="B5" s="760"/>
      <c r="C5" s="1004"/>
      <c r="D5" s="1004"/>
      <c r="E5" s="1004"/>
      <c r="F5" s="1004"/>
      <c r="G5" s="1004"/>
      <c r="H5" s="1060"/>
      <c r="I5" s="1060"/>
      <c r="J5" s="1004"/>
      <c r="K5" s="1004"/>
      <c r="L5" s="1004"/>
      <c r="M5" s="1004"/>
      <c r="N5" s="1004"/>
      <c r="O5" s="1004"/>
      <c r="P5" s="760"/>
      <c r="Q5" s="760"/>
      <c r="R5" s="760"/>
      <c r="S5" s="1048"/>
      <c r="T5" s="1004"/>
      <c r="U5" s="1004"/>
      <c r="V5" s="1004"/>
      <c r="W5" s="1004"/>
      <c r="X5" s="1004"/>
      <c r="Y5" s="1004"/>
      <c r="Z5" s="1004"/>
      <c r="AA5" s="760"/>
      <c r="AB5" s="1004"/>
      <c r="AC5" s="1004"/>
      <c r="AD5" s="1004"/>
      <c r="AE5" s="1004"/>
      <c r="AF5" s="1004"/>
      <c r="AG5" s="1060"/>
      <c r="AH5" s="1060"/>
      <c r="AI5" s="1004"/>
      <c r="AJ5" s="1004"/>
      <c r="AK5" s="1004"/>
      <c r="AL5" s="1004"/>
      <c r="AM5" s="1004"/>
      <c r="AN5" s="1004"/>
      <c r="AO5" s="760"/>
      <c r="AP5" s="760"/>
      <c r="AQ5" s="760"/>
      <c r="AR5" s="1048"/>
      <c r="AS5" s="1004"/>
      <c r="AT5" s="1004"/>
      <c r="AU5" s="1004"/>
      <c r="AV5" s="1004"/>
      <c r="AW5" s="1004"/>
      <c r="AX5" s="1004"/>
      <c r="BA5" s="432"/>
      <c r="BB5" s="432"/>
      <c r="BC5" s="432"/>
      <c r="BD5" s="432"/>
      <c r="BE5" s="432"/>
      <c r="BF5" s="432"/>
      <c r="BG5" s="432"/>
      <c r="BH5" s="432"/>
      <c r="BI5" s="432"/>
      <c r="BJ5" s="432"/>
      <c r="BK5" s="432"/>
      <c r="BL5" s="432"/>
      <c r="BM5" s="432"/>
      <c r="BN5" s="432"/>
      <c r="BO5" s="432"/>
      <c r="BP5" s="432"/>
      <c r="BQ5" s="432"/>
      <c r="BR5" s="432"/>
      <c r="BS5" s="432"/>
      <c r="BT5" s="432"/>
      <c r="BU5" s="432"/>
      <c r="BV5" s="432"/>
      <c r="BW5" s="432"/>
      <c r="BX5" s="432"/>
      <c r="BY5" s="432"/>
      <c r="BZ5" s="432"/>
      <c r="CA5" s="432"/>
      <c r="CB5" s="432">
        <f>COUNTIF(P6:P25,"&lt;&gt;")</f>
        <v>0</v>
      </c>
      <c r="CC5" s="432"/>
      <c r="CD5" s="432"/>
      <c r="CE5" s="432"/>
      <c r="CF5" s="432"/>
      <c r="CG5" s="432"/>
      <c r="CH5" s="432"/>
      <c r="CI5" s="432"/>
      <c r="CJ5" s="432"/>
      <c r="CK5" s="432"/>
      <c r="CL5" s="432"/>
      <c r="CM5" s="432"/>
      <c r="CN5" s="432"/>
      <c r="CO5" s="432"/>
      <c r="CP5" s="432"/>
      <c r="CQ5" s="432"/>
      <c r="CR5" s="432"/>
      <c r="CS5" s="432"/>
      <c r="CW5" s="170"/>
      <c r="CX5" s="170"/>
      <c r="CY5" s="170"/>
      <c r="CZ5" s="170"/>
      <c r="DA5" s="170"/>
    </row>
    <row r="6" spans="1:105" ht="12.75" customHeight="1" x14ac:dyDescent="0.15">
      <c r="A6" s="436">
        <v>1</v>
      </c>
      <c r="B6" s="201"/>
      <c r="C6" s="1053"/>
      <c r="D6" s="1057"/>
      <c r="E6" s="1054"/>
      <c r="F6" s="1049"/>
      <c r="G6" s="1050"/>
      <c r="H6" s="1051"/>
      <c r="I6" s="1052"/>
      <c r="J6" s="1051"/>
      <c r="K6" s="1052"/>
      <c r="L6" s="1051"/>
      <c r="M6" s="1052"/>
      <c r="N6" s="1053"/>
      <c r="O6" s="1054"/>
      <c r="P6" s="202"/>
      <c r="Q6" s="1058"/>
      <c r="R6" s="1059"/>
      <c r="S6" s="203"/>
      <c r="T6" s="1055" t="str">
        <f>IF(Q6="","",Q6*S6)</f>
        <v/>
      </c>
      <c r="U6" s="1056"/>
      <c r="V6" s="1061"/>
      <c r="W6" s="1062"/>
      <c r="X6" s="1062"/>
      <c r="Y6" s="1063"/>
      <c r="Z6" s="436">
        <f>ROW(Z6)-5</f>
        <v>1</v>
      </c>
      <c r="AA6" s="381" t="s">
        <v>638</v>
      </c>
      <c r="AB6" s="1031" t="s">
        <v>639</v>
      </c>
      <c r="AC6" s="1032"/>
      <c r="AD6" s="1033"/>
      <c r="AE6" s="1034" t="s">
        <v>640</v>
      </c>
      <c r="AF6" s="1035"/>
      <c r="AG6" s="1036" t="s">
        <v>697</v>
      </c>
      <c r="AH6" s="1037"/>
      <c r="AI6" s="1036" t="s">
        <v>697</v>
      </c>
      <c r="AJ6" s="1037"/>
      <c r="AK6" s="1036" t="s">
        <v>697</v>
      </c>
      <c r="AL6" s="1037"/>
      <c r="AM6" s="1038" t="s">
        <v>641</v>
      </c>
      <c r="AN6" s="1039"/>
      <c r="AO6" s="555">
        <v>7</v>
      </c>
      <c r="AP6" s="1040" t="s">
        <v>698</v>
      </c>
      <c r="AQ6" s="1041"/>
      <c r="AR6" s="556">
        <v>2</v>
      </c>
      <c r="AS6" s="1042" t="s">
        <v>699</v>
      </c>
      <c r="AT6" s="1043"/>
      <c r="AU6" s="1044" t="s">
        <v>642</v>
      </c>
      <c r="AV6" s="1045"/>
      <c r="AW6" s="1045"/>
      <c r="AX6" s="1046"/>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t="str">
        <f>IF(CB5=0,"",MAX(P6:P25))</f>
        <v/>
      </c>
      <c r="CC6" s="557"/>
      <c r="CD6" s="557"/>
      <c r="CE6" s="557"/>
      <c r="CF6" s="557"/>
      <c r="CG6" s="557"/>
      <c r="CH6" s="557"/>
      <c r="CI6" s="557"/>
      <c r="CJ6" s="557"/>
      <c r="CK6" s="557"/>
      <c r="CL6" s="557"/>
      <c r="CM6" s="557"/>
      <c r="CN6" s="557"/>
      <c r="CO6" s="557"/>
      <c r="CP6" s="557"/>
      <c r="CQ6" s="557"/>
      <c r="CR6" s="557"/>
      <c r="CS6" s="557"/>
      <c r="CT6" s="80" t="s">
        <v>18</v>
      </c>
      <c r="CU6" s="81"/>
      <c r="CV6" s="81"/>
      <c r="CW6" s="170"/>
      <c r="CX6" s="170"/>
      <c r="CY6" s="170"/>
      <c r="CZ6" s="193"/>
      <c r="DA6" s="170"/>
    </row>
    <row r="7" spans="1:105" x14ac:dyDescent="0.15">
      <c r="A7" s="436">
        <v>2</v>
      </c>
      <c r="B7" s="201"/>
      <c r="C7" s="1053"/>
      <c r="D7" s="1057"/>
      <c r="E7" s="1054"/>
      <c r="F7" s="1049"/>
      <c r="G7" s="1050"/>
      <c r="H7" s="1051"/>
      <c r="I7" s="1052"/>
      <c r="J7" s="1051"/>
      <c r="K7" s="1052"/>
      <c r="L7" s="1051"/>
      <c r="M7" s="1052"/>
      <c r="N7" s="1053"/>
      <c r="O7" s="1054"/>
      <c r="P7" s="202"/>
      <c r="Q7" s="1058"/>
      <c r="R7" s="1059"/>
      <c r="S7" s="203"/>
      <c r="T7" s="1055" t="str">
        <f t="shared" ref="T7:T25" si="0">IF(Q7="","",Q7*S7)</f>
        <v/>
      </c>
      <c r="U7" s="1056"/>
      <c r="V7" s="1061"/>
      <c r="W7" s="1062"/>
      <c r="X7" s="1062"/>
      <c r="Y7" s="1063"/>
      <c r="Z7" s="436">
        <f t="shared" ref="Z7:Z12" si="1">ROW(Z7)-5</f>
        <v>2</v>
      </c>
      <c r="AA7" s="381" t="s">
        <v>638</v>
      </c>
      <c r="AB7" s="1031" t="s">
        <v>639</v>
      </c>
      <c r="AC7" s="1032"/>
      <c r="AD7" s="1033"/>
      <c r="AE7" s="1034" t="s">
        <v>20</v>
      </c>
      <c r="AF7" s="1035"/>
      <c r="AG7" s="1036" t="s">
        <v>697</v>
      </c>
      <c r="AH7" s="1037"/>
      <c r="AI7" s="1036" t="s">
        <v>697</v>
      </c>
      <c r="AJ7" s="1037"/>
      <c r="AK7" s="1036" t="s">
        <v>697</v>
      </c>
      <c r="AL7" s="1037"/>
      <c r="AM7" s="1038" t="s">
        <v>220</v>
      </c>
      <c r="AN7" s="1039"/>
      <c r="AO7" s="555" t="s">
        <v>220</v>
      </c>
      <c r="AP7" s="1040" t="s">
        <v>698</v>
      </c>
      <c r="AQ7" s="1041"/>
      <c r="AR7" s="556">
        <v>1</v>
      </c>
      <c r="AS7" s="1042" t="s">
        <v>698</v>
      </c>
      <c r="AT7" s="1043"/>
      <c r="AU7" s="1044" t="s">
        <v>642</v>
      </c>
      <c r="AV7" s="1045"/>
      <c r="AW7" s="1045"/>
      <c r="AX7" s="1046"/>
      <c r="BA7" s="557"/>
      <c r="BB7" s="557"/>
      <c r="BC7" s="557"/>
      <c r="BD7" s="557"/>
      <c r="BE7" s="557"/>
      <c r="BF7" s="557"/>
      <c r="BG7" s="557"/>
      <c r="BH7" s="557"/>
      <c r="BI7" s="557"/>
      <c r="BJ7" s="557"/>
      <c r="BK7" s="557"/>
      <c r="BL7" s="557"/>
      <c r="BM7" s="557"/>
      <c r="BN7" s="557"/>
      <c r="BO7" s="557"/>
      <c r="BP7" s="557"/>
      <c r="BQ7" s="557"/>
      <c r="BR7" s="557"/>
      <c r="BS7" s="557"/>
      <c r="BT7" s="557"/>
      <c r="BU7" s="557"/>
      <c r="BV7" s="557"/>
      <c r="BW7" s="557"/>
      <c r="BX7" s="557"/>
      <c r="BY7" s="557"/>
      <c r="BZ7" s="557"/>
      <c r="CA7" s="557"/>
      <c r="CB7" s="557"/>
      <c r="CC7" s="557"/>
      <c r="CD7" s="557"/>
      <c r="CE7" s="557"/>
      <c r="CF7" s="557"/>
      <c r="CG7" s="557"/>
      <c r="CH7" s="557"/>
      <c r="CI7" s="557"/>
      <c r="CJ7" s="557"/>
      <c r="CK7" s="557"/>
      <c r="CL7" s="557"/>
      <c r="CM7" s="557"/>
      <c r="CN7" s="557"/>
      <c r="CO7" s="557"/>
      <c r="CP7" s="557"/>
      <c r="CQ7" s="557"/>
      <c r="CR7" s="557"/>
      <c r="CS7" s="557"/>
      <c r="CT7" s="80" t="s">
        <v>19</v>
      </c>
      <c r="CU7" s="81"/>
      <c r="CV7" s="81"/>
      <c r="CW7" s="170"/>
      <c r="CX7" s="170"/>
      <c r="CY7" s="170"/>
      <c r="CZ7" s="193"/>
      <c r="DA7" s="170"/>
    </row>
    <row r="8" spans="1:105" x14ac:dyDescent="0.15">
      <c r="A8" s="436">
        <v>3</v>
      </c>
      <c r="B8" s="201"/>
      <c r="C8" s="1053"/>
      <c r="D8" s="1057"/>
      <c r="E8" s="1054"/>
      <c r="F8" s="1049"/>
      <c r="G8" s="1050"/>
      <c r="H8" s="1051"/>
      <c r="I8" s="1052"/>
      <c r="J8" s="1051"/>
      <c r="K8" s="1052"/>
      <c r="L8" s="1051"/>
      <c r="M8" s="1052"/>
      <c r="N8" s="1053"/>
      <c r="O8" s="1054"/>
      <c r="P8" s="202"/>
      <c r="Q8" s="1058"/>
      <c r="R8" s="1059"/>
      <c r="S8" s="203"/>
      <c r="T8" s="1055" t="str">
        <f t="shared" si="0"/>
        <v/>
      </c>
      <c r="U8" s="1056"/>
      <c r="V8" s="1061"/>
      <c r="W8" s="1062"/>
      <c r="X8" s="1062"/>
      <c r="Y8" s="1063"/>
      <c r="Z8" s="436">
        <f t="shared" si="1"/>
        <v>3</v>
      </c>
      <c r="AA8" s="381" t="s">
        <v>638</v>
      </c>
      <c r="AB8" s="1031" t="s">
        <v>643</v>
      </c>
      <c r="AC8" s="1032"/>
      <c r="AD8" s="1033"/>
      <c r="AE8" s="1034" t="s">
        <v>640</v>
      </c>
      <c r="AF8" s="1035"/>
      <c r="AG8" s="1036" t="s">
        <v>697</v>
      </c>
      <c r="AH8" s="1037"/>
      <c r="AI8" s="1036" t="s">
        <v>697</v>
      </c>
      <c r="AJ8" s="1037"/>
      <c r="AK8" s="1036" t="s">
        <v>697</v>
      </c>
      <c r="AL8" s="1037"/>
      <c r="AM8" s="1038" t="s">
        <v>641</v>
      </c>
      <c r="AN8" s="1039"/>
      <c r="AO8" s="555">
        <v>7</v>
      </c>
      <c r="AP8" s="1040" t="s">
        <v>698</v>
      </c>
      <c r="AQ8" s="1041"/>
      <c r="AR8" s="556">
        <v>5</v>
      </c>
      <c r="AS8" s="1042" t="s">
        <v>698</v>
      </c>
      <c r="AT8" s="1043"/>
      <c r="AU8" s="1044" t="s">
        <v>644</v>
      </c>
      <c r="AV8" s="1045"/>
      <c r="AW8" s="1045"/>
      <c r="AX8" s="1046"/>
      <c r="BA8" s="557"/>
      <c r="BB8" s="557"/>
      <c r="BC8" s="557"/>
      <c r="BD8" s="557"/>
      <c r="BE8" s="557"/>
      <c r="BF8" s="557"/>
      <c r="BG8" s="557"/>
      <c r="BH8" s="557"/>
      <c r="BI8" s="557"/>
      <c r="BJ8" s="557"/>
      <c r="BK8" s="557"/>
      <c r="BL8" s="557"/>
      <c r="BM8" s="557"/>
      <c r="BN8" s="557"/>
      <c r="BO8" s="557"/>
      <c r="BP8" s="557"/>
      <c r="BQ8" s="557"/>
      <c r="BR8" s="557"/>
      <c r="BS8" s="557"/>
      <c r="BT8" s="557"/>
      <c r="BU8" s="557"/>
      <c r="BV8" s="557"/>
      <c r="BW8" s="557"/>
      <c r="BX8" s="557"/>
      <c r="BY8" s="557"/>
      <c r="BZ8" s="557"/>
      <c r="CA8" s="557"/>
      <c r="CB8" s="557"/>
      <c r="CC8" s="557"/>
      <c r="CD8" s="557"/>
      <c r="CE8" s="557"/>
      <c r="CF8" s="557"/>
      <c r="CG8" s="557"/>
      <c r="CH8" s="557"/>
      <c r="CI8" s="557"/>
      <c r="CJ8" s="557"/>
      <c r="CK8" s="557"/>
      <c r="CL8" s="557"/>
      <c r="CM8" s="557"/>
      <c r="CN8" s="557"/>
      <c r="CO8" s="557"/>
      <c r="CP8" s="557"/>
      <c r="CQ8" s="557"/>
      <c r="CR8" s="557"/>
      <c r="CS8" s="557"/>
      <c r="CT8" s="80" t="s">
        <v>157</v>
      </c>
      <c r="CU8" s="81"/>
      <c r="CV8" s="81"/>
      <c r="CW8" s="170"/>
      <c r="CX8" s="170"/>
      <c r="CY8" s="170"/>
      <c r="CZ8" s="193"/>
      <c r="DA8" s="170"/>
    </row>
    <row r="9" spans="1:105" x14ac:dyDescent="0.15">
      <c r="A9" s="436">
        <v>4</v>
      </c>
      <c r="B9" s="201"/>
      <c r="C9" s="1053"/>
      <c r="D9" s="1057"/>
      <c r="E9" s="1054"/>
      <c r="F9" s="1049"/>
      <c r="G9" s="1050"/>
      <c r="H9" s="1051"/>
      <c r="I9" s="1052"/>
      <c r="J9" s="1051"/>
      <c r="K9" s="1052"/>
      <c r="L9" s="1051"/>
      <c r="M9" s="1052"/>
      <c r="N9" s="1053"/>
      <c r="O9" s="1054"/>
      <c r="P9" s="202"/>
      <c r="Q9" s="1058"/>
      <c r="R9" s="1059"/>
      <c r="S9" s="203"/>
      <c r="T9" s="1055" t="str">
        <f t="shared" si="0"/>
        <v/>
      </c>
      <c r="U9" s="1056"/>
      <c r="V9" s="1061"/>
      <c r="W9" s="1062"/>
      <c r="X9" s="1062"/>
      <c r="Y9" s="1063"/>
      <c r="Z9" s="436">
        <f t="shared" si="1"/>
        <v>4</v>
      </c>
      <c r="AA9" s="381" t="s">
        <v>638</v>
      </c>
      <c r="AB9" s="1031" t="s">
        <v>643</v>
      </c>
      <c r="AC9" s="1032"/>
      <c r="AD9" s="1033"/>
      <c r="AE9" s="1034" t="s">
        <v>645</v>
      </c>
      <c r="AF9" s="1035"/>
      <c r="AG9" s="1036" t="s">
        <v>697</v>
      </c>
      <c r="AH9" s="1037"/>
      <c r="AI9" s="1036" t="s">
        <v>697</v>
      </c>
      <c r="AJ9" s="1037"/>
      <c r="AK9" s="1036" t="s">
        <v>697</v>
      </c>
      <c r="AL9" s="1037"/>
      <c r="AM9" s="1038" t="s">
        <v>220</v>
      </c>
      <c r="AN9" s="1039"/>
      <c r="AO9" s="555" t="s">
        <v>220</v>
      </c>
      <c r="AP9" s="1040" t="s">
        <v>698</v>
      </c>
      <c r="AQ9" s="1041"/>
      <c r="AR9" s="556">
        <v>1</v>
      </c>
      <c r="AS9" s="1042" t="s">
        <v>698</v>
      </c>
      <c r="AT9" s="1043"/>
      <c r="AU9" s="1044" t="s">
        <v>644</v>
      </c>
      <c r="AV9" s="1045"/>
      <c r="AW9" s="1045"/>
      <c r="AX9" s="1046"/>
      <c r="BA9" s="557"/>
      <c r="BB9" s="557"/>
      <c r="BC9" s="557"/>
      <c r="BD9" s="557"/>
      <c r="BE9" s="557"/>
      <c r="BF9" s="557"/>
      <c r="BG9" s="557"/>
      <c r="BH9" s="557"/>
      <c r="BI9" s="557"/>
      <c r="BJ9" s="557"/>
      <c r="BK9" s="557"/>
      <c r="BL9" s="557"/>
      <c r="BM9" s="557"/>
      <c r="BN9" s="557"/>
      <c r="BO9" s="557"/>
      <c r="BP9" s="557"/>
      <c r="BQ9" s="557"/>
      <c r="BR9" s="557"/>
      <c r="BS9" s="557"/>
      <c r="BT9" s="557"/>
      <c r="BU9" s="557"/>
      <c r="BV9" s="557"/>
      <c r="BW9" s="557"/>
      <c r="BX9" s="557"/>
      <c r="BY9" s="557"/>
      <c r="BZ9" s="557"/>
      <c r="CA9" s="557"/>
      <c r="CB9" s="557"/>
      <c r="CC9" s="557"/>
      <c r="CD9" s="557"/>
      <c r="CE9" s="557"/>
      <c r="CF9" s="557"/>
      <c r="CG9" s="557"/>
      <c r="CH9" s="557"/>
      <c r="CI9" s="557"/>
      <c r="CJ9" s="557"/>
      <c r="CK9" s="557"/>
      <c r="CL9" s="557"/>
      <c r="CM9" s="557"/>
      <c r="CN9" s="557"/>
      <c r="CO9" s="557"/>
      <c r="CP9" s="557"/>
      <c r="CQ9" s="557"/>
      <c r="CR9" s="557"/>
      <c r="CS9" s="557"/>
      <c r="CT9" s="80" t="s">
        <v>158</v>
      </c>
      <c r="CU9" s="81"/>
      <c r="CV9" s="81"/>
      <c r="CW9" s="170"/>
      <c r="CX9" s="170"/>
      <c r="CY9" s="170"/>
      <c r="CZ9" s="194"/>
      <c r="DA9" s="170"/>
    </row>
    <row r="10" spans="1:105" x14ac:dyDescent="0.15">
      <c r="A10" s="436">
        <v>5</v>
      </c>
      <c r="B10" s="201"/>
      <c r="C10" s="1053"/>
      <c r="D10" s="1057"/>
      <c r="E10" s="1054"/>
      <c r="F10" s="1049"/>
      <c r="G10" s="1050"/>
      <c r="H10" s="1051"/>
      <c r="I10" s="1052"/>
      <c r="J10" s="1051"/>
      <c r="K10" s="1052"/>
      <c r="L10" s="1051"/>
      <c r="M10" s="1052"/>
      <c r="N10" s="1053"/>
      <c r="O10" s="1054"/>
      <c r="P10" s="202"/>
      <c r="Q10" s="1058"/>
      <c r="R10" s="1059"/>
      <c r="S10" s="203"/>
      <c r="T10" s="1055" t="str">
        <f t="shared" si="0"/>
        <v/>
      </c>
      <c r="U10" s="1056"/>
      <c r="V10" s="1061"/>
      <c r="W10" s="1062"/>
      <c r="X10" s="1062"/>
      <c r="Y10" s="1063"/>
      <c r="Z10" s="436">
        <f t="shared" si="1"/>
        <v>5</v>
      </c>
      <c r="AA10" s="381" t="s">
        <v>638</v>
      </c>
      <c r="AB10" s="1031" t="s">
        <v>646</v>
      </c>
      <c r="AC10" s="1032"/>
      <c r="AD10" s="1033"/>
      <c r="AE10" s="1034" t="s">
        <v>640</v>
      </c>
      <c r="AF10" s="1035"/>
      <c r="AG10" s="1036" t="s">
        <v>697</v>
      </c>
      <c r="AH10" s="1037"/>
      <c r="AI10" s="1036" t="s">
        <v>697</v>
      </c>
      <c r="AJ10" s="1037"/>
      <c r="AK10" s="1036" t="s">
        <v>697</v>
      </c>
      <c r="AL10" s="1037"/>
      <c r="AM10" s="1038" t="s">
        <v>641</v>
      </c>
      <c r="AN10" s="1039"/>
      <c r="AO10" s="555">
        <v>5</v>
      </c>
      <c r="AP10" s="1040" t="s">
        <v>698</v>
      </c>
      <c r="AQ10" s="1041"/>
      <c r="AR10" s="556">
        <v>10</v>
      </c>
      <c r="AS10" s="1042" t="s">
        <v>698</v>
      </c>
      <c r="AT10" s="1043"/>
      <c r="AU10" s="1044" t="s">
        <v>647</v>
      </c>
      <c r="AV10" s="1045"/>
      <c r="AW10" s="1045"/>
      <c r="AX10" s="1046"/>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80" t="s">
        <v>21</v>
      </c>
      <c r="CU10" s="81"/>
      <c r="CV10" s="81"/>
      <c r="CW10" s="170"/>
      <c r="CX10" s="170"/>
      <c r="CY10" s="170"/>
      <c r="CZ10" s="194"/>
      <c r="DA10" s="170"/>
    </row>
    <row r="11" spans="1:105" x14ac:dyDescent="0.15">
      <c r="A11" s="436">
        <v>6</v>
      </c>
      <c r="B11" s="201"/>
      <c r="C11" s="1053"/>
      <c r="D11" s="1057"/>
      <c r="E11" s="1054"/>
      <c r="F11" s="1049"/>
      <c r="G11" s="1050"/>
      <c r="H11" s="1051"/>
      <c r="I11" s="1052"/>
      <c r="J11" s="1051"/>
      <c r="K11" s="1052"/>
      <c r="L11" s="1051"/>
      <c r="M11" s="1052"/>
      <c r="N11" s="1053"/>
      <c r="O11" s="1054"/>
      <c r="P11" s="202"/>
      <c r="Q11" s="1058"/>
      <c r="R11" s="1059"/>
      <c r="S11" s="203"/>
      <c r="T11" s="1055" t="str">
        <f t="shared" si="0"/>
        <v/>
      </c>
      <c r="U11" s="1056"/>
      <c r="V11" s="1061"/>
      <c r="W11" s="1062"/>
      <c r="X11" s="1062"/>
      <c r="Y11" s="1063"/>
      <c r="Z11" s="436">
        <f t="shared" si="1"/>
        <v>6</v>
      </c>
      <c r="AA11" s="381" t="s">
        <v>638</v>
      </c>
      <c r="AB11" s="1031" t="s">
        <v>646</v>
      </c>
      <c r="AC11" s="1032"/>
      <c r="AD11" s="1033"/>
      <c r="AE11" s="1034" t="s">
        <v>640</v>
      </c>
      <c r="AF11" s="1035"/>
      <c r="AG11" s="1036" t="s">
        <v>697</v>
      </c>
      <c r="AH11" s="1037"/>
      <c r="AI11" s="1036" t="s">
        <v>697</v>
      </c>
      <c r="AJ11" s="1037"/>
      <c r="AK11" s="1036" t="s">
        <v>697</v>
      </c>
      <c r="AL11" s="1037"/>
      <c r="AM11" s="1038" t="s">
        <v>641</v>
      </c>
      <c r="AN11" s="1039"/>
      <c r="AO11" s="555">
        <v>5</v>
      </c>
      <c r="AP11" s="1040" t="s">
        <v>698</v>
      </c>
      <c r="AQ11" s="1041"/>
      <c r="AR11" s="556">
        <v>10</v>
      </c>
      <c r="AS11" s="1042" t="s">
        <v>698</v>
      </c>
      <c r="AT11" s="1043"/>
      <c r="AU11" s="1044" t="s">
        <v>647</v>
      </c>
      <c r="AV11" s="1045"/>
      <c r="AW11" s="1045"/>
      <c r="AX11" s="1046"/>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80" t="s">
        <v>159</v>
      </c>
      <c r="CU11" s="81"/>
      <c r="CV11" s="81"/>
      <c r="CW11" s="170"/>
      <c r="CX11" s="170"/>
      <c r="CY11" s="170"/>
      <c r="CZ11" s="194"/>
      <c r="DA11" s="170"/>
    </row>
    <row r="12" spans="1:105" x14ac:dyDescent="0.15">
      <c r="A12" s="436">
        <v>7</v>
      </c>
      <c r="B12" s="201"/>
      <c r="C12" s="1053"/>
      <c r="D12" s="1057"/>
      <c r="E12" s="1054"/>
      <c r="F12" s="1049"/>
      <c r="G12" s="1050"/>
      <c r="H12" s="1051"/>
      <c r="I12" s="1052"/>
      <c r="J12" s="1051"/>
      <c r="K12" s="1052"/>
      <c r="L12" s="1051"/>
      <c r="M12" s="1052"/>
      <c r="N12" s="1053"/>
      <c r="O12" s="1054"/>
      <c r="P12" s="202"/>
      <c r="Q12" s="1058"/>
      <c r="R12" s="1059"/>
      <c r="S12" s="203"/>
      <c r="T12" s="1055" t="str">
        <f t="shared" si="0"/>
        <v/>
      </c>
      <c r="U12" s="1056"/>
      <c r="V12" s="1061"/>
      <c r="W12" s="1062"/>
      <c r="X12" s="1062"/>
      <c r="Y12" s="1063"/>
      <c r="Z12" s="436">
        <f t="shared" si="1"/>
        <v>7</v>
      </c>
      <c r="AA12" s="381" t="s">
        <v>638</v>
      </c>
      <c r="AB12" s="1031" t="s">
        <v>646</v>
      </c>
      <c r="AC12" s="1032"/>
      <c r="AD12" s="1033"/>
      <c r="AE12" s="1034" t="s">
        <v>640</v>
      </c>
      <c r="AF12" s="1035"/>
      <c r="AG12" s="1036" t="s">
        <v>697</v>
      </c>
      <c r="AH12" s="1037"/>
      <c r="AI12" s="1036" t="s">
        <v>697</v>
      </c>
      <c r="AJ12" s="1037"/>
      <c r="AK12" s="1036" t="s">
        <v>697</v>
      </c>
      <c r="AL12" s="1037"/>
      <c r="AM12" s="1038" t="s">
        <v>641</v>
      </c>
      <c r="AN12" s="1039"/>
      <c r="AO12" s="555">
        <v>5</v>
      </c>
      <c r="AP12" s="1040" t="s">
        <v>698</v>
      </c>
      <c r="AQ12" s="1041"/>
      <c r="AR12" s="556">
        <v>10</v>
      </c>
      <c r="AS12" s="1042" t="s">
        <v>699</v>
      </c>
      <c r="AT12" s="1043"/>
      <c r="AU12" s="1044" t="s">
        <v>647</v>
      </c>
      <c r="AV12" s="1045"/>
      <c r="AW12" s="1045"/>
      <c r="AX12" s="1046"/>
      <c r="BA12" s="557"/>
      <c r="BB12" s="557"/>
      <c r="BC12" s="557"/>
      <c r="BD12" s="557"/>
      <c r="BE12" s="557"/>
      <c r="BF12" s="557"/>
      <c r="BG12" s="557"/>
      <c r="BH12" s="557"/>
      <c r="BI12" s="557"/>
      <c r="BJ12" s="557"/>
      <c r="BK12" s="557"/>
      <c r="BL12" s="557"/>
      <c r="BM12" s="557"/>
      <c r="BN12" s="557"/>
      <c r="BO12" s="557"/>
      <c r="BP12" s="557"/>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W12" s="170"/>
      <c r="CX12" s="170"/>
      <c r="CY12" s="170"/>
      <c r="CZ12" s="193"/>
      <c r="DA12" s="170"/>
    </row>
    <row r="13" spans="1:105" x14ac:dyDescent="0.15">
      <c r="A13" s="436">
        <v>8</v>
      </c>
      <c r="B13" s="201"/>
      <c r="C13" s="1053"/>
      <c r="D13" s="1057"/>
      <c r="E13" s="1054"/>
      <c r="F13" s="1049"/>
      <c r="G13" s="1050"/>
      <c r="H13" s="1051"/>
      <c r="I13" s="1052"/>
      <c r="J13" s="1051"/>
      <c r="K13" s="1052"/>
      <c r="L13" s="1051"/>
      <c r="M13" s="1052"/>
      <c r="N13" s="1053"/>
      <c r="O13" s="1054"/>
      <c r="P13" s="202"/>
      <c r="Q13" s="1058"/>
      <c r="R13" s="1059"/>
      <c r="S13" s="203"/>
      <c r="T13" s="1055" t="str">
        <f t="shared" si="0"/>
        <v/>
      </c>
      <c r="U13" s="1056"/>
      <c r="V13" s="1061"/>
      <c r="W13" s="1062"/>
      <c r="X13" s="1062"/>
      <c r="Y13" s="1063"/>
      <c r="Z13" s="1105">
        <f>ROW(Z13)-5</f>
        <v>8</v>
      </c>
      <c r="AA13" s="1090" t="s">
        <v>638</v>
      </c>
      <c r="AB13" s="1066" t="s">
        <v>646</v>
      </c>
      <c r="AC13" s="1067"/>
      <c r="AD13" s="1068"/>
      <c r="AE13" s="1072" t="s">
        <v>645</v>
      </c>
      <c r="AF13" s="1073"/>
      <c r="AG13" s="1076" t="s">
        <v>697</v>
      </c>
      <c r="AH13" s="1077"/>
      <c r="AI13" s="1076" t="s">
        <v>697</v>
      </c>
      <c r="AJ13" s="1077"/>
      <c r="AK13" s="1076" t="s">
        <v>697</v>
      </c>
      <c r="AL13" s="1077"/>
      <c r="AM13" s="1080" t="s">
        <v>220</v>
      </c>
      <c r="AN13" s="1081"/>
      <c r="AO13" s="1084" t="s">
        <v>220</v>
      </c>
      <c r="AP13" s="1086" t="s">
        <v>699</v>
      </c>
      <c r="AQ13" s="1087"/>
      <c r="AR13" s="1064">
        <v>1</v>
      </c>
      <c r="AS13" s="1092" t="s">
        <v>699</v>
      </c>
      <c r="AT13" s="1093"/>
      <c r="AU13" s="1096" t="s">
        <v>648</v>
      </c>
      <c r="AV13" s="1097"/>
      <c r="AW13" s="1097"/>
      <c r="AX13" s="1098"/>
      <c r="BA13" s="557"/>
      <c r="BB13" s="557"/>
      <c r="BC13" s="557"/>
      <c r="BD13" s="557"/>
      <c r="BE13" s="557"/>
      <c r="BF13" s="557"/>
      <c r="BG13" s="557"/>
      <c r="BH13" s="557"/>
      <c r="BI13" s="557"/>
      <c r="BJ13" s="557"/>
      <c r="BK13" s="557"/>
      <c r="BL13" s="557"/>
      <c r="BM13" s="557"/>
      <c r="BN13" s="557"/>
      <c r="BO13" s="557"/>
      <c r="BP13" s="557"/>
      <c r="BQ13" s="557"/>
      <c r="BR13" s="557"/>
      <c r="BS13" s="557"/>
      <c r="BT13" s="557"/>
      <c r="BU13" s="557"/>
      <c r="BV13" s="557"/>
      <c r="BW13" s="557"/>
      <c r="BX13" s="557"/>
      <c r="BY13" s="557"/>
      <c r="BZ13" s="557"/>
      <c r="CA13" s="557"/>
      <c r="CB13" s="557"/>
      <c r="CC13" s="557"/>
      <c r="CD13" s="557"/>
      <c r="CE13" s="557"/>
      <c r="CF13" s="557"/>
      <c r="CG13" s="557"/>
      <c r="CH13" s="557"/>
      <c r="CI13" s="557"/>
      <c r="CJ13" s="557"/>
      <c r="CK13" s="557"/>
      <c r="CL13" s="557"/>
      <c r="CM13" s="557"/>
      <c r="CN13" s="557"/>
      <c r="CO13" s="557"/>
      <c r="CP13" s="557"/>
      <c r="CQ13" s="557"/>
      <c r="CR13" s="557"/>
      <c r="CS13" s="557"/>
      <c r="CW13" s="170"/>
      <c r="CX13" s="170"/>
      <c r="CY13" s="170"/>
      <c r="CZ13" s="193"/>
      <c r="DA13" s="170"/>
    </row>
    <row r="14" spans="1:105" ht="12.6" customHeight="1" x14ac:dyDescent="0.15">
      <c r="A14" s="436">
        <v>9</v>
      </c>
      <c r="B14" s="201"/>
      <c r="C14" s="1053"/>
      <c r="D14" s="1057"/>
      <c r="E14" s="1054"/>
      <c r="F14" s="1049"/>
      <c r="G14" s="1050"/>
      <c r="H14" s="1051"/>
      <c r="I14" s="1052"/>
      <c r="J14" s="1051"/>
      <c r="K14" s="1052"/>
      <c r="L14" s="1051"/>
      <c r="M14" s="1052"/>
      <c r="N14" s="1053"/>
      <c r="O14" s="1054"/>
      <c r="P14" s="202"/>
      <c r="Q14" s="1058"/>
      <c r="R14" s="1059"/>
      <c r="S14" s="203"/>
      <c r="T14" s="1055" t="str">
        <f t="shared" si="0"/>
        <v/>
      </c>
      <c r="U14" s="1056"/>
      <c r="V14" s="1061"/>
      <c r="W14" s="1062"/>
      <c r="X14" s="1062"/>
      <c r="Y14" s="1063"/>
      <c r="Z14" s="1048"/>
      <c r="AA14" s="1091"/>
      <c r="AB14" s="1069"/>
      <c r="AC14" s="1070"/>
      <c r="AD14" s="1071"/>
      <c r="AE14" s="1074"/>
      <c r="AF14" s="1075"/>
      <c r="AG14" s="1078"/>
      <c r="AH14" s="1079"/>
      <c r="AI14" s="1078"/>
      <c r="AJ14" s="1079"/>
      <c r="AK14" s="1078"/>
      <c r="AL14" s="1079"/>
      <c r="AM14" s="1082"/>
      <c r="AN14" s="1083"/>
      <c r="AO14" s="1085"/>
      <c r="AP14" s="1088"/>
      <c r="AQ14" s="1089"/>
      <c r="AR14" s="1065"/>
      <c r="AS14" s="1094"/>
      <c r="AT14" s="1095"/>
      <c r="AU14" s="1099"/>
      <c r="AV14" s="1100"/>
      <c r="AW14" s="1100"/>
      <c r="AX14" s="1101"/>
      <c r="BA14" s="557"/>
      <c r="BB14" s="557"/>
      <c r="BC14" s="557"/>
      <c r="BD14" s="557"/>
      <c r="BE14" s="557"/>
      <c r="BF14" s="557"/>
      <c r="BG14" s="557"/>
      <c r="BH14" s="557"/>
      <c r="BI14" s="557"/>
      <c r="BJ14" s="557"/>
      <c r="BK14" s="557"/>
      <c r="BL14" s="557"/>
      <c r="BM14" s="557"/>
      <c r="BN14" s="557"/>
      <c r="BO14" s="557"/>
      <c r="BP14" s="557"/>
      <c r="BQ14" s="557"/>
      <c r="BR14" s="557"/>
      <c r="BS14" s="557"/>
      <c r="BT14" s="557"/>
      <c r="BU14" s="557"/>
      <c r="BV14" s="557"/>
      <c r="BW14" s="557"/>
      <c r="BX14" s="557"/>
      <c r="BY14" s="557"/>
      <c r="BZ14" s="557"/>
      <c r="CA14" s="557"/>
      <c r="CB14" s="557"/>
      <c r="CC14" s="557"/>
      <c r="CD14" s="557"/>
      <c r="CE14" s="557"/>
      <c r="CF14" s="557"/>
      <c r="CG14" s="557"/>
      <c r="CH14" s="557"/>
      <c r="CI14" s="557"/>
      <c r="CJ14" s="557"/>
      <c r="CK14" s="557"/>
      <c r="CL14" s="557"/>
      <c r="CM14" s="557"/>
      <c r="CN14" s="557"/>
      <c r="CO14" s="557"/>
      <c r="CP14" s="557"/>
      <c r="CQ14" s="557"/>
      <c r="CR14" s="557"/>
      <c r="CS14" s="557"/>
      <c r="CW14" s="170"/>
      <c r="CX14" s="170"/>
      <c r="CY14" s="170"/>
      <c r="CZ14" s="195"/>
      <c r="DA14" s="170"/>
    </row>
    <row r="15" spans="1:105" x14ac:dyDescent="0.15">
      <c r="A15" s="436">
        <v>10</v>
      </c>
      <c r="B15" s="201"/>
      <c r="C15" s="1053"/>
      <c r="D15" s="1057"/>
      <c r="E15" s="1054"/>
      <c r="F15" s="1049"/>
      <c r="G15" s="1050"/>
      <c r="H15" s="1051"/>
      <c r="I15" s="1052"/>
      <c r="J15" s="1051"/>
      <c r="K15" s="1052"/>
      <c r="L15" s="1051"/>
      <c r="M15" s="1052"/>
      <c r="N15" s="1053"/>
      <c r="O15" s="1054"/>
      <c r="P15" s="202"/>
      <c r="Q15" s="1058"/>
      <c r="R15" s="1059"/>
      <c r="S15" s="203"/>
      <c r="T15" s="1055" t="str">
        <f t="shared" si="0"/>
        <v/>
      </c>
      <c r="U15" s="1056"/>
      <c r="V15" s="1061"/>
      <c r="W15" s="1062"/>
      <c r="X15" s="1062"/>
      <c r="Y15" s="1063"/>
      <c r="Z15" s="436">
        <f>ROW(Z15)-6</f>
        <v>9</v>
      </c>
      <c r="AA15" s="436"/>
      <c r="AB15" s="1019"/>
      <c r="AC15" s="1020"/>
      <c r="AD15" s="1021"/>
      <c r="AE15" s="752"/>
      <c r="AF15" s="754"/>
      <c r="AG15" s="1022"/>
      <c r="AH15" s="1023"/>
      <c r="AI15" s="1022"/>
      <c r="AJ15" s="1023"/>
      <c r="AK15" s="1022"/>
      <c r="AL15" s="1023"/>
      <c r="AM15" s="1024"/>
      <c r="AN15" s="1025"/>
      <c r="AO15" s="558"/>
      <c r="AP15" s="1026"/>
      <c r="AQ15" s="1027"/>
      <c r="AR15" s="559"/>
      <c r="AS15" s="1026" t="str">
        <f t="shared" ref="AS15:AS26" si="2">IF(AP15="","",AP15*AR15)</f>
        <v/>
      </c>
      <c r="AT15" s="1027"/>
      <c r="AU15" s="1028"/>
      <c r="AV15" s="1029"/>
      <c r="AW15" s="1029"/>
      <c r="AX15" s="1030"/>
      <c r="BA15" s="557"/>
      <c r="BB15" s="557"/>
      <c r="BC15" s="557"/>
      <c r="BD15" s="557"/>
      <c r="BE15" s="557"/>
      <c r="BF15" s="557"/>
      <c r="BG15" s="557"/>
      <c r="BH15" s="557"/>
      <c r="BI15" s="557"/>
      <c r="BJ15" s="557"/>
      <c r="BK15" s="557"/>
      <c r="BL15" s="557"/>
      <c r="BM15" s="557"/>
      <c r="BN15" s="557"/>
      <c r="BO15" s="557"/>
      <c r="BP15" s="557"/>
      <c r="BQ15" s="557"/>
      <c r="BR15" s="557"/>
      <c r="BS15" s="557"/>
      <c r="BT15" s="557"/>
      <c r="BU15" s="557"/>
      <c r="BV15" s="557"/>
      <c r="BW15" s="557"/>
      <c r="BX15" s="557"/>
      <c r="BY15" s="557"/>
      <c r="BZ15" s="557"/>
      <c r="CA15" s="557"/>
      <c r="CB15" s="557"/>
      <c r="CC15" s="557"/>
      <c r="CD15" s="557"/>
      <c r="CE15" s="557"/>
      <c r="CF15" s="557"/>
      <c r="CG15" s="557"/>
      <c r="CH15" s="557"/>
      <c r="CI15" s="557"/>
      <c r="CJ15" s="557"/>
      <c r="CK15" s="557"/>
      <c r="CL15" s="557"/>
      <c r="CM15" s="557"/>
      <c r="CN15" s="557"/>
      <c r="CO15" s="557"/>
      <c r="CP15" s="557"/>
      <c r="CQ15" s="557"/>
      <c r="CR15" s="557"/>
      <c r="CS15" s="557"/>
      <c r="CT15" s="141" t="s">
        <v>173</v>
      </c>
      <c r="CU15" s="141"/>
      <c r="CV15" s="141"/>
      <c r="CW15" s="141"/>
      <c r="CX15" s="141" t="s">
        <v>176</v>
      </c>
      <c r="CY15" s="170"/>
      <c r="CZ15" s="193"/>
      <c r="DA15" s="170"/>
    </row>
    <row r="16" spans="1:105" x14ac:dyDescent="0.15">
      <c r="A16" s="436">
        <v>11</v>
      </c>
      <c r="B16" s="201"/>
      <c r="C16" s="1053"/>
      <c r="D16" s="1057"/>
      <c r="E16" s="1054"/>
      <c r="F16" s="1049"/>
      <c r="G16" s="1050"/>
      <c r="H16" s="1051"/>
      <c r="I16" s="1052"/>
      <c r="J16" s="1051"/>
      <c r="K16" s="1052"/>
      <c r="L16" s="1051"/>
      <c r="M16" s="1052"/>
      <c r="N16" s="1053"/>
      <c r="O16" s="1054"/>
      <c r="P16" s="202"/>
      <c r="Q16" s="1058"/>
      <c r="R16" s="1059"/>
      <c r="S16" s="203"/>
      <c r="T16" s="1055" t="str">
        <f t="shared" si="0"/>
        <v/>
      </c>
      <c r="U16" s="1056"/>
      <c r="V16" s="1061"/>
      <c r="W16" s="1062"/>
      <c r="X16" s="1062"/>
      <c r="Y16" s="1063"/>
      <c r="Z16" s="436">
        <f t="shared" ref="Z16:Z26" si="3">ROW(Z16)-6</f>
        <v>10</v>
      </c>
      <c r="AA16" s="436"/>
      <c r="AB16" s="1019"/>
      <c r="AC16" s="1020"/>
      <c r="AD16" s="1021"/>
      <c r="AE16" s="752"/>
      <c r="AF16" s="754"/>
      <c r="AG16" s="1022"/>
      <c r="AH16" s="1023"/>
      <c r="AI16" s="1022"/>
      <c r="AJ16" s="1023"/>
      <c r="AK16" s="1022"/>
      <c r="AL16" s="1023"/>
      <c r="AM16" s="1024"/>
      <c r="AN16" s="1025"/>
      <c r="AO16" s="558"/>
      <c r="AP16" s="1026"/>
      <c r="AQ16" s="1027"/>
      <c r="AR16" s="559"/>
      <c r="AS16" s="1026" t="str">
        <f t="shared" si="2"/>
        <v/>
      </c>
      <c r="AT16" s="1027"/>
      <c r="AU16" s="1028"/>
      <c r="AV16" s="1029"/>
      <c r="AW16" s="1029"/>
      <c r="AX16" s="1030"/>
      <c r="BA16" s="557"/>
      <c r="BB16" s="557"/>
      <c r="BC16" s="557"/>
      <c r="BD16" s="557"/>
      <c r="BE16" s="557"/>
      <c r="BF16" s="557"/>
      <c r="BG16" s="557"/>
      <c r="BH16" s="557"/>
      <c r="BI16" s="557"/>
      <c r="BJ16" s="557"/>
      <c r="BK16" s="557"/>
      <c r="BL16" s="557"/>
      <c r="BM16" s="557"/>
      <c r="BN16" s="557"/>
      <c r="BO16" s="557"/>
      <c r="BP16" s="557"/>
      <c r="BQ16" s="557"/>
      <c r="BR16" s="557"/>
      <c r="BS16" s="557"/>
      <c r="BT16" s="557"/>
      <c r="BU16" s="557"/>
      <c r="BV16" s="557"/>
      <c r="BW16" s="557"/>
      <c r="BX16" s="557"/>
      <c r="BY16" s="557"/>
      <c r="BZ16" s="557"/>
      <c r="CA16" s="557"/>
      <c r="CB16" s="557"/>
      <c r="CC16" s="557"/>
      <c r="CD16" s="557"/>
      <c r="CE16" s="557"/>
      <c r="CF16" s="557"/>
      <c r="CG16" s="557"/>
      <c r="CH16" s="557"/>
      <c r="CI16" s="557"/>
      <c r="CJ16" s="557"/>
      <c r="CK16" s="557"/>
      <c r="CL16" s="557"/>
      <c r="CM16" s="557"/>
      <c r="CN16" s="557"/>
      <c r="CO16" s="557"/>
      <c r="CP16" s="557"/>
      <c r="CQ16" s="557"/>
      <c r="CR16" s="557"/>
      <c r="CS16" s="557"/>
      <c r="CT16" s="197" t="s">
        <v>174</v>
      </c>
      <c r="CU16" s="197"/>
      <c r="CV16" s="197"/>
      <c r="CW16" s="197"/>
      <c r="CX16" s="197" t="s">
        <v>177</v>
      </c>
      <c r="CY16" s="170"/>
      <c r="CZ16" s="193"/>
      <c r="DA16" s="170"/>
    </row>
    <row r="17" spans="1:105" ht="12.75" customHeight="1" x14ac:dyDescent="0.15">
      <c r="A17" s="436">
        <v>12</v>
      </c>
      <c r="B17" s="201"/>
      <c r="C17" s="1053"/>
      <c r="D17" s="1057"/>
      <c r="E17" s="1054"/>
      <c r="F17" s="1049"/>
      <c r="G17" s="1050"/>
      <c r="H17" s="1051"/>
      <c r="I17" s="1052"/>
      <c r="J17" s="1051"/>
      <c r="K17" s="1052"/>
      <c r="L17" s="1051"/>
      <c r="M17" s="1052"/>
      <c r="N17" s="1053"/>
      <c r="O17" s="1054"/>
      <c r="P17" s="202"/>
      <c r="Q17" s="1058"/>
      <c r="R17" s="1059"/>
      <c r="S17" s="203"/>
      <c r="T17" s="1055" t="str">
        <f t="shared" si="0"/>
        <v/>
      </c>
      <c r="U17" s="1056"/>
      <c r="V17" s="1061"/>
      <c r="W17" s="1062"/>
      <c r="X17" s="1062"/>
      <c r="Y17" s="1063"/>
      <c r="Z17" s="436">
        <f t="shared" si="3"/>
        <v>11</v>
      </c>
      <c r="AA17" s="436"/>
      <c r="AB17" s="1019"/>
      <c r="AC17" s="1020"/>
      <c r="AD17" s="1021"/>
      <c r="AE17" s="752"/>
      <c r="AF17" s="754"/>
      <c r="AG17" s="1022"/>
      <c r="AH17" s="1023"/>
      <c r="AI17" s="1022"/>
      <c r="AJ17" s="1023"/>
      <c r="AK17" s="1022"/>
      <c r="AL17" s="1023"/>
      <c r="AM17" s="1024"/>
      <c r="AN17" s="1025"/>
      <c r="AO17" s="558"/>
      <c r="AP17" s="1026"/>
      <c r="AQ17" s="1027"/>
      <c r="AR17" s="559"/>
      <c r="AS17" s="1026" t="str">
        <f t="shared" si="2"/>
        <v/>
      </c>
      <c r="AT17" s="1027"/>
      <c r="AU17" s="1028"/>
      <c r="AV17" s="1029"/>
      <c r="AW17" s="1029"/>
      <c r="AX17" s="1030"/>
      <c r="BA17" s="557"/>
      <c r="BB17" s="557"/>
      <c r="BC17" s="557"/>
      <c r="BD17" s="557"/>
      <c r="BE17" s="557"/>
      <c r="BF17" s="557"/>
      <c r="BG17" s="557"/>
      <c r="BH17" s="557"/>
      <c r="BI17" s="557"/>
      <c r="BJ17" s="557"/>
      <c r="BK17" s="557"/>
      <c r="BL17" s="557"/>
      <c r="BM17" s="557"/>
      <c r="BN17" s="557"/>
      <c r="BO17" s="557"/>
      <c r="BP17" s="557"/>
      <c r="BQ17" s="557"/>
      <c r="BR17" s="557"/>
      <c r="BS17" s="557"/>
      <c r="BT17" s="557"/>
      <c r="BU17" s="557"/>
      <c r="BV17" s="557"/>
      <c r="BW17" s="557"/>
      <c r="BX17" s="557"/>
      <c r="BY17" s="557"/>
      <c r="BZ17" s="557"/>
      <c r="CA17" s="557"/>
      <c r="CB17" s="557"/>
      <c r="CC17" s="557"/>
      <c r="CD17" s="557"/>
      <c r="CE17" s="557"/>
      <c r="CF17" s="557"/>
      <c r="CG17" s="557"/>
      <c r="CH17" s="557"/>
      <c r="CI17" s="557"/>
      <c r="CJ17" s="557"/>
      <c r="CK17" s="557"/>
      <c r="CL17" s="557"/>
      <c r="CM17" s="557"/>
      <c r="CN17" s="557"/>
      <c r="CO17" s="557"/>
      <c r="CP17" s="557"/>
      <c r="CQ17" s="557"/>
      <c r="CR17" s="557"/>
      <c r="CS17" s="557"/>
      <c r="CT17" s="197" t="s">
        <v>175</v>
      </c>
      <c r="CU17" s="197"/>
      <c r="CV17" s="197"/>
      <c r="CW17" s="197"/>
      <c r="CX17" s="197" t="s">
        <v>178</v>
      </c>
      <c r="CY17" s="170"/>
      <c r="CZ17" s="196"/>
      <c r="DA17" s="170"/>
    </row>
    <row r="18" spans="1:105" x14ac:dyDescent="0.15">
      <c r="A18" s="436">
        <v>13</v>
      </c>
      <c r="B18" s="201"/>
      <c r="C18" s="1053"/>
      <c r="D18" s="1057"/>
      <c r="E18" s="1054"/>
      <c r="F18" s="1049"/>
      <c r="G18" s="1050"/>
      <c r="H18" s="1051"/>
      <c r="I18" s="1052"/>
      <c r="J18" s="1051"/>
      <c r="K18" s="1052"/>
      <c r="L18" s="1051"/>
      <c r="M18" s="1052"/>
      <c r="N18" s="1053"/>
      <c r="O18" s="1054"/>
      <c r="P18" s="202"/>
      <c r="Q18" s="1058"/>
      <c r="R18" s="1059"/>
      <c r="S18" s="203"/>
      <c r="T18" s="1055" t="str">
        <f t="shared" si="0"/>
        <v/>
      </c>
      <c r="U18" s="1056"/>
      <c r="V18" s="1061"/>
      <c r="W18" s="1062"/>
      <c r="X18" s="1062"/>
      <c r="Y18" s="1063"/>
      <c r="Z18" s="436">
        <f t="shared" si="3"/>
        <v>12</v>
      </c>
      <c r="AA18" s="436"/>
      <c r="AB18" s="1019"/>
      <c r="AC18" s="1020"/>
      <c r="AD18" s="1021"/>
      <c r="AE18" s="752"/>
      <c r="AF18" s="754"/>
      <c r="AG18" s="1022"/>
      <c r="AH18" s="1023"/>
      <c r="AI18" s="1022"/>
      <c r="AJ18" s="1023"/>
      <c r="AK18" s="1022"/>
      <c r="AL18" s="1023"/>
      <c r="AM18" s="1024"/>
      <c r="AN18" s="1025"/>
      <c r="AO18" s="558"/>
      <c r="AP18" s="1026"/>
      <c r="AQ18" s="1027"/>
      <c r="AR18" s="559"/>
      <c r="AS18" s="1026" t="str">
        <f t="shared" si="2"/>
        <v/>
      </c>
      <c r="AT18" s="1027"/>
      <c r="AU18" s="1028"/>
      <c r="AV18" s="1029"/>
      <c r="AW18" s="1029"/>
      <c r="AX18" s="1030"/>
      <c r="BA18" s="557"/>
      <c r="BB18" s="557"/>
      <c r="BC18" s="557"/>
      <c r="BD18" s="557"/>
      <c r="BE18" s="557"/>
      <c r="BF18" s="557"/>
      <c r="BG18" s="557"/>
      <c r="BH18" s="557"/>
      <c r="BI18" s="557"/>
      <c r="BJ18" s="557"/>
      <c r="BK18" s="557"/>
      <c r="BL18" s="557"/>
      <c r="BM18" s="557"/>
      <c r="BN18" s="557"/>
      <c r="BO18" s="557"/>
      <c r="BP18" s="557"/>
      <c r="BQ18" s="557"/>
      <c r="BR18" s="557"/>
      <c r="BS18" s="557"/>
      <c r="BT18" s="557"/>
      <c r="BU18" s="557"/>
      <c r="BV18" s="557"/>
      <c r="BW18" s="557"/>
      <c r="BX18" s="557"/>
      <c r="BY18" s="557"/>
      <c r="BZ18" s="557"/>
      <c r="CA18" s="557"/>
      <c r="CB18" s="557"/>
      <c r="CC18" s="557"/>
      <c r="CD18" s="557"/>
      <c r="CE18" s="557"/>
      <c r="CF18" s="557"/>
      <c r="CG18" s="557"/>
      <c r="CH18" s="557"/>
      <c r="CI18" s="557"/>
      <c r="CJ18" s="557"/>
      <c r="CK18" s="557"/>
      <c r="CL18" s="557"/>
      <c r="CM18" s="557"/>
      <c r="CN18" s="557"/>
      <c r="CO18" s="557"/>
      <c r="CP18" s="557"/>
      <c r="CQ18" s="557"/>
      <c r="CR18" s="557"/>
      <c r="CS18" s="557"/>
      <c r="CW18" s="170"/>
      <c r="CX18" s="170"/>
      <c r="CY18" s="170"/>
      <c r="CZ18" s="193"/>
      <c r="DA18" s="170"/>
    </row>
    <row r="19" spans="1:105" x14ac:dyDescent="0.15">
      <c r="A19" s="436">
        <v>14</v>
      </c>
      <c r="B19" s="201"/>
      <c r="C19" s="1053"/>
      <c r="D19" s="1057"/>
      <c r="E19" s="1054"/>
      <c r="F19" s="1049"/>
      <c r="G19" s="1050"/>
      <c r="H19" s="1051"/>
      <c r="I19" s="1052"/>
      <c r="J19" s="1051"/>
      <c r="K19" s="1052"/>
      <c r="L19" s="1051"/>
      <c r="M19" s="1052"/>
      <c r="N19" s="1053"/>
      <c r="O19" s="1054"/>
      <c r="P19" s="202"/>
      <c r="Q19" s="1058"/>
      <c r="R19" s="1059"/>
      <c r="S19" s="203"/>
      <c r="T19" s="1055" t="str">
        <f t="shared" si="0"/>
        <v/>
      </c>
      <c r="U19" s="1056"/>
      <c r="V19" s="1061"/>
      <c r="W19" s="1062"/>
      <c r="X19" s="1062"/>
      <c r="Y19" s="1063"/>
      <c r="Z19" s="436">
        <f t="shared" si="3"/>
        <v>13</v>
      </c>
      <c r="AA19" s="436"/>
      <c r="AB19" s="1019"/>
      <c r="AC19" s="1020"/>
      <c r="AD19" s="1021"/>
      <c r="AE19" s="752"/>
      <c r="AF19" s="754"/>
      <c r="AG19" s="1022"/>
      <c r="AH19" s="1023"/>
      <c r="AI19" s="1022"/>
      <c r="AJ19" s="1023"/>
      <c r="AK19" s="1022"/>
      <c r="AL19" s="1023"/>
      <c r="AM19" s="1024"/>
      <c r="AN19" s="1025"/>
      <c r="AO19" s="558"/>
      <c r="AP19" s="1026"/>
      <c r="AQ19" s="1027"/>
      <c r="AR19" s="559"/>
      <c r="AS19" s="1026" t="str">
        <f t="shared" si="2"/>
        <v/>
      </c>
      <c r="AT19" s="1027"/>
      <c r="AU19" s="1028"/>
      <c r="AV19" s="1029"/>
      <c r="AW19" s="1029"/>
      <c r="AX19" s="1030"/>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7"/>
      <c r="BX19" s="557"/>
      <c r="BY19" s="557"/>
      <c r="BZ19" s="557"/>
      <c r="CA19" s="557"/>
      <c r="CB19" s="557"/>
      <c r="CC19" s="557"/>
      <c r="CD19" s="557"/>
      <c r="CE19" s="557"/>
      <c r="CF19" s="557"/>
      <c r="CG19" s="557"/>
      <c r="CH19" s="557"/>
      <c r="CI19" s="557"/>
      <c r="CJ19" s="557"/>
      <c r="CK19" s="557"/>
      <c r="CL19" s="557"/>
      <c r="CM19" s="557"/>
      <c r="CN19" s="557"/>
      <c r="CO19" s="557"/>
      <c r="CP19" s="557"/>
      <c r="CQ19" s="557"/>
      <c r="CR19" s="557"/>
      <c r="CS19" s="557"/>
      <c r="CW19" s="170"/>
      <c r="CX19" s="170"/>
      <c r="CY19" s="170"/>
      <c r="CZ19" s="193"/>
      <c r="DA19" s="170"/>
    </row>
    <row r="20" spans="1:105" ht="12.75" customHeight="1" x14ac:dyDescent="0.15">
      <c r="A20" s="436">
        <v>15</v>
      </c>
      <c r="B20" s="201"/>
      <c r="C20" s="1053"/>
      <c r="D20" s="1057"/>
      <c r="E20" s="1054"/>
      <c r="F20" s="1049"/>
      <c r="G20" s="1050"/>
      <c r="H20" s="1051"/>
      <c r="I20" s="1052"/>
      <c r="J20" s="1051"/>
      <c r="K20" s="1052"/>
      <c r="L20" s="1051"/>
      <c r="M20" s="1052"/>
      <c r="N20" s="1053"/>
      <c r="O20" s="1054"/>
      <c r="P20" s="202"/>
      <c r="Q20" s="1058"/>
      <c r="R20" s="1059"/>
      <c r="S20" s="203"/>
      <c r="T20" s="1055" t="str">
        <f t="shared" si="0"/>
        <v/>
      </c>
      <c r="U20" s="1056"/>
      <c r="V20" s="1061"/>
      <c r="W20" s="1062"/>
      <c r="X20" s="1062"/>
      <c r="Y20" s="1063"/>
      <c r="Z20" s="436">
        <f t="shared" si="3"/>
        <v>14</v>
      </c>
      <c r="AA20" s="436"/>
      <c r="AB20" s="1019"/>
      <c r="AC20" s="1020"/>
      <c r="AD20" s="1021"/>
      <c r="AE20" s="752"/>
      <c r="AF20" s="754"/>
      <c r="AG20" s="1022"/>
      <c r="AH20" s="1023"/>
      <c r="AI20" s="1022"/>
      <c r="AJ20" s="1023"/>
      <c r="AK20" s="1022"/>
      <c r="AL20" s="1023"/>
      <c r="AM20" s="1024"/>
      <c r="AN20" s="1025"/>
      <c r="AO20" s="558"/>
      <c r="AP20" s="1026"/>
      <c r="AQ20" s="1027"/>
      <c r="AR20" s="559"/>
      <c r="AS20" s="1026" t="str">
        <f t="shared" si="2"/>
        <v/>
      </c>
      <c r="AT20" s="1027"/>
      <c r="AU20" s="1028"/>
      <c r="AV20" s="1029"/>
      <c r="AW20" s="1029"/>
      <c r="AX20" s="1030"/>
      <c r="BA20" s="557"/>
      <c r="BB20" s="557"/>
      <c r="BC20" s="557"/>
      <c r="BD20" s="557"/>
      <c r="BE20" s="557"/>
      <c r="BF20" s="557"/>
      <c r="BG20" s="557"/>
      <c r="BH20" s="557"/>
      <c r="BI20" s="557"/>
      <c r="BJ20" s="557"/>
      <c r="BK20" s="557"/>
      <c r="BL20" s="557"/>
      <c r="BM20" s="557"/>
      <c r="BN20" s="557"/>
      <c r="BO20" s="557"/>
      <c r="BP20" s="557"/>
      <c r="BQ20" s="557"/>
      <c r="BR20" s="557"/>
      <c r="BS20" s="557"/>
      <c r="BT20" s="557"/>
      <c r="BU20" s="557"/>
      <c r="BV20" s="557"/>
      <c r="BW20" s="557"/>
      <c r="BX20" s="557"/>
      <c r="BY20" s="557"/>
      <c r="BZ20" s="557"/>
      <c r="CA20" s="557"/>
      <c r="CB20" s="557"/>
      <c r="CC20" s="557"/>
      <c r="CD20" s="557"/>
      <c r="CE20" s="557"/>
      <c r="CF20" s="557"/>
      <c r="CG20" s="557"/>
      <c r="CH20" s="557"/>
      <c r="CI20" s="557"/>
      <c r="CJ20" s="557"/>
      <c r="CK20" s="557"/>
      <c r="CL20" s="557"/>
      <c r="CM20" s="557"/>
      <c r="CN20" s="557"/>
      <c r="CO20" s="557"/>
      <c r="CP20" s="557"/>
      <c r="CQ20" s="557"/>
      <c r="CR20" s="557"/>
      <c r="CS20" s="557"/>
      <c r="CW20" s="170"/>
      <c r="CX20" s="170"/>
      <c r="CY20" s="170"/>
      <c r="CZ20" s="193"/>
      <c r="DA20" s="170"/>
    </row>
    <row r="21" spans="1:105" x14ac:dyDescent="0.15">
      <c r="A21" s="436">
        <v>16</v>
      </c>
      <c r="B21" s="201"/>
      <c r="C21" s="1053"/>
      <c r="D21" s="1057"/>
      <c r="E21" s="1054"/>
      <c r="F21" s="1049"/>
      <c r="G21" s="1050"/>
      <c r="H21" s="1051"/>
      <c r="I21" s="1052"/>
      <c r="J21" s="1051"/>
      <c r="K21" s="1052"/>
      <c r="L21" s="1051"/>
      <c r="M21" s="1052"/>
      <c r="N21" s="1053"/>
      <c r="O21" s="1054"/>
      <c r="P21" s="202"/>
      <c r="Q21" s="1058"/>
      <c r="R21" s="1059"/>
      <c r="S21" s="203"/>
      <c r="T21" s="1055" t="str">
        <f t="shared" si="0"/>
        <v/>
      </c>
      <c r="U21" s="1056"/>
      <c r="V21" s="1061"/>
      <c r="W21" s="1062"/>
      <c r="X21" s="1062"/>
      <c r="Y21" s="1063"/>
      <c r="Z21" s="436">
        <f t="shared" si="3"/>
        <v>15</v>
      </c>
      <c r="AA21" s="436"/>
      <c r="AB21" s="1019"/>
      <c r="AC21" s="1020"/>
      <c r="AD21" s="1021"/>
      <c r="AE21" s="752"/>
      <c r="AF21" s="754"/>
      <c r="AG21" s="1022"/>
      <c r="AH21" s="1023"/>
      <c r="AI21" s="1022"/>
      <c r="AJ21" s="1023"/>
      <c r="AK21" s="1022"/>
      <c r="AL21" s="1023"/>
      <c r="AM21" s="1024"/>
      <c r="AN21" s="1025"/>
      <c r="AO21" s="558"/>
      <c r="AP21" s="1026"/>
      <c r="AQ21" s="1027"/>
      <c r="AR21" s="559"/>
      <c r="AS21" s="1026" t="str">
        <f t="shared" si="2"/>
        <v/>
      </c>
      <c r="AT21" s="1027"/>
      <c r="AU21" s="1028"/>
      <c r="AV21" s="1029"/>
      <c r="AW21" s="1029"/>
      <c r="AX21" s="1030"/>
      <c r="BA21" s="557"/>
      <c r="BB21" s="557"/>
      <c r="BC21" s="557"/>
      <c r="BD21" s="557"/>
      <c r="BE21" s="557"/>
      <c r="BF21" s="557"/>
      <c r="BG21" s="557"/>
      <c r="BH21" s="557"/>
      <c r="BI21" s="557"/>
      <c r="BJ21" s="557"/>
      <c r="BK21" s="557"/>
      <c r="BL21" s="557"/>
      <c r="BM21" s="557"/>
      <c r="BN21" s="557"/>
      <c r="BO21" s="557"/>
      <c r="BP21" s="557"/>
      <c r="BQ21" s="557"/>
      <c r="BR21" s="557"/>
      <c r="BS21" s="557"/>
      <c r="BT21" s="557"/>
      <c r="BU21" s="557"/>
      <c r="BV21" s="557"/>
      <c r="BW21" s="557"/>
      <c r="BX21" s="557"/>
      <c r="BY21" s="557"/>
      <c r="BZ21" s="557"/>
      <c r="CA21" s="557"/>
      <c r="CB21" s="557"/>
      <c r="CC21" s="557"/>
      <c r="CD21" s="557"/>
      <c r="CE21" s="557"/>
      <c r="CF21" s="557"/>
      <c r="CG21" s="557"/>
      <c r="CH21" s="557"/>
      <c r="CI21" s="557"/>
      <c r="CJ21" s="557"/>
      <c r="CK21" s="557"/>
      <c r="CL21" s="557"/>
      <c r="CM21" s="557"/>
      <c r="CN21" s="557"/>
      <c r="CO21" s="557"/>
      <c r="CP21" s="557"/>
      <c r="CQ21" s="557"/>
      <c r="CR21" s="557"/>
      <c r="CS21" s="557"/>
      <c r="CW21" s="170"/>
      <c r="CX21" s="170"/>
      <c r="CY21" s="170"/>
      <c r="CZ21" s="194"/>
      <c r="DA21" s="170"/>
    </row>
    <row r="22" spans="1:105" x14ac:dyDescent="0.15">
      <c r="A22" s="436">
        <v>17</v>
      </c>
      <c r="B22" s="201"/>
      <c r="C22" s="1053"/>
      <c r="D22" s="1057"/>
      <c r="E22" s="1054"/>
      <c r="F22" s="1049"/>
      <c r="G22" s="1050"/>
      <c r="H22" s="1051"/>
      <c r="I22" s="1052"/>
      <c r="J22" s="1051"/>
      <c r="K22" s="1052"/>
      <c r="L22" s="1051"/>
      <c r="M22" s="1052"/>
      <c r="N22" s="1053"/>
      <c r="O22" s="1054"/>
      <c r="P22" s="202"/>
      <c r="Q22" s="1058"/>
      <c r="R22" s="1059"/>
      <c r="S22" s="203"/>
      <c r="T22" s="1055" t="str">
        <f t="shared" si="0"/>
        <v/>
      </c>
      <c r="U22" s="1056"/>
      <c r="V22" s="1061"/>
      <c r="W22" s="1062"/>
      <c r="X22" s="1062"/>
      <c r="Y22" s="1063"/>
      <c r="Z22" s="436">
        <f t="shared" si="3"/>
        <v>16</v>
      </c>
      <c r="AA22" s="436"/>
      <c r="AB22" s="1019"/>
      <c r="AC22" s="1020"/>
      <c r="AD22" s="1021"/>
      <c r="AE22" s="752"/>
      <c r="AF22" s="754"/>
      <c r="AG22" s="1022"/>
      <c r="AH22" s="1023"/>
      <c r="AI22" s="1022"/>
      <c r="AJ22" s="1023"/>
      <c r="AK22" s="1022"/>
      <c r="AL22" s="1023"/>
      <c r="AM22" s="1024"/>
      <c r="AN22" s="1025"/>
      <c r="AO22" s="558"/>
      <c r="AP22" s="1026"/>
      <c r="AQ22" s="1027"/>
      <c r="AR22" s="559"/>
      <c r="AS22" s="1026" t="str">
        <f t="shared" si="2"/>
        <v/>
      </c>
      <c r="AT22" s="1027"/>
      <c r="AU22" s="1028"/>
      <c r="AV22" s="1029"/>
      <c r="AW22" s="1029"/>
      <c r="AX22" s="1030"/>
      <c r="BA22" s="557"/>
      <c r="BB22" s="557"/>
      <c r="BC22" s="557"/>
      <c r="BD22" s="557"/>
      <c r="BE22" s="557"/>
      <c r="BF22" s="557"/>
      <c r="BG22" s="557"/>
      <c r="BH22" s="557"/>
      <c r="BI22" s="557"/>
      <c r="BJ22" s="557"/>
      <c r="BK22" s="557"/>
      <c r="BL22" s="557"/>
      <c r="BM22" s="557"/>
      <c r="BN22" s="557"/>
      <c r="BO22" s="557"/>
      <c r="BP22" s="557"/>
      <c r="BQ22" s="557"/>
      <c r="BR22" s="557"/>
      <c r="BS22" s="557"/>
      <c r="BT22" s="557"/>
      <c r="BU22" s="557"/>
      <c r="BV22" s="557"/>
      <c r="BW22" s="557"/>
      <c r="BX22" s="557"/>
      <c r="BY22" s="557"/>
      <c r="BZ22" s="557"/>
      <c r="CA22" s="557"/>
      <c r="CB22" s="557"/>
      <c r="CC22" s="557"/>
      <c r="CD22" s="557"/>
      <c r="CE22" s="557"/>
      <c r="CF22" s="557"/>
      <c r="CG22" s="557"/>
      <c r="CH22" s="557"/>
      <c r="CI22" s="557"/>
      <c r="CJ22" s="557"/>
      <c r="CK22" s="557"/>
      <c r="CL22" s="557"/>
      <c r="CM22" s="557"/>
      <c r="CN22" s="557"/>
      <c r="CO22" s="557"/>
      <c r="CP22" s="557"/>
      <c r="CQ22" s="557"/>
      <c r="CR22" s="557"/>
      <c r="CS22" s="557"/>
      <c r="CW22" s="170"/>
      <c r="CX22" s="170"/>
      <c r="CY22" s="170"/>
      <c r="CZ22" s="194"/>
      <c r="DA22" s="170"/>
    </row>
    <row r="23" spans="1:105" x14ac:dyDescent="0.15">
      <c r="A23" s="436">
        <v>18</v>
      </c>
      <c r="B23" s="201"/>
      <c r="C23" s="1053"/>
      <c r="D23" s="1057"/>
      <c r="E23" s="1054"/>
      <c r="F23" s="1049"/>
      <c r="G23" s="1050"/>
      <c r="H23" s="1051"/>
      <c r="I23" s="1052"/>
      <c r="J23" s="1051"/>
      <c r="K23" s="1052"/>
      <c r="L23" s="1051"/>
      <c r="M23" s="1052"/>
      <c r="N23" s="1053"/>
      <c r="O23" s="1054"/>
      <c r="P23" s="202"/>
      <c r="Q23" s="1058"/>
      <c r="R23" s="1059"/>
      <c r="S23" s="203"/>
      <c r="T23" s="1055" t="str">
        <f t="shared" si="0"/>
        <v/>
      </c>
      <c r="U23" s="1056"/>
      <c r="V23" s="1061"/>
      <c r="W23" s="1062"/>
      <c r="X23" s="1062"/>
      <c r="Y23" s="1063"/>
      <c r="Z23" s="436">
        <f t="shared" si="3"/>
        <v>17</v>
      </c>
      <c r="AA23" s="436"/>
      <c r="AB23" s="1019"/>
      <c r="AC23" s="1020"/>
      <c r="AD23" s="1021"/>
      <c r="AE23" s="752"/>
      <c r="AF23" s="754"/>
      <c r="AG23" s="1022"/>
      <c r="AH23" s="1023"/>
      <c r="AI23" s="1022"/>
      <c r="AJ23" s="1023"/>
      <c r="AK23" s="1022"/>
      <c r="AL23" s="1023"/>
      <c r="AM23" s="1024"/>
      <c r="AN23" s="1025"/>
      <c r="AO23" s="558"/>
      <c r="AP23" s="1026"/>
      <c r="AQ23" s="1027"/>
      <c r="AR23" s="559"/>
      <c r="AS23" s="1026" t="str">
        <f t="shared" si="2"/>
        <v/>
      </c>
      <c r="AT23" s="1027"/>
      <c r="AU23" s="1028"/>
      <c r="AV23" s="1029"/>
      <c r="AW23" s="1029"/>
      <c r="AX23" s="1030"/>
      <c r="BA23" s="557"/>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557"/>
      <c r="CA23" s="557"/>
      <c r="CB23" s="557"/>
      <c r="CC23" s="557"/>
      <c r="CD23" s="557"/>
      <c r="CE23" s="557"/>
      <c r="CF23" s="557"/>
      <c r="CG23" s="557"/>
      <c r="CH23" s="557"/>
      <c r="CI23" s="557"/>
      <c r="CJ23" s="557"/>
      <c r="CK23" s="557"/>
      <c r="CL23" s="557"/>
      <c r="CM23" s="557"/>
      <c r="CN23" s="557"/>
      <c r="CO23" s="557"/>
      <c r="CP23" s="557"/>
      <c r="CQ23" s="557"/>
      <c r="CR23" s="557"/>
      <c r="CS23" s="557"/>
      <c r="CW23" s="170"/>
      <c r="CX23" s="170"/>
      <c r="CY23" s="170"/>
      <c r="CZ23" s="194"/>
      <c r="DA23" s="170"/>
    </row>
    <row r="24" spans="1:105" x14ac:dyDescent="0.15">
      <c r="A24" s="436">
        <v>19</v>
      </c>
      <c r="B24" s="201"/>
      <c r="C24" s="1053"/>
      <c r="D24" s="1057"/>
      <c r="E24" s="1054"/>
      <c r="F24" s="1049"/>
      <c r="G24" s="1050"/>
      <c r="H24" s="1051"/>
      <c r="I24" s="1052"/>
      <c r="J24" s="1051"/>
      <c r="K24" s="1052"/>
      <c r="L24" s="1051"/>
      <c r="M24" s="1052"/>
      <c r="N24" s="1053"/>
      <c r="O24" s="1054"/>
      <c r="P24" s="202"/>
      <c r="Q24" s="1058"/>
      <c r="R24" s="1059"/>
      <c r="S24" s="203"/>
      <c r="T24" s="1055" t="str">
        <f t="shared" si="0"/>
        <v/>
      </c>
      <c r="U24" s="1056"/>
      <c r="V24" s="1061"/>
      <c r="W24" s="1062"/>
      <c r="X24" s="1062"/>
      <c r="Y24" s="1063"/>
      <c r="Z24" s="436">
        <f t="shared" si="3"/>
        <v>18</v>
      </c>
      <c r="AA24" s="436"/>
      <c r="AB24" s="1019"/>
      <c r="AC24" s="1020"/>
      <c r="AD24" s="1021"/>
      <c r="AE24" s="752"/>
      <c r="AF24" s="754"/>
      <c r="AG24" s="1022"/>
      <c r="AH24" s="1023"/>
      <c r="AI24" s="1022"/>
      <c r="AJ24" s="1023"/>
      <c r="AK24" s="1022"/>
      <c r="AL24" s="1023"/>
      <c r="AM24" s="1024"/>
      <c r="AN24" s="1025"/>
      <c r="AO24" s="558"/>
      <c r="AP24" s="1026"/>
      <c r="AQ24" s="1027"/>
      <c r="AR24" s="559"/>
      <c r="AS24" s="1026" t="str">
        <f t="shared" si="2"/>
        <v/>
      </c>
      <c r="AT24" s="1027"/>
      <c r="AU24" s="1028"/>
      <c r="AV24" s="1029"/>
      <c r="AW24" s="1029"/>
      <c r="AX24" s="1030"/>
      <c r="BA24" s="557"/>
      <c r="BB24" s="557"/>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c r="BZ24" s="557"/>
      <c r="CA24" s="557"/>
      <c r="CB24" s="557"/>
      <c r="CC24" s="557"/>
      <c r="CD24" s="557"/>
      <c r="CE24" s="557"/>
      <c r="CF24" s="557"/>
      <c r="CG24" s="557"/>
      <c r="CH24" s="557"/>
      <c r="CI24" s="557"/>
      <c r="CJ24" s="557"/>
      <c r="CK24" s="557"/>
      <c r="CL24" s="557"/>
      <c r="CM24" s="557"/>
      <c r="CN24" s="557"/>
      <c r="CO24" s="557"/>
      <c r="CP24" s="557"/>
      <c r="CQ24" s="557"/>
      <c r="CR24" s="557"/>
      <c r="CS24" s="557"/>
      <c r="CW24" s="170"/>
      <c r="CX24" s="170"/>
      <c r="CY24" s="170"/>
      <c r="CZ24" s="193"/>
      <c r="DA24" s="170"/>
    </row>
    <row r="25" spans="1:105" x14ac:dyDescent="0.15">
      <c r="A25" s="436">
        <v>20</v>
      </c>
      <c r="B25" s="201"/>
      <c r="C25" s="1053"/>
      <c r="D25" s="1057"/>
      <c r="E25" s="1054"/>
      <c r="F25" s="1049"/>
      <c r="G25" s="1050"/>
      <c r="H25" s="1051"/>
      <c r="I25" s="1052"/>
      <c r="J25" s="1051"/>
      <c r="K25" s="1052"/>
      <c r="L25" s="1051"/>
      <c r="M25" s="1052"/>
      <c r="N25" s="1053"/>
      <c r="O25" s="1054"/>
      <c r="P25" s="202"/>
      <c r="Q25" s="1058"/>
      <c r="R25" s="1059"/>
      <c r="S25" s="203"/>
      <c r="T25" s="1055" t="str">
        <f t="shared" si="0"/>
        <v/>
      </c>
      <c r="U25" s="1056"/>
      <c r="V25" s="1061"/>
      <c r="W25" s="1062"/>
      <c r="X25" s="1062"/>
      <c r="Y25" s="1063"/>
      <c r="Z25" s="436">
        <f t="shared" si="3"/>
        <v>19</v>
      </c>
      <c r="AA25" s="436"/>
      <c r="AB25" s="1019"/>
      <c r="AC25" s="1020"/>
      <c r="AD25" s="1021"/>
      <c r="AE25" s="752"/>
      <c r="AF25" s="754"/>
      <c r="AG25" s="1022"/>
      <c r="AH25" s="1023"/>
      <c r="AI25" s="1022"/>
      <c r="AJ25" s="1023"/>
      <c r="AK25" s="1022"/>
      <c r="AL25" s="1023"/>
      <c r="AM25" s="1024"/>
      <c r="AN25" s="1025"/>
      <c r="AO25" s="558"/>
      <c r="AP25" s="1026"/>
      <c r="AQ25" s="1027"/>
      <c r="AR25" s="559"/>
      <c r="AS25" s="1026" t="str">
        <f t="shared" si="2"/>
        <v/>
      </c>
      <c r="AT25" s="1027"/>
      <c r="AU25" s="1028"/>
      <c r="AV25" s="1029"/>
      <c r="AW25" s="1029"/>
      <c r="AX25" s="1030"/>
      <c r="BA25" s="557"/>
      <c r="BB25" s="557"/>
      <c r="BC25" s="557"/>
      <c r="BD25" s="557"/>
      <c r="BE25" s="557"/>
      <c r="BF25" s="557"/>
      <c r="BG25" s="557"/>
      <c r="BH25" s="557"/>
      <c r="BI25" s="557"/>
      <c r="BJ25" s="557"/>
      <c r="BK25" s="557"/>
      <c r="BL25" s="557"/>
      <c r="BM25" s="557"/>
      <c r="BN25" s="557"/>
      <c r="BO25" s="557"/>
      <c r="BP25" s="557"/>
      <c r="BQ25" s="557"/>
      <c r="BR25" s="557"/>
      <c r="BS25" s="557"/>
      <c r="BT25" s="557"/>
      <c r="BU25" s="557"/>
      <c r="BV25" s="557"/>
      <c r="BW25" s="557"/>
      <c r="BX25" s="557"/>
      <c r="BY25" s="557"/>
      <c r="BZ25" s="557"/>
      <c r="CA25" s="557"/>
      <c r="CB25" s="557"/>
      <c r="CC25" s="557"/>
      <c r="CD25" s="557"/>
      <c r="CE25" s="557"/>
      <c r="CF25" s="557"/>
      <c r="CG25" s="557"/>
      <c r="CH25" s="557"/>
      <c r="CI25" s="557"/>
      <c r="CJ25" s="557"/>
      <c r="CK25" s="557"/>
      <c r="CL25" s="557"/>
      <c r="CM25" s="557"/>
      <c r="CN25" s="557"/>
      <c r="CO25" s="557"/>
      <c r="CP25" s="557"/>
      <c r="CQ25" s="557"/>
      <c r="CR25" s="557"/>
      <c r="CS25" s="557"/>
      <c r="CW25" s="170"/>
      <c r="CX25" s="170"/>
      <c r="CY25" s="170"/>
      <c r="CZ25" s="193"/>
      <c r="DA25" s="170"/>
    </row>
    <row r="26" spans="1:105" x14ac:dyDescent="0.15">
      <c r="A26" s="1011" t="s">
        <v>17</v>
      </c>
      <c r="B26" s="1012"/>
      <c r="C26" s="1012"/>
      <c r="D26" s="1012"/>
      <c r="E26" s="1012"/>
      <c r="F26" s="1012"/>
      <c r="G26" s="1012"/>
      <c r="H26" s="1012"/>
      <c r="I26" s="1012"/>
      <c r="J26" s="1012"/>
      <c r="K26" s="1012"/>
      <c r="L26" s="1012"/>
      <c r="M26" s="1012"/>
      <c r="N26" s="1012"/>
      <c r="O26" s="1012"/>
      <c r="P26" s="1012"/>
      <c r="Q26" s="1012"/>
      <c r="R26" s="1012"/>
      <c r="S26" s="1013"/>
      <c r="T26" s="1026">
        <f>SUM(T6:U25)</f>
        <v>0</v>
      </c>
      <c r="U26" s="1027"/>
      <c r="V26" s="1102"/>
      <c r="W26" s="1103"/>
      <c r="X26" s="1103"/>
      <c r="Y26" s="1104"/>
      <c r="Z26" s="436">
        <f t="shared" si="3"/>
        <v>20</v>
      </c>
      <c r="AA26" s="436"/>
      <c r="AB26" s="1019"/>
      <c r="AC26" s="1020"/>
      <c r="AD26" s="1021"/>
      <c r="AE26" s="752"/>
      <c r="AF26" s="754"/>
      <c r="AG26" s="1022"/>
      <c r="AH26" s="1023"/>
      <c r="AI26" s="1022"/>
      <c r="AJ26" s="1023"/>
      <c r="AK26" s="1022"/>
      <c r="AL26" s="1023"/>
      <c r="AM26" s="1024"/>
      <c r="AN26" s="1025"/>
      <c r="AO26" s="558"/>
      <c r="AP26" s="1026"/>
      <c r="AQ26" s="1027"/>
      <c r="AR26" s="559"/>
      <c r="AS26" s="1026" t="str">
        <f t="shared" si="2"/>
        <v/>
      </c>
      <c r="AT26" s="1027"/>
      <c r="AU26" s="1028"/>
      <c r="AV26" s="1029"/>
      <c r="AW26" s="1029"/>
      <c r="AX26" s="1030"/>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W26" s="170"/>
      <c r="CX26" s="170"/>
      <c r="CY26" s="170"/>
      <c r="CZ26" s="195"/>
      <c r="DA26" s="170"/>
    </row>
    <row r="27" spans="1:105" x14ac:dyDescent="0.15">
      <c r="A27" s="142"/>
      <c r="G27" s="141"/>
      <c r="H27" s="142"/>
      <c r="I27" s="143"/>
      <c r="J27" s="142"/>
      <c r="Z27" s="1011" t="s">
        <v>17</v>
      </c>
      <c r="AA27" s="1012"/>
      <c r="AB27" s="1012"/>
      <c r="AC27" s="1012"/>
      <c r="AD27" s="1012"/>
      <c r="AE27" s="1012"/>
      <c r="AF27" s="1012"/>
      <c r="AG27" s="1012"/>
      <c r="AH27" s="1012"/>
      <c r="AI27" s="1012"/>
      <c r="AJ27" s="1012"/>
      <c r="AK27" s="1012"/>
      <c r="AL27" s="1012"/>
      <c r="AM27" s="1012"/>
      <c r="AN27" s="1012"/>
      <c r="AO27" s="1012"/>
      <c r="AP27" s="1012"/>
      <c r="AQ27" s="1012"/>
      <c r="AR27" s="1013"/>
      <c r="AS27" s="1014">
        <v>84000000</v>
      </c>
      <c r="AT27" s="1015"/>
      <c r="AU27" s="1016"/>
      <c r="AV27" s="1017"/>
      <c r="AW27" s="1017"/>
      <c r="AX27" s="1018"/>
      <c r="CW27" s="170"/>
      <c r="CX27" s="170"/>
      <c r="CY27" s="170"/>
      <c r="CZ27" s="193"/>
      <c r="DA27" s="170"/>
    </row>
    <row r="28" spans="1:105" hidden="1" x14ac:dyDescent="0.15">
      <c r="A28" s="142"/>
      <c r="G28" s="141"/>
      <c r="H28" s="142"/>
      <c r="I28" s="142"/>
      <c r="J28" s="142"/>
      <c r="Z28" s="142"/>
      <c r="AA28" s="141" t="s">
        <v>173</v>
      </c>
      <c r="AB28" s="141"/>
      <c r="AC28" s="141"/>
      <c r="AD28" s="141"/>
      <c r="AE28" s="141" t="s">
        <v>18</v>
      </c>
      <c r="AF28" s="141"/>
      <c r="AG28" s="142"/>
      <c r="AH28" s="143"/>
      <c r="AI28" s="142"/>
      <c r="CW28" s="170"/>
      <c r="CX28" s="170"/>
      <c r="CY28" s="170"/>
      <c r="CZ28" s="193"/>
      <c r="DA28" s="170"/>
    </row>
    <row r="29" spans="1:105" hidden="1" x14ac:dyDescent="0.15">
      <c r="A29" s="142"/>
      <c r="G29" s="141"/>
      <c r="H29" s="142"/>
      <c r="I29" s="142"/>
      <c r="J29" s="142"/>
      <c r="Z29" s="142"/>
      <c r="AA29" s="197" t="s">
        <v>174</v>
      </c>
      <c r="AB29" s="197"/>
      <c r="AC29" s="197"/>
      <c r="AD29" s="197"/>
      <c r="AE29" s="197" t="s">
        <v>19</v>
      </c>
      <c r="AF29" s="141"/>
      <c r="AG29" s="142"/>
      <c r="AH29" s="142"/>
      <c r="AI29" s="142"/>
      <c r="CW29" s="170"/>
      <c r="CX29" s="170"/>
      <c r="CY29" s="170"/>
      <c r="CZ29" s="196"/>
      <c r="DA29" s="170"/>
    </row>
    <row r="30" spans="1:105" x14ac:dyDescent="0.15">
      <c r="A30" s="1004" t="s">
        <v>8</v>
      </c>
      <c r="B30" s="1004"/>
      <c r="C30" s="1004"/>
      <c r="D30" s="752" t="s">
        <v>22</v>
      </c>
      <c r="E30" s="753"/>
      <c r="F30" s="753"/>
      <c r="G30" s="753"/>
      <c r="H30" s="753"/>
      <c r="I30" s="753"/>
      <c r="J30" s="753"/>
      <c r="K30" s="753"/>
      <c r="L30" s="753"/>
      <c r="M30" s="753"/>
      <c r="N30" s="753"/>
      <c r="O30" s="754"/>
      <c r="Z30" s="142"/>
      <c r="AA30" s="197"/>
      <c r="AB30" s="197"/>
      <c r="AC30" s="197"/>
      <c r="AD30" s="197"/>
      <c r="AE30" s="197"/>
      <c r="AF30" s="141"/>
      <c r="AG30" s="142"/>
      <c r="AH30" s="142"/>
      <c r="AI30" s="142"/>
      <c r="CW30" s="170"/>
      <c r="CX30" s="170"/>
      <c r="CY30" s="170"/>
      <c r="CZ30" s="193"/>
      <c r="DA30" s="170"/>
    </row>
    <row r="31" spans="1:105" ht="12.75" customHeight="1" x14ac:dyDescent="0.15">
      <c r="A31" s="992" t="s">
        <v>438</v>
      </c>
      <c r="B31" s="993"/>
      <c r="C31" s="994"/>
      <c r="D31" s="1010" t="s">
        <v>439</v>
      </c>
      <c r="E31" s="999"/>
      <c r="F31" s="999"/>
      <c r="G31" s="999"/>
      <c r="H31" s="999"/>
      <c r="I31" s="999"/>
      <c r="J31" s="999"/>
      <c r="K31" s="999"/>
      <c r="L31" s="999"/>
      <c r="M31" s="999"/>
      <c r="N31" s="999"/>
      <c r="O31" s="1000"/>
      <c r="Z31" s="1004" t="s">
        <v>8</v>
      </c>
      <c r="AA31" s="1004"/>
      <c r="AB31" s="1004"/>
      <c r="AC31" s="752" t="s">
        <v>22</v>
      </c>
      <c r="AD31" s="753"/>
      <c r="AE31" s="753"/>
      <c r="AF31" s="753"/>
      <c r="AG31" s="753"/>
      <c r="AH31" s="753"/>
      <c r="AI31" s="753"/>
      <c r="AJ31" s="753"/>
      <c r="AK31" s="753"/>
      <c r="AL31" s="753"/>
      <c r="AM31" s="753"/>
      <c r="AN31" s="754"/>
      <c r="CW31" s="170"/>
      <c r="CX31" s="170"/>
      <c r="CY31" s="170"/>
      <c r="CZ31" s="193"/>
      <c r="DA31" s="170"/>
    </row>
    <row r="32" spans="1:105" x14ac:dyDescent="0.15">
      <c r="A32" s="995"/>
      <c r="B32" s="996"/>
      <c r="C32" s="997"/>
      <c r="D32" s="1001"/>
      <c r="E32" s="1002"/>
      <c r="F32" s="1002"/>
      <c r="G32" s="1002"/>
      <c r="H32" s="1002"/>
      <c r="I32" s="1002"/>
      <c r="J32" s="1002"/>
      <c r="K32" s="1002"/>
      <c r="L32" s="1002"/>
      <c r="M32" s="1002"/>
      <c r="N32" s="1002"/>
      <c r="O32" s="1003"/>
      <c r="Z32" s="992" t="s">
        <v>173</v>
      </c>
      <c r="AA32" s="993"/>
      <c r="AB32" s="994"/>
      <c r="AC32" s="1010" t="s">
        <v>439</v>
      </c>
      <c r="AD32" s="999"/>
      <c r="AE32" s="999"/>
      <c r="AF32" s="999"/>
      <c r="AG32" s="999"/>
      <c r="AH32" s="999"/>
      <c r="AI32" s="999"/>
      <c r="AJ32" s="999"/>
      <c r="AK32" s="999"/>
      <c r="AL32" s="999"/>
      <c r="AM32" s="999"/>
      <c r="AN32" s="1000"/>
      <c r="CW32" s="170"/>
      <c r="CX32" s="170"/>
      <c r="CY32" s="170"/>
      <c r="CZ32" s="193"/>
      <c r="DA32" s="170"/>
    </row>
    <row r="33" spans="1:105" ht="12.75" customHeight="1" x14ac:dyDescent="0.15">
      <c r="A33" s="992" t="s">
        <v>440</v>
      </c>
      <c r="B33" s="993"/>
      <c r="C33" s="994"/>
      <c r="D33" s="998" t="s">
        <v>457</v>
      </c>
      <c r="E33" s="999"/>
      <c r="F33" s="999"/>
      <c r="G33" s="999"/>
      <c r="H33" s="999"/>
      <c r="I33" s="999"/>
      <c r="J33" s="999"/>
      <c r="K33" s="999"/>
      <c r="L33" s="999"/>
      <c r="M33" s="999"/>
      <c r="N33" s="999"/>
      <c r="O33" s="1000"/>
      <c r="Z33" s="995"/>
      <c r="AA33" s="996"/>
      <c r="AB33" s="997"/>
      <c r="AC33" s="1001"/>
      <c r="AD33" s="1002"/>
      <c r="AE33" s="1002"/>
      <c r="AF33" s="1002"/>
      <c r="AG33" s="1002"/>
      <c r="AH33" s="1002"/>
      <c r="AI33" s="1002"/>
      <c r="AJ33" s="1002"/>
      <c r="AK33" s="1002"/>
      <c r="AL33" s="1002"/>
      <c r="AM33" s="1002"/>
      <c r="AN33" s="1003"/>
      <c r="CW33" s="170"/>
      <c r="CX33" s="170"/>
      <c r="CY33" s="170"/>
      <c r="CZ33" s="194"/>
      <c r="DA33" s="170"/>
    </row>
    <row r="34" spans="1:105" x14ac:dyDescent="0.15">
      <c r="A34" s="995"/>
      <c r="B34" s="996"/>
      <c r="C34" s="997"/>
      <c r="D34" s="1001"/>
      <c r="E34" s="1002"/>
      <c r="F34" s="1002"/>
      <c r="G34" s="1002"/>
      <c r="H34" s="1002"/>
      <c r="I34" s="1002"/>
      <c r="J34" s="1002"/>
      <c r="K34" s="1002"/>
      <c r="L34" s="1002"/>
      <c r="M34" s="1002"/>
      <c r="N34" s="1002"/>
      <c r="O34" s="1003"/>
      <c r="Z34" s="992" t="s">
        <v>174</v>
      </c>
      <c r="AA34" s="993"/>
      <c r="AB34" s="994"/>
      <c r="AC34" s="998" t="s">
        <v>457</v>
      </c>
      <c r="AD34" s="999"/>
      <c r="AE34" s="999"/>
      <c r="AF34" s="999"/>
      <c r="AG34" s="999"/>
      <c r="AH34" s="999"/>
      <c r="AI34" s="999"/>
      <c r="AJ34" s="999"/>
      <c r="AK34" s="999"/>
      <c r="AL34" s="999"/>
      <c r="AM34" s="999"/>
      <c r="AN34" s="1000"/>
      <c r="CW34" s="170"/>
      <c r="CX34" s="170"/>
      <c r="CY34" s="170"/>
      <c r="CZ34" s="194"/>
      <c r="DA34" s="170"/>
    </row>
    <row r="35" spans="1:105" ht="12.75" customHeight="1" x14ac:dyDescent="0.15">
      <c r="A35" s="992" t="s">
        <v>441</v>
      </c>
      <c r="B35" s="993"/>
      <c r="C35" s="994"/>
      <c r="D35" s="998" t="s">
        <v>442</v>
      </c>
      <c r="E35" s="999"/>
      <c r="F35" s="999"/>
      <c r="G35" s="999"/>
      <c r="H35" s="999"/>
      <c r="I35" s="999"/>
      <c r="J35" s="999"/>
      <c r="K35" s="999"/>
      <c r="L35" s="999"/>
      <c r="M35" s="999"/>
      <c r="N35" s="999"/>
      <c r="O35" s="1000"/>
      <c r="Z35" s="995"/>
      <c r="AA35" s="996"/>
      <c r="AB35" s="997"/>
      <c r="AC35" s="1001"/>
      <c r="AD35" s="1002"/>
      <c r="AE35" s="1002"/>
      <c r="AF35" s="1002"/>
      <c r="AG35" s="1002"/>
      <c r="AH35" s="1002"/>
      <c r="AI35" s="1002"/>
      <c r="AJ35" s="1002"/>
      <c r="AK35" s="1002"/>
      <c r="AL35" s="1002"/>
      <c r="AM35" s="1002"/>
      <c r="AN35" s="1003"/>
      <c r="CW35" s="170"/>
      <c r="CX35" s="170"/>
      <c r="CY35" s="170"/>
      <c r="CZ35" s="194"/>
      <c r="DA35" s="170"/>
    </row>
    <row r="36" spans="1:105" x14ac:dyDescent="0.15">
      <c r="A36" s="995"/>
      <c r="B36" s="996"/>
      <c r="C36" s="997"/>
      <c r="D36" s="1001"/>
      <c r="E36" s="1002"/>
      <c r="F36" s="1002"/>
      <c r="G36" s="1002"/>
      <c r="H36" s="1002"/>
      <c r="I36" s="1002"/>
      <c r="J36" s="1002"/>
      <c r="K36" s="1002"/>
      <c r="L36" s="1002"/>
      <c r="M36" s="1002"/>
      <c r="N36" s="1002"/>
      <c r="O36" s="1003"/>
      <c r="Z36" s="992" t="s">
        <v>175</v>
      </c>
      <c r="AA36" s="993"/>
      <c r="AB36" s="994"/>
      <c r="AC36" s="998" t="s">
        <v>442</v>
      </c>
      <c r="AD36" s="999"/>
      <c r="AE36" s="999"/>
      <c r="AF36" s="999"/>
      <c r="AG36" s="999"/>
      <c r="AH36" s="999"/>
      <c r="AI36" s="999"/>
      <c r="AJ36" s="999"/>
      <c r="AK36" s="999"/>
      <c r="AL36" s="999"/>
      <c r="AM36" s="999"/>
      <c r="AN36" s="1000"/>
      <c r="CW36" s="170"/>
      <c r="CX36" s="170"/>
      <c r="CY36" s="170"/>
      <c r="CZ36" s="193"/>
      <c r="DA36" s="170"/>
    </row>
    <row r="37" spans="1:105" ht="12.75" customHeight="1" x14ac:dyDescent="0.15">
      <c r="A37" s="144"/>
      <c r="B37" s="144"/>
      <c r="C37" s="145"/>
      <c r="D37" s="142"/>
      <c r="E37" s="142"/>
      <c r="F37" s="142"/>
      <c r="G37" s="142"/>
      <c r="H37" s="142"/>
      <c r="I37" s="142"/>
      <c r="J37" s="142"/>
      <c r="K37" s="142"/>
      <c r="L37" s="142"/>
      <c r="M37" s="142"/>
      <c r="N37" s="142"/>
      <c r="O37" s="142"/>
      <c r="Z37" s="995"/>
      <c r="AA37" s="996"/>
      <c r="AB37" s="997"/>
      <c r="AC37" s="1001"/>
      <c r="AD37" s="1002"/>
      <c r="AE37" s="1002"/>
      <c r="AF37" s="1002"/>
      <c r="AG37" s="1002"/>
      <c r="AH37" s="1002"/>
      <c r="AI37" s="1002"/>
      <c r="AJ37" s="1002"/>
      <c r="AK37" s="1002"/>
      <c r="AL37" s="1002"/>
      <c r="AM37" s="1002"/>
      <c r="AN37" s="1003"/>
      <c r="CW37" s="170"/>
      <c r="CX37" s="170"/>
      <c r="CY37" s="170"/>
      <c r="CZ37" s="194"/>
      <c r="DA37" s="170"/>
    </row>
    <row r="38" spans="1:105" x14ac:dyDescent="0.15">
      <c r="A38" s="1004" t="s">
        <v>9</v>
      </c>
      <c r="B38" s="1004"/>
      <c r="C38" s="1004"/>
      <c r="D38" s="752" t="s">
        <v>22</v>
      </c>
      <c r="E38" s="753"/>
      <c r="F38" s="753"/>
      <c r="G38" s="753"/>
      <c r="H38" s="753"/>
      <c r="I38" s="753"/>
      <c r="J38" s="753"/>
      <c r="K38" s="753"/>
      <c r="L38" s="753"/>
      <c r="M38" s="753"/>
      <c r="N38" s="753"/>
      <c r="O38" s="754"/>
      <c r="P38" s="82"/>
      <c r="Q38" s="82"/>
      <c r="Z38" s="142"/>
      <c r="AA38" s="142"/>
      <c r="AB38" s="145"/>
      <c r="AC38" s="142"/>
      <c r="AD38" s="142"/>
      <c r="AE38" s="142"/>
      <c r="AF38" s="142"/>
      <c r="AG38" s="142"/>
      <c r="AH38" s="142"/>
      <c r="AI38" s="142"/>
      <c r="AJ38" s="142"/>
      <c r="AK38" s="142"/>
      <c r="AL38" s="142"/>
      <c r="AM38" s="142"/>
      <c r="AN38" s="142"/>
      <c r="CW38" s="170"/>
      <c r="CX38" s="170"/>
      <c r="CY38" s="170"/>
      <c r="CZ38" s="194"/>
      <c r="DA38" s="170"/>
    </row>
    <row r="39" spans="1:105" ht="12.75" customHeight="1" x14ac:dyDescent="0.15">
      <c r="A39" s="992" t="s">
        <v>18</v>
      </c>
      <c r="B39" s="993"/>
      <c r="C39" s="994"/>
      <c r="D39" s="998" t="s">
        <v>197</v>
      </c>
      <c r="E39" s="1005"/>
      <c r="F39" s="1005"/>
      <c r="G39" s="1005"/>
      <c r="H39" s="1005"/>
      <c r="I39" s="1005"/>
      <c r="J39" s="1005"/>
      <c r="K39" s="1005"/>
      <c r="L39" s="1005"/>
      <c r="M39" s="1005"/>
      <c r="N39" s="1005"/>
      <c r="O39" s="1006"/>
      <c r="P39" s="82"/>
      <c r="Q39" s="82"/>
      <c r="Z39" s="1004" t="s">
        <v>9</v>
      </c>
      <c r="AA39" s="1004"/>
      <c r="AB39" s="1004"/>
      <c r="AC39" s="752" t="s">
        <v>22</v>
      </c>
      <c r="AD39" s="753"/>
      <c r="AE39" s="753"/>
      <c r="AF39" s="753"/>
      <c r="AG39" s="753"/>
      <c r="AH39" s="753"/>
      <c r="AI39" s="753"/>
      <c r="AJ39" s="753"/>
      <c r="AK39" s="753"/>
      <c r="AL39" s="753"/>
      <c r="AM39" s="753"/>
      <c r="AN39" s="754"/>
      <c r="AO39" s="82"/>
      <c r="AP39" s="82"/>
      <c r="CW39" s="170"/>
      <c r="CX39" s="170"/>
      <c r="CY39" s="170"/>
      <c r="CZ39" s="194"/>
      <c r="DA39" s="170"/>
    </row>
    <row r="40" spans="1:105" x14ac:dyDescent="0.15">
      <c r="A40" s="995"/>
      <c r="B40" s="996"/>
      <c r="C40" s="997"/>
      <c r="D40" s="1007"/>
      <c r="E40" s="1008"/>
      <c r="F40" s="1008"/>
      <c r="G40" s="1008"/>
      <c r="H40" s="1008"/>
      <c r="I40" s="1008"/>
      <c r="J40" s="1008"/>
      <c r="K40" s="1008"/>
      <c r="L40" s="1008"/>
      <c r="M40" s="1008"/>
      <c r="N40" s="1008"/>
      <c r="O40" s="1009"/>
      <c r="P40" s="82"/>
      <c r="Q40" s="82"/>
      <c r="Z40" s="992" t="s">
        <v>18</v>
      </c>
      <c r="AA40" s="993"/>
      <c r="AB40" s="994"/>
      <c r="AC40" s="998" t="s">
        <v>197</v>
      </c>
      <c r="AD40" s="1005"/>
      <c r="AE40" s="1005"/>
      <c r="AF40" s="1005"/>
      <c r="AG40" s="1005"/>
      <c r="AH40" s="1005"/>
      <c r="AI40" s="1005"/>
      <c r="AJ40" s="1005"/>
      <c r="AK40" s="1005"/>
      <c r="AL40" s="1005"/>
      <c r="AM40" s="1005"/>
      <c r="AN40" s="1006"/>
      <c r="AO40" s="82"/>
      <c r="AP40" s="82"/>
      <c r="CW40" s="170"/>
      <c r="CX40" s="170"/>
      <c r="CY40" s="170"/>
      <c r="CZ40" s="193"/>
      <c r="DA40" s="170"/>
    </row>
    <row r="41" spans="1:105" x14ac:dyDescent="0.15">
      <c r="A41" s="992" t="s">
        <v>19</v>
      </c>
      <c r="B41" s="993"/>
      <c r="C41" s="994"/>
      <c r="D41" s="1010" t="s">
        <v>198</v>
      </c>
      <c r="E41" s="999"/>
      <c r="F41" s="999"/>
      <c r="G41" s="999"/>
      <c r="H41" s="999"/>
      <c r="I41" s="999"/>
      <c r="J41" s="999"/>
      <c r="K41" s="999"/>
      <c r="L41" s="999"/>
      <c r="M41" s="999"/>
      <c r="N41" s="999"/>
      <c r="O41" s="1000"/>
      <c r="P41" s="82"/>
      <c r="Q41" s="82"/>
      <c r="Z41" s="995"/>
      <c r="AA41" s="996"/>
      <c r="AB41" s="997"/>
      <c r="AC41" s="1007"/>
      <c r="AD41" s="1008"/>
      <c r="AE41" s="1008"/>
      <c r="AF41" s="1008"/>
      <c r="AG41" s="1008"/>
      <c r="AH41" s="1008"/>
      <c r="AI41" s="1008"/>
      <c r="AJ41" s="1008"/>
      <c r="AK41" s="1008"/>
      <c r="AL41" s="1008"/>
      <c r="AM41" s="1008"/>
      <c r="AN41" s="1009"/>
      <c r="AO41" s="82"/>
      <c r="AP41" s="82"/>
      <c r="CW41" s="170"/>
      <c r="CX41" s="170"/>
      <c r="CY41" s="170"/>
      <c r="CZ41" s="193"/>
      <c r="DA41" s="170"/>
    </row>
    <row r="42" spans="1:105" ht="20.100000000000001" customHeight="1" x14ac:dyDescent="0.15">
      <c r="A42" s="995"/>
      <c r="B42" s="996"/>
      <c r="C42" s="997"/>
      <c r="D42" s="1001"/>
      <c r="E42" s="1002"/>
      <c r="F42" s="1002"/>
      <c r="G42" s="1002"/>
      <c r="H42" s="1002"/>
      <c r="I42" s="1002"/>
      <c r="J42" s="1002"/>
      <c r="K42" s="1002"/>
      <c r="L42" s="1002"/>
      <c r="M42" s="1002"/>
      <c r="N42" s="1002"/>
      <c r="O42" s="1003"/>
      <c r="P42" s="82"/>
      <c r="Q42" s="82"/>
      <c r="Z42" s="992" t="s">
        <v>19</v>
      </c>
      <c r="AA42" s="993"/>
      <c r="AB42" s="994"/>
      <c r="AC42" s="1010" t="s">
        <v>198</v>
      </c>
      <c r="AD42" s="999"/>
      <c r="AE42" s="999"/>
      <c r="AF42" s="999"/>
      <c r="AG42" s="999"/>
      <c r="AH42" s="999"/>
      <c r="AI42" s="999"/>
      <c r="AJ42" s="999"/>
      <c r="AK42" s="999"/>
      <c r="AL42" s="999"/>
      <c r="AM42" s="999"/>
      <c r="AN42" s="1000"/>
      <c r="AO42" s="82"/>
      <c r="AP42" s="82"/>
      <c r="CW42" s="170"/>
      <c r="CX42" s="170"/>
      <c r="CY42" s="170"/>
      <c r="CZ42" s="195"/>
      <c r="DA42" s="170"/>
    </row>
    <row r="43" spans="1:105" ht="12.75" customHeight="1" x14ac:dyDescent="0.15">
      <c r="A43" s="992" t="s">
        <v>20</v>
      </c>
      <c r="B43" s="993"/>
      <c r="C43" s="994"/>
      <c r="D43" s="998" t="s">
        <v>199</v>
      </c>
      <c r="E43" s="1005"/>
      <c r="F43" s="1005"/>
      <c r="G43" s="1005"/>
      <c r="H43" s="1005"/>
      <c r="I43" s="1005"/>
      <c r="J43" s="1005"/>
      <c r="K43" s="1005"/>
      <c r="L43" s="1005"/>
      <c r="M43" s="1005"/>
      <c r="N43" s="1005"/>
      <c r="O43" s="1006"/>
      <c r="P43" s="82"/>
      <c r="Q43" s="82"/>
      <c r="Z43" s="995"/>
      <c r="AA43" s="996"/>
      <c r="AB43" s="997"/>
      <c r="AC43" s="1001"/>
      <c r="AD43" s="1002"/>
      <c r="AE43" s="1002"/>
      <c r="AF43" s="1002"/>
      <c r="AG43" s="1002"/>
      <c r="AH43" s="1002"/>
      <c r="AI43" s="1002"/>
      <c r="AJ43" s="1002"/>
      <c r="AK43" s="1002"/>
      <c r="AL43" s="1002"/>
      <c r="AM43" s="1002"/>
      <c r="AN43" s="1003"/>
      <c r="AO43" s="82"/>
      <c r="AP43" s="82"/>
      <c r="CW43" s="170"/>
      <c r="CX43" s="170"/>
      <c r="CY43" s="170"/>
      <c r="CZ43" s="193"/>
      <c r="DA43" s="170"/>
    </row>
    <row r="44" spans="1:105" x14ac:dyDescent="0.15">
      <c r="A44" s="995"/>
      <c r="B44" s="996"/>
      <c r="C44" s="997"/>
      <c r="D44" s="1007"/>
      <c r="E44" s="1008"/>
      <c r="F44" s="1008"/>
      <c r="G44" s="1008"/>
      <c r="H44" s="1008"/>
      <c r="I44" s="1008"/>
      <c r="J44" s="1008"/>
      <c r="K44" s="1008"/>
      <c r="L44" s="1008"/>
      <c r="M44" s="1008"/>
      <c r="N44" s="1008"/>
      <c r="O44" s="1009"/>
      <c r="P44" s="82"/>
      <c r="Q44" s="82"/>
      <c r="Z44" s="992" t="s">
        <v>20</v>
      </c>
      <c r="AA44" s="993"/>
      <c r="AB44" s="994"/>
      <c r="AC44" s="998" t="s">
        <v>199</v>
      </c>
      <c r="AD44" s="1005"/>
      <c r="AE44" s="1005"/>
      <c r="AF44" s="1005"/>
      <c r="AG44" s="1005"/>
      <c r="AH44" s="1005"/>
      <c r="AI44" s="1005"/>
      <c r="AJ44" s="1005"/>
      <c r="AK44" s="1005"/>
      <c r="AL44" s="1005"/>
      <c r="AM44" s="1005"/>
      <c r="AN44" s="1006"/>
      <c r="AO44" s="82"/>
      <c r="AP44" s="82"/>
      <c r="CW44" s="170"/>
      <c r="CX44" s="170"/>
      <c r="CY44" s="170"/>
      <c r="CZ44" s="193"/>
      <c r="DA44" s="170"/>
    </row>
    <row r="45" spans="1:105" x14ac:dyDescent="0.15">
      <c r="A45" s="82"/>
      <c r="B45" s="82"/>
      <c r="C45" s="82"/>
      <c r="D45" s="82"/>
      <c r="E45" s="82"/>
      <c r="F45" s="82"/>
      <c r="G45" s="82"/>
      <c r="H45" s="82"/>
      <c r="I45" s="82"/>
      <c r="J45" s="82"/>
      <c r="K45" s="82"/>
      <c r="L45" s="82"/>
      <c r="M45" s="82"/>
      <c r="N45" s="82"/>
      <c r="O45" s="82"/>
      <c r="P45" s="82"/>
      <c r="Q45" s="82"/>
      <c r="Z45" s="995"/>
      <c r="AA45" s="996"/>
      <c r="AB45" s="997"/>
      <c r="AC45" s="1007"/>
      <c r="AD45" s="1008"/>
      <c r="AE45" s="1008"/>
      <c r="AF45" s="1008"/>
      <c r="AG45" s="1008"/>
      <c r="AH45" s="1008"/>
      <c r="AI45" s="1008"/>
      <c r="AJ45" s="1008"/>
      <c r="AK45" s="1008"/>
      <c r="AL45" s="1008"/>
      <c r="AM45" s="1008"/>
      <c r="AN45" s="1009"/>
      <c r="AO45" s="82"/>
      <c r="AP45" s="82"/>
      <c r="CW45" s="170"/>
      <c r="CX45" s="170"/>
      <c r="CY45" s="170"/>
      <c r="CZ45" s="196"/>
      <c r="DA45" s="170"/>
    </row>
    <row r="46" spans="1:105" x14ac:dyDescent="0.15">
      <c r="A46" s="82"/>
      <c r="B46" s="82"/>
      <c r="C46" s="82"/>
      <c r="D46" s="82"/>
      <c r="E46" s="82"/>
      <c r="F46" s="82"/>
      <c r="G46" s="82"/>
      <c r="H46" s="82"/>
      <c r="I46" s="82"/>
      <c r="J46" s="82"/>
      <c r="K46" s="82"/>
      <c r="L46" s="82"/>
      <c r="M46" s="82"/>
      <c r="N46" s="82"/>
      <c r="O46" s="82"/>
      <c r="P46" s="82"/>
      <c r="Q46" s="82"/>
      <c r="Z46" s="82"/>
      <c r="AA46" s="82"/>
      <c r="AB46" s="82"/>
      <c r="AC46" s="82"/>
      <c r="AD46" s="82"/>
      <c r="AE46" s="82"/>
      <c r="AF46" s="82"/>
      <c r="AG46" s="82"/>
      <c r="AH46" s="82"/>
      <c r="AI46" s="82"/>
      <c r="AJ46" s="82"/>
      <c r="AK46" s="82"/>
      <c r="AL46" s="82"/>
      <c r="AM46" s="82"/>
      <c r="AN46" s="82"/>
      <c r="AO46" s="82"/>
      <c r="AP46" s="82"/>
      <c r="CW46" s="170"/>
      <c r="CX46" s="170"/>
      <c r="CY46" s="170"/>
      <c r="CZ46" s="193"/>
      <c r="DA46" s="170"/>
    </row>
    <row r="47" spans="1:105" ht="12.75" customHeight="1" x14ac:dyDescent="0.15">
      <c r="A47" s="82"/>
      <c r="B47" s="82"/>
      <c r="C47" s="82"/>
      <c r="D47" s="82"/>
      <c r="E47" s="82"/>
      <c r="F47" s="82"/>
      <c r="G47" s="82"/>
      <c r="H47" s="82"/>
      <c r="I47" s="82"/>
      <c r="J47" s="82"/>
      <c r="K47" s="82"/>
      <c r="L47" s="82"/>
      <c r="M47" s="82"/>
      <c r="N47" s="82"/>
      <c r="O47" s="82"/>
      <c r="P47" s="82"/>
      <c r="Q47" s="82"/>
      <c r="Z47" s="82"/>
      <c r="AA47" s="82"/>
      <c r="AB47" s="82"/>
      <c r="AC47" s="82"/>
      <c r="AD47" s="82"/>
      <c r="AE47" s="82"/>
      <c r="AF47" s="82"/>
      <c r="AG47" s="82"/>
      <c r="AH47" s="82"/>
      <c r="AI47" s="82"/>
      <c r="AJ47" s="82"/>
      <c r="AK47" s="82"/>
      <c r="AL47" s="82"/>
      <c r="AM47" s="82"/>
      <c r="AN47" s="82"/>
      <c r="AO47" s="82"/>
      <c r="AP47" s="82"/>
      <c r="CW47" s="170"/>
      <c r="CX47" s="170"/>
      <c r="CY47" s="170"/>
      <c r="CZ47" s="193"/>
      <c r="DA47" s="170"/>
    </row>
    <row r="48" spans="1:105" ht="18.75" customHeight="1" x14ac:dyDescent="0.15">
      <c r="A48" s="82"/>
      <c r="B48" s="82"/>
      <c r="C48" s="82"/>
      <c r="D48" s="82"/>
      <c r="E48" s="82"/>
      <c r="F48" s="82"/>
      <c r="G48" s="82"/>
      <c r="H48" s="82"/>
      <c r="I48" s="82"/>
      <c r="J48" s="82"/>
      <c r="K48" s="82"/>
      <c r="L48" s="82"/>
      <c r="M48" s="82"/>
      <c r="N48" s="82"/>
      <c r="O48" s="82"/>
      <c r="P48" s="82"/>
      <c r="Q48" s="82"/>
      <c r="Z48" s="82"/>
      <c r="AA48" s="82"/>
      <c r="AB48" s="82"/>
      <c r="AC48" s="82"/>
      <c r="AD48" s="82"/>
      <c r="AE48" s="82"/>
      <c r="AF48" s="82"/>
      <c r="AG48" s="82"/>
      <c r="AH48" s="82"/>
      <c r="AI48" s="82"/>
      <c r="AJ48" s="82"/>
      <c r="AK48" s="82"/>
      <c r="AL48" s="82"/>
      <c r="AM48" s="82"/>
      <c r="AN48" s="82"/>
      <c r="AO48" s="82"/>
      <c r="AP48" s="82"/>
      <c r="CW48" s="170"/>
      <c r="CX48" s="170"/>
      <c r="CY48" s="170"/>
      <c r="CZ48" s="193"/>
      <c r="DA48" s="170"/>
    </row>
    <row r="49" spans="1:105" x14ac:dyDescent="0.15">
      <c r="A49" s="82"/>
      <c r="B49" s="82"/>
      <c r="C49" s="82"/>
      <c r="D49" s="82"/>
      <c r="E49" s="82"/>
      <c r="F49" s="82"/>
      <c r="G49" s="82"/>
      <c r="H49" s="82"/>
      <c r="I49" s="82"/>
      <c r="J49" s="82"/>
      <c r="K49" s="82"/>
      <c r="L49" s="82"/>
      <c r="M49" s="82"/>
      <c r="N49" s="82"/>
      <c r="O49" s="82"/>
      <c r="P49" s="82"/>
      <c r="Q49" s="82"/>
      <c r="Z49" s="82"/>
      <c r="AA49" s="82"/>
      <c r="AB49" s="82"/>
      <c r="AC49" s="82"/>
      <c r="AD49" s="82"/>
      <c r="AE49" s="82"/>
      <c r="AF49" s="82"/>
      <c r="AG49" s="82"/>
      <c r="AH49" s="82"/>
      <c r="AI49" s="82"/>
      <c r="AJ49" s="82"/>
      <c r="AK49" s="82"/>
      <c r="AL49" s="82"/>
      <c r="AM49" s="82"/>
      <c r="AN49" s="82"/>
      <c r="AO49" s="82"/>
      <c r="AP49" s="82"/>
      <c r="CW49" s="170"/>
      <c r="CX49" s="170"/>
      <c r="CY49" s="170"/>
      <c r="CZ49" s="194"/>
      <c r="DA49" s="170"/>
    </row>
    <row r="50" spans="1:105" x14ac:dyDescent="0.15">
      <c r="A50" s="82"/>
      <c r="B50" s="82"/>
      <c r="C50" s="82"/>
      <c r="D50" s="82"/>
      <c r="E50" s="82"/>
      <c r="F50" s="82"/>
      <c r="G50" s="82"/>
      <c r="H50" s="82"/>
      <c r="I50" s="82"/>
      <c r="J50" s="82"/>
      <c r="K50" s="82"/>
      <c r="L50" s="82"/>
      <c r="M50" s="82"/>
      <c r="N50" s="82"/>
      <c r="O50" s="82"/>
      <c r="P50" s="82"/>
      <c r="Q50" s="82"/>
      <c r="Z50" s="82"/>
      <c r="AA50" s="82"/>
      <c r="AB50" s="82"/>
      <c r="AC50" s="82"/>
      <c r="AD50" s="82"/>
      <c r="AE50" s="82"/>
      <c r="AF50" s="82"/>
      <c r="AG50" s="82"/>
      <c r="AH50" s="82"/>
      <c r="AI50" s="82"/>
      <c r="AJ50" s="82"/>
      <c r="AK50" s="82"/>
      <c r="AL50" s="82"/>
      <c r="AM50" s="82"/>
      <c r="AN50" s="82"/>
      <c r="AO50" s="82"/>
      <c r="AP50" s="82"/>
      <c r="CW50" s="170"/>
      <c r="CX50" s="170"/>
      <c r="CY50" s="170"/>
      <c r="CZ50" s="194"/>
      <c r="DA50" s="170"/>
    </row>
    <row r="51" spans="1:105" x14ac:dyDescent="0.15">
      <c r="A51" s="82"/>
      <c r="B51" s="82"/>
      <c r="C51" s="82"/>
      <c r="D51" s="82"/>
      <c r="E51" s="82"/>
      <c r="F51" s="82"/>
      <c r="G51" s="82"/>
      <c r="H51" s="82"/>
      <c r="I51" s="82"/>
      <c r="J51" s="82"/>
      <c r="K51" s="82"/>
      <c r="L51" s="82"/>
      <c r="M51" s="82"/>
      <c r="N51" s="82"/>
      <c r="O51" s="82"/>
      <c r="P51" s="82"/>
      <c r="Q51" s="82"/>
      <c r="Z51" s="82"/>
      <c r="AA51" s="82"/>
      <c r="AB51" s="82"/>
      <c r="AC51" s="82"/>
      <c r="AD51" s="82"/>
      <c r="AE51" s="82"/>
      <c r="AF51" s="82"/>
      <c r="AG51" s="82"/>
      <c r="AH51" s="82"/>
      <c r="AI51" s="82"/>
      <c r="AJ51" s="82"/>
      <c r="AK51" s="82"/>
      <c r="AL51" s="82"/>
      <c r="AM51" s="82"/>
      <c r="AN51" s="82"/>
      <c r="AO51" s="82"/>
      <c r="AP51" s="82"/>
      <c r="CW51" s="170"/>
      <c r="CX51" s="170"/>
      <c r="CY51" s="170"/>
      <c r="CZ51" s="194"/>
      <c r="DA51" s="170"/>
    </row>
    <row r="52" spans="1:105" x14ac:dyDescent="0.15">
      <c r="A52" s="82"/>
      <c r="B52" s="82"/>
      <c r="C52" s="82"/>
      <c r="D52" s="82"/>
      <c r="E52" s="82"/>
      <c r="F52" s="82"/>
      <c r="G52" s="82"/>
      <c r="H52" s="82"/>
      <c r="I52" s="82"/>
      <c r="J52" s="82"/>
      <c r="K52" s="82"/>
      <c r="L52" s="82"/>
      <c r="M52" s="82"/>
      <c r="N52" s="82"/>
      <c r="O52" s="82"/>
      <c r="P52" s="82"/>
      <c r="Q52" s="82"/>
      <c r="Z52" s="82"/>
      <c r="AA52" s="82"/>
      <c r="AB52" s="82"/>
      <c r="AC52" s="82"/>
      <c r="AD52" s="82"/>
      <c r="AE52" s="82"/>
      <c r="AF52" s="82"/>
      <c r="AG52" s="82"/>
      <c r="AH52" s="82"/>
      <c r="AI52" s="82"/>
      <c r="AJ52" s="82"/>
      <c r="AK52" s="82"/>
      <c r="AL52" s="82"/>
      <c r="AM52" s="82"/>
      <c r="AN52" s="82"/>
      <c r="AO52" s="82"/>
      <c r="AP52" s="82"/>
      <c r="CW52" s="170"/>
      <c r="CX52" s="170"/>
      <c r="CY52" s="170"/>
      <c r="CZ52" s="193"/>
      <c r="DA52" s="170"/>
    </row>
    <row r="53" spans="1:105" x14ac:dyDescent="0.15">
      <c r="Z53" s="82"/>
      <c r="AA53" s="82"/>
      <c r="AB53" s="82"/>
      <c r="AC53" s="82"/>
      <c r="AD53" s="82"/>
      <c r="AE53" s="82"/>
      <c r="AF53" s="82"/>
      <c r="AG53" s="82"/>
      <c r="AH53" s="82"/>
      <c r="AI53" s="82"/>
      <c r="AJ53" s="82"/>
      <c r="AK53" s="82"/>
      <c r="AL53" s="82"/>
      <c r="AM53" s="82"/>
      <c r="AN53" s="82"/>
      <c r="AO53" s="82"/>
      <c r="AP53" s="82"/>
      <c r="CW53" s="170"/>
      <c r="CX53" s="170"/>
      <c r="CY53" s="170"/>
      <c r="CZ53" s="193"/>
      <c r="DA53" s="170"/>
    </row>
    <row r="54" spans="1:105" x14ac:dyDescent="0.15">
      <c r="CW54" s="170"/>
      <c r="CX54" s="170"/>
      <c r="CY54" s="170"/>
      <c r="CZ54" s="195"/>
      <c r="DA54" s="170"/>
    </row>
    <row r="55" spans="1:105" x14ac:dyDescent="0.15">
      <c r="CW55" s="170"/>
      <c r="CX55" s="170"/>
      <c r="CY55" s="170"/>
      <c r="CZ55" s="193"/>
      <c r="DA55" s="170"/>
    </row>
    <row r="56" spans="1:105" x14ac:dyDescent="0.15">
      <c r="CW56" s="170"/>
      <c r="CX56" s="170"/>
      <c r="CY56" s="170"/>
      <c r="CZ56" s="193"/>
      <c r="DA56" s="170"/>
    </row>
    <row r="57" spans="1:105" x14ac:dyDescent="0.15">
      <c r="CW57" s="170"/>
      <c r="CX57" s="170"/>
      <c r="CY57" s="170"/>
      <c r="CZ57" s="196"/>
      <c r="DA57" s="170"/>
    </row>
    <row r="58" spans="1:105" x14ac:dyDescent="0.15">
      <c r="I58" s="423"/>
      <c r="CW58" s="170"/>
      <c r="CX58" s="170"/>
      <c r="CY58" s="170"/>
      <c r="CZ58" s="193"/>
      <c r="DA58" s="170"/>
    </row>
    <row r="59" spans="1:105" x14ac:dyDescent="0.15">
      <c r="AH59" s="423"/>
      <c r="CW59" s="170"/>
      <c r="CX59" s="170"/>
      <c r="CY59" s="170"/>
      <c r="CZ59" s="193"/>
      <c r="DA59" s="170"/>
    </row>
    <row r="60" spans="1:105" x14ac:dyDescent="0.15">
      <c r="CW60" s="170"/>
      <c r="CX60" s="170"/>
      <c r="CY60" s="170"/>
      <c r="CZ60" s="193"/>
      <c r="DA60" s="170"/>
    </row>
    <row r="61" spans="1:105" x14ac:dyDescent="0.15">
      <c r="CW61" s="170"/>
      <c r="CX61" s="170"/>
      <c r="CY61" s="170"/>
      <c r="CZ61" s="194"/>
      <c r="DA61" s="170"/>
    </row>
    <row r="62" spans="1:105" x14ac:dyDescent="0.15">
      <c r="CW62" s="170"/>
      <c r="CX62" s="170"/>
      <c r="CY62" s="170"/>
      <c r="CZ62" s="194"/>
      <c r="DA62" s="170"/>
    </row>
    <row r="63" spans="1:105" x14ac:dyDescent="0.15">
      <c r="CW63" s="170"/>
      <c r="CX63" s="170"/>
      <c r="CY63" s="170"/>
      <c r="CZ63" s="194"/>
      <c r="DA63" s="170"/>
    </row>
    <row r="64" spans="1:105" x14ac:dyDescent="0.15">
      <c r="CW64" s="170"/>
      <c r="CX64" s="170"/>
      <c r="CY64" s="170"/>
      <c r="CZ64" s="193"/>
      <c r="DA64" s="170"/>
    </row>
    <row r="65" spans="101:105" x14ac:dyDescent="0.15">
      <c r="CW65" s="170"/>
      <c r="CX65" s="170"/>
      <c r="CY65" s="170"/>
      <c r="CZ65" s="193"/>
      <c r="DA65" s="170"/>
    </row>
    <row r="66" spans="101:105" x14ac:dyDescent="0.15">
      <c r="CW66" s="170"/>
      <c r="CX66" s="170"/>
      <c r="CY66" s="170"/>
      <c r="CZ66" s="195"/>
      <c r="DA66" s="170"/>
    </row>
    <row r="67" spans="101:105" x14ac:dyDescent="0.15">
      <c r="CW67" s="170"/>
      <c r="CX67" s="170"/>
      <c r="CY67" s="170"/>
      <c r="CZ67" s="193"/>
      <c r="DA67" s="170"/>
    </row>
    <row r="68" spans="101:105" x14ac:dyDescent="0.15">
      <c r="CW68" s="170"/>
      <c r="CX68" s="170"/>
      <c r="CY68" s="170"/>
      <c r="CZ68" s="193"/>
      <c r="DA68" s="170"/>
    </row>
    <row r="69" spans="101:105" x14ac:dyDescent="0.15">
      <c r="CW69" s="170"/>
      <c r="CX69" s="170"/>
      <c r="CY69" s="170"/>
      <c r="CZ69" s="196"/>
      <c r="DA69" s="170"/>
    </row>
    <row r="70" spans="101:105" x14ac:dyDescent="0.15">
      <c r="CW70" s="170"/>
      <c r="CX70" s="170"/>
      <c r="CY70" s="170"/>
      <c r="CZ70" s="193"/>
      <c r="DA70" s="170"/>
    </row>
    <row r="71" spans="101:105" x14ac:dyDescent="0.15">
      <c r="CW71" s="170"/>
      <c r="CX71" s="170"/>
      <c r="CY71" s="170"/>
      <c r="CZ71" s="193"/>
      <c r="DA71" s="170"/>
    </row>
    <row r="72" spans="101:105" x14ac:dyDescent="0.15">
      <c r="CW72" s="170"/>
      <c r="CX72" s="170"/>
      <c r="CY72" s="170"/>
      <c r="CZ72" s="193"/>
      <c r="DA72" s="170"/>
    </row>
    <row r="73" spans="101:105" x14ac:dyDescent="0.15">
      <c r="CW73" s="170"/>
      <c r="CX73" s="170"/>
      <c r="CY73" s="170"/>
      <c r="CZ73" s="194"/>
      <c r="DA73" s="170"/>
    </row>
    <row r="74" spans="101:105" x14ac:dyDescent="0.15">
      <c r="CW74" s="170"/>
      <c r="CX74" s="170"/>
      <c r="CY74" s="170"/>
      <c r="CZ74" s="194"/>
      <c r="DA74" s="170"/>
    </row>
    <row r="75" spans="101:105" x14ac:dyDescent="0.15">
      <c r="CW75" s="170"/>
      <c r="CX75" s="170"/>
      <c r="CY75" s="170"/>
      <c r="CZ75" s="194"/>
      <c r="DA75" s="170"/>
    </row>
    <row r="76" spans="101:105" x14ac:dyDescent="0.15">
      <c r="CW76" s="170"/>
      <c r="CX76" s="170"/>
      <c r="CY76" s="170"/>
      <c r="CZ76" s="193"/>
      <c r="DA76" s="170"/>
    </row>
    <row r="77" spans="101:105" x14ac:dyDescent="0.15">
      <c r="CW77" s="170"/>
      <c r="CX77" s="170"/>
      <c r="CY77" s="170"/>
      <c r="CZ77" s="193"/>
      <c r="DA77" s="170"/>
    </row>
    <row r="78" spans="101:105" x14ac:dyDescent="0.15">
      <c r="CW78" s="170"/>
      <c r="CX78" s="170"/>
      <c r="CY78" s="170"/>
      <c r="CZ78" s="195"/>
      <c r="DA78" s="170"/>
    </row>
    <row r="79" spans="101:105" x14ac:dyDescent="0.15">
      <c r="CW79" s="170"/>
      <c r="CX79" s="170"/>
      <c r="CY79" s="170"/>
      <c r="CZ79" s="193"/>
      <c r="DA79" s="170"/>
    </row>
    <row r="80" spans="101:105" x14ac:dyDescent="0.15">
      <c r="CW80" s="170"/>
      <c r="CX80" s="170"/>
      <c r="CY80" s="170"/>
      <c r="CZ80" s="193"/>
      <c r="DA80" s="170"/>
    </row>
    <row r="81" spans="101:105" x14ac:dyDescent="0.15">
      <c r="CW81" s="170"/>
      <c r="CX81" s="170"/>
      <c r="CY81" s="170"/>
      <c r="CZ81" s="196"/>
      <c r="DA81" s="170"/>
    </row>
    <row r="82" spans="101:105" x14ac:dyDescent="0.15">
      <c r="CW82" s="170"/>
      <c r="CX82" s="170"/>
      <c r="CY82" s="170"/>
      <c r="CZ82" s="193"/>
      <c r="DA82" s="170"/>
    </row>
    <row r="83" spans="101:105" x14ac:dyDescent="0.15">
      <c r="CW83" s="170"/>
      <c r="CX83" s="170"/>
      <c r="CY83" s="170"/>
      <c r="CZ83" s="193"/>
      <c r="DA83" s="170"/>
    </row>
    <row r="84" spans="101:105" x14ac:dyDescent="0.15">
      <c r="CW84" s="170"/>
      <c r="CX84" s="170"/>
      <c r="CY84" s="170"/>
      <c r="CZ84" s="193"/>
      <c r="DA84" s="170"/>
    </row>
    <row r="85" spans="101:105" x14ac:dyDescent="0.15">
      <c r="CW85" s="170"/>
      <c r="CX85" s="170"/>
      <c r="CY85" s="170"/>
      <c r="CZ85" s="194"/>
      <c r="DA85" s="170"/>
    </row>
    <row r="86" spans="101:105" x14ac:dyDescent="0.15">
      <c r="CW86" s="170"/>
      <c r="CX86" s="170"/>
      <c r="CY86" s="170"/>
      <c r="CZ86" s="194"/>
      <c r="DA86" s="170"/>
    </row>
    <row r="87" spans="101:105" x14ac:dyDescent="0.15">
      <c r="CW87" s="170"/>
      <c r="CX87" s="170"/>
      <c r="CY87" s="170"/>
      <c r="CZ87" s="194"/>
      <c r="DA87" s="170"/>
    </row>
    <row r="88" spans="101:105" x14ac:dyDescent="0.15">
      <c r="CW88" s="170"/>
      <c r="CX88" s="170"/>
      <c r="CY88" s="170"/>
      <c r="CZ88" s="193"/>
      <c r="DA88" s="170"/>
    </row>
    <row r="89" spans="101:105" x14ac:dyDescent="0.15">
      <c r="CW89" s="170"/>
      <c r="CX89" s="170"/>
      <c r="CY89" s="170"/>
      <c r="CZ89" s="193"/>
      <c r="DA89" s="170"/>
    </row>
    <row r="90" spans="101:105" x14ac:dyDescent="0.15">
      <c r="CW90" s="170"/>
      <c r="CX90" s="170"/>
      <c r="CY90" s="170"/>
      <c r="CZ90" s="195"/>
      <c r="DA90" s="170"/>
    </row>
    <row r="91" spans="101:105" x14ac:dyDescent="0.15">
      <c r="CW91" s="170"/>
      <c r="CX91" s="170"/>
      <c r="CY91" s="170"/>
      <c r="CZ91" s="193"/>
      <c r="DA91" s="170"/>
    </row>
    <row r="92" spans="101:105" x14ac:dyDescent="0.15">
      <c r="CW92" s="170"/>
      <c r="CX92" s="170"/>
      <c r="CY92" s="170"/>
      <c r="CZ92" s="193"/>
      <c r="DA92" s="170"/>
    </row>
    <row r="93" spans="101:105" x14ac:dyDescent="0.15">
      <c r="CW93" s="170"/>
      <c r="CX93" s="170"/>
      <c r="CY93" s="170"/>
      <c r="CZ93" s="196"/>
      <c r="DA93" s="170"/>
    </row>
    <row r="94" spans="101:105" x14ac:dyDescent="0.15">
      <c r="CW94" s="170"/>
      <c r="CX94" s="170"/>
      <c r="CY94" s="170"/>
      <c r="CZ94" s="193"/>
      <c r="DA94" s="170"/>
    </row>
    <row r="95" spans="101:105" x14ac:dyDescent="0.15">
      <c r="CW95" s="170"/>
      <c r="CX95" s="170"/>
      <c r="CY95" s="170"/>
      <c r="CZ95" s="193"/>
      <c r="DA95" s="170"/>
    </row>
    <row r="96" spans="101:105" x14ac:dyDescent="0.15">
      <c r="CW96" s="170"/>
      <c r="CX96" s="170"/>
      <c r="CY96" s="170"/>
      <c r="CZ96" s="193"/>
      <c r="DA96" s="170"/>
    </row>
    <row r="97" spans="101:105" x14ac:dyDescent="0.15">
      <c r="CW97" s="170"/>
      <c r="CX97" s="170"/>
      <c r="CY97" s="170"/>
      <c r="CZ97" s="194"/>
      <c r="DA97" s="170"/>
    </row>
    <row r="98" spans="101:105" x14ac:dyDescent="0.15">
      <c r="CW98" s="170"/>
      <c r="CX98" s="170"/>
      <c r="CY98" s="170"/>
      <c r="CZ98" s="194"/>
      <c r="DA98" s="170"/>
    </row>
    <row r="99" spans="101:105" x14ac:dyDescent="0.15">
      <c r="CW99" s="170"/>
      <c r="CX99" s="170"/>
      <c r="CY99" s="170"/>
      <c r="CZ99" s="194"/>
      <c r="DA99" s="170"/>
    </row>
    <row r="100" spans="101:105" x14ac:dyDescent="0.15">
      <c r="CW100" s="170"/>
      <c r="CX100" s="170"/>
      <c r="CY100" s="170"/>
      <c r="CZ100" s="193"/>
      <c r="DA100" s="170"/>
    </row>
    <row r="101" spans="101:105" x14ac:dyDescent="0.15">
      <c r="CW101" s="170"/>
      <c r="CX101" s="170"/>
      <c r="CY101" s="170"/>
      <c r="CZ101" s="193"/>
      <c r="DA101" s="170"/>
    </row>
    <row r="102" spans="101:105" x14ac:dyDescent="0.15">
      <c r="CW102" s="170"/>
      <c r="CX102" s="170"/>
      <c r="CY102" s="170"/>
      <c r="CZ102" s="195"/>
      <c r="DA102" s="170"/>
    </row>
    <row r="103" spans="101:105" x14ac:dyDescent="0.15">
      <c r="CW103" s="170"/>
      <c r="CX103" s="170"/>
      <c r="CY103" s="170"/>
      <c r="CZ103" s="193"/>
      <c r="DA103" s="170"/>
    </row>
    <row r="104" spans="101:105" x14ac:dyDescent="0.15">
      <c r="CW104" s="170"/>
      <c r="CX104" s="170"/>
      <c r="CY104" s="170"/>
      <c r="CZ104" s="193"/>
      <c r="DA104" s="170"/>
    </row>
    <row r="105" spans="101:105" x14ac:dyDescent="0.15">
      <c r="CW105" s="170"/>
      <c r="CX105" s="170"/>
      <c r="CY105" s="170"/>
      <c r="CZ105" s="196"/>
      <c r="DA105" s="170"/>
    </row>
    <row r="106" spans="101:105" x14ac:dyDescent="0.15">
      <c r="CW106" s="170"/>
      <c r="CX106" s="170"/>
      <c r="CY106" s="170"/>
      <c r="CZ106" s="193"/>
      <c r="DA106" s="170"/>
    </row>
    <row r="107" spans="101:105" x14ac:dyDescent="0.15">
      <c r="CW107" s="170"/>
      <c r="CX107" s="170"/>
      <c r="CY107" s="170"/>
      <c r="CZ107" s="193"/>
      <c r="DA107" s="170"/>
    </row>
    <row r="108" spans="101:105" x14ac:dyDescent="0.15">
      <c r="CW108" s="170"/>
      <c r="CX108" s="170"/>
      <c r="CY108" s="170"/>
      <c r="CZ108" s="193"/>
      <c r="DA108" s="170"/>
    </row>
    <row r="109" spans="101:105" x14ac:dyDescent="0.15">
      <c r="CW109" s="170"/>
      <c r="CX109" s="170"/>
      <c r="CY109" s="170"/>
      <c r="CZ109" s="194"/>
      <c r="DA109" s="170"/>
    </row>
    <row r="110" spans="101:105" x14ac:dyDescent="0.15">
      <c r="CW110" s="170"/>
      <c r="CX110" s="170"/>
      <c r="CY110" s="170"/>
      <c r="CZ110" s="194"/>
      <c r="DA110" s="170"/>
    </row>
    <row r="111" spans="101:105" x14ac:dyDescent="0.15">
      <c r="CW111" s="170"/>
      <c r="CX111" s="170"/>
      <c r="CY111" s="170"/>
      <c r="CZ111" s="194"/>
      <c r="DA111" s="170"/>
    </row>
    <row r="112" spans="101:105" x14ac:dyDescent="0.15">
      <c r="CW112" s="170"/>
      <c r="CX112" s="170"/>
      <c r="CY112" s="170"/>
      <c r="CZ112" s="193"/>
      <c r="DA112" s="170"/>
    </row>
    <row r="113" spans="101:105" x14ac:dyDescent="0.15">
      <c r="CW113" s="170"/>
      <c r="CX113" s="170"/>
      <c r="CY113" s="170"/>
      <c r="CZ113" s="193"/>
      <c r="DA113" s="170"/>
    </row>
    <row r="114" spans="101:105" x14ac:dyDescent="0.15">
      <c r="CW114" s="170"/>
      <c r="CX114" s="170"/>
      <c r="CY114" s="170"/>
      <c r="CZ114" s="195"/>
      <c r="DA114" s="170"/>
    </row>
    <row r="115" spans="101:105" x14ac:dyDescent="0.15">
      <c r="CW115" s="170"/>
      <c r="CX115" s="170"/>
      <c r="CY115" s="170"/>
      <c r="CZ115" s="193"/>
      <c r="DA115" s="170"/>
    </row>
    <row r="116" spans="101:105" x14ac:dyDescent="0.15">
      <c r="CW116" s="170"/>
      <c r="CX116" s="170"/>
      <c r="CY116" s="170"/>
      <c r="CZ116" s="193"/>
      <c r="DA116" s="170"/>
    </row>
    <row r="117" spans="101:105" x14ac:dyDescent="0.15">
      <c r="CW117" s="170"/>
      <c r="CX117" s="170"/>
      <c r="CY117" s="170"/>
      <c r="CZ117" s="196"/>
      <c r="DA117" s="170"/>
    </row>
    <row r="118" spans="101:105" x14ac:dyDescent="0.15">
      <c r="CW118" s="170"/>
      <c r="CX118" s="170"/>
      <c r="CY118" s="170"/>
      <c r="CZ118" s="193"/>
      <c r="DA118" s="170"/>
    </row>
    <row r="119" spans="101:105" x14ac:dyDescent="0.15">
      <c r="CW119" s="170"/>
      <c r="CX119" s="170"/>
      <c r="CY119" s="170"/>
      <c r="CZ119" s="193"/>
      <c r="DA119" s="170"/>
    </row>
    <row r="120" spans="101:105" x14ac:dyDescent="0.15">
      <c r="CW120" s="170"/>
      <c r="CX120" s="170"/>
      <c r="CY120" s="170"/>
      <c r="CZ120" s="193"/>
      <c r="DA120" s="170"/>
    </row>
    <row r="121" spans="101:105" x14ac:dyDescent="0.15">
      <c r="CW121" s="170"/>
      <c r="CX121" s="170"/>
      <c r="CY121" s="170"/>
      <c r="CZ121" s="194"/>
      <c r="DA121" s="170"/>
    </row>
    <row r="122" spans="101:105" x14ac:dyDescent="0.15">
      <c r="CW122" s="170"/>
      <c r="CX122" s="170"/>
      <c r="CY122" s="170"/>
      <c r="CZ122" s="194"/>
      <c r="DA122" s="170"/>
    </row>
    <row r="123" spans="101:105" x14ac:dyDescent="0.15">
      <c r="CW123" s="170"/>
      <c r="CX123" s="170"/>
      <c r="CY123" s="170"/>
      <c r="CZ123" s="194"/>
      <c r="DA123" s="170"/>
    </row>
    <row r="124" spans="101:105" x14ac:dyDescent="0.15">
      <c r="CW124" s="170"/>
      <c r="CX124" s="170"/>
      <c r="CY124" s="170"/>
      <c r="CZ124" s="193"/>
      <c r="DA124" s="170"/>
    </row>
    <row r="125" spans="101:105" x14ac:dyDescent="0.15">
      <c r="CW125" s="170"/>
      <c r="CX125" s="170"/>
      <c r="CY125" s="170"/>
      <c r="CZ125" s="193"/>
      <c r="DA125" s="170"/>
    </row>
    <row r="126" spans="101:105" x14ac:dyDescent="0.15">
      <c r="CW126" s="170"/>
      <c r="CX126" s="170"/>
      <c r="CY126" s="170"/>
      <c r="CZ126" s="195"/>
      <c r="DA126" s="170"/>
    </row>
    <row r="127" spans="101:105" x14ac:dyDescent="0.15">
      <c r="CW127" s="170"/>
      <c r="CX127" s="170"/>
      <c r="CY127" s="170"/>
      <c r="CZ127" s="193"/>
      <c r="DA127" s="170"/>
    </row>
    <row r="128" spans="101:105" x14ac:dyDescent="0.15">
      <c r="CW128" s="170"/>
      <c r="CX128" s="170"/>
      <c r="CY128" s="170"/>
      <c r="CZ128" s="193"/>
      <c r="DA128" s="170"/>
    </row>
    <row r="129" spans="101:105" x14ac:dyDescent="0.15">
      <c r="CW129" s="170"/>
      <c r="CX129" s="170"/>
      <c r="CY129" s="170"/>
      <c r="CZ129" s="196"/>
      <c r="DA129" s="170"/>
    </row>
    <row r="130" spans="101:105" x14ac:dyDescent="0.15">
      <c r="CW130" s="170"/>
      <c r="CX130" s="170"/>
      <c r="CY130" s="170"/>
      <c r="CZ130" s="193"/>
      <c r="DA130" s="170"/>
    </row>
    <row r="131" spans="101:105" x14ac:dyDescent="0.15">
      <c r="CW131" s="170"/>
      <c r="CX131" s="170"/>
      <c r="CY131" s="170"/>
      <c r="CZ131" s="193"/>
      <c r="DA131" s="170"/>
    </row>
    <row r="132" spans="101:105" x14ac:dyDescent="0.15">
      <c r="CW132" s="170"/>
      <c r="CX132" s="170"/>
      <c r="CY132" s="170"/>
      <c r="CZ132" s="193"/>
      <c r="DA132" s="170"/>
    </row>
    <row r="133" spans="101:105" x14ac:dyDescent="0.15">
      <c r="CW133" s="170"/>
      <c r="CX133" s="170"/>
      <c r="CY133" s="170"/>
      <c r="CZ133" s="194"/>
      <c r="DA133" s="170"/>
    </row>
    <row r="134" spans="101:105" x14ac:dyDescent="0.15">
      <c r="CW134" s="170"/>
      <c r="CX134" s="170"/>
      <c r="CY134" s="170"/>
      <c r="CZ134" s="194"/>
      <c r="DA134" s="170"/>
    </row>
    <row r="135" spans="101:105" x14ac:dyDescent="0.15">
      <c r="CW135" s="170"/>
      <c r="CX135" s="170"/>
      <c r="CY135" s="170"/>
      <c r="CZ135" s="194"/>
      <c r="DA135" s="170"/>
    </row>
    <row r="136" spans="101:105" x14ac:dyDescent="0.15">
      <c r="CW136" s="170"/>
      <c r="CX136" s="170"/>
      <c r="CY136" s="170"/>
      <c r="CZ136" s="193"/>
      <c r="DA136" s="170"/>
    </row>
    <row r="137" spans="101:105" x14ac:dyDescent="0.15">
      <c r="CW137" s="170"/>
      <c r="CX137" s="170"/>
      <c r="CY137" s="170"/>
      <c r="CZ137" s="193"/>
      <c r="DA137" s="170"/>
    </row>
    <row r="138" spans="101:105" x14ac:dyDescent="0.15">
      <c r="CW138" s="170"/>
      <c r="CX138" s="170"/>
      <c r="CY138" s="170"/>
      <c r="CZ138" s="195"/>
      <c r="DA138" s="170"/>
    </row>
    <row r="139" spans="101:105" x14ac:dyDescent="0.15">
      <c r="CW139" s="170"/>
      <c r="CX139" s="170"/>
      <c r="CY139" s="170"/>
      <c r="CZ139" s="193"/>
      <c r="DA139" s="170"/>
    </row>
    <row r="140" spans="101:105" x14ac:dyDescent="0.15">
      <c r="CW140" s="170"/>
      <c r="CX140" s="170"/>
      <c r="CY140" s="170"/>
      <c r="CZ140" s="193"/>
      <c r="DA140" s="170"/>
    </row>
    <row r="141" spans="101:105" x14ac:dyDescent="0.15">
      <c r="CW141" s="170"/>
      <c r="CX141" s="170"/>
      <c r="CY141" s="170"/>
      <c r="CZ141" s="196"/>
      <c r="DA141" s="170"/>
    </row>
    <row r="142" spans="101:105" x14ac:dyDescent="0.15">
      <c r="CW142" s="170"/>
      <c r="CX142" s="170"/>
      <c r="CY142" s="170"/>
      <c r="CZ142" s="193"/>
      <c r="DA142" s="170"/>
    </row>
    <row r="143" spans="101:105" x14ac:dyDescent="0.15">
      <c r="CW143" s="170"/>
      <c r="CX143" s="170"/>
      <c r="CY143" s="170"/>
      <c r="CZ143" s="193"/>
      <c r="DA143" s="170"/>
    </row>
    <row r="144" spans="101:105" x14ac:dyDescent="0.15">
      <c r="CW144" s="170"/>
      <c r="CX144" s="170"/>
      <c r="CY144" s="170"/>
      <c r="CZ144" s="193"/>
      <c r="DA144" s="170"/>
    </row>
    <row r="145" spans="101:105" x14ac:dyDescent="0.15">
      <c r="CW145" s="170"/>
      <c r="CX145" s="170"/>
      <c r="CY145" s="170"/>
      <c r="CZ145" s="194"/>
      <c r="DA145" s="170"/>
    </row>
    <row r="146" spans="101:105" x14ac:dyDescent="0.15">
      <c r="CW146" s="170"/>
      <c r="CX146" s="170"/>
      <c r="CY146" s="170"/>
      <c r="CZ146" s="194"/>
      <c r="DA146" s="170"/>
    </row>
    <row r="147" spans="101:105" x14ac:dyDescent="0.15">
      <c r="CW147" s="170"/>
      <c r="CX147" s="170"/>
      <c r="CY147" s="170"/>
      <c r="CZ147" s="194"/>
      <c r="DA147" s="170"/>
    </row>
    <row r="148" spans="101:105" x14ac:dyDescent="0.15">
      <c r="CW148" s="170"/>
      <c r="CX148" s="170"/>
      <c r="CY148" s="170"/>
      <c r="CZ148" s="193"/>
      <c r="DA148" s="170"/>
    </row>
    <row r="149" spans="101:105" x14ac:dyDescent="0.15">
      <c r="CW149" s="170"/>
      <c r="CX149" s="170"/>
      <c r="CY149" s="170"/>
      <c r="CZ149" s="193"/>
      <c r="DA149" s="170"/>
    </row>
    <row r="150" spans="101:105" x14ac:dyDescent="0.15">
      <c r="CW150" s="170"/>
      <c r="CX150" s="170"/>
      <c r="CY150" s="170"/>
      <c r="CZ150" s="195"/>
      <c r="DA150" s="170"/>
    </row>
    <row r="151" spans="101:105" x14ac:dyDescent="0.15">
      <c r="CW151" s="170"/>
      <c r="CX151" s="170"/>
      <c r="CY151" s="170"/>
      <c r="CZ151" s="193"/>
      <c r="DA151" s="170"/>
    </row>
    <row r="152" spans="101:105" x14ac:dyDescent="0.15">
      <c r="CW152" s="170"/>
      <c r="CX152" s="170"/>
      <c r="CY152" s="170"/>
      <c r="CZ152" s="193"/>
      <c r="DA152" s="170"/>
    </row>
    <row r="153" spans="101:105" x14ac:dyDescent="0.15">
      <c r="CW153" s="170"/>
      <c r="CX153" s="170"/>
      <c r="CY153" s="170"/>
      <c r="CZ153" s="196"/>
      <c r="DA153" s="170"/>
    </row>
    <row r="154" spans="101:105" x14ac:dyDescent="0.15">
      <c r="CW154" s="170"/>
      <c r="CX154" s="170"/>
      <c r="CY154" s="170"/>
      <c r="CZ154" s="193"/>
      <c r="DA154" s="170"/>
    </row>
    <row r="155" spans="101:105" x14ac:dyDescent="0.15">
      <c r="CW155" s="170"/>
      <c r="CX155" s="170"/>
      <c r="CY155" s="170"/>
      <c r="CZ155" s="193"/>
      <c r="DA155" s="170"/>
    </row>
    <row r="156" spans="101:105" x14ac:dyDescent="0.15">
      <c r="CW156" s="170"/>
      <c r="CX156" s="170"/>
      <c r="CY156" s="170"/>
      <c r="CZ156" s="193"/>
      <c r="DA156" s="170"/>
    </row>
    <row r="157" spans="101:105" x14ac:dyDescent="0.15">
      <c r="CW157" s="170"/>
      <c r="CX157" s="170"/>
      <c r="CY157" s="170"/>
      <c r="CZ157" s="194"/>
      <c r="DA157" s="170"/>
    </row>
    <row r="158" spans="101:105" x14ac:dyDescent="0.15">
      <c r="CW158" s="170"/>
      <c r="CX158" s="170"/>
      <c r="CY158" s="170"/>
      <c r="CZ158" s="194"/>
      <c r="DA158" s="170"/>
    </row>
    <row r="159" spans="101:105" x14ac:dyDescent="0.15">
      <c r="CW159" s="170"/>
      <c r="CX159" s="170"/>
      <c r="CY159" s="170"/>
      <c r="CZ159" s="194"/>
      <c r="DA159" s="170"/>
    </row>
    <row r="160" spans="101:105" x14ac:dyDescent="0.15">
      <c r="CW160" s="170"/>
      <c r="CX160" s="170"/>
      <c r="CY160" s="170"/>
      <c r="CZ160" s="193"/>
      <c r="DA160" s="170"/>
    </row>
    <row r="161" spans="101:105" x14ac:dyDescent="0.15">
      <c r="CW161" s="170"/>
      <c r="CX161" s="170"/>
      <c r="CY161" s="170"/>
      <c r="CZ161" s="193"/>
      <c r="DA161" s="170"/>
    </row>
    <row r="162" spans="101:105" x14ac:dyDescent="0.15">
      <c r="CW162" s="170"/>
      <c r="CX162" s="170"/>
      <c r="CY162" s="170"/>
      <c r="CZ162" s="195"/>
      <c r="DA162" s="170"/>
    </row>
    <row r="163" spans="101:105" x14ac:dyDescent="0.15">
      <c r="CW163" s="170"/>
      <c r="CX163" s="170"/>
      <c r="CY163" s="170"/>
      <c r="CZ163" s="193"/>
      <c r="DA163" s="170"/>
    </row>
    <row r="164" spans="101:105" x14ac:dyDescent="0.15">
      <c r="CW164" s="170"/>
      <c r="CX164" s="170"/>
      <c r="CY164" s="170"/>
      <c r="CZ164" s="193"/>
      <c r="DA164" s="170"/>
    </row>
    <row r="165" spans="101:105" x14ac:dyDescent="0.15">
      <c r="CW165" s="170"/>
      <c r="CX165" s="170"/>
      <c r="CY165" s="170"/>
      <c r="CZ165" s="196"/>
      <c r="DA165" s="170"/>
    </row>
    <row r="166" spans="101:105" x14ac:dyDescent="0.15">
      <c r="CW166" s="170"/>
      <c r="CX166" s="170"/>
      <c r="CY166" s="170"/>
      <c r="CZ166" s="193"/>
      <c r="DA166" s="170"/>
    </row>
    <row r="167" spans="101:105" x14ac:dyDescent="0.15">
      <c r="CW167" s="170"/>
      <c r="CX167" s="170"/>
      <c r="CY167" s="170"/>
      <c r="CZ167" s="193"/>
      <c r="DA167" s="170"/>
    </row>
    <row r="168" spans="101:105" x14ac:dyDescent="0.15">
      <c r="CW168" s="170"/>
      <c r="CX168" s="170"/>
      <c r="CY168" s="170"/>
      <c r="CZ168" s="193"/>
      <c r="DA168" s="170"/>
    </row>
    <row r="169" spans="101:105" x14ac:dyDescent="0.15">
      <c r="CW169" s="170"/>
      <c r="CX169" s="170"/>
      <c r="CY169" s="170"/>
      <c r="CZ169" s="194"/>
      <c r="DA169" s="170"/>
    </row>
    <row r="170" spans="101:105" x14ac:dyDescent="0.15">
      <c r="CW170" s="170"/>
      <c r="CX170" s="170"/>
      <c r="CY170" s="170"/>
      <c r="CZ170" s="194"/>
      <c r="DA170" s="170"/>
    </row>
    <row r="171" spans="101:105" x14ac:dyDescent="0.15">
      <c r="CW171" s="170"/>
      <c r="CX171" s="170"/>
      <c r="CY171" s="170"/>
      <c r="CZ171" s="194"/>
      <c r="DA171" s="170"/>
    </row>
    <row r="172" spans="101:105" x14ac:dyDescent="0.15">
      <c r="CW172" s="170"/>
      <c r="CX172" s="170"/>
      <c r="CY172" s="170"/>
      <c r="CZ172" s="193"/>
      <c r="DA172" s="170"/>
    </row>
    <row r="173" spans="101:105" x14ac:dyDescent="0.15">
      <c r="CW173" s="170"/>
      <c r="CX173" s="170"/>
      <c r="CY173" s="170"/>
      <c r="CZ173" s="193"/>
      <c r="DA173" s="170"/>
    </row>
    <row r="174" spans="101:105" x14ac:dyDescent="0.15">
      <c r="CW174" s="170"/>
      <c r="CX174" s="170"/>
      <c r="CY174" s="170"/>
      <c r="CZ174" s="195"/>
      <c r="DA174" s="170"/>
    </row>
    <row r="175" spans="101:105" x14ac:dyDescent="0.15">
      <c r="CW175" s="170"/>
      <c r="CX175" s="170"/>
      <c r="CY175" s="170"/>
      <c r="CZ175" s="193"/>
      <c r="DA175" s="170"/>
    </row>
    <row r="176" spans="101:105" x14ac:dyDescent="0.15">
      <c r="CW176" s="170"/>
      <c r="CX176" s="170"/>
      <c r="CY176" s="170"/>
      <c r="CZ176" s="193"/>
      <c r="DA176" s="170"/>
    </row>
    <row r="177" spans="101:105" x14ac:dyDescent="0.15">
      <c r="CW177" s="170"/>
      <c r="CX177" s="170"/>
      <c r="CY177" s="170"/>
      <c r="CZ177" s="196"/>
      <c r="DA177" s="170"/>
    </row>
    <row r="178" spans="101:105" x14ac:dyDescent="0.15">
      <c r="CW178" s="170"/>
      <c r="CX178" s="170"/>
      <c r="CY178" s="170"/>
      <c r="CZ178" s="193"/>
      <c r="DA178" s="170"/>
    </row>
    <row r="179" spans="101:105" x14ac:dyDescent="0.15">
      <c r="CW179" s="170"/>
      <c r="CX179" s="170"/>
      <c r="CY179" s="170"/>
      <c r="CZ179" s="193"/>
      <c r="DA179" s="170"/>
    </row>
    <row r="180" spans="101:105" x14ac:dyDescent="0.15">
      <c r="CW180" s="170"/>
      <c r="CX180" s="170"/>
      <c r="CY180" s="170"/>
      <c r="CZ180" s="193"/>
      <c r="DA180" s="170"/>
    </row>
    <row r="181" spans="101:105" x14ac:dyDescent="0.15">
      <c r="CW181" s="170"/>
      <c r="CX181" s="170"/>
      <c r="CY181" s="170"/>
      <c r="CZ181" s="194"/>
      <c r="DA181" s="170"/>
    </row>
    <row r="182" spans="101:105" x14ac:dyDescent="0.15">
      <c r="CW182" s="170"/>
      <c r="CX182" s="170"/>
      <c r="CY182" s="170"/>
      <c r="CZ182" s="194"/>
      <c r="DA182" s="170"/>
    </row>
    <row r="183" spans="101:105" x14ac:dyDescent="0.15">
      <c r="CW183" s="170"/>
      <c r="CX183" s="170"/>
      <c r="CY183" s="170"/>
      <c r="CZ183" s="194"/>
      <c r="DA183" s="170"/>
    </row>
    <row r="184" spans="101:105" x14ac:dyDescent="0.15">
      <c r="CW184" s="170"/>
      <c r="CX184" s="170"/>
      <c r="CY184" s="170"/>
      <c r="CZ184" s="193"/>
      <c r="DA184" s="170"/>
    </row>
    <row r="185" spans="101:105" x14ac:dyDescent="0.15">
      <c r="CW185" s="170"/>
      <c r="CX185" s="170"/>
      <c r="CY185" s="170"/>
      <c r="CZ185" s="193"/>
      <c r="DA185" s="170"/>
    </row>
    <row r="186" spans="101:105" x14ac:dyDescent="0.15">
      <c r="CW186" s="170"/>
      <c r="CX186" s="170"/>
      <c r="CY186" s="170"/>
      <c r="CZ186" s="195"/>
      <c r="DA186" s="170"/>
    </row>
    <row r="187" spans="101:105" x14ac:dyDescent="0.15">
      <c r="CW187" s="170"/>
      <c r="CX187" s="170"/>
      <c r="CY187" s="170"/>
      <c r="CZ187" s="193"/>
      <c r="DA187" s="170"/>
    </row>
    <row r="188" spans="101:105" x14ac:dyDescent="0.15">
      <c r="CW188" s="170"/>
      <c r="CX188" s="170"/>
      <c r="CY188" s="170"/>
      <c r="CZ188" s="193"/>
      <c r="DA188" s="170"/>
    </row>
    <row r="189" spans="101:105" x14ac:dyDescent="0.15">
      <c r="CW189" s="170"/>
      <c r="CX189" s="170"/>
      <c r="CY189" s="170"/>
      <c r="CZ189" s="196"/>
      <c r="DA189" s="170"/>
    </row>
    <row r="190" spans="101:105" x14ac:dyDescent="0.15">
      <c r="CW190" s="170"/>
      <c r="CX190" s="170"/>
      <c r="CY190" s="170"/>
      <c r="CZ190" s="193"/>
      <c r="DA190" s="170"/>
    </row>
    <row r="191" spans="101:105" x14ac:dyDescent="0.15">
      <c r="CW191" s="170"/>
      <c r="CX191" s="170"/>
      <c r="CY191" s="170"/>
      <c r="CZ191" s="193"/>
      <c r="DA191" s="170"/>
    </row>
    <row r="192" spans="101:105" x14ac:dyDescent="0.15">
      <c r="CW192" s="170"/>
      <c r="CX192" s="170"/>
      <c r="CY192" s="170"/>
      <c r="CZ192" s="193"/>
      <c r="DA192" s="170"/>
    </row>
    <row r="193" spans="101:105" x14ac:dyDescent="0.15">
      <c r="CW193" s="170"/>
      <c r="CX193" s="170"/>
      <c r="CY193" s="170"/>
      <c r="CZ193" s="194"/>
      <c r="DA193" s="170"/>
    </row>
    <row r="194" spans="101:105" x14ac:dyDescent="0.15">
      <c r="CW194" s="170"/>
      <c r="CX194" s="170"/>
      <c r="CY194" s="170"/>
      <c r="CZ194" s="194"/>
      <c r="DA194" s="170"/>
    </row>
    <row r="195" spans="101:105" x14ac:dyDescent="0.15">
      <c r="CW195" s="170"/>
      <c r="CX195" s="170"/>
      <c r="CY195" s="170"/>
      <c r="CZ195" s="194"/>
      <c r="DA195" s="170"/>
    </row>
    <row r="196" spans="101:105" x14ac:dyDescent="0.15">
      <c r="CW196" s="170"/>
      <c r="CX196" s="170"/>
      <c r="CY196" s="170"/>
      <c r="CZ196" s="193"/>
      <c r="DA196" s="170"/>
    </row>
    <row r="197" spans="101:105" x14ac:dyDescent="0.15">
      <c r="CW197" s="170"/>
      <c r="CX197" s="170"/>
      <c r="CY197" s="170"/>
      <c r="CZ197" s="193"/>
      <c r="DA197" s="170"/>
    </row>
    <row r="198" spans="101:105" x14ac:dyDescent="0.15">
      <c r="CW198" s="170"/>
      <c r="CX198" s="170"/>
      <c r="CY198" s="170"/>
      <c r="CZ198" s="195"/>
      <c r="DA198" s="170"/>
    </row>
    <row r="199" spans="101:105" x14ac:dyDescent="0.15">
      <c r="CW199" s="170"/>
      <c r="CX199" s="170"/>
      <c r="CY199" s="170"/>
      <c r="CZ199" s="193"/>
      <c r="DA199" s="170"/>
    </row>
    <row r="200" spans="101:105" x14ac:dyDescent="0.15">
      <c r="CW200" s="170"/>
      <c r="CX200" s="170"/>
      <c r="CY200" s="170"/>
      <c r="CZ200" s="193"/>
      <c r="DA200" s="170"/>
    </row>
    <row r="201" spans="101:105" x14ac:dyDescent="0.15">
      <c r="CW201" s="170"/>
      <c r="CX201" s="170"/>
      <c r="CY201" s="170"/>
      <c r="CZ201" s="196"/>
      <c r="DA201" s="170"/>
    </row>
    <row r="202" spans="101:105" x14ac:dyDescent="0.15">
      <c r="CW202" s="170"/>
      <c r="CX202" s="170"/>
      <c r="CY202" s="170"/>
      <c r="CZ202" s="193"/>
      <c r="DA202" s="170"/>
    </row>
    <row r="203" spans="101:105" x14ac:dyDescent="0.15">
      <c r="CW203" s="170"/>
      <c r="CX203" s="170"/>
      <c r="CY203" s="170"/>
      <c r="CZ203" s="193"/>
      <c r="DA203" s="170"/>
    </row>
    <row r="204" spans="101:105" x14ac:dyDescent="0.15">
      <c r="CW204" s="170"/>
      <c r="CX204" s="170"/>
      <c r="CY204" s="170"/>
      <c r="CZ204" s="193"/>
      <c r="DA204" s="170"/>
    </row>
    <row r="205" spans="101:105" x14ac:dyDescent="0.15">
      <c r="CW205" s="170"/>
      <c r="CX205" s="170"/>
      <c r="CY205" s="170"/>
      <c r="CZ205" s="194"/>
      <c r="DA205" s="170"/>
    </row>
    <row r="206" spans="101:105" x14ac:dyDescent="0.15">
      <c r="CW206" s="170"/>
      <c r="CX206" s="170"/>
      <c r="CY206" s="170"/>
      <c r="CZ206" s="194"/>
      <c r="DA206" s="170"/>
    </row>
    <row r="207" spans="101:105" x14ac:dyDescent="0.15">
      <c r="CW207" s="170"/>
      <c r="CX207" s="170"/>
      <c r="CY207" s="170"/>
      <c r="CZ207" s="194"/>
      <c r="DA207" s="170"/>
    </row>
    <row r="208" spans="101:105" x14ac:dyDescent="0.15">
      <c r="CW208" s="170"/>
      <c r="CX208" s="170"/>
      <c r="CY208" s="170"/>
      <c r="CZ208" s="193"/>
      <c r="DA208" s="170"/>
    </row>
    <row r="209" spans="101:105" x14ac:dyDescent="0.15">
      <c r="CW209" s="170"/>
      <c r="CX209" s="170"/>
      <c r="CY209" s="170"/>
      <c r="CZ209" s="193"/>
      <c r="DA209" s="170"/>
    </row>
    <row r="210" spans="101:105" x14ac:dyDescent="0.15">
      <c r="CW210" s="170"/>
      <c r="CX210" s="170"/>
      <c r="CY210" s="170"/>
      <c r="CZ210" s="195"/>
      <c r="DA210" s="170"/>
    </row>
    <row r="211" spans="101:105" x14ac:dyDescent="0.15">
      <c r="CW211" s="170"/>
      <c r="CX211" s="170"/>
      <c r="CY211" s="170"/>
      <c r="CZ211" s="193"/>
      <c r="DA211" s="170"/>
    </row>
    <row r="212" spans="101:105" x14ac:dyDescent="0.15">
      <c r="CW212" s="170"/>
      <c r="CX212" s="170"/>
      <c r="CY212" s="170"/>
      <c r="CZ212" s="193"/>
      <c r="DA212" s="170"/>
    </row>
    <row r="213" spans="101:105" x14ac:dyDescent="0.15">
      <c r="CW213" s="170"/>
      <c r="CX213" s="170"/>
      <c r="CY213" s="170"/>
      <c r="CZ213" s="196"/>
      <c r="DA213" s="170"/>
    </row>
    <row r="214" spans="101:105" x14ac:dyDescent="0.15">
      <c r="CW214" s="170"/>
      <c r="CX214" s="170"/>
      <c r="CY214" s="170"/>
      <c r="CZ214" s="193"/>
      <c r="DA214" s="170"/>
    </row>
    <row r="215" spans="101:105" x14ac:dyDescent="0.15">
      <c r="CW215" s="170"/>
      <c r="CX215" s="170"/>
      <c r="CY215" s="170"/>
      <c r="CZ215" s="193"/>
      <c r="DA215" s="170"/>
    </row>
    <row r="216" spans="101:105" x14ac:dyDescent="0.15">
      <c r="CW216" s="170"/>
      <c r="CX216" s="170"/>
      <c r="CY216" s="170"/>
      <c r="CZ216" s="193"/>
      <c r="DA216" s="170"/>
    </row>
    <row r="217" spans="101:105" x14ac:dyDescent="0.15">
      <c r="CW217" s="170"/>
      <c r="CX217" s="170"/>
      <c r="CY217" s="170"/>
      <c r="CZ217" s="194"/>
      <c r="DA217" s="170"/>
    </row>
    <row r="218" spans="101:105" x14ac:dyDescent="0.15">
      <c r="CW218" s="170"/>
      <c r="CX218" s="170"/>
      <c r="CY218" s="170"/>
      <c r="CZ218" s="194"/>
      <c r="DA218" s="170"/>
    </row>
    <row r="219" spans="101:105" x14ac:dyDescent="0.15">
      <c r="CW219" s="170"/>
      <c r="CX219" s="170"/>
      <c r="CY219" s="170"/>
      <c r="CZ219" s="194"/>
      <c r="DA219" s="170"/>
    </row>
    <row r="220" spans="101:105" x14ac:dyDescent="0.15">
      <c r="CW220" s="170"/>
      <c r="CX220" s="170"/>
      <c r="CY220" s="170"/>
      <c r="CZ220" s="193"/>
      <c r="DA220" s="170"/>
    </row>
    <row r="221" spans="101:105" x14ac:dyDescent="0.15">
      <c r="CW221" s="170"/>
      <c r="CX221" s="170"/>
      <c r="CY221" s="170"/>
      <c r="CZ221" s="193"/>
      <c r="DA221" s="170"/>
    </row>
    <row r="222" spans="101:105" x14ac:dyDescent="0.15">
      <c r="CW222" s="170"/>
      <c r="CX222" s="170"/>
      <c r="CY222" s="170"/>
      <c r="CZ222" s="195"/>
      <c r="DA222" s="170"/>
    </row>
    <row r="223" spans="101:105" x14ac:dyDescent="0.15">
      <c r="CW223" s="170"/>
      <c r="CX223" s="170"/>
      <c r="CY223" s="170"/>
      <c r="CZ223" s="193"/>
      <c r="DA223" s="170"/>
    </row>
    <row r="224" spans="101:105" x14ac:dyDescent="0.15">
      <c r="CW224" s="170"/>
      <c r="CX224" s="170"/>
      <c r="CY224" s="170"/>
      <c r="CZ224" s="193"/>
      <c r="DA224" s="170"/>
    </row>
    <row r="225" spans="101:105" x14ac:dyDescent="0.15">
      <c r="CW225" s="170"/>
      <c r="CX225" s="170"/>
      <c r="CY225" s="170"/>
      <c r="CZ225" s="196"/>
      <c r="DA225" s="170"/>
    </row>
    <row r="226" spans="101:105" x14ac:dyDescent="0.15">
      <c r="CW226" s="170"/>
      <c r="CX226" s="170"/>
      <c r="CY226" s="170"/>
      <c r="CZ226" s="193"/>
      <c r="DA226" s="170"/>
    </row>
    <row r="227" spans="101:105" x14ac:dyDescent="0.15">
      <c r="CW227" s="170"/>
      <c r="CX227" s="170"/>
      <c r="CY227" s="170"/>
      <c r="CZ227" s="193"/>
      <c r="DA227" s="170"/>
    </row>
    <row r="228" spans="101:105" x14ac:dyDescent="0.15">
      <c r="CW228" s="170"/>
      <c r="CX228" s="170"/>
      <c r="CY228" s="170"/>
      <c r="CZ228" s="193"/>
      <c r="DA228" s="170"/>
    </row>
    <row r="229" spans="101:105" x14ac:dyDescent="0.15">
      <c r="CW229" s="170"/>
      <c r="CX229" s="170"/>
      <c r="CY229" s="170"/>
      <c r="CZ229" s="194"/>
      <c r="DA229" s="170"/>
    </row>
    <row r="230" spans="101:105" x14ac:dyDescent="0.15">
      <c r="CW230" s="170"/>
      <c r="CX230" s="170"/>
      <c r="CY230" s="170"/>
      <c r="CZ230" s="194"/>
      <c r="DA230" s="170"/>
    </row>
    <row r="231" spans="101:105" x14ac:dyDescent="0.15">
      <c r="CW231" s="170"/>
      <c r="CX231" s="170"/>
      <c r="CY231" s="170"/>
      <c r="CZ231" s="194"/>
      <c r="DA231" s="170"/>
    </row>
    <row r="232" spans="101:105" x14ac:dyDescent="0.15">
      <c r="CW232" s="170"/>
      <c r="CX232" s="170"/>
      <c r="CY232" s="170"/>
      <c r="CZ232" s="193"/>
      <c r="DA232" s="170"/>
    </row>
    <row r="233" spans="101:105" x14ac:dyDescent="0.15">
      <c r="CW233" s="170"/>
      <c r="CX233" s="170"/>
      <c r="CY233" s="170"/>
      <c r="CZ233" s="193"/>
      <c r="DA233" s="170"/>
    </row>
    <row r="234" spans="101:105" x14ac:dyDescent="0.15">
      <c r="CW234" s="170"/>
      <c r="CX234" s="170"/>
      <c r="CY234" s="170"/>
      <c r="CZ234" s="195"/>
      <c r="DA234" s="170"/>
    </row>
    <row r="235" spans="101:105" x14ac:dyDescent="0.15">
      <c r="CW235" s="170"/>
      <c r="CX235" s="170"/>
      <c r="CY235" s="170"/>
      <c r="CZ235" s="193"/>
      <c r="DA235" s="170"/>
    </row>
    <row r="236" spans="101:105" x14ac:dyDescent="0.15">
      <c r="CW236" s="170"/>
      <c r="CX236" s="170"/>
      <c r="CY236" s="170"/>
      <c r="CZ236" s="193"/>
      <c r="DA236" s="170"/>
    </row>
    <row r="237" spans="101:105" x14ac:dyDescent="0.15">
      <c r="CW237" s="170"/>
      <c r="CX237" s="170"/>
      <c r="CY237" s="170"/>
      <c r="CZ237" s="196"/>
      <c r="DA237" s="170"/>
    </row>
    <row r="238" spans="101:105" x14ac:dyDescent="0.15">
      <c r="CW238" s="170"/>
      <c r="CX238" s="170"/>
      <c r="CY238" s="170"/>
      <c r="CZ238" s="193"/>
      <c r="DA238" s="170"/>
    </row>
    <row r="239" spans="101:105" x14ac:dyDescent="0.15">
      <c r="CW239" s="170"/>
      <c r="CX239" s="170"/>
      <c r="CY239" s="170"/>
      <c r="CZ239" s="193"/>
      <c r="DA239" s="170"/>
    </row>
    <row r="240" spans="101:105" x14ac:dyDescent="0.15">
      <c r="CW240" s="170"/>
      <c r="CX240" s="170"/>
      <c r="CY240" s="170"/>
      <c r="CZ240" s="193"/>
      <c r="DA240" s="170"/>
    </row>
    <row r="241" spans="101:105" x14ac:dyDescent="0.15">
      <c r="CW241" s="170"/>
      <c r="CX241" s="170"/>
      <c r="CY241" s="170"/>
      <c r="CZ241" s="194"/>
      <c r="DA241" s="170"/>
    </row>
    <row r="242" spans="101:105" x14ac:dyDescent="0.15">
      <c r="CW242" s="170"/>
      <c r="CX242" s="170"/>
      <c r="CY242" s="170"/>
      <c r="CZ242" s="194"/>
      <c r="DA242" s="170"/>
    </row>
    <row r="243" spans="101:105" x14ac:dyDescent="0.15">
      <c r="CW243" s="170"/>
      <c r="CX243" s="170"/>
      <c r="CY243" s="170"/>
      <c r="CZ243" s="194"/>
      <c r="DA243" s="170"/>
    </row>
    <row r="244" spans="101:105" x14ac:dyDescent="0.15">
      <c r="CW244" s="170"/>
      <c r="CX244" s="170"/>
      <c r="CY244" s="170"/>
      <c r="CZ244" s="193"/>
      <c r="DA244" s="170"/>
    </row>
    <row r="245" spans="101:105" x14ac:dyDescent="0.15">
      <c r="CW245" s="170"/>
      <c r="CX245" s="170"/>
      <c r="CY245" s="170"/>
      <c r="CZ245" s="193"/>
      <c r="DA245" s="170"/>
    </row>
    <row r="246" spans="101:105" x14ac:dyDescent="0.15">
      <c r="CW246" s="170"/>
      <c r="CX246" s="170"/>
      <c r="CY246" s="170"/>
      <c r="CZ246" s="195"/>
      <c r="DA246" s="170"/>
    </row>
    <row r="247" spans="101:105" x14ac:dyDescent="0.15">
      <c r="CW247" s="170"/>
      <c r="CX247" s="170"/>
      <c r="CY247" s="170"/>
      <c r="CZ247" s="193"/>
      <c r="DA247" s="170"/>
    </row>
    <row r="248" spans="101:105" x14ac:dyDescent="0.15">
      <c r="CW248" s="170"/>
      <c r="CX248" s="170"/>
      <c r="CY248" s="170"/>
      <c r="CZ248" s="193"/>
      <c r="DA248" s="170"/>
    </row>
    <row r="249" spans="101:105" x14ac:dyDescent="0.15">
      <c r="CW249" s="170"/>
      <c r="CX249" s="170"/>
      <c r="CY249" s="170"/>
      <c r="CZ249" s="196"/>
      <c r="DA249" s="170"/>
    </row>
    <row r="250" spans="101:105" x14ac:dyDescent="0.15">
      <c r="CW250" s="170"/>
      <c r="CX250" s="170"/>
      <c r="CY250" s="170"/>
      <c r="CZ250" s="170"/>
      <c r="DA250" s="170"/>
    </row>
    <row r="251" spans="101:105" x14ac:dyDescent="0.15">
      <c r="CW251" s="170"/>
      <c r="CX251" s="170"/>
      <c r="CY251" s="170"/>
      <c r="CZ251" s="170"/>
      <c r="DA251" s="170"/>
    </row>
    <row r="252" spans="101:105" x14ac:dyDescent="0.15">
      <c r="CW252" s="170"/>
      <c r="CX252" s="170"/>
      <c r="CY252" s="170"/>
      <c r="CZ252" s="170"/>
      <c r="DA252" s="170"/>
    </row>
    <row r="253" spans="101:105" x14ac:dyDescent="0.15">
      <c r="CW253" s="170"/>
      <c r="CX253" s="170"/>
      <c r="CY253" s="170"/>
      <c r="CZ253" s="170"/>
      <c r="DA253" s="170"/>
    </row>
    <row r="254" spans="101:105" x14ac:dyDescent="0.15">
      <c r="CW254" s="170"/>
      <c r="CX254" s="170"/>
      <c r="CY254" s="170"/>
      <c r="CZ254" s="170"/>
      <c r="DA254" s="170"/>
    </row>
    <row r="255" spans="101:105" x14ac:dyDescent="0.15">
      <c r="CW255" s="170"/>
      <c r="CX255" s="170"/>
      <c r="CY255" s="170"/>
      <c r="CZ255" s="170"/>
      <c r="DA255" s="170"/>
    </row>
    <row r="256" spans="101:105" x14ac:dyDescent="0.15">
      <c r="CW256" s="170"/>
      <c r="CX256" s="170"/>
      <c r="CY256" s="170"/>
      <c r="CZ256" s="170"/>
      <c r="DA256" s="170"/>
    </row>
  </sheetData>
  <sheetProtection algorithmName="SHA-512" hashValue="P/HqDnpSyyFbADubadBBmCiDg6i9MGrErwDfF2NgSFmpCorQ6GBbqy6oXU/ynac32G0g2g3tdNMjHpDxr4FtjA==" saltValue="9zyt04jOx+CPwqJu6U7fwQ==" spinCount="100000" sheet="1" objects="1" scenarios="1" formatCells="0" formatRows="0" selectLockedCells="1"/>
  <mergeCells count="428">
    <mergeCell ref="AB7:AD7"/>
    <mergeCell ref="AE7:AF7"/>
    <mergeCell ref="AG7:AH7"/>
    <mergeCell ref="AI7:AJ7"/>
    <mergeCell ref="AK7:AL7"/>
    <mergeCell ref="AM7:AN7"/>
    <mergeCell ref="AP7:AQ7"/>
    <mergeCell ref="AS7:AT7"/>
    <mergeCell ref="AU7:AX7"/>
    <mergeCell ref="Z4:Z5"/>
    <mergeCell ref="AB4:AD5"/>
    <mergeCell ref="AE4:AF5"/>
    <mergeCell ref="AG4:AH5"/>
    <mergeCell ref="AI4:AJ5"/>
    <mergeCell ref="AK4:AL5"/>
    <mergeCell ref="AM4:AN5"/>
    <mergeCell ref="AO4:AO5"/>
    <mergeCell ref="AP4:AQ5"/>
    <mergeCell ref="AA4:AA5"/>
    <mergeCell ref="AS13:AT14"/>
    <mergeCell ref="AU13:AX14"/>
    <mergeCell ref="V26:Y26"/>
    <mergeCell ref="T26:U26"/>
    <mergeCell ref="A30:C30"/>
    <mergeCell ref="D30:O30"/>
    <mergeCell ref="V24:Y24"/>
    <mergeCell ref="C25:E25"/>
    <mergeCell ref="F25:G25"/>
    <mergeCell ref="H25:I25"/>
    <mergeCell ref="J25:K25"/>
    <mergeCell ref="L25:M25"/>
    <mergeCell ref="N25:O25"/>
    <mergeCell ref="Q25:R25"/>
    <mergeCell ref="T25:U25"/>
    <mergeCell ref="V25:Y25"/>
    <mergeCell ref="A26:S26"/>
    <mergeCell ref="V21:Y21"/>
    <mergeCell ref="V22:Y22"/>
    <mergeCell ref="T23:U23"/>
    <mergeCell ref="V23:Y23"/>
    <mergeCell ref="C24:E24"/>
    <mergeCell ref="F24:G24"/>
    <mergeCell ref="Z13:Z14"/>
    <mergeCell ref="Q24:R24"/>
    <mergeCell ref="T24:U24"/>
    <mergeCell ref="C23:E23"/>
    <mergeCell ref="F23:G23"/>
    <mergeCell ref="H23:I23"/>
    <mergeCell ref="J23:K23"/>
    <mergeCell ref="L23:M23"/>
    <mergeCell ref="N23:O23"/>
    <mergeCell ref="AR13:AR14"/>
    <mergeCell ref="AB13:AD14"/>
    <mergeCell ref="AE13:AF14"/>
    <mergeCell ref="AG13:AH14"/>
    <mergeCell ref="AI13:AJ14"/>
    <mergeCell ref="AK13:AL14"/>
    <mergeCell ref="AM13:AN14"/>
    <mergeCell ref="AO13:AO14"/>
    <mergeCell ref="AP13:AQ14"/>
    <mergeCell ref="AA13:AA14"/>
    <mergeCell ref="Q22:R22"/>
    <mergeCell ref="T22:U22"/>
    <mergeCell ref="Q23:R23"/>
    <mergeCell ref="C22:E22"/>
    <mergeCell ref="V19:Y19"/>
    <mergeCell ref="C20:E20"/>
    <mergeCell ref="F20:G20"/>
    <mergeCell ref="H20:I20"/>
    <mergeCell ref="J20:K20"/>
    <mergeCell ref="L20:M20"/>
    <mergeCell ref="N20:O20"/>
    <mergeCell ref="Q20:R20"/>
    <mergeCell ref="T20:U20"/>
    <mergeCell ref="V20:Y20"/>
    <mergeCell ref="L19:M19"/>
    <mergeCell ref="N19:O19"/>
    <mergeCell ref="Q19:R19"/>
    <mergeCell ref="C19:E19"/>
    <mergeCell ref="F19:G19"/>
    <mergeCell ref="H19:I19"/>
    <mergeCell ref="J19:K19"/>
    <mergeCell ref="T19:U19"/>
    <mergeCell ref="T17:U17"/>
    <mergeCell ref="V17:Y17"/>
    <mergeCell ref="C18:E18"/>
    <mergeCell ref="F18:G18"/>
    <mergeCell ref="H18:I18"/>
    <mergeCell ref="J18:K18"/>
    <mergeCell ref="L18:M18"/>
    <mergeCell ref="N18:O18"/>
    <mergeCell ref="Q18:R18"/>
    <mergeCell ref="T18:U18"/>
    <mergeCell ref="V18:Y18"/>
    <mergeCell ref="C17:E17"/>
    <mergeCell ref="F17:G17"/>
    <mergeCell ref="H17:I17"/>
    <mergeCell ref="J17:K17"/>
    <mergeCell ref="L17:M17"/>
    <mergeCell ref="N17:O17"/>
    <mergeCell ref="Q17:R17"/>
    <mergeCell ref="F16:G16"/>
    <mergeCell ref="H16:I16"/>
    <mergeCell ref="J16:K16"/>
    <mergeCell ref="L16:M16"/>
    <mergeCell ref="N16:O16"/>
    <mergeCell ref="F15:G15"/>
    <mergeCell ref="H15:I15"/>
    <mergeCell ref="J15:K15"/>
    <mergeCell ref="L15:M15"/>
    <mergeCell ref="N15:O15"/>
    <mergeCell ref="Q15:R15"/>
    <mergeCell ref="T15:U15"/>
    <mergeCell ref="V15:Y15"/>
    <mergeCell ref="Q16:R16"/>
    <mergeCell ref="T16:U16"/>
    <mergeCell ref="V16:Y16"/>
    <mergeCell ref="V13:Y13"/>
    <mergeCell ref="C14:E14"/>
    <mergeCell ref="F14:G14"/>
    <mergeCell ref="H14:I14"/>
    <mergeCell ref="J14:K14"/>
    <mergeCell ref="L14:M14"/>
    <mergeCell ref="N14:O14"/>
    <mergeCell ref="Q14:R14"/>
    <mergeCell ref="T14:U14"/>
    <mergeCell ref="V14:Y14"/>
    <mergeCell ref="C13:E13"/>
    <mergeCell ref="F13:G13"/>
    <mergeCell ref="H13:I13"/>
    <mergeCell ref="J13:K13"/>
    <mergeCell ref="L13:M13"/>
    <mergeCell ref="N13:O13"/>
    <mergeCell ref="Q13:R13"/>
    <mergeCell ref="C16:E16"/>
    <mergeCell ref="V12:Y12"/>
    <mergeCell ref="V9:Y9"/>
    <mergeCell ref="C10:E10"/>
    <mergeCell ref="F10:G10"/>
    <mergeCell ref="H10:I10"/>
    <mergeCell ref="J10:K10"/>
    <mergeCell ref="L10:M10"/>
    <mergeCell ref="N10:O10"/>
    <mergeCell ref="Q10:R10"/>
    <mergeCell ref="V10:Y10"/>
    <mergeCell ref="Q11:R11"/>
    <mergeCell ref="T11:U11"/>
    <mergeCell ref="V8:Y8"/>
    <mergeCell ref="Q8:R8"/>
    <mergeCell ref="T8:U8"/>
    <mergeCell ref="C11:E11"/>
    <mergeCell ref="F11:G11"/>
    <mergeCell ref="H11:I11"/>
    <mergeCell ref="J11:K11"/>
    <mergeCell ref="L11:M11"/>
    <mergeCell ref="N11:O11"/>
    <mergeCell ref="T9:U9"/>
    <mergeCell ref="C9:E9"/>
    <mergeCell ref="T10:U10"/>
    <mergeCell ref="V11:Y11"/>
    <mergeCell ref="F9:G9"/>
    <mergeCell ref="H9:I9"/>
    <mergeCell ref="V6:Y6"/>
    <mergeCell ref="C7:E7"/>
    <mergeCell ref="F7:G7"/>
    <mergeCell ref="H7:I7"/>
    <mergeCell ref="J7:K7"/>
    <mergeCell ref="L7:M7"/>
    <mergeCell ref="N7:O7"/>
    <mergeCell ref="Q7:R7"/>
    <mergeCell ref="T7:U7"/>
    <mergeCell ref="V7:Y7"/>
    <mergeCell ref="T6:U6"/>
    <mergeCell ref="C6:E6"/>
    <mergeCell ref="F6:G6"/>
    <mergeCell ref="H6:I6"/>
    <mergeCell ref="J6:K6"/>
    <mergeCell ref="L6:M6"/>
    <mergeCell ref="N6:O6"/>
    <mergeCell ref="Q6:R6"/>
    <mergeCell ref="V4:Y5"/>
    <mergeCell ref="S4:S5"/>
    <mergeCell ref="A4:A5"/>
    <mergeCell ref="B4:B5"/>
    <mergeCell ref="C4:E5"/>
    <mergeCell ref="F4:G5"/>
    <mergeCell ref="H4:I5"/>
    <mergeCell ref="J4:K5"/>
    <mergeCell ref="L4:M5"/>
    <mergeCell ref="N4:O5"/>
    <mergeCell ref="Q4:R5"/>
    <mergeCell ref="P4:P5"/>
    <mergeCell ref="T21:U21"/>
    <mergeCell ref="T4:U5"/>
    <mergeCell ref="C21:E21"/>
    <mergeCell ref="C12:E12"/>
    <mergeCell ref="F12:G12"/>
    <mergeCell ref="H12:I12"/>
    <mergeCell ref="J12:K12"/>
    <mergeCell ref="L12:M12"/>
    <mergeCell ref="N12:O12"/>
    <mergeCell ref="J9:K9"/>
    <mergeCell ref="L9:M9"/>
    <mergeCell ref="N9:O9"/>
    <mergeCell ref="Q9:R9"/>
    <mergeCell ref="Q12:R12"/>
    <mergeCell ref="T12:U12"/>
    <mergeCell ref="T13:U13"/>
    <mergeCell ref="C15:E15"/>
    <mergeCell ref="Q21:R21"/>
    <mergeCell ref="C8:E8"/>
    <mergeCell ref="F8:G8"/>
    <mergeCell ref="H8:I8"/>
    <mergeCell ref="J8:K8"/>
    <mergeCell ref="L8:M8"/>
    <mergeCell ref="N8:O8"/>
    <mergeCell ref="F21:G21"/>
    <mergeCell ref="H21:I21"/>
    <mergeCell ref="J21:K21"/>
    <mergeCell ref="A31:C32"/>
    <mergeCell ref="A33:C34"/>
    <mergeCell ref="A35:C36"/>
    <mergeCell ref="D31:O32"/>
    <mergeCell ref="D33:O34"/>
    <mergeCell ref="D35:O36"/>
    <mergeCell ref="L21:M21"/>
    <mergeCell ref="N21:O21"/>
    <mergeCell ref="H24:I24"/>
    <mergeCell ref="J24:K24"/>
    <mergeCell ref="L24:M24"/>
    <mergeCell ref="N24:O24"/>
    <mergeCell ref="A39:C40"/>
    <mergeCell ref="A41:C42"/>
    <mergeCell ref="A43:C44"/>
    <mergeCell ref="D39:O40"/>
    <mergeCell ref="D41:O42"/>
    <mergeCell ref="D43:O44"/>
    <mergeCell ref="A38:C38"/>
    <mergeCell ref="D38:O38"/>
    <mergeCell ref="F22:G22"/>
    <mergeCell ref="H22:I22"/>
    <mergeCell ref="J22:K22"/>
    <mergeCell ref="L22:M22"/>
    <mergeCell ref="N22:O22"/>
    <mergeCell ref="AR4:AR5"/>
    <mergeCell ref="AS4:AT5"/>
    <mergeCell ref="AU4:AX5"/>
    <mergeCell ref="AB6:AD6"/>
    <mergeCell ref="AE6:AF6"/>
    <mergeCell ref="AG6:AH6"/>
    <mergeCell ref="AI6:AJ6"/>
    <mergeCell ref="AK6:AL6"/>
    <mergeCell ref="AM6:AN6"/>
    <mergeCell ref="AP6:AQ6"/>
    <mergeCell ref="AS6:AT6"/>
    <mergeCell ref="AU6:AX6"/>
    <mergeCell ref="AB8:AD8"/>
    <mergeCell ref="AE8:AF8"/>
    <mergeCell ref="AG8:AH8"/>
    <mergeCell ref="AI8:AJ8"/>
    <mergeCell ref="AK8:AL8"/>
    <mergeCell ref="AM8:AN8"/>
    <mergeCell ref="AP8:AQ8"/>
    <mergeCell ref="AS8:AT8"/>
    <mergeCell ref="AU8:AX8"/>
    <mergeCell ref="AB9:AD9"/>
    <mergeCell ref="AE9:AF9"/>
    <mergeCell ref="AG9:AH9"/>
    <mergeCell ref="AI9:AJ9"/>
    <mergeCell ref="AK9:AL9"/>
    <mergeCell ref="AM9:AN9"/>
    <mergeCell ref="AP9:AQ9"/>
    <mergeCell ref="AS9:AT9"/>
    <mergeCell ref="AU9:AX9"/>
    <mergeCell ref="AB10:AD10"/>
    <mergeCell ref="AE10:AF10"/>
    <mergeCell ref="AG10:AH10"/>
    <mergeCell ref="AI10:AJ10"/>
    <mergeCell ref="AK10:AL10"/>
    <mergeCell ref="AM10:AN10"/>
    <mergeCell ref="AP10:AQ10"/>
    <mergeCell ref="AS10:AT10"/>
    <mergeCell ref="AU10:AX10"/>
    <mergeCell ref="AB11:AD11"/>
    <mergeCell ref="AE11:AF11"/>
    <mergeCell ref="AG11:AH11"/>
    <mergeCell ref="AI11:AJ11"/>
    <mergeCell ref="AK11:AL11"/>
    <mergeCell ref="AM11:AN11"/>
    <mergeCell ref="AP11:AQ11"/>
    <mergeCell ref="AS11:AT11"/>
    <mergeCell ref="AU11:AX11"/>
    <mergeCell ref="AB12:AD12"/>
    <mergeCell ref="AE12:AF12"/>
    <mergeCell ref="AG12:AH12"/>
    <mergeCell ref="AI12:AJ12"/>
    <mergeCell ref="AK12:AL12"/>
    <mergeCell ref="AM12:AN12"/>
    <mergeCell ref="AP12:AQ12"/>
    <mergeCell ref="AS12:AT12"/>
    <mergeCell ref="AU12:AX12"/>
    <mergeCell ref="AB15:AD15"/>
    <mergeCell ref="AE15:AF15"/>
    <mergeCell ref="AG15:AH15"/>
    <mergeCell ref="AI15:AJ15"/>
    <mergeCell ref="AK15:AL15"/>
    <mergeCell ref="AM15:AN15"/>
    <mergeCell ref="AP15:AQ15"/>
    <mergeCell ref="AS15:AT15"/>
    <mergeCell ref="AU15:AX15"/>
    <mergeCell ref="AB16:AD16"/>
    <mergeCell ref="AE16:AF16"/>
    <mergeCell ref="AG16:AH16"/>
    <mergeCell ref="AI16:AJ16"/>
    <mergeCell ref="AK16:AL16"/>
    <mergeCell ref="AM16:AN16"/>
    <mergeCell ref="AP16:AQ16"/>
    <mergeCell ref="AS16:AT16"/>
    <mergeCell ref="AU16:AX16"/>
    <mergeCell ref="AB17:AD17"/>
    <mergeCell ref="AE17:AF17"/>
    <mergeCell ref="AG17:AH17"/>
    <mergeCell ref="AI17:AJ17"/>
    <mergeCell ref="AK17:AL17"/>
    <mergeCell ref="AM17:AN17"/>
    <mergeCell ref="AP17:AQ17"/>
    <mergeCell ref="AS17:AT17"/>
    <mergeCell ref="AU17:AX17"/>
    <mergeCell ref="AB18:AD18"/>
    <mergeCell ref="AE18:AF18"/>
    <mergeCell ref="AG18:AH18"/>
    <mergeCell ref="AI18:AJ18"/>
    <mergeCell ref="AK18:AL18"/>
    <mergeCell ref="AM18:AN18"/>
    <mergeCell ref="AP18:AQ18"/>
    <mergeCell ref="AS18:AT18"/>
    <mergeCell ref="AU18:AX18"/>
    <mergeCell ref="AB19:AD19"/>
    <mergeCell ref="AE19:AF19"/>
    <mergeCell ref="AG19:AH19"/>
    <mergeCell ref="AI19:AJ19"/>
    <mergeCell ref="AK19:AL19"/>
    <mergeCell ref="AM19:AN19"/>
    <mergeCell ref="AP19:AQ19"/>
    <mergeCell ref="AS19:AT19"/>
    <mergeCell ref="AU19:AX19"/>
    <mergeCell ref="AB20:AD20"/>
    <mergeCell ref="AE20:AF20"/>
    <mergeCell ref="AG20:AH20"/>
    <mergeCell ref="AI20:AJ20"/>
    <mergeCell ref="AK20:AL20"/>
    <mergeCell ref="AM20:AN20"/>
    <mergeCell ref="AP20:AQ20"/>
    <mergeCell ref="AS20:AT20"/>
    <mergeCell ref="AU20:AX20"/>
    <mergeCell ref="AB21:AD21"/>
    <mergeCell ref="AE21:AF21"/>
    <mergeCell ref="AG21:AH21"/>
    <mergeCell ref="AI21:AJ21"/>
    <mergeCell ref="AK21:AL21"/>
    <mergeCell ref="AM21:AN21"/>
    <mergeCell ref="AP21:AQ21"/>
    <mergeCell ref="AS21:AT21"/>
    <mergeCell ref="AU21:AX21"/>
    <mergeCell ref="AB22:AD22"/>
    <mergeCell ref="AE22:AF22"/>
    <mergeCell ref="AG22:AH22"/>
    <mergeCell ref="AI22:AJ22"/>
    <mergeCell ref="AK22:AL22"/>
    <mergeCell ref="AM22:AN22"/>
    <mergeCell ref="AP22:AQ22"/>
    <mergeCell ref="AS22:AT22"/>
    <mergeCell ref="AU22:AX22"/>
    <mergeCell ref="AB23:AD23"/>
    <mergeCell ref="AE23:AF23"/>
    <mergeCell ref="AG23:AH23"/>
    <mergeCell ref="AI23:AJ23"/>
    <mergeCell ref="AK23:AL23"/>
    <mergeCell ref="AM23:AN23"/>
    <mergeCell ref="AP23:AQ23"/>
    <mergeCell ref="AS23:AT23"/>
    <mergeCell ref="AU23:AX23"/>
    <mergeCell ref="AB24:AD24"/>
    <mergeCell ref="AE24:AF24"/>
    <mergeCell ref="AG24:AH24"/>
    <mergeCell ref="AI24:AJ24"/>
    <mergeCell ref="AK24:AL24"/>
    <mergeCell ref="AM24:AN24"/>
    <mergeCell ref="AP24:AQ24"/>
    <mergeCell ref="AS24:AT24"/>
    <mergeCell ref="AU24:AX24"/>
    <mergeCell ref="AB25:AD25"/>
    <mergeCell ref="AE25:AF25"/>
    <mergeCell ref="AG25:AH25"/>
    <mergeCell ref="AI25:AJ25"/>
    <mergeCell ref="AK25:AL25"/>
    <mergeCell ref="AM25:AN25"/>
    <mergeCell ref="AP25:AQ25"/>
    <mergeCell ref="AS25:AT25"/>
    <mergeCell ref="AU25:AX25"/>
    <mergeCell ref="AB26:AD26"/>
    <mergeCell ref="AE26:AF26"/>
    <mergeCell ref="AG26:AH26"/>
    <mergeCell ref="AI26:AJ26"/>
    <mergeCell ref="AK26:AL26"/>
    <mergeCell ref="AM26:AN26"/>
    <mergeCell ref="AP26:AQ26"/>
    <mergeCell ref="AS26:AT26"/>
    <mergeCell ref="AU26:AX26"/>
    <mergeCell ref="Z27:AR27"/>
    <mergeCell ref="AS27:AT27"/>
    <mergeCell ref="AU27:AX27"/>
    <mergeCell ref="Z31:AB31"/>
    <mergeCell ref="AC31:AN31"/>
    <mergeCell ref="Z32:AB33"/>
    <mergeCell ref="AC32:AN33"/>
    <mergeCell ref="Z34:AB35"/>
    <mergeCell ref="AC34:AN35"/>
    <mergeCell ref="Z36:AB37"/>
    <mergeCell ref="AC36:AN37"/>
    <mergeCell ref="Z39:AB39"/>
    <mergeCell ref="AC39:AN39"/>
    <mergeCell ref="Z40:AB41"/>
    <mergeCell ref="AC40:AN41"/>
    <mergeCell ref="Z42:AB43"/>
    <mergeCell ref="AC42:AN43"/>
    <mergeCell ref="Z44:AB45"/>
    <mergeCell ref="AC44:AN45"/>
  </mergeCells>
  <phoneticPr fontId="7"/>
  <dataValidations count="2">
    <dataValidation type="list" allowBlank="1" showInputMessage="1" showErrorMessage="1" sqref="B6:B25 AA15:AA26 AA6:AA13" xr:uid="{00000000-0002-0000-0B00-000000000000}">
      <formula1>$CT$15:$CT$17</formula1>
    </dataValidation>
    <dataValidation type="list" allowBlank="1" showInputMessage="1" showErrorMessage="1" sqref="F6:G25 AE15:AF26 AF6:AF12 AE6:AE13" xr:uid="{00000000-0002-0000-0B00-000001000000}">
      <formula1>$CX$15:$CX$17</formula1>
    </dataValidation>
  </dataValidations>
  <pageMargins left="0.70866141732283472" right="0.70866141732283472" top="0.74803149606299213" bottom="0.74803149606299213" header="0.31496062992125984" footer="0.31496062992125984"/>
  <pageSetup paperSize="9" scale="95" orientation="landscape" r:id="rId1"/>
  <colBreaks count="1" manualBreakCount="1">
    <brk id="25" max="43" man="1"/>
  </colBreaks>
  <ignoredErrors>
    <ignoredError sqref="T6:U2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D8EA4-079F-4AF7-B44D-7E8981647EC2}">
  <sheetPr codeName="Sheet9"/>
  <dimension ref="A1:AM435"/>
  <sheetViews>
    <sheetView showGridLines="0" view="pageBreakPreview" topLeftCell="A121" zoomScaleNormal="85" zoomScaleSheetLayoutView="100" workbookViewId="0">
      <selection activeCell="A126" sqref="A126:A127"/>
    </sheetView>
  </sheetViews>
  <sheetFormatPr defaultColWidth="9.140625" defaultRowHeight="12.75" x14ac:dyDescent="0.15"/>
  <cols>
    <col min="1" max="18" width="5.7109375" style="1" customWidth="1"/>
    <col min="19" max="19" width="5.7109375" hidden="1" customWidth="1"/>
    <col min="20" max="21" width="5.7109375" style="1" hidden="1" customWidth="1"/>
    <col min="22" max="22" width="8.7109375" style="1" hidden="1" customWidth="1"/>
    <col min="23" max="23" width="5.7109375" style="1" hidden="1" customWidth="1"/>
    <col min="24" max="25" width="5.7109375" style="386" hidden="1" customWidth="1"/>
    <col min="26" max="26" width="18.7109375" style="1" hidden="1" customWidth="1"/>
    <col min="27" max="27" width="18.5703125" style="1" hidden="1" customWidth="1"/>
    <col min="28" max="37" width="5.7109375" style="1" hidden="1" customWidth="1"/>
    <col min="38" max="52" width="5.7109375" style="1" customWidth="1"/>
    <col min="53" max="53" width="6.28515625" style="1" customWidth="1"/>
    <col min="54" max="73" width="5.7109375" style="1" customWidth="1"/>
    <col min="74" max="16384" width="9.140625" style="1"/>
  </cols>
  <sheetData>
    <row r="1" spans="25:36" hidden="1" x14ac:dyDescent="0.15">
      <c r="Y1" s="588">
        <v>1</v>
      </c>
      <c r="Z1" s="159" t="s">
        <v>506</v>
      </c>
      <c r="AA1" s="159" t="s">
        <v>339</v>
      </c>
      <c r="AB1" s="160" t="str">
        <f>IF(AG1=2,AI1,IF(AC1=TRUE,AD1,IF(AE1=TRUE,AF1,"")))</f>
        <v/>
      </c>
      <c r="AC1" s="251" t="b">
        <f>A126&lt;&gt;""</f>
        <v>0</v>
      </c>
      <c r="AD1" s="158" t="str">
        <f>IF(AC1=FALSE,"",IF(AC1=TRUE,"トップランナー制度の対象機器且つ基準を満たす設備の導入"))</f>
        <v/>
      </c>
      <c r="AE1" s="251" t="b">
        <f>A128&lt;&gt;""</f>
        <v>0</v>
      </c>
      <c r="AF1" s="158" t="str">
        <f>IF(AE1=FALSE,"",IF(AE1=TRUE,"トップランナー基準に該当しない設備で、エネルギー消費効率が高い設備の導入"))</f>
        <v/>
      </c>
      <c r="AG1" s="199">
        <f>COUNTIF(AC1:AF1,TRUE)</f>
        <v>0</v>
      </c>
      <c r="AH1" s="199" t="str">
        <f>IF(AG1=0,"NG","")</f>
        <v>NG</v>
      </c>
      <c r="AI1" s="199" t="str">
        <f>IF(AG1=2,AD1&amp;"と"&amp;AF1,"")</f>
        <v/>
      </c>
    </row>
    <row r="2" spans="25:36" hidden="1" x14ac:dyDescent="0.15">
      <c r="Y2" s="588"/>
      <c r="Z2" s="159" t="s">
        <v>721</v>
      </c>
      <c r="AA2" s="159" t="s">
        <v>23</v>
      </c>
      <c r="AB2" s="160" t="str">
        <f t="shared" ref="AB2:AB7" si="0">IF(D133="","",D133)</f>
        <v/>
      </c>
      <c r="AC2" s="198" t="str">
        <f>IF(AC1=TRUE,"OK","空白")</f>
        <v>空白</v>
      </c>
    </row>
    <row r="3" spans="25:36" hidden="1" x14ac:dyDescent="0.15">
      <c r="Y3" s="588"/>
      <c r="Z3" s="159" t="s">
        <v>722</v>
      </c>
      <c r="AA3" s="159" t="s">
        <v>24</v>
      </c>
      <c r="AB3" s="160" t="str">
        <f t="shared" si="0"/>
        <v/>
      </c>
      <c r="AC3" s="198" t="str">
        <f>IF(D133&lt;&gt;"","有","空白")</f>
        <v>空白</v>
      </c>
      <c r="AD3" s="199" t="s">
        <v>383</v>
      </c>
      <c r="AE3" s="199"/>
      <c r="AF3" s="199"/>
      <c r="AG3" s="199"/>
      <c r="AH3" s="199"/>
      <c r="AI3" s="199"/>
      <c r="AJ3" s="199"/>
    </row>
    <row r="4" spans="25:36" hidden="1" x14ac:dyDescent="0.15">
      <c r="Y4" s="588"/>
      <c r="Z4" s="159" t="s">
        <v>723</v>
      </c>
      <c r="AA4" s="159" t="s">
        <v>13</v>
      </c>
      <c r="AB4" s="160" t="str">
        <f t="shared" si="0"/>
        <v/>
      </c>
    </row>
    <row r="5" spans="25:36" hidden="1" x14ac:dyDescent="0.15">
      <c r="Y5" s="588"/>
      <c r="Z5" s="159" t="s">
        <v>724</v>
      </c>
      <c r="AA5" s="159" t="s">
        <v>25</v>
      </c>
      <c r="AB5" s="160" t="str">
        <f t="shared" si="0"/>
        <v/>
      </c>
    </row>
    <row r="6" spans="25:36" hidden="1" x14ac:dyDescent="0.15">
      <c r="Y6" s="588"/>
      <c r="Z6" s="159" t="s">
        <v>725</v>
      </c>
      <c r="AA6" s="159" t="s">
        <v>448</v>
      </c>
      <c r="AB6" s="160" t="str">
        <f t="shared" si="0"/>
        <v/>
      </c>
    </row>
    <row r="7" spans="25:36" ht="25.5" hidden="1" x14ac:dyDescent="0.15">
      <c r="Y7" s="588"/>
      <c r="Z7" s="159" t="s">
        <v>726</v>
      </c>
      <c r="AA7" s="169" t="s">
        <v>340</v>
      </c>
      <c r="AB7" s="160" t="str">
        <f t="shared" si="0"/>
        <v/>
      </c>
    </row>
    <row r="8" spans="25:36" hidden="1" x14ac:dyDescent="0.15">
      <c r="Y8" s="588"/>
      <c r="Z8" s="159" t="s">
        <v>727</v>
      </c>
      <c r="AA8" s="159" t="s">
        <v>26</v>
      </c>
      <c r="AB8" s="160" t="str">
        <f>IF(D142="","",D142)</f>
        <v/>
      </c>
    </row>
    <row r="9" spans="25:36" hidden="1" x14ac:dyDescent="0.15">
      <c r="Y9" s="588"/>
      <c r="Z9" s="159" t="s">
        <v>728</v>
      </c>
      <c r="AA9" s="159" t="s">
        <v>23</v>
      </c>
      <c r="AB9" s="160" t="str">
        <f>IF(G154="","",G154)</f>
        <v/>
      </c>
      <c r="AC9" s="198" t="str">
        <f>IF(AE1=TRUE,"OK","空白")</f>
        <v>空白</v>
      </c>
    </row>
    <row r="10" spans="25:36" hidden="1" x14ac:dyDescent="0.15">
      <c r="Y10" s="588"/>
      <c r="Z10" s="159" t="s">
        <v>729</v>
      </c>
      <c r="AA10" s="159" t="s">
        <v>24</v>
      </c>
      <c r="AB10" s="160" t="str">
        <f>IF(G155="","",G155)</f>
        <v/>
      </c>
      <c r="AC10" s="198" t="str">
        <f>IF(G154&lt;&gt;"","有","空白")</f>
        <v>空白</v>
      </c>
      <c r="AD10" s="199" t="s">
        <v>383</v>
      </c>
    </row>
    <row r="11" spans="25:36" hidden="1" x14ac:dyDescent="0.15">
      <c r="Y11" s="588"/>
      <c r="Z11" s="159" t="s">
        <v>730</v>
      </c>
      <c r="AA11" s="159" t="s">
        <v>13</v>
      </c>
      <c r="AB11" s="160" t="str">
        <f>IF(G156="","",G156)</f>
        <v/>
      </c>
    </row>
    <row r="12" spans="25:36" hidden="1" x14ac:dyDescent="0.15">
      <c r="Y12" s="588"/>
      <c r="Z12" s="159" t="s">
        <v>731</v>
      </c>
      <c r="AA12" s="159" t="s">
        <v>25</v>
      </c>
      <c r="AB12" s="160" t="str">
        <f>IF(G157="","",G157)</f>
        <v/>
      </c>
    </row>
    <row r="13" spans="25:36" hidden="1" x14ac:dyDescent="0.15">
      <c r="Y13" s="588"/>
      <c r="Z13" s="159" t="s">
        <v>732</v>
      </c>
      <c r="AA13" s="159" t="s">
        <v>443</v>
      </c>
      <c r="AB13" s="160" t="str">
        <f>IF(D158="","",D158)</f>
        <v/>
      </c>
    </row>
    <row r="14" spans="25:36" hidden="1" x14ac:dyDescent="0.15">
      <c r="Y14" s="588"/>
      <c r="Z14" s="159" t="s">
        <v>733</v>
      </c>
      <c r="AA14" s="159" t="s">
        <v>23</v>
      </c>
      <c r="AB14" s="160" t="str">
        <f>IF(G162="","",G162)</f>
        <v/>
      </c>
    </row>
    <row r="15" spans="25:36" hidden="1" x14ac:dyDescent="0.15">
      <c r="Y15" s="588"/>
      <c r="Z15" s="159" t="s">
        <v>734</v>
      </c>
      <c r="AA15" s="159" t="s">
        <v>24</v>
      </c>
      <c r="AB15" s="160" t="str">
        <f>IF(G163="","",G163)</f>
        <v/>
      </c>
    </row>
    <row r="16" spans="25:36" hidden="1" x14ac:dyDescent="0.15">
      <c r="Y16" s="588"/>
      <c r="Z16" s="159" t="s">
        <v>735</v>
      </c>
      <c r="AA16" s="159" t="s">
        <v>13</v>
      </c>
      <c r="AB16" s="160" t="str">
        <f>IF(G164="","",G164)</f>
        <v/>
      </c>
    </row>
    <row r="17" spans="25:36" hidden="1" x14ac:dyDescent="0.15">
      <c r="Y17" s="588"/>
      <c r="Z17" s="159" t="s">
        <v>736</v>
      </c>
      <c r="AA17" s="159" t="s">
        <v>25</v>
      </c>
      <c r="AB17" s="160" t="str">
        <f>IF(G165="","",G165)</f>
        <v/>
      </c>
    </row>
    <row r="18" spans="25:36" hidden="1" x14ac:dyDescent="0.15">
      <c r="Y18" s="588"/>
      <c r="Z18" s="159" t="s">
        <v>737</v>
      </c>
      <c r="AA18" s="159" t="s">
        <v>448</v>
      </c>
      <c r="AB18" s="160" t="str">
        <f>IF(G166="","",G166)</f>
        <v/>
      </c>
    </row>
    <row r="19" spans="25:36" hidden="1" x14ac:dyDescent="0.15">
      <c r="Y19" s="588"/>
      <c r="Z19" s="159" t="s">
        <v>738</v>
      </c>
      <c r="AA19" s="159" t="s">
        <v>444</v>
      </c>
      <c r="AB19" s="160" t="str">
        <f>IF(D167="","",D167)</f>
        <v/>
      </c>
    </row>
    <row r="20" spans="25:36" hidden="1" x14ac:dyDescent="0.15">
      <c r="Y20" s="588"/>
      <c r="Z20" s="159" t="s">
        <v>739</v>
      </c>
      <c r="AA20" s="159" t="s">
        <v>117</v>
      </c>
      <c r="AB20" s="160" t="str">
        <f>IF(D171="","",D171)</f>
        <v/>
      </c>
    </row>
    <row r="21" spans="25:36" hidden="1" x14ac:dyDescent="0.15">
      <c r="Y21" s="589">
        <v>2</v>
      </c>
      <c r="Z21" s="159" t="s">
        <v>768</v>
      </c>
      <c r="AA21" s="159" t="s">
        <v>339</v>
      </c>
      <c r="AB21" s="160" t="str">
        <f>IF(AG21=2,AI21,IF(AC21=TRUE,AD21,IF(AE21=TRUE,AF21,"")))</f>
        <v/>
      </c>
      <c r="AC21" s="251" t="b">
        <f>A189&lt;&gt;""</f>
        <v>0</v>
      </c>
      <c r="AD21" s="158" t="str">
        <f>IF(AC21=FALSE,"",IF(AC21=TRUE,"トップランナー制度の対象機器且つ基準を満たす設備の導入"))</f>
        <v/>
      </c>
      <c r="AE21" s="251" t="b">
        <f>A191&lt;&gt;""</f>
        <v>0</v>
      </c>
      <c r="AF21" s="158" t="str">
        <f>IF(AE21=FALSE,"",IF(AE21=TRUE,"トップランナー基準に該当しない設備で、エネルギー消費効率が高い設備の導入"))</f>
        <v/>
      </c>
      <c r="AG21" s="199">
        <f>COUNTIF(AC21:AF21,TRUE)</f>
        <v>0</v>
      </c>
      <c r="AH21" s="199" t="str">
        <f>IF(AG21=0,"NG","")</f>
        <v>NG</v>
      </c>
      <c r="AI21" s="199" t="str">
        <f>IF(AG21=2,AD21&amp;"と"&amp;AF21,"")</f>
        <v/>
      </c>
    </row>
    <row r="22" spans="25:36" hidden="1" x14ac:dyDescent="0.15">
      <c r="Y22" s="589"/>
      <c r="Z22" s="159" t="s">
        <v>740</v>
      </c>
      <c r="AA22" s="159" t="s">
        <v>23</v>
      </c>
      <c r="AB22" s="160" t="str">
        <f t="shared" ref="AB22:AB27" si="1">IF(D196="","",D196)</f>
        <v/>
      </c>
      <c r="AC22" s="198" t="str">
        <f>IF(AC21=TRUE,"OK","空白")</f>
        <v>空白</v>
      </c>
    </row>
    <row r="23" spans="25:36" hidden="1" x14ac:dyDescent="0.15">
      <c r="Y23" s="589"/>
      <c r="Z23" s="159" t="s">
        <v>741</v>
      </c>
      <c r="AA23" s="159" t="s">
        <v>24</v>
      </c>
      <c r="AB23" s="160" t="str">
        <f t="shared" si="1"/>
        <v/>
      </c>
      <c r="AC23" s="198" t="str">
        <f>IF(D196&lt;&gt;"","有","空白")</f>
        <v>空白</v>
      </c>
      <c r="AD23" s="199" t="s">
        <v>383</v>
      </c>
      <c r="AE23" s="199"/>
      <c r="AF23" s="199"/>
      <c r="AG23" s="199"/>
      <c r="AH23" s="199"/>
      <c r="AI23" s="199"/>
      <c r="AJ23" s="199"/>
    </row>
    <row r="24" spans="25:36" hidden="1" x14ac:dyDescent="0.15">
      <c r="Y24" s="589"/>
      <c r="Z24" s="159" t="s">
        <v>742</v>
      </c>
      <c r="AA24" s="159" t="s">
        <v>13</v>
      </c>
      <c r="AB24" s="160" t="str">
        <f t="shared" si="1"/>
        <v/>
      </c>
    </row>
    <row r="25" spans="25:36" hidden="1" x14ac:dyDescent="0.15">
      <c r="Y25" s="589"/>
      <c r="Z25" s="159" t="s">
        <v>743</v>
      </c>
      <c r="AA25" s="159" t="s">
        <v>25</v>
      </c>
      <c r="AB25" s="160" t="str">
        <f t="shared" si="1"/>
        <v/>
      </c>
    </row>
    <row r="26" spans="25:36" hidden="1" x14ac:dyDescent="0.15">
      <c r="Y26" s="589"/>
      <c r="Z26" s="159" t="s">
        <v>744</v>
      </c>
      <c r="AA26" s="159" t="s">
        <v>448</v>
      </c>
      <c r="AB26" s="160" t="str">
        <f t="shared" si="1"/>
        <v/>
      </c>
    </row>
    <row r="27" spans="25:36" ht="25.5" hidden="1" x14ac:dyDescent="0.15">
      <c r="Y27" s="589"/>
      <c r="Z27" s="159" t="s">
        <v>745</v>
      </c>
      <c r="AA27" s="169" t="s">
        <v>340</v>
      </c>
      <c r="AB27" s="160" t="str">
        <f t="shared" si="1"/>
        <v/>
      </c>
    </row>
    <row r="28" spans="25:36" hidden="1" x14ac:dyDescent="0.15">
      <c r="Y28" s="589"/>
      <c r="Z28" s="159" t="s">
        <v>746</v>
      </c>
      <c r="AA28" s="159" t="s">
        <v>26</v>
      </c>
      <c r="AB28" s="160" t="str">
        <f>IF(D205="","",D205)</f>
        <v/>
      </c>
    </row>
    <row r="29" spans="25:36" hidden="1" x14ac:dyDescent="0.15">
      <c r="Y29" s="589"/>
      <c r="Z29" s="159" t="s">
        <v>747</v>
      </c>
      <c r="AA29" s="159" t="s">
        <v>23</v>
      </c>
      <c r="AB29" s="160" t="str">
        <f>IF(G217="","",G217)</f>
        <v/>
      </c>
      <c r="AC29" s="198" t="str">
        <f>IF(AE21=TRUE,"OK","空白")</f>
        <v>空白</v>
      </c>
    </row>
    <row r="30" spans="25:36" hidden="1" x14ac:dyDescent="0.15">
      <c r="Y30" s="589"/>
      <c r="Z30" s="159" t="s">
        <v>748</v>
      </c>
      <c r="AA30" s="159" t="s">
        <v>24</v>
      </c>
      <c r="AB30" s="160" t="str">
        <f>IF(G218="","",G218)</f>
        <v/>
      </c>
      <c r="AC30" s="198" t="str">
        <f>IF(G217&lt;&gt;"","有","空白")</f>
        <v>空白</v>
      </c>
      <c r="AD30" s="199" t="s">
        <v>383</v>
      </c>
    </row>
    <row r="31" spans="25:36" hidden="1" x14ac:dyDescent="0.15">
      <c r="Y31" s="589"/>
      <c r="Z31" s="159" t="s">
        <v>749</v>
      </c>
      <c r="AA31" s="159" t="s">
        <v>13</v>
      </c>
      <c r="AB31" s="160" t="str">
        <f>IF(G219="","",G219)</f>
        <v/>
      </c>
    </row>
    <row r="32" spans="25:36" hidden="1" x14ac:dyDescent="0.15">
      <c r="Y32" s="589"/>
      <c r="Z32" s="159" t="s">
        <v>750</v>
      </c>
      <c r="AA32" s="159" t="s">
        <v>25</v>
      </c>
      <c r="AB32" s="160" t="str">
        <f>IF(G220="","",G220)</f>
        <v/>
      </c>
    </row>
    <row r="33" spans="25:36" hidden="1" x14ac:dyDescent="0.15">
      <c r="Y33" s="589"/>
      <c r="Z33" s="159" t="s">
        <v>490</v>
      </c>
      <c r="AA33" s="159" t="s">
        <v>443</v>
      </c>
      <c r="AB33" s="160" t="str">
        <f>IF(D221="","",D221)</f>
        <v/>
      </c>
    </row>
    <row r="34" spans="25:36" hidden="1" x14ac:dyDescent="0.15">
      <c r="Y34" s="589"/>
      <c r="Z34" s="159" t="s">
        <v>491</v>
      </c>
      <c r="AA34" s="159" t="s">
        <v>23</v>
      </c>
      <c r="AB34" s="160" t="str">
        <f>IF(G225="","",G225)</f>
        <v/>
      </c>
    </row>
    <row r="35" spans="25:36" hidden="1" x14ac:dyDescent="0.15">
      <c r="Y35" s="589"/>
      <c r="Z35" s="159" t="s">
        <v>751</v>
      </c>
      <c r="AA35" s="159" t="s">
        <v>24</v>
      </c>
      <c r="AB35" s="160" t="str">
        <f>IF(G226="","",G226)</f>
        <v/>
      </c>
    </row>
    <row r="36" spans="25:36" hidden="1" x14ac:dyDescent="0.15">
      <c r="Y36" s="589"/>
      <c r="Z36" s="159" t="s">
        <v>752</v>
      </c>
      <c r="AA36" s="159" t="s">
        <v>13</v>
      </c>
      <c r="AB36" s="160" t="str">
        <f>IF(G227="","",G227)</f>
        <v/>
      </c>
    </row>
    <row r="37" spans="25:36" hidden="1" x14ac:dyDescent="0.15">
      <c r="Y37" s="589"/>
      <c r="Z37" s="159" t="s">
        <v>753</v>
      </c>
      <c r="AA37" s="159" t="s">
        <v>25</v>
      </c>
      <c r="AB37" s="160" t="str">
        <f>IF(G228="","",G228)</f>
        <v/>
      </c>
    </row>
    <row r="38" spans="25:36" hidden="1" x14ac:dyDescent="0.15">
      <c r="Y38" s="589"/>
      <c r="Z38" s="159" t="s">
        <v>492</v>
      </c>
      <c r="AA38" s="159" t="s">
        <v>448</v>
      </c>
      <c r="AB38" s="160" t="str">
        <f>IF(G229="","",G229)</f>
        <v/>
      </c>
    </row>
    <row r="39" spans="25:36" hidden="1" x14ac:dyDescent="0.15">
      <c r="Y39" s="589"/>
      <c r="Z39" s="159" t="s">
        <v>754</v>
      </c>
      <c r="AA39" s="159" t="s">
        <v>444</v>
      </c>
      <c r="AB39" s="160" t="str">
        <f>IF(D230="","",D230)</f>
        <v/>
      </c>
    </row>
    <row r="40" spans="25:36" hidden="1" x14ac:dyDescent="0.15">
      <c r="Y40" s="589"/>
      <c r="Z40" s="159" t="s">
        <v>493</v>
      </c>
      <c r="AA40" s="159" t="s">
        <v>117</v>
      </c>
      <c r="AB40" s="160" t="str">
        <f>IF(D234="","",D234)</f>
        <v/>
      </c>
    </row>
    <row r="41" spans="25:36" hidden="1" x14ac:dyDescent="0.15">
      <c r="Y41" s="588">
        <v>3</v>
      </c>
      <c r="Z41" s="159" t="s">
        <v>769</v>
      </c>
      <c r="AA41" s="159" t="s">
        <v>339</v>
      </c>
      <c r="AB41" s="160" t="str">
        <f>IF(AG41=2,AI41,IF(AC41=TRUE,AD41,IF(AE41=TRUE,AF41,"")))</f>
        <v/>
      </c>
      <c r="AC41" s="251" t="b">
        <f>A252&lt;&gt;""</f>
        <v>0</v>
      </c>
      <c r="AD41" s="158" t="str">
        <f>IF(AC41=FALSE,"",IF(AC41=TRUE,"トップランナー制度の対象機器且つ基準を満たす設備の導入"))</f>
        <v/>
      </c>
      <c r="AE41" s="251" t="b">
        <f>A254&lt;&gt;""</f>
        <v>0</v>
      </c>
      <c r="AF41" s="158" t="str">
        <f>IF(AE41=FALSE,"",IF(AE41=TRUE,"トップランナー基準に該当しない設備で、エネルギー消費効率が高い設備の導入"))</f>
        <v/>
      </c>
      <c r="AG41" s="199">
        <f>COUNTIF(AC41:AF41,TRUE)</f>
        <v>0</v>
      </c>
      <c r="AH41" s="199" t="str">
        <f>IF(AG41=0,"NG","")</f>
        <v>NG</v>
      </c>
      <c r="AI41" s="199" t="str">
        <f>IF(AG41=2,AD41&amp;"と"&amp;AF41,"")</f>
        <v/>
      </c>
    </row>
    <row r="42" spans="25:36" hidden="1" x14ac:dyDescent="0.15">
      <c r="Y42" s="588"/>
      <c r="Z42" s="159" t="s">
        <v>755</v>
      </c>
      <c r="AA42" s="159" t="s">
        <v>23</v>
      </c>
      <c r="AB42" s="160" t="str">
        <f t="shared" ref="AB42:AB47" si="2">IF(D259="","",D259)</f>
        <v/>
      </c>
      <c r="AC42" s="198" t="str">
        <f>IF(AC41=TRUE,"OK","空白")</f>
        <v>空白</v>
      </c>
    </row>
    <row r="43" spans="25:36" hidden="1" x14ac:dyDescent="0.15">
      <c r="Y43" s="588"/>
      <c r="Z43" s="159" t="s">
        <v>756</v>
      </c>
      <c r="AA43" s="159" t="s">
        <v>24</v>
      </c>
      <c r="AB43" s="160" t="str">
        <f t="shared" si="2"/>
        <v/>
      </c>
      <c r="AC43" s="198" t="str">
        <f>IF(D259&lt;&gt;"","有","空白")</f>
        <v>空白</v>
      </c>
      <c r="AD43" s="199" t="s">
        <v>383</v>
      </c>
      <c r="AE43" s="199"/>
      <c r="AF43" s="199"/>
      <c r="AG43" s="199"/>
      <c r="AH43" s="199"/>
      <c r="AI43" s="199"/>
      <c r="AJ43" s="199"/>
    </row>
    <row r="44" spans="25:36" hidden="1" x14ac:dyDescent="0.15">
      <c r="Y44" s="588"/>
      <c r="Z44" s="159" t="s">
        <v>757</v>
      </c>
      <c r="AA44" s="159" t="s">
        <v>13</v>
      </c>
      <c r="AB44" s="160" t="str">
        <f t="shared" si="2"/>
        <v/>
      </c>
    </row>
    <row r="45" spans="25:36" hidden="1" x14ac:dyDescent="0.15">
      <c r="Y45" s="588"/>
      <c r="Z45" s="159" t="s">
        <v>758</v>
      </c>
      <c r="AA45" s="159" t="s">
        <v>25</v>
      </c>
      <c r="AB45" s="160" t="str">
        <f t="shared" si="2"/>
        <v/>
      </c>
    </row>
    <row r="46" spans="25:36" hidden="1" x14ac:dyDescent="0.15">
      <c r="Y46" s="588"/>
      <c r="Z46" s="159" t="s">
        <v>494</v>
      </c>
      <c r="AA46" s="159" t="s">
        <v>448</v>
      </c>
      <c r="AB46" s="160" t="str">
        <f t="shared" si="2"/>
        <v/>
      </c>
    </row>
    <row r="47" spans="25:36" ht="25.5" hidden="1" x14ac:dyDescent="0.15">
      <c r="Y47" s="588"/>
      <c r="Z47" s="159" t="s">
        <v>495</v>
      </c>
      <c r="AA47" s="169" t="s">
        <v>340</v>
      </c>
      <c r="AB47" s="160" t="str">
        <f t="shared" si="2"/>
        <v/>
      </c>
    </row>
    <row r="48" spans="25:36" hidden="1" x14ac:dyDescent="0.15">
      <c r="Y48" s="588"/>
      <c r="Z48" s="159" t="s">
        <v>496</v>
      </c>
      <c r="AA48" s="159" t="s">
        <v>26</v>
      </c>
      <c r="AB48" s="160" t="str">
        <f>IF(D268="","",D268)</f>
        <v/>
      </c>
    </row>
    <row r="49" spans="25:36" hidden="1" x14ac:dyDescent="0.15">
      <c r="Y49" s="588"/>
      <c r="Z49" s="159" t="s">
        <v>759</v>
      </c>
      <c r="AA49" s="159" t="s">
        <v>23</v>
      </c>
      <c r="AB49" s="160" t="str">
        <f>IF(G280="","",G280)</f>
        <v/>
      </c>
      <c r="AC49" s="198" t="str">
        <f>IF(AE41=TRUE,"OK","空白")</f>
        <v>空白</v>
      </c>
    </row>
    <row r="50" spans="25:36" hidden="1" x14ac:dyDescent="0.15">
      <c r="Y50" s="588"/>
      <c r="Z50" s="159" t="s">
        <v>760</v>
      </c>
      <c r="AA50" s="159" t="s">
        <v>24</v>
      </c>
      <c r="AB50" s="160" t="str">
        <f>IF(G281="","",G281)</f>
        <v/>
      </c>
      <c r="AC50" s="198" t="str">
        <f>IF(G280&lt;&gt;"","有","空白")</f>
        <v>空白</v>
      </c>
      <c r="AD50" s="199" t="s">
        <v>383</v>
      </c>
    </row>
    <row r="51" spans="25:36" hidden="1" x14ac:dyDescent="0.15">
      <c r="Y51" s="588"/>
      <c r="Z51" s="159" t="s">
        <v>761</v>
      </c>
      <c r="AA51" s="159" t="s">
        <v>13</v>
      </c>
      <c r="AB51" s="160" t="str">
        <f>IF(G282="","",G282)</f>
        <v/>
      </c>
    </row>
    <row r="52" spans="25:36" hidden="1" x14ac:dyDescent="0.15">
      <c r="Y52" s="588"/>
      <c r="Z52" s="159" t="s">
        <v>762</v>
      </c>
      <c r="AA52" s="159" t="s">
        <v>25</v>
      </c>
      <c r="AB52" s="160" t="str">
        <f>IF(G283="","",G283)</f>
        <v/>
      </c>
    </row>
    <row r="53" spans="25:36" hidden="1" x14ac:dyDescent="0.15">
      <c r="Y53" s="588"/>
      <c r="Z53" s="159" t="s">
        <v>763</v>
      </c>
      <c r="AA53" s="159" t="s">
        <v>443</v>
      </c>
      <c r="AB53" s="160" t="str">
        <f>IF(D284="","",D284)</f>
        <v/>
      </c>
    </row>
    <row r="54" spans="25:36" hidden="1" x14ac:dyDescent="0.15">
      <c r="Y54" s="588"/>
      <c r="Z54" s="159" t="s">
        <v>497</v>
      </c>
      <c r="AA54" s="159" t="s">
        <v>23</v>
      </c>
      <c r="AB54" s="160" t="str">
        <f>IF(G288="","",G288)</f>
        <v/>
      </c>
    </row>
    <row r="55" spans="25:36" hidden="1" x14ac:dyDescent="0.15">
      <c r="Y55" s="588"/>
      <c r="Z55" s="159" t="s">
        <v>498</v>
      </c>
      <c r="AA55" s="159" t="s">
        <v>24</v>
      </c>
      <c r="AB55" s="160" t="str">
        <f>IF(G289="","",G289)</f>
        <v/>
      </c>
    </row>
    <row r="56" spans="25:36" hidden="1" x14ac:dyDescent="0.15">
      <c r="Y56" s="588"/>
      <c r="Z56" s="159" t="s">
        <v>499</v>
      </c>
      <c r="AA56" s="159" t="s">
        <v>13</v>
      </c>
      <c r="AB56" s="160" t="str">
        <f>IF(G290="","",G290)</f>
        <v/>
      </c>
    </row>
    <row r="57" spans="25:36" hidden="1" x14ac:dyDescent="0.15">
      <c r="Y57" s="588"/>
      <c r="Z57" s="159" t="s">
        <v>764</v>
      </c>
      <c r="AA57" s="159" t="s">
        <v>25</v>
      </c>
      <c r="AB57" s="160" t="str">
        <f>IF(G291="","",G291)</f>
        <v/>
      </c>
    </row>
    <row r="58" spans="25:36" hidden="1" x14ac:dyDescent="0.15">
      <c r="Y58" s="588"/>
      <c r="Z58" s="159" t="s">
        <v>765</v>
      </c>
      <c r="AA58" s="159" t="s">
        <v>448</v>
      </c>
      <c r="AB58" s="160" t="str">
        <f>IF(G292="","",G292)</f>
        <v/>
      </c>
    </row>
    <row r="59" spans="25:36" hidden="1" x14ac:dyDescent="0.15">
      <c r="Y59" s="588"/>
      <c r="Z59" s="159" t="s">
        <v>766</v>
      </c>
      <c r="AA59" s="159" t="s">
        <v>444</v>
      </c>
      <c r="AB59" s="160" t="str">
        <f>IF(D293="","",D293)</f>
        <v/>
      </c>
    </row>
    <row r="60" spans="25:36" hidden="1" x14ac:dyDescent="0.15">
      <c r="Y60" s="588"/>
      <c r="Z60" s="159" t="s">
        <v>767</v>
      </c>
      <c r="AA60" s="159" t="s">
        <v>117</v>
      </c>
      <c r="AB60" s="160" t="str">
        <f>IF(D297="","",D297)</f>
        <v/>
      </c>
    </row>
    <row r="61" spans="25:36" hidden="1" x14ac:dyDescent="0.15">
      <c r="Y61" s="589">
        <v>4</v>
      </c>
      <c r="Z61" s="590" t="s">
        <v>770</v>
      </c>
      <c r="AA61" s="159" t="s">
        <v>339</v>
      </c>
      <c r="AB61" s="160" t="str">
        <f>IF(AG61=2,AI61,IF(AC61=TRUE,AD61,IF(AE61=TRUE,AF61,"")))</f>
        <v/>
      </c>
      <c r="AC61" s="251" t="b">
        <f>A315&lt;&gt;""</f>
        <v>0</v>
      </c>
      <c r="AD61" s="158" t="str">
        <f>IF(AC61=FALSE,"",IF(AC61=TRUE,"トップランナー制度の対象機器且つ基準を満たす設備の導入"))</f>
        <v/>
      </c>
      <c r="AE61" s="251" t="b">
        <f>A317&lt;&gt;""</f>
        <v>0</v>
      </c>
      <c r="AF61" s="158" t="str">
        <f>IF(AE61=FALSE,"",IF(AE61=TRUE,"トップランナー基準に該当しない設備で、エネルギー消費効率が高い設備の導入"))</f>
        <v/>
      </c>
      <c r="AG61" s="199">
        <f>COUNTIF(AC61:AF61,TRUE)</f>
        <v>0</v>
      </c>
      <c r="AH61" s="199" t="str">
        <f>IF(AG61=0,"NG","")</f>
        <v>NG</v>
      </c>
      <c r="AI61" s="199" t="str">
        <f>IF(AG61=2,AD61&amp;"と"&amp;AF61,"")</f>
        <v/>
      </c>
    </row>
    <row r="62" spans="25:36" hidden="1" x14ac:dyDescent="0.15">
      <c r="Y62" s="589"/>
      <c r="Z62" s="159" t="s">
        <v>781</v>
      </c>
      <c r="AA62" s="159" t="s">
        <v>23</v>
      </c>
      <c r="AB62" s="160" t="str">
        <f t="shared" ref="AB62:AB67" si="3">IF(D322="","",D322)</f>
        <v/>
      </c>
      <c r="AC62" s="198" t="str">
        <f>IF(AC61=TRUE,"OK","空白")</f>
        <v>空白</v>
      </c>
    </row>
    <row r="63" spans="25:36" hidden="1" x14ac:dyDescent="0.15">
      <c r="Y63" s="589"/>
      <c r="Z63" s="159" t="s">
        <v>771</v>
      </c>
      <c r="AA63" s="159" t="s">
        <v>24</v>
      </c>
      <c r="AB63" s="160" t="str">
        <f t="shared" si="3"/>
        <v/>
      </c>
      <c r="AC63" s="198" t="str">
        <f>IF(D322&lt;&gt;"","有","空白")</f>
        <v>空白</v>
      </c>
      <c r="AD63" s="199" t="s">
        <v>383</v>
      </c>
      <c r="AE63" s="199"/>
      <c r="AF63" s="199"/>
      <c r="AG63" s="199"/>
      <c r="AH63" s="199"/>
      <c r="AI63" s="199"/>
      <c r="AJ63" s="199"/>
    </row>
    <row r="64" spans="25:36" hidden="1" x14ac:dyDescent="0.15">
      <c r="Y64" s="589"/>
      <c r="Z64" s="159" t="s">
        <v>772</v>
      </c>
      <c r="AA64" s="159" t="s">
        <v>13</v>
      </c>
      <c r="AB64" s="160" t="str">
        <f t="shared" si="3"/>
        <v/>
      </c>
    </row>
    <row r="65" spans="25:30" hidden="1" x14ac:dyDescent="0.15">
      <c r="Y65" s="589"/>
      <c r="Z65" s="159" t="s">
        <v>773</v>
      </c>
      <c r="AA65" s="159" t="s">
        <v>25</v>
      </c>
      <c r="AB65" s="160" t="str">
        <f t="shared" si="3"/>
        <v/>
      </c>
    </row>
    <row r="66" spans="25:30" hidden="1" x14ac:dyDescent="0.15">
      <c r="Y66" s="589"/>
      <c r="Z66" s="159" t="s">
        <v>774</v>
      </c>
      <c r="AA66" s="159" t="s">
        <v>448</v>
      </c>
      <c r="AB66" s="160" t="str">
        <f t="shared" si="3"/>
        <v/>
      </c>
    </row>
    <row r="67" spans="25:30" ht="25.5" hidden="1" x14ac:dyDescent="0.15">
      <c r="Y67" s="589"/>
      <c r="Z67" s="159" t="s">
        <v>500</v>
      </c>
      <c r="AA67" s="169" t="s">
        <v>340</v>
      </c>
      <c r="AB67" s="160" t="str">
        <f t="shared" si="3"/>
        <v/>
      </c>
    </row>
    <row r="68" spans="25:30" hidden="1" x14ac:dyDescent="0.15">
      <c r="Y68" s="589"/>
      <c r="Z68" s="159" t="s">
        <v>501</v>
      </c>
      <c r="AA68" s="159" t="s">
        <v>26</v>
      </c>
      <c r="AB68" s="160" t="str">
        <f>IF(D331="","",D331)</f>
        <v/>
      </c>
    </row>
    <row r="69" spans="25:30" hidden="1" x14ac:dyDescent="0.15">
      <c r="Y69" s="589"/>
      <c r="Z69" s="159" t="s">
        <v>782</v>
      </c>
      <c r="AA69" s="159" t="s">
        <v>23</v>
      </c>
      <c r="AB69" s="160" t="str">
        <f>IF(G343="","",G343)</f>
        <v/>
      </c>
      <c r="AC69" s="198" t="str">
        <f>IF(AE61=TRUE,"OK","空白")</f>
        <v>空白</v>
      </c>
    </row>
    <row r="70" spans="25:30" hidden="1" x14ac:dyDescent="0.15">
      <c r="Y70" s="589"/>
      <c r="Z70" s="159" t="s">
        <v>775</v>
      </c>
      <c r="AA70" s="159" t="s">
        <v>24</v>
      </c>
      <c r="AB70" s="160" t="str">
        <f>IF(G344="","",G344)</f>
        <v/>
      </c>
      <c r="AC70" s="198" t="str">
        <f>IF(G343&lt;&gt;"","有","空白")</f>
        <v>空白</v>
      </c>
      <c r="AD70" s="199" t="s">
        <v>383</v>
      </c>
    </row>
    <row r="71" spans="25:30" hidden="1" x14ac:dyDescent="0.15">
      <c r="Y71" s="589"/>
      <c r="Z71" s="159" t="s">
        <v>776</v>
      </c>
      <c r="AA71" s="159" t="s">
        <v>13</v>
      </c>
      <c r="AB71" s="160" t="str">
        <f>IF(G345="","",G345)</f>
        <v/>
      </c>
    </row>
    <row r="72" spans="25:30" hidden="1" x14ac:dyDescent="0.15">
      <c r="Y72" s="589"/>
      <c r="Z72" s="159" t="s">
        <v>777</v>
      </c>
      <c r="AA72" s="159" t="s">
        <v>25</v>
      </c>
      <c r="AB72" s="160" t="str">
        <f>IF(G346="","",G346)</f>
        <v/>
      </c>
    </row>
    <row r="73" spans="25:30" hidden="1" x14ac:dyDescent="0.15">
      <c r="Y73" s="589"/>
      <c r="Z73" s="159" t="s">
        <v>778</v>
      </c>
      <c r="AA73" s="159" t="s">
        <v>443</v>
      </c>
      <c r="AB73" s="160" t="str">
        <f>IF(D347="","",D347)</f>
        <v/>
      </c>
    </row>
    <row r="74" spans="25:30" hidden="1" x14ac:dyDescent="0.15">
      <c r="Y74" s="589"/>
      <c r="Z74" s="159" t="s">
        <v>502</v>
      </c>
      <c r="AA74" s="159" t="s">
        <v>23</v>
      </c>
      <c r="AB74" s="160" t="str">
        <f>IF(G351="","",G351)</f>
        <v/>
      </c>
    </row>
    <row r="75" spans="25:30" hidden="1" x14ac:dyDescent="0.15">
      <c r="Y75" s="589"/>
      <c r="Z75" s="159" t="s">
        <v>503</v>
      </c>
      <c r="AA75" s="159" t="s">
        <v>24</v>
      </c>
      <c r="AB75" s="160" t="str">
        <f>IF(G352="","",G352)</f>
        <v/>
      </c>
    </row>
    <row r="76" spans="25:30" hidden="1" x14ac:dyDescent="0.15">
      <c r="Y76" s="589"/>
      <c r="Z76" s="159" t="s">
        <v>504</v>
      </c>
      <c r="AA76" s="159" t="s">
        <v>13</v>
      </c>
      <c r="AB76" s="160" t="str">
        <f>IF(G353="","",G353)</f>
        <v/>
      </c>
    </row>
    <row r="77" spans="25:30" hidden="1" x14ac:dyDescent="0.15">
      <c r="Y77" s="589"/>
      <c r="Z77" s="159" t="s">
        <v>505</v>
      </c>
      <c r="AA77" s="159" t="s">
        <v>25</v>
      </c>
      <c r="AB77" s="160" t="str">
        <f>IF(G354="","",G354)</f>
        <v/>
      </c>
    </row>
    <row r="78" spans="25:30" hidden="1" x14ac:dyDescent="0.15">
      <c r="Y78" s="589"/>
      <c r="Z78" s="159" t="s">
        <v>779</v>
      </c>
      <c r="AA78" s="159" t="s">
        <v>448</v>
      </c>
      <c r="AB78" s="160" t="str">
        <f>IF(G355="","",G355)</f>
        <v/>
      </c>
    </row>
    <row r="79" spans="25:30" hidden="1" x14ac:dyDescent="0.15">
      <c r="Y79" s="589"/>
      <c r="Z79" s="159" t="s">
        <v>783</v>
      </c>
      <c r="AA79" s="159" t="s">
        <v>444</v>
      </c>
      <c r="AB79" s="160" t="str">
        <f>IF(D356="","",D356)</f>
        <v/>
      </c>
    </row>
    <row r="80" spans="25:30" hidden="1" x14ac:dyDescent="0.15">
      <c r="Y80" s="589"/>
      <c r="Z80" s="159" t="s">
        <v>784</v>
      </c>
      <c r="AA80" s="159" t="s">
        <v>117</v>
      </c>
      <c r="AB80" s="160" t="str">
        <f>IF(D360="","",D360)</f>
        <v/>
      </c>
    </row>
    <row r="81" spans="25:36" hidden="1" x14ac:dyDescent="0.15">
      <c r="Y81" s="588">
        <v>5</v>
      </c>
      <c r="Z81" s="590" t="s">
        <v>780</v>
      </c>
      <c r="AA81" s="159" t="s">
        <v>339</v>
      </c>
      <c r="AB81" s="160" t="str">
        <f>IF(AG81=2,AI81,IF(AC81=TRUE,AD81,IF(AE81=TRUE,AF81,"")))</f>
        <v/>
      </c>
      <c r="AC81" s="251" t="b">
        <f>A378&lt;&gt;""</f>
        <v>0</v>
      </c>
      <c r="AD81" s="158" t="str">
        <f>IF(AC81=FALSE,"",IF(AC81=TRUE,"トップランナー制度の対象機器且つ基準を満たす設備の導入"))</f>
        <v/>
      </c>
      <c r="AE81" s="251" t="b">
        <f>A380&lt;&gt;""</f>
        <v>0</v>
      </c>
      <c r="AF81" s="158" t="str">
        <f>IF(AE81=FALSE,"",IF(AE81=TRUE,"トップランナー基準に該当しない設備で、エネルギー消費効率が高い設備の導入"))</f>
        <v/>
      </c>
      <c r="AG81" s="199">
        <f>COUNTIF(AC81:AF81,TRUE)</f>
        <v>0</v>
      </c>
      <c r="AH81" s="199" t="str">
        <f>IF(AG81=0,"NG","")</f>
        <v>NG</v>
      </c>
      <c r="AI81" s="199" t="str">
        <f>IF(AG81=2,AD81&amp;"と"&amp;AF81,"")</f>
        <v/>
      </c>
    </row>
    <row r="82" spans="25:36" hidden="1" x14ac:dyDescent="0.15">
      <c r="Y82" s="588"/>
      <c r="Z82" s="159" t="str">
        <f>V82&amp;T82</f>
        <v/>
      </c>
      <c r="AA82" s="159" t="s">
        <v>23</v>
      </c>
      <c r="AB82" s="160" t="str">
        <f t="shared" ref="AB82:AB87" si="4">IF(D385="","",D385)</f>
        <v/>
      </c>
      <c r="AC82" s="198" t="str">
        <f>IF(AC81=TRUE,"OK","空白")</f>
        <v>空白</v>
      </c>
    </row>
    <row r="83" spans="25:36" hidden="1" x14ac:dyDescent="0.15">
      <c r="Y83" s="588"/>
      <c r="Z83" s="159" t="str">
        <f t="shared" ref="Z83:Z100" si="5">V83&amp;T83</f>
        <v/>
      </c>
      <c r="AA83" s="159" t="s">
        <v>24</v>
      </c>
      <c r="AB83" s="160" t="str">
        <f t="shared" si="4"/>
        <v/>
      </c>
      <c r="AC83" s="198" t="str">
        <f>IF(D385&lt;&gt;"","有","空白")</f>
        <v>空白</v>
      </c>
      <c r="AD83" s="199" t="s">
        <v>383</v>
      </c>
      <c r="AE83" s="199"/>
      <c r="AF83" s="199"/>
      <c r="AG83" s="199"/>
      <c r="AH83" s="199"/>
      <c r="AI83" s="199"/>
      <c r="AJ83" s="199"/>
    </row>
    <row r="84" spans="25:36" hidden="1" x14ac:dyDescent="0.15">
      <c r="Y84" s="588"/>
      <c r="Z84" s="159" t="str">
        <f t="shared" si="5"/>
        <v/>
      </c>
      <c r="AA84" s="159" t="s">
        <v>13</v>
      </c>
      <c r="AB84" s="160" t="str">
        <f t="shared" si="4"/>
        <v/>
      </c>
    </row>
    <row r="85" spans="25:36" hidden="1" x14ac:dyDescent="0.15">
      <c r="Y85" s="588"/>
      <c r="Z85" s="159" t="str">
        <f t="shared" si="5"/>
        <v/>
      </c>
      <c r="AA85" s="159" t="s">
        <v>25</v>
      </c>
      <c r="AB85" s="160" t="str">
        <f t="shared" si="4"/>
        <v/>
      </c>
    </row>
    <row r="86" spans="25:36" hidden="1" x14ac:dyDescent="0.15">
      <c r="Y86" s="588"/>
      <c r="Z86" s="159" t="str">
        <f t="shared" si="5"/>
        <v/>
      </c>
      <c r="AA86" s="159" t="s">
        <v>448</v>
      </c>
      <c r="AB86" s="160" t="str">
        <f t="shared" si="4"/>
        <v/>
      </c>
    </row>
    <row r="87" spans="25:36" ht="25.5" hidden="1" x14ac:dyDescent="0.15">
      <c r="Y87" s="588"/>
      <c r="Z87" s="159" t="str">
        <f t="shared" si="5"/>
        <v/>
      </c>
      <c r="AA87" s="169" t="s">
        <v>340</v>
      </c>
      <c r="AB87" s="160" t="str">
        <f t="shared" si="4"/>
        <v/>
      </c>
    </row>
    <row r="88" spans="25:36" hidden="1" x14ac:dyDescent="0.15">
      <c r="Y88" s="588"/>
      <c r="Z88" s="159" t="str">
        <f t="shared" si="5"/>
        <v/>
      </c>
      <c r="AA88" s="159" t="s">
        <v>26</v>
      </c>
      <c r="AB88" s="160" t="str">
        <f>IF(D394="","",D394)</f>
        <v/>
      </c>
    </row>
    <row r="89" spans="25:36" hidden="1" x14ac:dyDescent="0.15">
      <c r="Y89" s="588"/>
      <c r="Z89" s="159" t="str">
        <f t="shared" si="5"/>
        <v/>
      </c>
      <c r="AA89" s="159" t="s">
        <v>23</v>
      </c>
      <c r="AB89" s="160" t="str">
        <f>IF(G406="","",G406)</f>
        <v/>
      </c>
      <c r="AC89" s="198" t="str">
        <f>IF(AE81=TRUE,"OK","空白")</f>
        <v>空白</v>
      </c>
    </row>
    <row r="90" spans="25:36" hidden="1" x14ac:dyDescent="0.15">
      <c r="Y90" s="588"/>
      <c r="Z90" s="159" t="str">
        <f t="shared" si="5"/>
        <v/>
      </c>
      <c r="AA90" s="159" t="s">
        <v>24</v>
      </c>
      <c r="AB90" s="160" t="str">
        <f>IF(G407="","",G407)</f>
        <v/>
      </c>
      <c r="AC90" s="198" t="str">
        <f>IF(G406&lt;&gt;"","有","空白")</f>
        <v>空白</v>
      </c>
      <c r="AD90" s="199" t="s">
        <v>383</v>
      </c>
    </row>
    <row r="91" spans="25:36" hidden="1" x14ac:dyDescent="0.15">
      <c r="Y91" s="588"/>
      <c r="Z91" s="159" t="str">
        <f t="shared" si="5"/>
        <v/>
      </c>
      <c r="AA91" s="159" t="s">
        <v>13</v>
      </c>
      <c r="AB91" s="160" t="str">
        <f>IF(G408="","",G408)</f>
        <v/>
      </c>
    </row>
    <row r="92" spans="25:36" hidden="1" x14ac:dyDescent="0.15">
      <c r="Y92" s="588"/>
      <c r="Z92" s="159" t="str">
        <f t="shared" si="5"/>
        <v/>
      </c>
      <c r="AA92" s="159" t="s">
        <v>25</v>
      </c>
      <c r="AB92" s="160" t="str">
        <f>IF(G409="","",G409)</f>
        <v/>
      </c>
    </row>
    <row r="93" spans="25:36" hidden="1" x14ac:dyDescent="0.15">
      <c r="Y93" s="588"/>
      <c r="Z93" s="159" t="str">
        <f t="shared" si="5"/>
        <v/>
      </c>
      <c r="AA93" s="159" t="s">
        <v>443</v>
      </c>
      <c r="AB93" s="160" t="str">
        <f>IF(D410="","",D410)</f>
        <v/>
      </c>
    </row>
    <row r="94" spans="25:36" hidden="1" x14ac:dyDescent="0.15">
      <c r="Y94" s="588"/>
      <c r="Z94" s="159" t="str">
        <f t="shared" si="5"/>
        <v/>
      </c>
      <c r="AA94" s="159" t="s">
        <v>23</v>
      </c>
      <c r="AB94" s="160" t="str">
        <f>IF(G414="","",G414)</f>
        <v/>
      </c>
    </row>
    <row r="95" spans="25:36" hidden="1" x14ac:dyDescent="0.15">
      <c r="Y95" s="588"/>
      <c r="Z95" s="159" t="str">
        <f t="shared" si="5"/>
        <v/>
      </c>
      <c r="AA95" s="159" t="s">
        <v>24</v>
      </c>
      <c r="AB95" s="160" t="str">
        <f>IF(G415="","",G415)</f>
        <v/>
      </c>
    </row>
    <row r="96" spans="25:36" hidden="1" x14ac:dyDescent="0.15">
      <c r="Y96" s="588"/>
      <c r="Z96" s="159" t="str">
        <f t="shared" si="5"/>
        <v/>
      </c>
      <c r="AA96" s="159" t="s">
        <v>13</v>
      </c>
      <c r="AB96" s="160" t="str">
        <f>IF(G416="","",G416)</f>
        <v/>
      </c>
    </row>
    <row r="97" spans="25:28" hidden="1" x14ac:dyDescent="0.15">
      <c r="Y97" s="588"/>
      <c r="Z97" s="159" t="str">
        <f t="shared" si="5"/>
        <v/>
      </c>
      <c r="AA97" s="159" t="s">
        <v>25</v>
      </c>
      <c r="AB97" s="160" t="str">
        <f>IF(G417="","",G417)</f>
        <v/>
      </c>
    </row>
    <row r="98" spans="25:28" hidden="1" x14ac:dyDescent="0.15">
      <c r="Y98" s="588"/>
      <c r="Z98" s="159" t="str">
        <f t="shared" si="5"/>
        <v/>
      </c>
      <c r="AA98" s="159" t="s">
        <v>448</v>
      </c>
      <c r="AB98" s="160" t="str">
        <f>IF(G418="","",G418)</f>
        <v/>
      </c>
    </row>
    <row r="99" spans="25:28" hidden="1" x14ac:dyDescent="0.15">
      <c r="Y99" s="588"/>
      <c r="Z99" s="159" t="str">
        <f t="shared" si="5"/>
        <v/>
      </c>
      <c r="AA99" s="159" t="s">
        <v>444</v>
      </c>
      <c r="AB99" s="160" t="str">
        <f>IF(D419="","",D419)</f>
        <v/>
      </c>
    </row>
    <row r="100" spans="25:28" hidden="1" x14ac:dyDescent="0.15">
      <c r="Y100" s="588"/>
      <c r="Z100" s="159" t="str">
        <f t="shared" si="5"/>
        <v/>
      </c>
      <c r="AA100" s="159" t="s">
        <v>117</v>
      </c>
      <c r="AB100" s="160" t="str">
        <f>IF(D423="","",D423)</f>
        <v/>
      </c>
    </row>
    <row r="101" spans="25:28" hidden="1" x14ac:dyDescent="0.15"/>
    <row r="102" spans="25:28" hidden="1" x14ac:dyDescent="0.15"/>
    <row r="103" spans="25:28" hidden="1" x14ac:dyDescent="0.15"/>
    <row r="104" spans="25:28" hidden="1" x14ac:dyDescent="0.15"/>
    <row r="105" spans="25:28" hidden="1" x14ac:dyDescent="0.15"/>
    <row r="106" spans="25:28" hidden="1" x14ac:dyDescent="0.15"/>
    <row r="107" spans="25:28" hidden="1" x14ac:dyDescent="0.15"/>
    <row r="108" spans="25:28" hidden="1" x14ac:dyDescent="0.15"/>
    <row r="109" spans="25:28" hidden="1" x14ac:dyDescent="0.15"/>
    <row r="110" spans="25:28" hidden="1" x14ac:dyDescent="0.15"/>
    <row r="111" spans="25:28" hidden="1" x14ac:dyDescent="0.15"/>
    <row r="112" spans="25:28" hidden="1" x14ac:dyDescent="0.15"/>
    <row r="113" spans="1:36" hidden="1" x14ac:dyDescent="0.15"/>
    <row r="114" spans="1:36" hidden="1" x14ac:dyDescent="0.15"/>
    <row r="115" spans="1:36" hidden="1" x14ac:dyDescent="0.15"/>
    <row r="116" spans="1:36" hidden="1" x14ac:dyDescent="0.15"/>
    <row r="117" spans="1:36" hidden="1" x14ac:dyDescent="0.15"/>
    <row r="118" spans="1:36" hidden="1" x14ac:dyDescent="0.15"/>
    <row r="119" spans="1:36" hidden="1" x14ac:dyDescent="0.15"/>
    <row r="120" spans="1:36" hidden="1" x14ac:dyDescent="0.15"/>
    <row r="121" spans="1:36" x14ac:dyDescent="0.15">
      <c r="A121" s="1" t="s">
        <v>677</v>
      </c>
      <c r="R121"/>
      <c r="T121" s="1" t="s">
        <v>677</v>
      </c>
      <c r="X121" s="1"/>
      <c r="Y121" s="1"/>
    </row>
    <row r="122" spans="1:36" x14ac:dyDescent="0.15">
      <c r="A122" s="1" t="s">
        <v>474</v>
      </c>
      <c r="R122"/>
      <c r="T122" s="1" t="s">
        <v>474</v>
      </c>
      <c r="X122" s="1"/>
      <c r="Y122" s="1"/>
    </row>
    <row r="123" spans="1:36" x14ac:dyDescent="0.15">
      <c r="R123"/>
      <c r="X123" s="1"/>
      <c r="Y123" s="1"/>
    </row>
    <row r="124" spans="1:36" x14ac:dyDescent="0.15">
      <c r="A124" s="1" t="s">
        <v>183</v>
      </c>
      <c r="R124"/>
      <c r="T124" s="1" t="s">
        <v>183</v>
      </c>
      <c r="X124" s="1"/>
      <c r="Y124" s="1"/>
    </row>
    <row r="125" spans="1:36" x14ac:dyDescent="0.15">
      <c r="R125"/>
      <c r="X125" s="1"/>
      <c r="Y125" s="1"/>
    </row>
    <row r="126" spans="1:36" x14ac:dyDescent="0.15">
      <c r="A126" s="987"/>
      <c r="B126" s="1133" t="s">
        <v>459</v>
      </c>
      <c r="C126" s="1133"/>
      <c r="D126" s="1133"/>
      <c r="E126" s="1133"/>
      <c r="F126" s="1133"/>
      <c r="G126" s="1133"/>
      <c r="H126" s="1133"/>
      <c r="I126" s="1133"/>
      <c r="J126" s="1133"/>
      <c r="K126" s="1133"/>
      <c r="L126" s="1133"/>
      <c r="M126" s="1133"/>
      <c r="N126" s="1133"/>
      <c r="O126" s="1133"/>
      <c r="P126" s="1133"/>
      <c r="Q126" s="1133"/>
      <c r="R126"/>
      <c r="T126" s="1182" t="s">
        <v>691</v>
      </c>
      <c r="U126" s="1133" t="s">
        <v>459</v>
      </c>
      <c r="V126" s="1133"/>
      <c r="W126" s="1133"/>
      <c r="X126" s="1133"/>
      <c r="Y126" s="1133"/>
      <c r="Z126" s="1133"/>
      <c r="AA126" s="1133"/>
      <c r="AB126" s="1133"/>
      <c r="AC126" s="1133"/>
      <c r="AD126" s="1133"/>
      <c r="AE126" s="1133"/>
      <c r="AF126" s="1133"/>
      <c r="AG126" s="1133"/>
      <c r="AH126" s="1133"/>
      <c r="AI126" s="1133"/>
      <c r="AJ126" s="1133"/>
    </row>
    <row r="127" spans="1:36" x14ac:dyDescent="0.15">
      <c r="A127" s="987"/>
      <c r="B127" s="1133"/>
      <c r="C127" s="1133"/>
      <c r="D127" s="1133"/>
      <c r="E127" s="1133"/>
      <c r="F127" s="1133"/>
      <c r="G127" s="1133"/>
      <c r="H127" s="1133"/>
      <c r="I127" s="1133"/>
      <c r="J127" s="1133"/>
      <c r="K127" s="1133"/>
      <c r="L127" s="1133"/>
      <c r="M127" s="1133"/>
      <c r="N127" s="1133"/>
      <c r="O127" s="1133"/>
      <c r="P127" s="1133"/>
      <c r="Q127" s="1133"/>
      <c r="R127"/>
      <c r="T127" s="988"/>
      <c r="U127" s="1133"/>
      <c r="V127" s="1133"/>
      <c r="W127" s="1133"/>
      <c r="X127" s="1133"/>
      <c r="Y127" s="1133"/>
      <c r="Z127" s="1133"/>
      <c r="AA127" s="1133"/>
      <c r="AB127" s="1133"/>
      <c r="AC127" s="1133"/>
      <c r="AD127" s="1133"/>
      <c r="AE127" s="1133"/>
      <c r="AF127" s="1133"/>
      <c r="AG127" s="1133"/>
      <c r="AH127" s="1133"/>
      <c r="AI127" s="1133"/>
      <c r="AJ127" s="1133"/>
    </row>
    <row r="128" spans="1:36" x14ac:dyDescent="0.15">
      <c r="A128" s="987"/>
      <c r="B128" s="1134" t="s">
        <v>460</v>
      </c>
      <c r="C128" s="1135"/>
      <c r="D128" s="1135"/>
      <c r="E128" s="1135"/>
      <c r="F128" s="1135"/>
      <c r="G128" s="1135"/>
      <c r="H128" s="1135"/>
      <c r="I128" s="1135"/>
      <c r="J128" s="1135"/>
      <c r="K128" s="1135"/>
      <c r="L128" s="1135"/>
      <c r="M128" s="1135"/>
      <c r="N128" s="1135"/>
      <c r="O128" s="1135"/>
      <c r="P128" s="1135"/>
      <c r="Q128" s="1136"/>
      <c r="R128"/>
      <c r="T128" s="988"/>
      <c r="U128" s="1134" t="s">
        <v>460</v>
      </c>
      <c r="V128" s="1135"/>
      <c r="W128" s="1135"/>
      <c r="X128" s="1135"/>
      <c r="Y128" s="1135"/>
      <c r="Z128" s="1135"/>
      <c r="AA128" s="1135"/>
      <c r="AB128" s="1135"/>
      <c r="AC128" s="1135"/>
      <c r="AD128" s="1135"/>
      <c r="AE128" s="1135"/>
      <c r="AF128" s="1135"/>
      <c r="AG128" s="1135"/>
      <c r="AH128" s="1135"/>
      <c r="AI128" s="1135"/>
      <c r="AJ128" s="1136"/>
    </row>
    <row r="129" spans="1:36" x14ac:dyDescent="0.15">
      <c r="A129" s="987"/>
      <c r="B129" s="1137"/>
      <c r="C129" s="1138"/>
      <c r="D129" s="1138"/>
      <c r="E129" s="1138"/>
      <c r="F129" s="1138"/>
      <c r="G129" s="1138"/>
      <c r="H129" s="1138"/>
      <c r="I129" s="1138"/>
      <c r="J129" s="1138"/>
      <c r="K129" s="1138"/>
      <c r="L129" s="1138"/>
      <c r="M129" s="1138"/>
      <c r="N129" s="1138"/>
      <c r="O129" s="1138"/>
      <c r="P129" s="1138"/>
      <c r="Q129" s="1139"/>
      <c r="R129"/>
      <c r="T129" s="988"/>
      <c r="U129" s="1137"/>
      <c r="V129" s="1138"/>
      <c r="W129" s="1138"/>
      <c r="X129" s="1138"/>
      <c r="Y129" s="1138"/>
      <c r="Z129" s="1138"/>
      <c r="AA129" s="1138"/>
      <c r="AB129" s="1138"/>
      <c r="AC129" s="1138"/>
      <c r="AD129" s="1138"/>
      <c r="AE129" s="1138"/>
      <c r="AF129" s="1138"/>
      <c r="AG129" s="1138"/>
      <c r="AH129" s="1138"/>
      <c r="AI129" s="1138"/>
      <c r="AJ129" s="1139"/>
    </row>
    <row r="130" spans="1:36" x14ac:dyDescent="0.15">
      <c r="A130" s="164"/>
      <c r="R130"/>
      <c r="T130" s="164"/>
      <c r="X130" s="1"/>
      <c r="Y130" s="1"/>
    </row>
    <row r="131" spans="1:36" x14ac:dyDescent="0.15">
      <c r="A131" s="1" t="s">
        <v>481</v>
      </c>
      <c r="R131"/>
      <c r="T131" s="1" t="s">
        <v>481</v>
      </c>
      <c r="X131" s="1"/>
      <c r="Y131" s="1"/>
    </row>
    <row r="132" spans="1:36" x14ac:dyDescent="0.15">
      <c r="R132"/>
      <c r="X132" s="1"/>
      <c r="Y132" s="1"/>
    </row>
    <row r="133" spans="1:36" x14ac:dyDescent="0.15">
      <c r="A133" s="1129" t="s">
        <v>23</v>
      </c>
      <c r="B133" s="1129"/>
      <c r="C133" s="1129"/>
      <c r="D133" s="1130"/>
      <c r="E133" s="1131"/>
      <c r="F133" s="1131"/>
      <c r="G133" s="1131"/>
      <c r="H133" s="1131"/>
      <c r="I133" s="1131"/>
      <c r="J133" s="1132"/>
      <c r="K133" s="370"/>
      <c r="R133"/>
      <c r="T133" s="1129" t="s">
        <v>23</v>
      </c>
      <c r="U133" s="1129"/>
      <c r="V133" s="1129"/>
      <c r="W133" s="1156" t="s">
        <v>649</v>
      </c>
      <c r="X133" s="1157"/>
      <c r="Y133" s="1157"/>
      <c r="Z133" s="1157"/>
      <c r="AA133" s="1157"/>
      <c r="AB133" s="1157"/>
      <c r="AC133" s="1158"/>
      <c r="AD133" s="370"/>
    </row>
    <row r="134" spans="1:36" x14ac:dyDescent="0.15">
      <c r="A134" s="1129" t="s">
        <v>24</v>
      </c>
      <c r="B134" s="1129"/>
      <c r="C134" s="1129"/>
      <c r="D134" s="1130"/>
      <c r="E134" s="1131"/>
      <c r="F134" s="1131"/>
      <c r="G134" s="1131"/>
      <c r="H134" s="1131"/>
      <c r="I134" s="1131"/>
      <c r="J134" s="1132"/>
      <c r="R134"/>
      <c r="T134" s="1129" t="s">
        <v>24</v>
      </c>
      <c r="U134" s="1129"/>
      <c r="V134" s="1129"/>
      <c r="W134" s="1156" t="s">
        <v>643</v>
      </c>
      <c r="X134" s="1157"/>
      <c r="Y134" s="1157"/>
      <c r="Z134" s="1157"/>
      <c r="AA134" s="1157"/>
      <c r="AB134" s="1157"/>
      <c r="AC134" s="1158"/>
    </row>
    <row r="135" spans="1:36" x14ac:dyDescent="0.15">
      <c r="A135" s="1129" t="s">
        <v>13</v>
      </c>
      <c r="B135" s="1129"/>
      <c r="C135" s="1129"/>
      <c r="D135" s="1130"/>
      <c r="E135" s="1131"/>
      <c r="F135" s="1131"/>
      <c r="G135" s="1131"/>
      <c r="H135" s="1131"/>
      <c r="I135" s="1131"/>
      <c r="J135" s="1132"/>
      <c r="R135"/>
      <c r="T135" s="1129" t="s">
        <v>13</v>
      </c>
      <c r="U135" s="1129"/>
      <c r="V135" s="1129"/>
      <c r="W135" s="1156" t="s">
        <v>641</v>
      </c>
      <c r="X135" s="1157"/>
      <c r="Y135" s="1157"/>
      <c r="Z135" s="1157"/>
      <c r="AA135" s="1157"/>
      <c r="AB135" s="1157"/>
      <c r="AC135" s="1158"/>
    </row>
    <row r="136" spans="1:36" x14ac:dyDescent="0.15">
      <c r="A136" s="1115" t="s">
        <v>25</v>
      </c>
      <c r="B136" s="1115"/>
      <c r="C136" s="1115"/>
      <c r="D136" s="1130"/>
      <c r="E136" s="1131"/>
      <c r="F136" s="1131"/>
      <c r="G136" s="1131"/>
      <c r="H136" s="1131"/>
      <c r="I136" s="1131"/>
      <c r="J136" s="1132"/>
      <c r="R136"/>
      <c r="T136" s="1115" t="s">
        <v>25</v>
      </c>
      <c r="U136" s="1115"/>
      <c r="V136" s="1115"/>
      <c r="W136" s="1156" t="s">
        <v>650</v>
      </c>
      <c r="X136" s="1157"/>
      <c r="Y136" s="1157"/>
      <c r="Z136" s="1157"/>
      <c r="AA136" s="1157"/>
      <c r="AB136" s="1157"/>
      <c r="AC136" s="1158"/>
    </row>
    <row r="137" spans="1:36" x14ac:dyDescent="0.15">
      <c r="A137" s="1115" t="s">
        <v>461</v>
      </c>
      <c r="B137" s="1115"/>
      <c r="C137" s="1115"/>
      <c r="D137" s="1116"/>
      <c r="E137" s="1117"/>
      <c r="F137" s="1117"/>
      <c r="G137" s="1117"/>
      <c r="H137" s="1117"/>
      <c r="I137" s="1117"/>
      <c r="J137" s="1118"/>
      <c r="R137"/>
      <c r="T137" s="1115" t="s">
        <v>461</v>
      </c>
      <c r="U137" s="1115"/>
      <c r="V137" s="1115"/>
      <c r="W137" s="1178">
        <v>5</v>
      </c>
      <c r="X137" s="1179"/>
      <c r="Y137" s="1179"/>
      <c r="Z137" s="1179"/>
      <c r="AA137" s="1179"/>
      <c r="AB137" s="1179"/>
      <c r="AC137" s="1180"/>
    </row>
    <row r="138" spans="1:36" x14ac:dyDescent="0.15">
      <c r="A138" s="1119" t="s">
        <v>180</v>
      </c>
      <c r="B138" s="1114"/>
      <c r="C138" s="1114"/>
      <c r="D138" s="1120"/>
      <c r="E138" s="1121"/>
      <c r="F138" s="1121"/>
      <c r="G138" s="1121"/>
      <c r="H138" s="1121"/>
      <c r="I138" s="1121"/>
      <c r="J138" s="1121"/>
      <c r="K138" s="1121"/>
      <c r="L138" s="1121"/>
      <c r="M138" s="1121"/>
      <c r="N138" s="1121"/>
      <c r="O138" s="1121"/>
      <c r="P138" s="1121"/>
      <c r="Q138" s="1122"/>
      <c r="R138"/>
      <c r="T138" s="1119" t="s">
        <v>180</v>
      </c>
      <c r="U138" s="1114"/>
      <c r="V138" s="1114"/>
      <c r="W138" s="1169" t="s">
        <v>651</v>
      </c>
      <c r="X138" s="1170"/>
      <c r="Y138" s="1170"/>
      <c r="Z138" s="1170"/>
      <c r="AA138" s="1170"/>
      <c r="AB138" s="1170"/>
      <c r="AC138" s="1170"/>
      <c r="AD138" s="1170"/>
      <c r="AE138" s="1170"/>
      <c r="AF138" s="1170"/>
      <c r="AG138" s="1170"/>
      <c r="AH138" s="1170"/>
      <c r="AI138" s="1170"/>
      <c r="AJ138" s="1171"/>
    </row>
    <row r="139" spans="1:36" x14ac:dyDescent="0.15">
      <c r="A139" s="1114"/>
      <c r="B139" s="1114"/>
      <c r="C139" s="1114"/>
      <c r="D139" s="1123"/>
      <c r="E139" s="1124"/>
      <c r="F139" s="1124"/>
      <c r="G139" s="1124"/>
      <c r="H139" s="1124"/>
      <c r="I139" s="1124"/>
      <c r="J139" s="1124"/>
      <c r="K139" s="1124"/>
      <c r="L139" s="1124"/>
      <c r="M139" s="1124"/>
      <c r="N139" s="1124"/>
      <c r="O139" s="1124"/>
      <c r="P139" s="1124"/>
      <c r="Q139" s="1125"/>
      <c r="R139"/>
      <c r="T139" s="1114"/>
      <c r="U139" s="1114"/>
      <c r="V139" s="1114"/>
      <c r="W139" s="1172"/>
      <c r="X139" s="1173"/>
      <c r="Y139" s="1173"/>
      <c r="Z139" s="1173"/>
      <c r="AA139" s="1173"/>
      <c r="AB139" s="1173"/>
      <c r="AC139" s="1173"/>
      <c r="AD139" s="1173"/>
      <c r="AE139" s="1173"/>
      <c r="AF139" s="1173"/>
      <c r="AG139" s="1173"/>
      <c r="AH139" s="1173"/>
      <c r="AI139" s="1173"/>
      <c r="AJ139" s="1174"/>
    </row>
    <row r="140" spans="1:36" x14ac:dyDescent="0.15">
      <c r="A140" s="1114"/>
      <c r="B140" s="1114"/>
      <c r="C140" s="1114"/>
      <c r="D140" s="1123"/>
      <c r="E140" s="1124"/>
      <c r="F140" s="1124"/>
      <c r="G140" s="1124"/>
      <c r="H140" s="1124"/>
      <c r="I140" s="1124"/>
      <c r="J140" s="1124"/>
      <c r="K140" s="1124"/>
      <c r="L140" s="1124"/>
      <c r="M140" s="1124"/>
      <c r="N140" s="1124"/>
      <c r="O140" s="1124"/>
      <c r="P140" s="1124"/>
      <c r="Q140" s="1125"/>
      <c r="R140"/>
      <c r="T140" s="1114"/>
      <c r="U140" s="1114"/>
      <c r="V140" s="1114"/>
      <c r="W140" s="1172"/>
      <c r="X140" s="1173"/>
      <c r="Y140" s="1173"/>
      <c r="Z140" s="1173"/>
      <c r="AA140" s="1173"/>
      <c r="AB140" s="1173"/>
      <c r="AC140" s="1173"/>
      <c r="AD140" s="1173"/>
      <c r="AE140" s="1173"/>
      <c r="AF140" s="1173"/>
      <c r="AG140" s="1173"/>
      <c r="AH140" s="1173"/>
      <c r="AI140" s="1173"/>
      <c r="AJ140" s="1174"/>
    </row>
    <row r="141" spans="1:36" x14ac:dyDescent="0.15">
      <c r="A141" s="1114"/>
      <c r="B141" s="1114"/>
      <c r="C141" s="1114"/>
      <c r="D141" s="1126"/>
      <c r="E141" s="1127"/>
      <c r="F141" s="1127"/>
      <c r="G141" s="1127"/>
      <c r="H141" s="1127"/>
      <c r="I141" s="1127"/>
      <c r="J141" s="1127"/>
      <c r="K141" s="1127"/>
      <c r="L141" s="1127"/>
      <c r="M141" s="1127"/>
      <c r="N141" s="1127"/>
      <c r="O141" s="1127"/>
      <c r="P141" s="1127"/>
      <c r="Q141" s="1128"/>
      <c r="R141"/>
      <c r="T141" s="1114"/>
      <c r="U141" s="1114"/>
      <c r="V141" s="1114"/>
      <c r="W141" s="1175"/>
      <c r="X141" s="1176"/>
      <c r="Y141" s="1176"/>
      <c r="Z141" s="1176"/>
      <c r="AA141" s="1176"/>
      <c r="AB141" s="1176"/>
      <c r="AC141" s="1176"/>
      <c r="AD141" s="1176"/>
      <c r="AE141" s="1176"/>
      <c r="AF141" s="1176"/>
      <c r="AG141" s="1176"/>
      <c r="AH141" s="1176"/>
      <c r="AI141" s="1176"/>
      <c r="AJ141" s="1177"/>
    </row>
    <row r="142" spans="1:36" x14ac:dyDescent="0.15">
      <c r="A142" s="1114" t="s">
        <v>26</v>
      </c>
      <c r="B142" s="1114"/>
      <c r="C142" s="1114"/>
      <c r="D142" s="1120"/>
      <c r="E142" s="1121"/>
      <c r="F142" s="1121"/>
      <c r="G142" s="1121"/>
      <c r="H142" s="1121"/>
      <c r="I142" s="1121"/>
      <c r="J142" s="1121"/>
      <c r="K142" s="1121"/>
      <c r="L142" s="1121"/>
      <c r="M142" s="1121"/>
      <c r="N142" s="1121"/>
      <c r="O142" s="1121"/>
      <c r="P142" s="1121"/>
      <c r="Q142" s="1122"/>
      <c r="R142"/>
      <c r="T142" s="1114" t="s">
        <v>26</v>
      </c>
      <c r="U142" s="1114"/>
      <c r="V142" s="1114"/>
      <c r="W142" s="1160" t="s">
        <v>652</v>
      </c>
      <c r="X142" s="1161"/>
      <c r="Y142" s="1161"/>
      <c r="Z142" s="1161"/>
      <c r="AA142" s="1161"/>
      <c r="AB142" s="1161"/>
      <c r="AC142" s="1161"/>
      <c r="AD142" s="1161"/>
      <c r="AE142" s="1161"/>
      <c r="AF142" s="1161"/>
      <c r="AG142" s="1161"/>
      <c r="AH142" s="1161"/>
      <c r="AI142" s="1161"/>
      <c r="AJ142" s="1162"/>
    </row>
    <row r="143" spans="1:36" x14ac:dyDescent="0.15">
      <c r="A143" s="1114"/>
      <c r="B143" s="1114"/>
      <c r="C143" s="1114"/>
      <c r="D143" s="1123"/>
      <c r="E143" s="1124"/>
      <c r="F143" s="1124"/>
      <c r="G143" s="1124"/>
      <c r="H143" s="1124"/>
      <c r="I143" s="1124"/>
      <c r="J143" s="1124"/>
      <c r="K143" s="1124"/>
      <c r="L143" s="1124"/>
      <c r="M143" s="1124"/>
      <c r="N143" s="1124"/>
      <c r="O143" s="1124"/>
      <c r="P143" s="1124"/>
      <c r="Q143" s="1125"/>
      <c r="R143"/>
      <c r="T143" s="1114"/>
      <c r="U143" s="1114"/>
      <c r="V143" s="1114"/>
      <c r="W143" s="1163"/>
      <c r="X143" s="1164"/>
      <c r="Y143" s="1164"/>
      <c r="Z143" s="1164"/>
      <c r="AA143" s="1164"/>
      <c r="AB143" s="1164"/>
      <c r="AC143" s="1164"/>
      <c r="AD143" s="1164"/>
      <c r="AE143" s="1164"/>
      <c r="AF143" s="1164"/>
      <c r="AG143" s="1164"/>
      <c r="AH143" s="1164"/>
      <c r="AI143" s="1164"/>
      <c r="AJ143" s="1165"/>
    </row>
    <row r="144" spans="1:36" x14ac:dyDescent="0.15">
      <c r="A144" s="1114"/>
      <c r="B144" s="1114"/>
      <c r="C144" s="1114"/>
      <c r="D144" s="1123"/>
      <c r="E144" s="1124"/>
      <c r="F144" s="1124"/>
      <c r="G144" s="1124"/>
      <c r="H144" s="1124"/>
      <c r="I144" s="1124"/>
      <c r="J144" s="1124"/>
      <c r="K144" s="1124"/>
      <c r="L144" s="1124"/>
      <c r="M144" s="1124"/>
      <c r="N144" s="1124"/>
      <c r="O144" s="1124"/>
      <c r="P144" s="1124"/>
      <c r="Q144" s="1125"/>
      <c r="R144"/>
      <c r="T144" s="1114"/>
      <c r="U144" s="1114"/>
      <c r="V144" s="1114"/>
      <c r="W144" s="1163"/>
      <c r="X144" s="1164"/>
      <c r="Y144" s="1164"/>
      <c r="Z144" s="1164"/>
      <c r="AA144" s="1164"/>
      <c r="AB144" s="1164"/>
      <c r="AC144" s="1164"/>
      <c r="AD144" s="1164"/>
      <c r="AE144" s="1164"/>
      <c r="AF144" s="1164"/>
      <c r="AG144" s="1164"/>
      <c r="AH144" s="1164"/>
      <c r="AI144" s="1164"/>
      <c r="AJ144" s="1165"/>
    </row>
    <row r="145" spans="1:36" x14ac:dyDescent="0.15">
      <c r="A145" s="1114"/>
      <c r="B145" s="1114"/>
      <c r="C145" s="1114"/>
      <c r="D145" s="1126"/>
      <c r="E145" s="1127"/>
      <c r="F145" s="1127"/>
      <c r="G145" s="1127"/>
      <c r="H145" s="1127"/>
      <c r="I145" s="1127"/>
      <c r="J145" s="1127"/>
      <c r="K145" s="1127"/>
      <c r="L145" s="1127"/>
      <c r="M145" s="1127"/>
      <c r="N145" s="1127"/>
      <c r="O145" s="1127"/>
      <c r="P145" s="1127"/>
      <c r="Q145" s="1128"/>
      <c r="R145"/>
      <c r="T145" s="1114"/>
      <c r="U145" s="1114"/>
      <c r="V145" s="1114"/>
      <c r="W145" s="1166"/>
      <c r="X145" s="1167"/>
      <c r="Y145" s="1167"/>
      <c r="Z145" s="1167"/>
      <c r="AA145" s="1167"/>
      <c r="AB145" s="1167"/>
      <c r="AC145" s="1167"/>
      <c r="AD145" s="1167"/>
      <c r="AE145" s="1167"/>
      <c r="AF145" s="1167"/>
      <c r="AG145" s="1167"/>
      <c r="AH145" s="1167"/>
      <c r="AI145" s="1167"/>
      <c r="AJ145" s="1168"/>
    </row>
    <row r="146" spans="1:36" ht="12.75" customHeight="1" x14ac:dyDescent="0.15">
      <c r="A146" s="1106" t="s">
        <v>718</v>
      </c>
      <c r="B146" s="1106"/>
      <c r="C146" s="1106"/>
      <c r="D146" s="1106"/>
      <c r="E146" s="1106"/>
      <c r="F146" s="1106"/>
      <c r="G146" s="1106"/>
      <c r="H146" s="1106"/>
      <c r="I146" s="1106"/>
      <c r="J146" s="1106"/>
      <c r="K146" s="1106"/>
      <c r="L146" s="1106"/>
      <c r="M146" s="1106"/>
      <c r="N146" s="1106"/>
      <c r="O146" s="1106"/>
      <c r="P146" s="1106"/>
      <c r="Q146" s="1106"/>
      <c r="R146"/>
      <c r="T146" s="1106" t="s">
        <v>719</v>
      </c>
      <c r="U146" s="1106"/>
      <c r="V146" s="1106"/>
      <c r="W146" s="1106"/>
      <c r="X146" s="1106"/>
      <c r="Y146" s="1106"/>
      <c r="Z146" s="1106"/>
      <c r="AA146" s="1106"/>
      <c r="AB146" s="1106"/>
      <c r="AC146" s="1106"/>
      <c r="AD146" s="1106"/>
      <c r="AE146" s="1106"/>
      <c r="AF146" s="1106"/>
      <c r="AG146" s="1106"/>
      <c r="AH146" s="1106"/>
      <c r="AI146" s="1106"/>
      <c r="AJ146" s="1106"/>
    </row>
    <row r="147" spans="1:36" x14ac:dyDescent="0.15">
      <c r="A147" s="1107"/>
      <c r="B147" s="1107"/>
      <c r="C147" s="1107"/>
      <c r="D147" s="1107"/>
      <c r="E147" s="1107"/>
      <c r="F147" s="1107"/>
      <c r="G147" s="1107"/>
      <c r="H147" s="1107"/>
      <c r="I147" s="1107"/>
      <c r="J147" s="1107"/>
      <c r="K147" s="1107"/>
      <c r="L147" s="1107"/>
      <c r="M147" s="1107"/>
      <c r="N147" s="1107"/>
      <c r="O147" s="1107"/>
      <c r="P147" s="1107"/>
      <c r="Q147" s="1107"/>
      <c r="R147"/>
      <c r="T147" s="1107"/>
      <c r="U147" s="1107"/>
      <c r="V147" s="1107"/>
      <c r="W147" s="1107"/>
      <c r="X147" s="1107"/>
      <c r="Y147" s="1107"/>
      <c r="Z147" s="1107"/>
      <c r="AA147" s="1107"/>
      <c r="AB147" s="1107"/>
      <c r="AC147" s="1107"/>
      <c r="AD147" s="1107"/>
      <c r="AE147" s="1107"/>
      <c r="AF147" s="1107"/>
      <c r="AG147" s="1107"/>
      <c r="AH147" s="1107"/>
      <c r="AI147" s="1107"/>
      <c r="AJ147" s="1107"/>
    </row>
    <row r="148" spans="1:36" x14ac:dyDescent="0.15">
      <c r="A148" s="1107"/>
      <c r="B148" s="1107"/>
      <c r="C148" s="1107"/>
      <c r="D148" s="1107"/>
      <c r="E148" s="1107"/>
      <c r="F148" s="1107"/>
      <c r="G148" s="1107"/>
      <c r="H148" s="1107"/>
      <c r="I148" s="1107"/>
      <c r="J148" s="1107"/>
      <c r="K148" s="1107"/>
      <c r="L148" s="1107"/>
      <c r="M148" s="1107"/>
      <c r="N148" s="1107"/>
      <c r="O148" s="1107"/>
      <c r="P148" s="1107"/>
      <c r="Q148" s="1107"/>
      <c r="R148"/>
      <c r="T148" s="1107"/>
      <c r="U148" s="1107"/>
      <c r="V148" s="1107"/>
      <c r="W148" s="1107"/>
      <c r="X148" s="1107"/>
      <c r="Y148" s="1107"/>
      <c r="Z148" s="1107"/>
      <c r="AA148" s="1107"/>
      <c r="AB148" s="1107"/>
      <c r="AC148" s="1107"/>
      <c r="AD148" s="1107"/>
      <c r="AE148" s="1107"/>
      <c r="AF148" s="1107"/>
      <c r="AG148" s="1107"/>
      <c r="AH148" s="1107"/>
      <c r="AI148" s="1107"/>
      <c r="AJ148" s="1107"/>
    </row>
    <row r="149" spans="1:36" x14ac:dyDescent="0.15">
      <c r="A149" s="1107"/>
      <c r="B149" s="1107"/>
      <c r="C149" s="1107"/>
      <c r="D149" s="1107"/>
      <c r="E149" s="1107"/>
      <c r="F149" s="1107"/>
      <c r="G149" s="1107"/>
      <c r="H149" s="1107"/>
      <c r="I149" s="1107"/>
      <c r="J149" s="1107"/>
      <c r="K149" s="1107"/>
      <c r="L149" s="1107"/>
      <c r="M149" s="1107"/>
      <c r="N149" s="1107"/>
      <c r="O149" s="1107"/>
      <c r="P149" s="1107"/>
      <c r="Q149" s="1107"/>
      <c r="R149"/>
      <c r="T149" s="1107"/>
      <c r="U149" s="1107"/>
      <c r="V149" s="1107"/>
      <c r="W149" s="1107"/>
      <c r="X149" s="1107"/>
      <c r="Y149" s="1107"/>
      <c r="Z149" s="1107"/>
      <c r="AA149" s="1107"/>
      <c r="AB149" s="1107"/>
      <c r="AC149" s="1107"/>
      <c r="AD149" s="1107"/>
      <c r="AE149" s="1107"/>
      <c r="AF149" s="1107"/>
      <c r="AG149" s="1107"/>
      <c r="AH149" s="1107"/>
      <c r="AI149" s="1107"/>
      <c r="AJ149" s="1107"/>
    </row>
    <row r="150" spans="1:36" x14ac:dyDescent="0.15">
      <c r="A150" s="1107"/>
      <c r="B150" s="1107"/>
      <c r="C150" s="1107"/>
      <c r="D150" s="1107"/>
      <c r="E150" s="1107"/>
      <c r="F150" s="1107"/>
      <c r="G150" s="1107"/>
      <c r="H150" s="1107"/>
      <c r="I150" s="1107"/>
      <c r="J150" s="1107"/>
      <c r="K150" s="1107"/>
      <c r="L150" s="1107"/>
      <c r="M150" s="1107"/>
      <c r="N150" s="1107"/>
      <c r="O150" s="1107"/>
      <c r="P150" s="1107"/>
      <c r="Q150" s="1107"/>
      <c r="R150"/>
      <c r="T150" s="1107"/>
      <c r="U150" s="1107"/>
      <c r="V150" s="1107"/>
      <c r="W150" s="1107"/>
      <c r="X150" s="1107"/>
      <c r="Y150" s="1107"/>
      <c r="Z150" s="1107"/>
      <c r="AA150" s="1107"/>
      <c r="AB150" s="1107"/>
      <c r="AC150" s="1107"/>
      <c r="AD150" s="1107"/>
      <c r="AE150" s="1107"/>
      <c r="AF150" s="1107"/>
      <c r="AG150" s="1107"/>
      <c r="AH150" s="1107"/>
      <c r="AI150" s="1107"/>
      <c r="AJ150" s="1107"/>
    </row>
    <row r="151" spans="1:36" x14ac:dyDescent="0.15">
      <c r="A151" s="257"/>
      <c r="B151" s="257"/>
      <c r="C151" s="257"/>
      <c r="D151" s="257"/>
      <c r="E151" s="257"/>
      <c r="F151" s="257"/>
      <c r="G151" s="257"/>
      <c r="H151" s="257"/>
      <c r="I151" s="257"/>
      <c r="J151" s="257"/>
      <c r="K151" s="257"/>
      <c r="L151" s="257"/>
      <c r="M151" s="257"/>
      <c r="N151" s="257"/>
      <c r="O151" s="257"/>
      <c r="P151" s="257"/>
      <c r="Q151" s="257"/>
      <c r="R151"/>
      <c r="T151" s="257"/>
      <c r="U151" s="257"/>
      <c r="V151" s="257"/>
      <c r="W151" s="257"/>
      <c r="X151" s="257"/>
      <c r="Y151" s="257"/>
      <c r="Z151" s="257"/>
      <c r="AA151" s="257"/>
      <c r="AB151" s="257"/>
      <c r="AC151" s="257"/>
      <c r="AD151" s="257"/>
      <c r="AE151" s="257"/>
      <c r="AF151" s="257"/>
      <c r="AG151" s="257"/>
      <c r="AH151" s="257"/>
      <c r="AI151" s="257"/>
      <c r="AJ151" s="257"/>
    </row>
    <row r="152" spans="1:36" x14ac:dyDescent="0.15">
      <c r="A152" s="3" t="s">
        <v>480</v>
      </c>
      <c r="B152" s="3"/>
      <c r="C152" s="3"/>
      <c r="D152" s="3"/>
      <c r="E152" s="3"/>
      <c r="F152" s="3"/>
      <c r="G152" s="3"/>
      <c r="H152" s="3"/>
      <c r="I152" s="3"/>
      <c r="J152" s="3"/>
      <c r="K152" s="3"/>
      <c r="L152" s="3"/>
      <c r="M152" s="3"/>
      <c r="N152" s="3"/>
      <c r="O152" s="3"/>
      <c r="P152" s="3"/>
      <c r="Q152" s="3"/>
      <c r="R152"/>
      <c r="T152" s="3" t="s">
        <v>480</v>
      </c>
      <c r="U152" s="3"/>
      <c r="V152" s="3"/>
      <c r="W152" s="3"/>
      <c r="X152" s="3"/>
      <c r="Y152" s="3"/>
      <c r="Z152" s="3"/>
      <c r="AA152" s="3"/>
      <c r="AB152" s="3"/>
      <c r="AC152" s="3"/>
      <c r="AD152" s="3"/>
      <c r="AE152" s="3"/>
      <c r="AF152" s="3"/>
      <c r="AG152" s="3"/>
      <c r="AH152" s="3"/>
      <c r="AI152" s="3"/>
      <c r="AJ152" s="3"/>
    </row>
    <row r="153" spans="1:36" x14ac:dyDescent="0.15">
      <c r="A153" s="3"/>
      <c r="B153" s="3"/>
      <c r="C153" s="3"/>
      <c r="D153" s="3"/>
      <c r="E153" s="3"/>
      <c r="F153" s="3"/>
      <c r="G153" s="3"/>
      <c r="H153" s="3"/>
      <c r="I153" s="3"/>
      <c r="J153" s="3"/>
      <c r="K153" s="3"/>
      <c r="L153" s="3"/>
      <c r="M153" s="3"/>
      <c r="N153" s="3"/>
      <c r="O153" s="3"/>
      <c r="P153" s="3"/>
      <c r="Q153" s="3"/>
      <c r="R153"/>
      <c r="T153" s="3"/>
      <c r="U153" s="3"/>
      <c r="V153" s="3"/>
      <c r="W153" s="3"/>
      <c r="X153" s="3"/>
      <c r="Y153" s="3"/>
      <c r="Z153" s="3"/>
      <c r="AA153" s="3"/>
      <c r="AB153" s="3"/>
      <c r="AC153" s="3"/>
      <c r="AD153" s="3"/>
      <c r="AE153" s="3"/>
      <c r="AF153" s="3"/>
      <c r="AG153" s="3"/>
      <c r="AH153" s="3"/>
      <c r="AI153" s="3"/>
      <c r="AJ153" s="3"/>
    </row>
    <row r="154" spans="1:36" ht="12.75" customHeight="1" x14ac:dyDescent="0.15">
      <c r="A154" s="1141" t="s">
        <v>462</v>
      </c>
      <c r="B154" s="1142"/>
      <c r="C154" s="1143"/>
      <c r="D154" s="1150" t="s">
        <v>23</v>
      </c>
      <c r="E154" s="1151"/>
      <c r="F154" s="1152"/>
      <c r="G154" s="1113"/>
      <c r="H154" s="1113"/>
      <c r="I154" s="1113"/>
      <c r="J154" s="1113"/>
      <c r="K154" s="1113"/>
      <c r="L154" s="1113"/>
      <c r="M154" s="1113"/>
      <c r="N154" s="1153" t="str">
        <f>IF(AND(AC9="空白",AC10="有"),AD10,"")</f>
        <v/>
      </c>
      <c r="O154" s="1181"/>
      <c r="P154" s="1181"/>
      <c r="Q154" s="1181"/>
      <c r="R154"/>
      <c r="T154" s="1141" t="s">
        <v>462</v>
      </c>
      <c r="U154" s="1142"/>
      <c r="V154" s="1143"/>
      <c r="W154" s="1150" t="s">
        <v>23</v>
      </c>
      <c r="X154" s="1151"/>
      <c r="Y154" s="1152"/>
      <c r="Z154" s="1156" t="s">
        <v>649</v>
      </c>
      <c r="AA154" s="1157"/>
      <c r="AB154" s="1157"/>
      <c r="AC154" s="1157"/>
      <c r="AD154" s="1157"/>
      <c r="AE154" s="1157"/>
      <c r="AF154" s="1158"/>
      <c r="AG154" s="371"/>
      <c r="AH154" s="3"/>
      <c r="AI154" s="3"/>
      <c r="AJ154" s="3"/>
    </row>
    <row r="155" spans="1:36" x14ac:dyDescent="0.15">
      <c r="A155" s="1144"/>
      <c r="B155" s="1145"/>
      <c r="C155" s="1146"/>
      <c r="D155" s="1150" t="s">
        <v>24</v>
      </c>
      <c r="E155" s="1151"/>
      <c r="F155" s="1152"/>
      <c r="G155" s="1113"/>
      <c r="H155" s="1113"/>
      <c r="I155" s="1113"/>
      <c r="J155" s="1113"/>
      <c r="K155" s="1113"/>
      <c r="L155" s="1113"/>
      <c r="M155" s="1113"/>
      <c r="N155" s="1153"/>
      <c r="O155" s="1181"/>
      <c r="P155" s="1181"/>
      <c r="Q155" s="1181"/>
      <c r="R155"/>
      <c r="T155" s="1144"/>
      <c r="U155" s="1145"/>
      <c r="V155" s="1146"/>
      <c r="W155" s="1150" t="s">
        <v>24</v>
      </c>
      <c r="X155" s="1151"/>
      <c r="Y155" s="1152"/>
      <c r="Z155" s="1159" t="s">
        <v>639</v>
      </c>
      <c r="AA155" s="1159"/>
      <c r="AB155" s="1159"/>
      <c r="AC155" s="1159"/>
      <c r="AD155" s="1159"/>
      <c r="AE155" s="1159"/>
      <c r="AF155" s="1159"/>
      <c r="AG155" s="3"/>
      <c r="AH155" s="3"/>
      <c r="AI155" s="3"/>
      <c r="AJ155" s="3"/>
    </row>
    <row r="156" spans="1:36" x14ac:dyDescent="0.15">
      <c r="A156" s="1144"/>
      <c r="B156" s="1145"/>
      <c r="C156" s="1146"/>
      <c r="D156" s="1150" t="s">
        <v>13</v>
      </c>
      <c r="E156" s="1151"/>
      <c r="F156" s="1152"/>
      <c r="G156" s="1112"/>
      <c r="H156" s="1113"/>
      <c r="I156" s="1113"/>
      <c r="J156" s="1113"/>
      <c r="K156" s="1113"/>
      <c r="L156" s="1113"/>
      <c r="M156" s="1113"/>
      <c r="N156" s="1153"/>
      <c r="O156" s="1181"/>
      <c r="P156" s="1181"/>
      <c r="Q156" s="1181"/>
      <c r="R156"/>
      <c r="T156" s="1144"/>
      <c r="U156" s="1145"/>
      <c r="V156" s="1146"/>
      <c r="W156" s="1150" t="s">
        <v>13</v>
      </c>
      <c r="X156" s="1151"/>
      <c r="Y156" s="1152"/>
      <c r="Z156" s="1155" t="s">
        <v>641</v>
      </c>
      <c r="AA156" s="1159"/>
      <c r="AB156" s="1159"/>
      <c r="AC156" s="1159"/>
      <c r="AD156" s="1159"/>
      <c r="AE156" s="1159"/>
      <c r="AF156" s="1159"/>
      <c r="AG156" s="3"/>
      <c r="AH156" s="3"/>
      <c r="AI156" s="3"/>
      <c r="AJ156" s="3"/>
    </row>
    <row r="157" spans="1:36" x14ac:dyDescent="0.15">
      <c r="A157" s="1144"/>
      <c r="B157" s="1145"/>
      <c r="C157" s="1146"/>
      <c r="D157" s="1109" t="s">
        <v>25</v>
      </c>
      <c r="E157" s="1110"/>
      <c r="F157" s="1111"/>
      <c r="G157" s="1112"/>
      <c r="H157" s="1113"/>
      <c r="I157" s="1113"/>
      <c r="J157" s="1113"/>
      <c r="K157" s="1113"/>
      <c r="L157" s="1113"/>
      <c r="M157" s="1113"/>
      <c r="N157" s="3"/>
      <c r="O157" s="3"/>
      <c r="P157" s="3"/>
      <c r="Q157" s="3"/>
      <c r="R157"/>
      <c r="T157" s="1144"/>
      <c r="U157" s="1145"/>
      <c r="V157" s="1146"/>
      <c r="W157" s="1109" t="s">
        <v>25</v>
      </c>
      <c r="X157" s="1110"/>
      <c r="Y157" s="1111"/>
      <c r="Z157" s="1155" t="s">
        <v>653</v>
      </c>
      <c r="AA157" s="1159"/>
      <c r="AB157" s="1159"/>
      <c r="AC157" s="1159"/>
      <c r="AD157" s="1159"/>
      <c r="AE157" s="1159"/>
      <c r="AF157" s="1159"/>
      <c r="AG157" s="3"/>
      <c r="AH157" s="3"/>
      <c r="AI157" s="3"/>
      <c r="AJ157" s="3"/>
    </row>
    <row r="158" spans="1:36" x14ac:dyDescent="0.15">
      <c r="A158" s="1144"/>
      <c r="B158" s="1145"/>
      <c r="C158" s="1146"/>
      <c r="D158" s="1112"/>
      <c r="E158" s="1112"/>
      <c r="F158" s="1112"/>
      <c r="G158" s="1112"/>
      <c r="H158" s="1112"/>
      <c r="I158" s="1112"/>
      <c r="J158" s="1112"/>
      <c r="K158" s="1112"/>
      <c r="L158" s="1112"/>
      <c r="M158" s="1112"/>
      <c r="N158" s="1112"/>
      <c r="O158" s="1112"/>
      <c r="P158" s="1112"/>
      <c r="Q158" s="1112"/>
      <c r="R158"/>
      <c r="T158" s="1144"/>
      <c r="U158" s="1145"/>
      <c r="V158" s="1146"/>
      <c r="W158" s="1159" t="s">
        <v>654</v>
      </c>
      <c r="X158" s="1159"/>
      <c r="Y158" s="1159"/>
      <c r="Z158" s="1159"/>
      <c r="AA158" s="1159"/>
      <c r="AB158" s="1159"/>
      <c r="AC158" s="1159"/>
      <c r="AD158" s="1159"/>
      <c r="AE158" s="1159"/>
      <c r="AF158" s="1159"/>
      <c r="AG158" s="1159"/>
      <c r="AH158" s="1159"/>
      <c r="AI158" s="1159"/>
      <c r="AJ158" s="1159"/>
    </row>
    <row r="159" spans="1:36" x14ac:dyDescent="0.15">
      <c r="A159" s="1144"/>
      <c r="B159" s="1145"/>
      <c r="C159" s="1146"/>
      <c r="D159" s="1112"/>
      <c r="E159" s="1112"/>
      <c r="F159" s="1112"/>
      <c r="G159" s="1112"/>
      <c r="H159" s="1112"/>
      <c r="I159" s="1112"/>
      <c r="J159" s="1112"/>
      <c r="K159" s="1112"/>
      <c r="L159" s="1112"/>
      <c r="M159" s="1112"/>
      <c r="N159" s="1112"/>
      <c r="O159" s="1112"/>
      <c r="P159" s="1112"/>
      <c r="Q159" s="1112"/>
      <c r="R159"/>
      <c r="T159" s="1144"/>
      <c r="U159" s="1145"/>
      <c r="V159" s="1146"/>
      <c r="W159" s="1159"/>
      <c r="X159" s="1159"/>
      <c r="Y159" s="1159"/>
      <c r="Z159" s="1159"/>
      <c r="AA159" s="1159"/>
      <c r="AB159" s="1159"/>
      <c r="AC159" s="1159"/>
      <c r="AD159" s="1159"/>
      <c r="AE159" s="1159"/>
      <c r="AF159" s="1159"/>
      <c r="AG159" s="1159"/>
      <c r="AH159" s="1159"/>
      <c r="AI159" s="1159"/>
      <c r="AJ159" s="1159"/>
    </row>
    <row r="160" spans="1:36" x14ac:dyDescent="0.15">
      <c r="A160" s="1144"/>
      <c r="B160" s="1145"/>
      <c r="C160" s="1146"/>
      <c r="D160" s="1112"/>
      <c r="E160" s="1112"/>
      <c r="F160" s="1112"/>
      <c r="G160" s="1112"/>
      <c r="H160" s="1112"/>
      <c r="I160" s="1112"/>
      <c r="J160" s="1112"/>
      <c r="K160" s="1112"/>
      <c r="L160" s="1112"/>
      <c r="M160" s="1112"/>
      <c r="N160" s="1112"/>
      <c r="O160" s="1112"/>
      <c r="P160" s="1112"/>
      <c r="Q160" s="1112"/>
      <c r="R160"/>
      <c r="T160" s="1144"/>
      <c r="U160" s="1145"/>
      <c r="V160" s="1146"/>
      <c r="W160" s="1159"/>
      <c r="X160" s="1159"/>
      <c r="Y160" s="1159"/>
      <c r="Z160" s="1159"/>
      <c r="AA160" s="1159"/>
      <c r="AB160" s="1159"/>
      <c r="AC160" s="1159"/>
      <c r="AD160" s="1159"/>
      <c r="AE160" s="1159"/>
      <c r="AF160" s="1159"/>
      <c r="AG160" s="1159"/>
      <c r="AH160" s="1159"/>
      <c r="AI160" s="1159"/>
      <c r="AJ160" s="1159"/>
    </row>
    <row r="161" spans="1:36" x14ac:dyDescent="0.15">
      <c r="A161" s="1147"/>
      <c r="B161" s="1148"/>
      <c r="C161" s="1149"/>
      <c r="D161" s="1112"/>
      <c r="E161" s="1112"/>
      <c r="F161" s="1112"/>
      <c r="G161" s="1112"/>
      <c r="H161" s="1112"/>
      <c r="I161" s="1112"/>
      <c r="J161" s="1112"/>
      <c r="K161" s="1112"/>
      <c r="L161" s="1112"/>
      <c r="M161" s="1112"/>
      <c r="N161" s="1112"/>
      <c r="O161" s="1112"/>
      <c r="P161" s="1112"/>
      <c r="Q161" s="1112"/>
      <c r="R161"/>
      <c r="T161" s="1147"/>
      <c r="U161" s="1148"/>
      <c r="V161" s="1149"/>
      <c r="W161" s="1159"/>
      <c r="X161" s="1159"/>
      <c r="Y161" s="1159"/>
      <c r="Z161" s="1159"/>
      <c r="AA161" s="1159"/>
      <c r="AB161" s="1159"/>
      <c r="AC161" s="1159"/>
      <c r="AD161" s="1159"/>
      <c r="AE161" s="1159"/>
      <c r="AF161" s="1159"/>
      <c r="AG161" s="1159"/>
      <c r="AH161" s="1159"/>
      <c r="AI161" s="1159"/>
      <c r="AJ161" s="1159"/>
    </row>
    <row r="162" spans="1:36" x14ac:dyDescent="0.15">
      <c r="A162" s="1141" t="s">
        <v>26</v>
      </c>
      <c r="B162" s="1142"/>
      <c r="C162" s="1143"/>
      <c r="D162" s="1150" t="s">
        <v>23</v>
      </c>
      <c r="E162" s="1151"/>
      <c r="F162" s="1152"/>
      <c r="G162" s="1113"/>
      <c r="H162" s="1113"/>
      <c r="I162" s="1113"/>
      <c r="J162" s="1113"/>
      <c r="K162" s="1113"/>
      <c r="L162" s="1113"/>
      <c r="M162" s="1113"/>
      <c r="N162" s="3"/>
      <c r="O162" s="3"/>
      <c r="P162" s="3"/>
      <c r="Q162" s="3"/>
      <c r="R162"/>
      <c r="T162" s="1141" t="s">
        <v>26</v>
      </c>
      <c r="U162" s="1142"/>
      <c r="V162" s="1143"/>
      <c r="W162" s="1150" t="s">
        <v>23</v>
      </c>
      <c r="X162" s="1151"/>
      <c r="Y162" s="1152"/>
      <c r="Z162" s="1156" t="s">
        <v>649</v>
      </c>
      <c r="AA162" s="1157"/>
      <c r="AB162" s="1157"/>
      <c r="AC162" s="1157"/>
      <c r="AD162" s="1157"/>
      <c r="AE162" s="1157"/>
      <c r="AF162" s="1158"/>
      <c r="AG162" s="3"/>
      <c r="AH162" s="3"/>
      <c r="AI162" s="3"/>
      <c r="AJ162" s="3"/>
    </row>
    <row r="163" spans="1:36" x14ac:dyDescent="0.15">
      <c r="A163" s="1144"/>
      <c r="B163" s="1145"/>
      <c r="C163" s="1146"/>
      <c r="D163" s="1150" t="s">
        <v>24</v>
      </c>
      <c r="E163" s="1151"/>
      <c r="F163" s="1152"/>
      <c r="G163" s="1113"/>
      <c r="H163" s="1113"/>
      <c r="I163" s="1113"/>
      <c r="J163" s="1113"/>
      <c r="K163" s="1113"/>
      <c r="L163" s="1113"/>
      <c r="M163" s="1113"/>
      <c r="N163" s="3"/>
      <c r="O163" s="3"/>
      <c r="P163" s="3"/>
      <c r="Q163" s="3"/>
      <c r="R163"/>
      <c r="T163" s="1144"/>
      <c r="U163" s="1145"/>
      <c r="V163" s="1146"/>
      <c r="W163" s="1150" t="s">
        <v>24</v>
      </c>
      <c r="X163" s="1151"/>
      <c r="Y163" s="1152"/>
      <c r="Z163" s="1159" t="s">
        <v>639</v>
      </c>
      <c r="AA163" s="1159"/>
      <c r="AB163" s="1159"/>
      <c r="AC163" s="1159"/>
      <c r="AD163" s="1159"/>
      <c r="AE163" s="1159"/>
      <c r="AF163" s="1159"/>
      <c r="AG163" s="3"/>
      <c r="AH163" s="3"/>
      <c r="AI163" s="3"/>
      <c r="AJ163" s="3"/>
    </row>
    <row r="164" spans="1:36" x14ac:dyDescent="0.15">
      <c r="A164" s="1144"/>
      <c r="B164" s="1145"/>
      <c r="C164" s="1146"/>
      <c r="D164" s="1150" t="s">
        <v>13</v>
      </c>
      <c r="E164" s="1151"/>
      <c r="F164" s="1152"/>
      <c r="G164" s="1112"/>
      <c r="H164" s="1113"/>
      <c r="I164" s="1113"/>
      <c r="J164" s="1113"/>
      <c r="K164" s="1113"/>
      <c r="L164" s="1113"/>
      <c r="M164" s="1113"/>
      <c r="N164" s="3"/>
      <c r="O164" s="3"/>
      <c r="P164" s="3"/>
      <c r="Q164" s="3"/>
      <c r="R164"/>
      <c r="T164" s="1144"/>
      <c r="U164" s="1145"/>
      <c r="V164" s="1146"/>
      <c r="W164" s="1150" t="s">
        <v>13</v>
      </c>
      <c r="X164" s="1151"/>
      <c r="Y164" s="1152"/>
      <c r="Z164" s="1155" t="s">
        <v>641</v>
      </c>
      <c r="AA164" s="1159"/>
      <c r="AB164" s="1159"/>
      <c r="AC164" s="1159"/>
      <c r="AD164" s="1159"/>
      <c r="AE164" s="1159"/>
      <c r="AF164" s="1159"/>
      <c r="AG164" s="3"/>
      <c r="AH164" s="3"/>
      <c r="AI164" s="3"/>
      <c r="AJ164" s="3"/>
    </row>
    <row r="165" spans="1:36" x14ac:dyDescent="0.15">
      <c r="A165" s="1144"/>
      <c r="B165" s="1145"/>
      <c r="C165" s="1146"/>
      <c r="D165" s="1109" t="s">
        <v>25</v>
      </c>
      <c r="E165" s="1110"/>
      <c r="F165" s="1111"/>
      <c r="G165" s="1112"/>
      <c r="H165" s="1113"/>
      <c r="I165" s="1113"/>
      <c r="J165" s="1113"/>
      <c r="K165" s="1113"/>
      <c r="L165" s="1113"/>
      <c r="M165" s="1113"/>
      <c r="N165" s="3"/>
      <c r="O165" s="3"/>
      <c r="P165" s="3"/>
      <c r="Q165" s="3"/>
      <c r="R165"/>
      <c r="T165" s="1144"/>
      <c r="U165" s="1145"/>
      <c r="V165" s="1146"/>
      <c r="W165" s="1109" t="s">
        <v>25</v>
      </c>
      <c r="X165" s="1110"/>
      <c r="Y165" s="1111"/>
      <c r="Z165" s="1155" t="s">
        <v>655</v>
      </c>
      <c r="AA165" s="1159"/>
      <c r="AB165" s="1159"/>
      <c r="AC165" s="1159"/>
      <c r="AD165" s="1159"/>
      <c r="AE165" s="1159"/>
      <c r="AF165" s="1159"/>
      <c r="AG165" s="3"/>
      <c r="AH165" s="3"/>
      <c r="AI165" s="3"/>
      <c r="AJ165" s="3"/>
    </row>
    <row r="166" spans="1:36" x14ac:dyDescent="0.15">
      <c r="A166" s="1144"/>
      <c r="B166" s="1145"/>
      <c r="C166" s="1146"/>
      <c r="D166" s="1109" t="s">
        <v>461</v>
      </c>
      <c r="E166" s="1110"/>
      <c r="F166" s="1111"/>
      <c r="G166" s="1112"/>
      <c r="H166" s="1113"/>
      <c r="I166" s="1113"/>
      <c r="J166" s="1113"/>
      <c r="K166" s="1113"/>
      <c r="L166" s="1113"/>
      <c r="M166" s="1113"/>
      <c r="N166" s="3"/>
      <c r="O166" s="3"/>
      <c r="P166" s="3"/>
      <c r="Q166" s="3"/>
      <c r="R166"/>
      <c r="T166" s="1144"/>
      <c r="U166" s="1145"/>
      <c r="V166" s="1146"/>
      <c r="W166" s="1109" t="s">
        <v>461</v>
      </c>
      <c r="X166" s="1110"/>
      <c r="Y166" s="1111"/>
      <c r="Z166" s="1155">
        <v>1</v>
      </c>
      <c r="AA166" s="1159"/>
      <c r="AB166" s="1159"/>
      <c r="AC166" s="1159"/>
      <c r="AD166" s="1159"/>
      <c r="AE166" s="1159"/>
      <c r="AF166" s="1159"/>
      <c r="AG166" s="3"/>
      <c r="AH166" s="3"/>
      <c r="AI166" s="3"/>
      <c r="AJ166" s="3"/>
    </row>
    <row r="167" spans="1:36" x14ac:dyDescent="0.15">
      <c r="A167" s="1144"/>
      <c r="B167" s="1145"/>
      <c r="C167" s="1146"/>
      <c r="D167" s="1112"/>
      <c r="E167" s="1112"/>
      <c r="F167" s="1112"/>
      <c r="G167" s="1112"/>
      <c r="H167" s="1112"/>
      <c r="I167" s="1112"/>
      <c r="J167" s="1112"/>
      <c r="K167" s="1112"/>
      <c r="L167" s="1112"/>
      <c r="M167" s="1112"/>
      <c r="N167" s="1112"/>
      <c r="O167" s="1112"/>
      <c r="P167" s="1112"/>
      <c r="Q167" s="1112"/>
      <c r="R167"/>
      <c r="T167" s="1144"/>
      <c r="U167" s="1145"/>
      <c r="V167" s="1146"/>
      <c r="W167" s="1155" t="s">
        <v>656</v>
      </c>
      <c r="X167" s="1155"/>
      <c r="Y167" s="1155"/>
      <c r="Z167" s="1155"/>
      <c r="AA167" s="1155"/>
      <c r="AB167" s="1155"/>
      <c r="AC167" s="1155"/>
      <c r="AD167" s="1155"/>
      <c r="AE167" s="1155"/>
      <c r="AF167" s="1155"/>
      <c r="AG167" s="1155"/>
      <c r="AH167" s="1155"/>
      <c r="AI167" s="1155"/>
      <c r="AJ167" s="1155"/>
    </row>
    <row r="168" spans="1:36" x14ac:dyDescent="0.15">
      <c r="A168" s="1144"/>
      <c r="B168" s="1145"/>
      <c r="C168" s="1146"/>
      <c r="D168" s="1112"/>
      <c r="E168" s="1112"/>
      <c r="F168" s="1112"/>
      <c r="G168" s="1112"/>
      <c r="H168" s="1112"/>
      <c r="I168" s="1112"/>
      <c r="J168" s="1112"/>
      <c r="K168" s="1112"/>
      <c r="L168" s="1112"/>
      <c r="M168" s="1112"/>
      <c r="N168" s="1112"/>
      <c r="O168" s="1112"/>
      <c r="P168" s="1112"/>
      <c r="Q168" s="1112"/>
      <c r="R168"/>
      <c r="T168" s="1144"/>
      <c r="U168" s="1145"/>
      <c r="V168" s="1146"/>
      <c r="W168" s="1155"/>
      <c r="X168" s="1155"/>
      <c r="Y168" s="1155"/>
      <c r="Z168" s="1155"/>
      <c r="AA168" s="1155"/>
      <c r="AB168" s="1155"/>
      <c r="AC168" s="1155"/>
      <c r="AD168" s="1155"/>
      <c r="AE168" s="1155"/>
      <c r="AF168" s="1155"/>
      <c r="AG168" s="1155"/>
      <c r="AH168" s="1155"/>
      <c r="AI168" s="1155"/>
      <c r="AJ168" s="1155"/>
    </row>
    <row r="169" spans="1:36" x14ac:dyDescent="0.15">
      <c r="A169" s="1144"/>
      <c r="B169" s="1145"/>
      <c r="C169" s="1146"/>
      <c r="D169" s="1112"/>
      <c r="E169" s="1112"/>
      <c r="F169" s="1112"/>
      <c r="G169" s="1112"/>
      <c r="H169" s="1112"/>
      <c r="I169" s="1112"/>
      <c r="J169" s="1112"/>
      <c r="K169" s="1112"/>
      <c r="L169" s="1112"/>
      <c r="M169" s="1112"/>
      <c r="N169" s="1112"/>
      <c r="O169" s="1112"/>
      <c r="P169" s="1112"/>
      <c r="Q169" s="1112"/>
      <c r="R169"/>
      <c r="T169" s="1144"/>
      <c r="U169" s="1145"/>
      <c r="V169" s="1146"/>
      <c r="W169" s="1155"/>
      <c r="X169" s="1155"/>
      <c r="Y169" s="1155"/>
      <c r="Z169" s="1155"/>
      <c r="AA169" s="1155"/>
      <c r="AB169" s="1155"/>
      <c r="AC169" s="1155"/>
      <c r="AD169" s="1155"/>
      <c r="AE169" s="1155"/>
      <c r="AF169" s="1155"/>
      <c r="AG169" s="1155"/>
      <c r="AH169" s="1155"/>
      <c r="AI169" s="1155"/>
      <c r="AJ169" s="1155"/>
    </row>
    <row r="170" spans="1:36" x14ac:dyDescent="0.15">
      <c r="A170" s="1147"/>
      <c r="B170" s="1148"/>
      <c r="C170" s="1149"/>
      <c r="D170" s="1112"/>
      <c r="E170" s="1112"/>
      <c r="F170" s="1112"/>
      <c r="G170" s="1112"/>
      <c r="H170" s="1112"/>
      <c r="I170" s="1112"/>
      <c r="J170" s="1112"/>
      <c r="K170" s="1112"/>
      <c r="L170" s="1112"/>
      <c r="M170" s="1112"/>
      <c r="N170" s="1112"/>
      <c r="O170" s="1112"/>
      <c r="P170" s="1112"/>
      <c r="Q170" s="1112"/>
      <c r="R170"/>
      <c r="T170" s="1147"/>
      <c r="U170" s="1148"/>
      <c r="V170" s="1149"/>
      <c r="W170" s="1155"/>
      <c r="X170" s="1155"/>
      <c r="Y170" s="1155"/>
      <c r="Z170" s="1155"/>
      <c r="AA170" s="1155"/>
      <c r="AB170" s="1155"/>
      <c r="AC170" s="1155"/>
      <c r="AD170" s="1155"/>
      <c r="AE170" s="1155"/>
      <c r="AF170" s="1155"/>
      <c r="AG170" s="1155"/>
      <c r="AH170" s="1155"/>
      <c r="AI170" s="1155"/>
      <c r="AJ170" s="1155"/>
    </row>
    <row r="171" spans="1:36" x14ac:dyDescent="0.15">
      <c r="A171" s="1114" t="s">
        <v>117</v>
      </c>
      <c r="B171" s="1114"/>
      <c r="C171" s="1114"/>
      <c r="D171" s="1112"/>
      <c r="E171" s="1112"/>
      <c r="F171" s="1112"/>
      <c r="G171" s="1112"/>
      <c r="H171" s="1112"/>
      <c r="I171" s="1112"/>
      <c r="J171" s="1112"/>
      <c r="K171" s="1112"/>
      <c r="L171" s="1112"/>
      <c r="M171" s="1112"/>
      <c r="N171" s="1112"/>
      <c r="O171" s="1112"/>
      <c r="P171" s="1112"/>
      <c r="Q171" s="1112"/>
      <c r="R171"/>
      <c r="T171" s="1114" t="s">
        <v>117</v>
      </c>
      <c r="U171" s="1114"/>
      <c r="V171" s="1114"/>
      <c r="W171" s="1155" t="s">
        <v>657</v>
      </c>
      <c r="X171" s="1155"/>
      <c r="Y171" s="1155"/>
      <c r="Z171" s="1155"/>
      <c r="AA171" s="1155"/>
      <c r="AB171" s="1155"/>
      <c r="AC171" s="1155"/>
      <c r="AD171" s="1155"/>
      <c r="AE171" s="1155"/>
      <c r="AF171" s="1155"/>
      <c r="AG171" s="1155"/>
      <c r="AH171" s="1155"/>
      <c r="AI171" s="1155"/>
      <c r="AJ171" s="1155"/>
    </row>
    <row r="172" spans="1:36" x14ac:dyDescent="0.15">
      <c r="A172" s="1114"/>
      <c r="B172" s="1114"/>
      <c r="C172" s="1114"/>
      <c r="D172" s="1112"/>
      <c r="E172" s="1112"/>
      <c r="F172" s="1112"/>
      <c r="G172" s="1112"/>
      <c r="H172" s="1112"/>
      <c r="I172" s="1112"/>
      <c r="J172" s="1112"/>
      <c r="K172" s="1112"/>
      <c r="L172" s="1112"/>
      <c r="M172" s="1112"/>
      <c r="N172" s="1112"/>
      <c r="O172" s="1112"/>
      <c r="P172" s="1112"/>
      <c r="Q172" s="1112"/>
      <c r="R172"/>
      <c r="T172" s="1114"/>
      <c r="U172" s="1114"/>
      <c r="V172" s="1114"/>
      <c r="W172" s="1155"/>
      <c r="X172" s="1155"/>
      <c r="Y172" s="1155"/>
      <c r="Z172" s="1155"/>
      <c r="AA172" s="1155"/>
      <c r="AB172" s="1155"/>
      <c r="AC172" s="1155"/>
      <c r="AD172" s="1155"/>
      <c r="AE172" s="1155"/>
      <c r="AF172" s="1155"/>
      <c r="AG172" s="1155"/>
      <c r="AH172" s="1155"/>
      <c r="AI172" s="1155"/>
      <c r="AJ172" s="1155"/>
    </row>
    <row r="173" spans="1:36" x14ac:dyDescent="0.15">
      <c r="A173" s="1114"/>
      <c r="B173" s="1114"/>
      <c r="C173" s="1114"/>
      <c r="D173" s="1112"/>
      <c r="E173" s="1112"/>
      <c r="F173" s="1112"/>
      <c r="G173" s="1112"/>
      <c r="H173" s="1112"/>
      <c r="I173" s="1112"/>
      <c r="J173" s="1112"/>
      <c r="K173" s="1112"/>
      <c r="L173" s="1112"/>
      <c r="M173" s="1112"/>
      <c r="N173" s="1112"/>
      <c r="O173" s="1112"/>
      <c r="P173" s="1112"/>
      <c r="Q173" s="1112"/>
      <c r="R173"/>
      <c r="T173" s="1114"/>
      <c r="U173" s="1114"/>
      <c r="V173" s="1114"/>
      <c r="W173" s="1155"/>
      <c r="X173" s="1155"/>
      <c r="Y173" s="1155"/>
      <c r="Z173" s="1155"/>
      <c r="AA173" s="1155"/>
      <c r="AB173" s="1155"/>
      <c r="AC173" s="1155"/>
      <c r="AD173" s="1155"/>
      <c r="AE173" s="1155"/>
      <c r="AF173" s="1155"/>
      <c r="AG173" s="1155"/>
      <c r="AH173" s="1155"/>
      <c r="AI173" s="1155"/>
      <c r="AJ173" s="1155"/>
    </row>
    <row r="174" spans="1:36" x14ac:dyDescent="0.15">
      <c r="A174" s="1114"/>
      <c r="B174" s="1114"/>
      <c r="C174" s="1114"/>
      <c r="D174" s="1112"/>
      <c r="E174" s="1112"/>
      <c r="F174" s="1112"/>
      <c r="G174" s="1112"/>
      <c r="H174" s="1112"/>
      <c r="I174" s="1112"/>
      <c r="J174" s="1112"/>
      <c r="K174" s="1112"/>
      <c r="L174" s="1112"/>
      <c r="M174" s="1112"/>
      <c r="N174" s="1112"/>
      <c r="O174" s="1112"/>
      <c r="P174" s="1112"/>
      <c r="Q174" s="1112"/>
      <c r="R174"/>
      <c r="T174" s="1114"/>
      <c r="U174" s="1114"/>
      <c r="V174" s="1114"/>
      <c r="W174" s="1155"/>
      <c r="X174" s="1155"/>
      <c r="Y174" s="1155"/>
      <c r="Z174" s="1155"/>
      <c r="AA174" s="1155"/>
      <c r="AB174" s="1155"/>
      <c r="AC174" s="1155"/>
      <c r="AD174" s="1155"/>
      <c r="AE174" s="1155"/>
      <c r="AF174" s="1155"/>
      <c r="AG174" s="1155"/>
      <c r="AH174" s="1155"/>
      <c r="AI174" s="1155"/>
      <c r="AJ174" s="1155"/>
    </row>
    <row r="175" spans="1:36" x14ac:dyDescent="0.15">
      <c r="A175" s="1114"/>
      <c r="B175" s="1114"/>
      <c r="C175" s="1114"/>
      <c r="D175" s="1112"/>
      <c r="E175" s="1112"/>
      <c r="F175" s="1112"/>
      <c r="G175" s="1112"/>
      <c r="H175" s="1112"/>
      <c r="I175" s="1112"/>
      <c r="J175" s="1112"/>
      <c r="K175" s="1112"/>
      <c r="L175" s="1112"/>
      <c r="M175" s="1112"/>
      <c r="N175" s="1112"/>
      <c r="O175" s="1112"/>
      <c r="P175" s="1112"/>
      <c r="Q175" s="1112"/>
      <c r="R175"/>
      <c r="T175" s="1114"/>
      <c r="U175" s="1114"/>
      <c r="V175" s="1114"/>
      <c r="W175" s="1155"/>
      <c r="X175" s="1155"/>
      <c r="Y175" s="1155"/>
      <c r="Z175" s="1155"/>
      <c r="AA175" s="1155"/>
      <c r="AB175" s="1155"/>
      <c r="AC175" s="1155"/>
      <c r="AD175" s="1155"/>
      <c r="AE175" s="1155"/>
      <c r="AF175" s="1155"/>
      <c r="AG175" s="1155"/>
      <c r="AH175" s="1155"/>
      <c r="AI175" s="1155"/>
      <c r="AJ175" s="1155"/>
    </row>
    <row r="176" spans="1:36" ht="12.75" customHeight="1" x14ac:dyDescent="0.15">
      <c r="A176" s="1140" t="s">
        <v>720</v>
      </c>
      <c r="B176" s="1140"/>
      <c r="C176" s="1140"/>
      <c r="D176" s="1140"/>
      <c r="E176" s="1140"/>
      <c r="F176" s="1140"/>
      <c r="G176" s="1140"/>
      <c r="H176" s="1140"/>
      <c r="I176" s="1140"/>
      <c r="J176" s="1140"/>
      <c r="K176" s="1140"/>
      <c r="L176" s="1140"/>
      <c r="M176" s="1140"/>
      <c r="N176" s="1140"/>
      <c r="O176" s="1140"/>
      <c r="P176" s="1140"/>
      <c r="Q176" s="1140"/>
      <c r="R176"/>
      <c r="T176" s="1140" t="s">
        <v>720</v>
      </c>
      <c r="U176" s="1140"/>
      <c r="V176" s="1140"/>
      <c r="W176" s="1140"/>
      <c r="X176" s="1140"/>
      <c r="Y176" s="1140"/>
      <c r="Z176" s="1140"/>
      <c r="AA176" s="1140"/>
      <c r="AB176" s="1140"/>
      <c r="AC176" s="1140"/>
      <c r="AD176" s="1140"/>
      <c r="AE176" s="1140"/>
      <c r="AF176" s="1140"/>
      <c r="AG176" s="1140"/>
      <c r="AH176" s="1140"/>
      <c r="AI176" s="1140"/>
      <c r="AJ176" s="1140"/>
    </row>
    <row r="177" spans="1:39" x14ac:dyDescent="0.15">
      <c r="A177" s="605"/>
      <c r="B177" s="605"/>
      <c r="C177" s="605"/>
      <c r="D177" s="605"/>
      <c r="E177" s="605"/>
      <c r="F177" s="605"/>
      <c r="G177" s="605"/>
      <c r="H177" s="605"/>
      <c r="I177" s="605"/>
      <c r="J177" s="605"/>
      <c r="K177" s="605"/>
      <c r="L177" s="605"/>
      <c r="M177" s="605"/>
      <c r="N177" s="605"/>
      <c r="O177" s="605"/>
      <c r="P177" s="605"/>
      <c r="Q177" s="605"/>
      <c r="R177"/>
      <c r="T177" s="605"/>
      <c r="U177" s="605"/>
      <c r="V177" s="605"/>
      <c r="W177" s="605"/>
      <c r="X177" s="605"/>
      <c r="Y177" s="605"/>
      <c r="Z177" s="605"/>
      <c r="AA177" s="605"/>
      <c r="AB177" s="605"/>
      <c r="AC177" s="605"/>
      <c r="AD177" s="605"/>
      <c r="AE177" s="605"/>
      <c r="AF177" s="605"/>
      <c r="AG177" s="605"/>
      <c r="AH177" s="605"/>
      <c r="AI177" s="605"/>
      <c r="AJ177" s="605"/>
    </row>
    <row r="178" spans="1:39" x14ac:dyDescent="0.15">
      <c r="A178" s="605"/>
      <c r="B178" s="605"/>
      <c r="C178" s="605"/>
      <c r="D178" s="605"/>
      <c r="E178" s="605"/>
      <c r="F178" s="605"/>
      <c r="G178" s="605"/>
      <c r="H178" s="605"/>
      <c r="I178" s="605"/>
      <c r="J178" s="605"/>
      <c r="K178" s="605"/>
      <c r="L178" s="605"/>
      <c r="M178" s="605"/>
      <c r="N178" s="605"/>
      <c r="O178" s="605"/>
      <c r="P178" s="605"/>
      <c r="Q178" s="605"/>
      <c r="R178"/>
      <c r="T178" s="605"/>
      <c r="U178" s="605"/>
      <c r="V178" s="605"/>
      <c r="W178" s="605"/>
      <c r="X178" s="605"/>
      <c r="Y178" s="605"/>
      <c r="Z178" s="605"/>
      <c r="AA178" s="605"/>
      <c r="AB178" s="605"/>
      <c r="AC178" s="605"/>
      <c r="AD178" s="605"/>
      <c r="AE178" s="605"/>
      <c r="AF178" s="605"/>
      <c r="AG178" s="605"/>
      <c r="AH178" s="605"/>
      <c r="AI178" s="605"/>
      <c r="AJ178" s="605"/>
    </row>
    <row r="179" spans="1:39" x14ac:dyDescent="0.15">
      <c r="A179" s="605"/>
      <c r="B179" s="605"/>
      <c r="C179" s="605"/>
      <c r="D179" s="605"/>
      <c r="E179" s="605"/>
      <c r="F179" s="605"/>
      <c r="G179" s="605"/>
      <c r="H179" s="605"/>
      <c r="I179" s="605"/>
      <c r="J179" s="605"/>
      <c r="K179" s="605"/>
      <c r="L179" s="605"/>
      <c r="M179" s="605"/>
      <c r="N179" s="605"/>
      <c r="O179" s="605"/>
      <c r="P179" s="605"/>
      <c r="Q179" s="605"/>
      <c r="R179"/>
      <c r="T179" s="605"/>
      <c r="U179" s="605"/>
      <c r="V179" s="605"/>
      <c r="W179" s="605"/>
      <c r="X179" s="605"/>
      <c r="Y179" s="605"/>
      <c r="Z179" s="605"/>
      <c r="AA179" s="605"/>
      <c r="AB179" s="605"/>
      <c r="AC179" s="605"/>
      <c r="AD179" s="605"/>
      <c r="AE179" s="605"/>
      <c r="AF179" s="605"/>
      <c r="AG179" s="605"/>
      <c r="AH179" s="605"/>
      <c r="AI179" s="605"/>
      <c r="AJ179" s="605"/>
    </row>
    <row r="180" spans="1:39" x14ac:dyDescent="0.15">
      <c r="A180" s="605"/>
      <c r="B180" s="605"/>
      <c r="C180" s="605"/>
      <c r="D180" s="605"/>
      <c r="E180" s="605"/>
      <c r="F180" s="605"/>
      <c r="G180" s="605"/>
      <c r="H180" s="605"/>
      <c r="I180" s="605"/>
      <c r="J180" s="605"/>
      <c r="K180" s="605"/>
      <c r="L180" s="605"/>
      <c r="M180" s="605"/>
      <c r="N180" s="605"/>
      <c r="O180" s="605"/>
      <c r="P180" s="605"/>
      <c r="Q180" s="605"/>
      <c r="R180"/>
      <c r="T180" s="605"/>
      <c r="U180" s="605"/>
      <c r="V180" s="605"/>
      <c r="W180" s="605"/>
      <c r="X180" s="605"/>
      <c r="Y180" s="605"/>
      <c r="Z180" s="605"/>
      <c r="AA180" s="605"/>
      <c r="AB180" s="605"/>
      <c r="AC180" s="605"/>
      <c r="AD180" s="605"/>
      <c r="AE180" s="605"/>
      <c r="AF180" s="605"/>
      <c r="AG180" s="605"/>
      <c r="AH180" s="605"/>
      <c r="AI180" s="605"/>
      <c r="AJ180" s="605"/>
    </row>
    <row r="181" spans="1:39" x14ac:dyDescent="0.15">
      <c r="A181" s="605"/>
      <c r="B181" s="605"/>
      <c r="C181" s="605"/>
      <c r="D181" s="605"/>
      <c r="E181" s="605"/>
      <c r="F181" s="605"/>
      <c r="G181" s="605"/>
      <c r="H181" s="605"/>
      <c r="I181" s="605"/>
      <c r="J181" s="605"/>
      <c r="K181" s="605"/>
      <c r="L181" s="605"/>
      <c r="M181" s="605"/>
      <c r="N181" s="605"/>
      <c r="O181" s="605"/>
      <c r="P181" s="605"/>
      <c r="Q181" s="605"/>
      <c r="R181"/>
      <c r="T181" s="605"/>
      <c r="U181" s="605"/>
      <c r="V181" s="605"/>
      <c r="W181" s="605"/>
      <c r="X181" s="605"/>
      <c r="Y181" s="605"/>
      <c r="Z181" s="605"/>
      <c r="AA181" s="605"/>
      <c r="AB181" s="605"/>
      <c r="AC181" s="605"/>
      <c r="AD181" s="605"/>
      <c r="AE181" s="605"/>
      <c r="AF181" s="605"/>
      <c r="AG181" s="605"/>
      <c r="AH181" s="605"/>
      <c r="AI181" s="605"/>
      <c r="AJ181" s="605"/>
    </row>
    <row r="182" spans="1:39" x14ac:dyDescent="0.15">
      <c r="A182" s="605"/>
      <c r="B182" s="605"/>
      <c r="C182" s="605"/>
      <c r="D182" s="605"/>
      <c r="E182" s="605"/>
      <c r="F182" s="605"/>
      <c r="G182" s="605"/>
      <c r="H182" s="605"/>
      <c r="I182" s="605"/>
      <c r="J182" s="605"/>
      <c r="K182" s="605"/>
      <c r="L182" s="605"/>
      <c r="M182" s="605"/>
      <c r="N182" s="605"/>
      <c r="O182" s="605"/>
      <c r="P182" s="605"/>
      <c r="Q182" s="605"/>
      <c r="R182"/>
      <c r="T182" s="605"/>
      <c r="U182" s="605"/>
      <c r="V182" s="605"/>
      <c r="W182" s="605"/>
      <c r="X182" s="605"/>
      <c r="Y182" s="605"/>
      <c r="Z182" s="605"/>
      <c r="AA182" s="605"/>
      <c r="AB182" s="605"/>
      <c r="AC182" s="605"/>
      <c r="AD182" s="605"/>
      <c r="AE182" s="605"/>
      <c r="AF182" s="605"/>
      <c r="AG182" s="605"/>
      <c r="AH182" s="605"/>
      <c r="AI182" s="605"/>
      <c r="AJ182" s="605"/>
    </row>
    <row r="183" spans="1:39" x14ac:dyDescent="0.15">
      <c r="A183" s="605"/>
      <c r="B183" s="605"/>
      <c r="C183" s="605"/>
      <c r="D183" s="605"/>
      <c r="E183" s="605"/>
      <c r="F183" s="605"/>
      <c r="G183" s="605"/>
      <c r="H183" s="605"/>
      <c r="I183" s="605"/>
      <c r="J183" s="605"/>
      <c r="K183" s="605"/>
      <c r="L183" s="605"/>
      <c r="M183" s="605"/>
      <c r="N183" s="605"/>
      <c r="O183" s="605"/>
      <c r="P183" s="605"/>
      <c r="Q183" s="605"/>
      <c r="R183"/>
      <c r="T183" s="605"/>
      <c r="U183" s="605"/>
      <c r="V183" s="605"/>
      <c r="W183" s="605"/>
      <c r="X183" s="605"/>
      <c r="Y183" s="605"/>
      <c r="Z183" s="605"/>
      <c r="AA183" s="605"/>
      <c r="AB183" s="605"/>
      <c r="AC183" s="605"/>
      <c r="AD183" s="605"/>
      <c r="AE183" s="605"/>
      <c r="AF183" s="605"/>
      <c r="AG183" s="605"/>
      <c r="AH183" s="605"/>
      <c r="AI183" s="605"/>
      <c r="AJ183" s="605"/>
    </row>
    <row r="184" spans="1:39" x14ac:dyDescent="0.15">
      <c r="A184" s="1" t="s">
        <v>678</v>
      </c>
      <c r="X184" s="1"/>
      <c r="Y184" s="1"/>
    </row>
    <row r="185" spans="1:39" x14ac:dyDescent="0.15">
      <c r="A185" s="1" t="s">
        <v>474</v>
      </c>
      <c r="T185"/>
      <c r="U185"/>
      <c r="V185"/>
      <c r="W185"/>
      <c r="X185"/>
      <c r="Y185"/>
      <c r="Z185"/>
      <c r="AA185"/>
      <c r="AB185"/>
      <c r="AC185"/>
      <c r="AD185"/>
      <c r="AE185"/>
      <c r="AF185"/>
      <c r="AG185"/>
      <c r="AH185"/>
      <c r="AI185"/>
      <c r="AJ185"/>
      <c r="AK185"/>
      <c r="AL185"/>
      <c r="AM185"/>
    </row>
    <row r="186" spans="1:39" x14ac:dyDescent="0.15">
      <c r="T186"/>
      <c r="U186"/>
      <c r="V186"/>
      <c r="W186"/>
      <c r="X186"/>
      <c r="Y186"/>
      <c r="Z186"/>
      <c r="AA186"/>
      <c r="AB186"/>
      <c r="AC186"/>
      <c r="AD186"/>
      <c r="AE186"/>
      <c r="AF186"/>
      <c r="AG186"/>
      <c r="AH186"/>
      <c r="AI186"/>
      <c r="AJ186"/>
      <c r="AK186"/>
      <c r="AL186"/>
      <c r="AM186"/>
    </row>
    <row r="187" spans="1:39" x14ac:dyDescent="0.15">
      <c r="A187" s="1" t="s">
        <v>183</v>
      </c>
      <c r="T187"/>
      <c r="U187"/>
      <c r="V187"/>
      <c r="W187"/>
      <c r="X187"/>
      <c r="Y187"/>
      <c r="Z187"/>
      <c r="AA187"/>
      <c r="AB187"/>
      <c r="AC187"/>
      <c r="AD187"/>
      <c r="AE187"/>
      <c r="AF187"/>
      <c r="AG187"/>
      <c r="AH187"/>
      <c r="AI187"/>
      <c r="AJ187"/>
      <c r="AK187"/>
      <c r="AL187"/>
      <c r="AM187"/>
    </row>
    <row r="188" spans="1:39" x14ac:dyDescent="0.15">
      <c r="T188"/>
      <c r="U188"/>
      <c r="V188"/>
      <c r="W188"/>
      <c r="X188"/>
      <c r="Y188"/>
      <c r="Z188"/>
      <c r="AA188"/>
      <c r="AB188"/>
      <c r="AC188"/>
      <c r="AD188"/>
      <c r="AE188"/>
      <c r="AF188"/>
      <c r="AG188"/>
      <c r="AH188"/>
      <c r="AI188"/>
      <c r="AJ188"/>
      <c r="AK188"/>
      <c r="AL188"/>
      <c r="AM188"/>
    </row>
    <row r="189" spans="1:39" x14ac:dyDescent="0.15">
      <c r="A189" s="987"/>
      <c r="B189" s="1133" t="s">
        <v>459</v>
      </c>
      <c r="C189" s="1133"/>
      <c r="D189" s="1133"/>
      <c r="E189" s="1133"/>
      <c r="F189" s="1133"/>
      <c r="G189" s="1133"/>
      <c r="H189" s="1133"/>
      <c r="I189" s="1133"/>
      <c r="J189" s="1133"/>
      <c r="K189" s="1133"/>
      <c r="L189" s="1133"/>
      <c r="M189" s="1133"/>
      <c r="N189" s="1133"/>
      <c r="O189" s="1133"/>
      <c r="P189" s="1133"/>
      <c r="Q189" s="1133"/>
      <c r="R189" s="418"/>
      <c r="T189"/>
      <c r="U189"/>
      <c r="V189"/>
      <c r="W189"/>
      <c r="X189"/>
      <c r="Y189"/>
      <c r="Z189"/>
      <c r="AA189"/>
      <c r="AB189"/>
      <c r="AC189"/>
      <c r="AD189"/>
      <c r="AE189"/>
      <c r="AF189"/>
      <c r="AG189"/>
      <c r="AH189"/>
      <c r="AI189"/>
      <c r="AJ189"/>
      <c r="AK189"/>
      <c r="AL189"/>
      <c r="AM189"/>
    </row>
    <row r="190" spans="1:39" x14ac:dyDescent="0.15">
      <c r="A190" s="987"/>
      <c r="B190" s="1133"/>
      <c r="C190" s="1133"/>
      <c r="D190" s="1133"/>
      <c r="E190" s="1133"/>
      <c r="F190" s="1133"/>
      <c r="G190" s="1133"/>
      <c r="H190" s="1133"/>
      <c r="I190" s="1133"/>
      <c r="J190" s="1133"/>
      <c r="K190" s="1133"/>
      <c r="L190" s="1133"/>
      <c r="M190" s="1133"/>
      <c r="N190" s="1133"/>
      <c r="O190" s="1133"/>
      <c r="P190" s="1133"/>
      <c r="Q190" s="1133"/>
      <c r="R190" s="418"/>
      <c r="T190"/>
      <c r="U190"/>
      <c r="V190"/>
      <c r="W190"/>
      <c r="X190"/>
      <c r="Y190"/>
      <c r="Z190"/>
      <c r="AA190"/>
      <c r="AB190"/>
      <c r="AC190"/>
      <c r="AD190"/>
      <c r="AE190"/>
      <c r="AF190"/>
      <c r="AG190"/>
      <c r="AH190"/>
      <c r="AI190"/>
      <c r="AJ190"/>
      <c r="AK190"/>
      <c r="AL190"/>
      <c r="AM190"/>
    </row>
    <row r="191" spans="1:39" x14ac:dyDescent="0.15">
      <c r="A191" s="987"/>
      <c r="B191" s="1134" t="s">
        <v>460</v>
      </c>
      <c r="C191" s="1135"/>
      <c r="D191" s="1135"/>
      <c r="E191" s="1135"/>
      <c r="F191" s="1135"/>
      <c r="G191" s="1135"/>
      <c r="H191" s="1135"/>
      <c r="I191" s="1135"/>
      <c r="J191" s="1135"/>
      <c r="K191" s="1135"/>
      <c r="L191" s="1135"/>
      <c r="M191" s="1135"/>
      <c r="N191" s="1135"/>
      <c r="O191" s="1135"/>
      <c r="P191" s="1135"/>
      <c r="Q191" s="1136"/>
      <c r="R191" s="419"/>
      <c r="T191"/>
      <c r="U191"/>
      <c r="V191"/>
      <c r="W191"/>
      <c r="X191"/>
      <c r="Y191"/>
      <c r="Z191"/>
      <c r="AA191"/>
      <c r="AB191"/>
      <c r="AC191"/>
      <c r="AD191"/>
      <c r="AE191"/>
      <c r="AF191"/>
      <c r="AG191"/>
      <c r="AH191"/>
      <c r="AI191"/>
      <c r="AJ191"/>
      <c r="AK191"/>
      <c r="AL191"/>
      <c r="AM191"/>
    </row>
    <row r="192" spans="1:39" x14ac:dyDescent="0.15">
      <c r="A192" s="987"/>
      <c r="B192" s="1137"/>
      <c r="C192" s="1138"/>
      <c r="D192" s="1138"/>
      <c r="E192" s="1138"/>
      <c r="F192" s="1138"/>
      <c r="G192" s="1138"/>
      <c r="H192" s="1138"/>
      <c r="I192" s="1138"/>
      <c r="J192" s="1138"/>
      <c r="K192" s="1138"/>
      <c r="L192" s="1138"/>
      <c r="M192" s="1138"/>
      <c r="N192" s="1138"/>
      <c r="O192" s="1138"/>
      <c r="P192" s="1138"/>
      <c r="Q192" s="1139"/>
      <c r="R192" s="419"/>
      <c r="T192"/>
      <c r="U192"/>
      <c r="V192"/>
      <c r="W192"/>
      <c r="X192"/>
      <c r="Y192"/>
      <c r="Z192"/>
      <c r="AA192"/>
      <c r="AB192"/>
      <c r="AC192"/>
      <c r="AD192"/>
      <c r="AE192"/>
      <c r="AF192"/>
      <c r="AG192"/>
      <c r="AH192"/>
      <c r="AI192"/>
      <c r="AJ192"/>
      <c r="AK192"/>
      <c r="AL192"/>
      <c r="AM192"/>
    </row>
    <row r="193" spans="1:39" x14ac:dyDescent="0.15">
      <c r="T193"/>
      <c r="U193"/>
      <c r="V193"/>
      <c r="W193"/>
      <c r="X193"/>
      <c r="Y193"/>
      <c r="Z193"/>
      <c r="AA193"/>
      <c r="AB193"/>
      <c r="AC193"/>
      <c r="AD193"/>
      <c r="AE193"/>
      <c r="AF193"/>
      <c r="AG193"/>
      <c r="AH193"/>
      <c r="AI193"/>
      <c r="AJ193"/>
      <c r="AK193"/>
      <c r="AL193"/>
      <c r="AM193"/>
    </row>
    <row r="194" spans="1:39" x14ac:dyDescent="0.15">
      <c r="A194" s="1" t="s">
        <v>481</v>
      </c>
      <c r="T194"/>
      <c r="U194"/>
      <c r="V194"/>
      <c r="W194"/>
      <c r="X194"/>
      <c r="Y194"/>
      <c r="Z194"/>
      <c r="AA194"/>
      <c r="AB194"/>
      <c r="AC194"/>
      <c r="AD194"/>
      <c r="AE194"/>
      <c r="AF194"/>
      <c r="AG194"/>
      <c r="AH194"/>
      <c r="AI194"/>
      <c r="AJ194"/>
      <c r="AK194"/>
      <c r="AL194"/>
      <c r="AM194"/>
    </row>
    <row r="195" spans="1:39" x14ac:dyDescent="0.15">
      <c r="T195"/>
      <c r="U195"/>
      <c r="V195"/>
      <c r="W195"/>
      <c r="X195"/>
      <c r="Y195"/>
      <c r="Z195"/>
      <c r="AA195"/>
      <c r="AB195"/>
      <c r="AC195"/>
      <c r="AD195"/>
      <c r="AE195"/>
      <c r="AF195"/>
      <c r="AG195"/>
      <c r="AH195"/>
      <c r="AI195"/>
      <c r="AJ195"/>
      <c r="AK195"/>
      <c r="AL195"/>
      <c r="AM195"/>
    </row>
    <row r="196" spans="1:39" x14ac:dyDescent="0.15">
      <c r="A196" s="1129" t="s">
        <v>23</v>
      </c>
      <c r="B196" s="1129"/>
      <c r="C196" s="1129"/>
      <c r="D196" s="1130"/>
      <c r="E196" s="1131"/>
      <c r="F196" s="1131"/>
      <c r="G196" s="1131"/>
      <c r="H196" s="1131"/>
      <c r="I196" s="1131"/>
      <c r="J196" s="1132"/>
      <c r="K196" s="370" t="str">
        <f>IF(AND(AC66="空白",AC67="有"),AD67,"")</f>
        <v/>
      </c>
      <c r="T196"/>
      <c r="U196"/>
      <c r="V196"/>
      <c r="W196"/>
      <c r="X196"/>
      <c r="Y196"/>
      <c r="Z196"/>
      <c r="AA196"/>
      <c r="AB196"/>
      <c r="AC196"/>
      <c r="AD196"/>
      <c r="AE196"/>
      <c r="AF196"/>
      <c r="AG196"/>
      <c r="AH196"/>
      <c r="AI196"/>
      <c r="AJ196"/>
      <c r="AK196"/>
      <c r="AL196"/>
      <c r="AM196"/>
    </row>
    <row r="197" spans="1:39" x14ac:dyDescent="0.15">
      <c r="A197" s="1129" t="s">
        <v>24</v>
      </c>
      <c r="B197" s="1129"/>
      <c r="C197" s="1129"/>
      <c r="D197" s="1130"/>
      <c r="E197" s="1131"/>
      <c r="F197" s="1131"/>
      <c r="G197" s="1131"/>
      <c r="H197" s="1131"/>
      <c r="I197" s="1131"/>
      <c r="J197" s="1132"/>
      <c r="T197"/>
      <c r="U197"/>
      <c r="V197"/>
      <c r="W197"/>
      <c r="X197"/>
      <c r="Y197"/>
      <c r="Z197"/>
      <c r="AA197"/>
      <c r="AB197"/>
      <c r="AC197"/>
      <c r="AD197"/>
      <c r="AE197"/>
      <c r="AF197"/>
      <c r="AG197"/>
      <c r="AH197"/>
      <c r="AI197"/>
      <c r="AJ197"/>
      <c r="AK197"/>
      <c r="AL197"/>
      <c r="AM197"/>
    </row>
    <row r="198" spans="1:39" x14ac:dyDescent="0.15">
      <c r="A198" s="1129" t="s">
        <v>13</v>
      </c>
      <c r="B198" s="1129"/>
      <c r="C198" s="1129"/>
      <c r="D198" s="1130"/>
      <c r="E198" s="1131"/>
      <c r="F198" s="1131"/>
      <c r="G198" s="1131"/>
      <c r="H198" s="1131"/>
      <c r="I198" s="1131"/>
      <c r="J198" s="1132"/>
      <c r="T198"/>
      <c r="U198"/>
      <c r="V198"/>
      <c r="W198"/>
      <c r="X198"/>
      <c r="Y198"/>
      <c r="Z198"/>
      <c r="AA198"/>
      <c r="AB198"/>
      <c r="AC198"/>
      <c r="AD198"/>
      <c r="AE198"/>
      <c r="AF198"/>
      <c r="AG198"/>
      <c r="AH198"/>
      <c r="AI198"/>
      <c r="AJ198"/>
      <c r="AK198"/>
      <c r="AL198"/>
      <c r="AM198"/>
    </row>
    <row r="199" spans="1:39" x14ac:dyDescent="0.15">
      <c r="A199" s="1115" t="s">
        <v>25</v>
      </c>
      <c r="B199" s="1115"/>
      <c r="C199" s="1115"/>
      <c r="D199" s="1130"/>
      <c r="E199" s="1131"/>
      <c r="F199" s="1131"/>
      <c r="G199" s="1131"/>
      <c r="H199" s="1131"/>
      <c r="I199" s="1131"/>
      <c r="J199" s="1132"/>
      <c r="T199"/>
      <c r="U199"/>
      <c r="V199"/>
      <c r="W199"/>
      <c r="X199"/>
      <c r="Y199"/>
      <c r="Z199"/>
      <c r="AA199"/>
      <c r="AB199"/>
      <c r="AC199"/>
      <c r="AD199"/>
      <c r="AE199"/>
      <c r="AF199"/>
      <c r="AG199"/>
      <c r="AH199"/>
      <c r="AI199"/>
      <c r="AJ199"/>
      <c r="AK199"/>
      <c r="AL199"/>
      <c r="AM199"/>
    </row>
    <row r="200" spans="1:39" x14ac:dyDescent="0.15">
      <c r="A200" s="1115" t="s">
        <v>461</v>
      </c>
      <c r="B200" s="1115"/>
      <c r="C200" s="1115"/>
      <c r="D200" s="1116"/>
      <c r="E200" s="1117"/>
      <c r="F200" s="1117"/>
      <c r="G200" s="1117"/>
      <c r="H200" s="1117"/>
      <c r="I200" s="1117"/>
      <c r="J200" s="1118"/>
      <c r="T200"/>
      <c r="U200"/>
      <c r="V200"/>
      <c r="W200"/>
      <c r="X200"/>
      <c r="Y200"/>
      <c r="Z200"/>
      <c r="AA200"/>
      <c r="AB200"/>
      <c r="AC200"/>
      <c r="AD200"/>
      <c r="AE200"/>
      <c r="AF200"/>
      <c r="AG200"/>
      <c r="AH200"/>
      <c r="AI200"/>
      <c r="AJ200"/>
      <c r="AK200"/>
      <c r="AL200"/>
      <c r="AM200"/>
    </row>
    <row r="201" spans="1:39" x14ac:dyDescent="0.15">
      <c r="A201" s="1119" t="s">
        <v>180</v>
      </c>
      <c r="B201" s="1114"/>
      <c r="C201" s="1114"/>
      <c r="D201" s="1120"/>
      <c r="E201" s="1121"/>
      <c r="F201" s="1121"/>
      <c r="G201" s="1121"/>
      <c r="H201" s="1121"/>
      <c r="I201" s="1121"/>
      <c r="J201" s="1121"/>
      <c r="K201" s="1121"/>
      <c r="L201" s="1121"/>
      <c r="M201" s="1121"/>
      <c r="N201" s="1121"/>
      <c r="O201" s="1121"/>
      <c r="P201" s="1121"/>
      <c r="Q201" s="1122"/>
      <c r="R201" s="372"/>
      <c r="T201"/>
      <c r="U201"/>
      <c r="V201"/>
      <c r="W201"/>
      <c r="X201"/>
      <c r="Y201"/>
      <c r="Z201"/>
      <c r="AA201"/>
      <c r="AB201"/>
      <c r="AC201"/>
      <c r="AD201"/>
      <c r="AE201"/>
      <c r="AF201"/>
      <c r="AG201"/>
      <c r="AH201"/>
      <c r="AI201"/>
      <c r="AJ201"/>
      <c r="AK201"/>
      <c r="AL201"/>
      <c r="AM201"/>
    </row>
    <row r="202" spans="1:39" x14ac:dyDescent="0.15">
      <c r="A202" s="1114"/>
      <c r="B202" s="1114"/>
      <c r="C202" s="1114"/>
      <c r="D202" s="1123"/>
      <c r="E202" s="1124"/>
      <c r="F202" s="1124"/>
      <c r="G202" s="1124"/>
      <c r="H202" s="1124"/>
      <c r="I202" s="1124"/>
      <c r="J202" s="1124"/>
      <c r="K202" s="1124"/>
      <c r="L202" s="1124"/>
      <c r="M202" s="1124"/>
      <c r="N202" s="1124"/>
      <c r="O202" s="1124"/>
      <c r="P202" s="1124"/>
      <c r="Q202" s="1125"/>
      <c r="R202" s="372"/>
      <c r="T202"/>
      <c r="U202"/>
      <c r="V202"/>
      <c r="W202"/>
      <c r="X202"/>
      <c r="Y202"/>
      <c r="Z202"/>
      <c r="AA202"/>
      <c r="AB202"/>
      <c r="AC202"/>
      <c r="AD202"/>
      <c r="AE202"/>
      <c r="AF202"/>
      <c r="AG202"/>
      <c r="AH202"/>
      <c r="AI202"/>
      <c r="AJ202"/>
      <c r="AK202"/>
      <c r="AL202"/>
      <c r="AM202"/>
    </row>
    <row r="203" spans="1:39" x14ac:dyDescent="0.15">
      <c r="A203" s="1114"/>
      <c r="B203" s="1114"/>
      <c r="C203" s="1114"/>
      <c r="D203" s="1123"/>
      <c r="E203" s="1124"/>
      <c r="F203" s="1124"/>
      <c r="G203" s="1124"/>
      <c r="H203" s="1124"/>
      <c r="I203" s="1124"/>
      <c r="J203" s="1124"/>
      <c r="K203" s="1124"/>
      <c r="L203" s="1124"/>
      <c r="M203" s="1124"/>
      <c r="N203" s="1124"/>
      <c r="O203" s="1124"/>
      <c r="P203" s="1124"/>
      <c r="Q203" s="1125"/>
      <c r="R203" s="372"/>
      <c r="T203"/>
      <c r="U203"/>
      <c r="V203"/>
      <c r="W203"/>
      <c r="X203"/>
      <c r="Y203"/>
      <c r="Z203"/>
      <c r="AA203"/>
      <c r="AB203"/>
      <c r="AC203"/>
      <c r="AD203"/>
      <c r="AE203"/>
      <c r="AF203"/>
      <c r="AG203"/>
      <c r="AH203"/>
      <c r="AI203"/>
      <c r="AJ203"/>
      <c r="AK203"/>
      <c r="AL203"/>
      <c r="AM203"/>
    </row>
    <row r="204" spans="1:39" x14ac:dyDescent="0.15">
      <c r="A204" s="1114"/>
      <c r="B204" s="1114"/>
      <c r="C204" s="1114"/>
      <c r="D204" s="1126"/>
      <c r="E204" s="1127"/>
      <c r="F204" s="1127"/>
      <c r="G204" s="1127"/>
      <c r="H204" s="1127"/>
      <c r="I204" s="1127"/>
      <c r="J204" s="1127"/>
      <c r="K204" s="1127"/>
      <c r="L204" s="1127"/>
      <c r="M204" s="1127"/>
      <c r="N204" s="1127"/>
      <c r="O204" s="1127"/>
      <c r="P204" s="1127"/>
      <c r="Q204" s="1128"/>
      <c r="R204" s="372"/>
      <c r="T204"/>
      <c r="U204"/>
      <c r="V204"/>
      <c r="W204"/>
      <c r="X204"/>
      <c r="Y204"/>
      <c r="Z204"/>
      <c r="AA204"/>
      <c r="AB204"/>
      <c r="AC204"/>
      <c r="AD204"/>
      <c r="AE204"/>
      <c r="AF204"/>
      <c r="AG204"/>
      <c r="AH204"/>
      <c r="AI204"/>
      <c r="AJ204"/>
      <c r="AK204"/>
      <c r="AL204"/>
      <c r="AM204"/>
    </row>
    <row r="205" spans="1:39" x14ac:dyDescent="0.15">
      <c r="A205" s="1114" t="s">
        <v>26</v>
      </c>
      <c r="B205" s="1114"/>
      <c r="C205" s="1114"/>
      <c r="D205" s="1120"/>
      <c r="E205" s="1121"/>
      <c r="F205" s="1121"/>
      <c r="G205" s="1121"/>
      <c r="H205" s="1121"/>
      <c r="I205" s="1121"/>
      <c r="J205" s="1121"/>
      <c r="K205" s="1121"/>
      <c r="L205" s="1121"/>
      <c r="M205" s="1121"/>
      <c r="N205" s="1121"/>
      <c r="O205" s="1121"/>
      <c r="P205" s="1121"/>
      <c r="Q205" s="1122"/>
      <c r="R205" s="372"/>
      <c r="T205"/>
      <c r="U205"/>
      <c r="V205"/>
      <c r="W205"/>
      <c r="X205"/>
      <c r="Y205"/>
      <c r="Z205"/>
      <c r="AA205"/>
      <c r="AB205"/>
      <c r="AC205"/>
      <c r="AD205"/>
      <c r="AE205"/>
      <c r="AF205"/>
      <c r="AG205"/>
      <c r="AH205"/>
      <c r="AI205"/>
      <c r="AJ205"/>
      <c r="AK205"/>
      <c r="AL205"/>
      <c r="AM205"/>
    </row>
    <row r="206" spans="1:39" x14ac:dyDescent="0.15">
      <c r="A206" s="1114"/>
      <c r="B206" s="1114"/>
      <c r="C206" s="1114"/>
      <c r="D206" s="1123"/>
      <c r="E206" s="1124"/>
      <c r="F206" s="1124"/>
      <c r="G206" s="1124"/>
      <c r="H206" s="1124"/>
      <c r="I206" s="1124"/>
      <c r="J206" s="1124"/>
      <c r="K206" s="1124"/>
      <c r="L206" s="1124"/>
      <c r="M206" s="1124"/>
      <c r="N206" s="1124"/>
      <c r="O206" s="1124"/>
      <c r="P206" s="1124"/>
      <c r="Q206" s="1125"/>
      <c r="R206" s="372"/>
      <c r="T206"/>
      <c r="U206"/>
      <c r="V206"/>
      <c r="W206"/>
      <c r="X206"/>
      <c r="Y206"/>
      <c r="Z206"/>
      <c r="AA206"/>
      <c r="AB206"/>
      <c r="AC206"/>
      <c r="AD206"/>
      <c r="AE206"/>
      <c r="AF206"/>
      <c r="AG206"/>
      <c r="AH206"/>
      <c r="AI206"/>
      <c r="AJ206"/>
      <c r="AK206"/>
      <c r="AL206"/>
      <c r="AM206"/>
    </row>
    <row r="207" spans="1:39" x14ac:dyDescent="0.15">
      <c r="A207" s="1114"/>
      <c r="B207" s="1114"/>
      <c r="C207" s="1114"/>
      <c r="D207" s="1123"/>
      <c r="E207" s="1124"/>
      <c r="F207" s="1124"/>
      <c r="G207" s="1124"/>
      <c r="H207" s="1124"/>
      <c r="I207" s="1124"/>
      <c r="J207" s="1124"/>
      <c r="K207" s="1124"/>
      <c r="L207" s="1124"/>
      <c r="M207" s="1124"/>
      <c r="N207" s="1124"/>
      <c r="O207" s="1124"/>
      <c r="P207" s="1124"/>
      <c r="Q207" s="1125"/>
      <c r="R207" s="372"/>
      <c r="T207"/>
      <c r="U207"/>
      <c r="V207"/>
      <c r="W207"/>
      <c r="X207"/>
      <c r="Y207"/>
      <c r="Z207"/>
      <c r="AA207"/>
      <c r="AB207"/>
      <c r="AC207"/>
      <c r="AD207"/>
      <c r="AE207"/>
      <c r="AF207"/>
      <c r="AG207"/>
      <c r="AH207"/>
      <c r="AI207"/>
      <c r="AJ207"/>
      <c r="AK207"/>
      <c r="AL207"/>
      <c r="AM207"/>
    </row>
    <row r="208" spans="1:39" x14ac:dyDescent="0.15">
      <c r="A208" s="1114"/>
      <c r="B208" s="1114"/>
      <c r="C208" s="1114"/>
      <c r="D208" s="1126"/>
      <c r="E208" s="1127"/>
      <c r="F208" s="1127"/>
      <c r="G208" s="1127"/>
      <c r="H208" s="1127"/>
      <c r="I208" s="1127"/>
      <c r="J208" s="1127"/>
      <c r="K208" s="1127"/>
      <c r="L208" s="1127"/>
      <c r="M208" s="1127"/>
      <c r="N208" s="1127"/>
      <c r="O208" s="1127"/>
      <c r="P208" s="1127"/>
      <c r="Q208" s="1128"/>
      <c r="R208" s="372"/>
      <c r="T208"/>
      <c r="U208"/>
      <c r="V208"/>
      <c r="W208"/>
      <c r="X208"/>
      <c r="Y208"/>
      <c r="Z208"/>
      <c r="AA208"/>
      <c r="AB208"/>
      <c r="AC208"/>
      <c r="AD208"/>
      <c r="AE208"/>
      <c r="AF208"/>
      <c r="AG208"/>
      <c r="AH208"/>
      <c r="AI208"/>
      <c r="AJ208"/>
      <c r="AK208"/>
      <c r="AL208"/>
      <c r="AM208"/>
    </row>
    <row r="209" spans="1:39" ht="12.75" customHeight="1" x14ac:dyDescent="0.15">
      <c r="A209" s="1106" t="s">
        <v>719</v>
      </c>
      <c r="B209" s="1106"/>
      <c r="C209" s="1106"/>
      <c r="D209" s="1106"/>
      <c r="E209" s="1106"/>
      <c r="F209" s="1106"/>
      <c r="G209" s="1106"/>
      <c r="H209" s="1106"/>
      <c r="I209" s="1106"/>
      <c r="J209" s="1106"/>
      <c r="K209" s="1106"/>
      <c r="L209" s="1106"/>
      <c r="M209" s="1106"/>
      <c r="N209" s="1106"/>
      <c r="O209" s="1106"/>
      <c r="P209" s="1106"/>
      <c r="Q209" s="1106"/>
      <c r="R209" s="416"/>
      <c r="T209"/>
      <c r="U209"/>
      <c r="V209"/>
      <c r="W209"/>
      <c r="X209"/>
      <c r="Y209"/>
      <c r="Z209"/>
      <c r="AA209"/>
      <c r="AB209"/>
      <c r="AC209"/>
      <c r="AD209"/>
      <c r="AE209"/>
      <c r="AF209"/>
      <c r="AG209"/>
      <c r="AH209"/>
      <c r="AI209"/>
      <c r="AJ209"/>
      <c r="AK209"/>
      <c r="AL209"/>
      <c r="AM209"/>
    </row>
    <row r="210" spans="1:39" x14ac:dyDescent="0.15">
      <c r="A210" s="1107"/>
      <c r="B210" s="1107"/>
      <c r="C210" s="1107"/>
      <c r="D210" s="1107"/>
      <c r="E210" s="1107"/>
      <c r="F210" s="1107"/>
      <c r="G210" s="1107"/>
      <c r="H210" s="1107"/>
      <c r="I210" s="1107"/>
      <c r="J210" s="1107"/>
      <c r="K210" s="1107"/>
      <c r="L210" s="1107"/>
      <c r="M210" s="1107"/>
      <c r="N210" s="1107"/>
      <c r="O210" s="1107"/>
      <c r="P210" s="1107"/>
      <c r="Q210" s="1107"/>
      <c r="R210" s="415"/>
      <c r="T210"/>
      <c r="U210"/>
      <c r="V210"/>
      <c r="W210"/>
      <c r="X210"/>
      <c r="Y210"/>
      <c r="Z210"/>
      <c r="AA210"/>
      <c r="AB210"/>
      <c r="AC210"/>
      <c r="AD210"/>
      <c r="AE210"/>
      <c r="AF210"/>
      <c r="AG210"/>
      <c r="AH210"/>
      <c r="AI210"/>
      <c r="AJ210"/>
      <c r="AK210"/>
      <c r="AL210"/>
      <c r="AM210"/>
    </row>
    <row r="211" spans="1:39" x14ac:dyDescent="0.15">
      <c r="A211" s="1107"/>
      <c r="B211" s="1107"/>
      <c r="C211" s="1107"/>
      <c r="D211" s="1107"/>
      <c r="E211" s="1107"/>
      <c r="F211" s="1107"/>
      <c r="G211" s="1107"/>
      <c r="H211" s="1107"/>
      <c r="I211" s="1107"/>
      <c r="J211" s="1107"/>
      <c r="K211" s="1107"/>
      <c r="L211" s="1107"/>
      <c r="M211" s="1107"/>
      <c r="N211" s="1107"/>
      <c r="O211" s="1107"/>
      <c r="P211" s="1107"/>
      <c r="Q211" s="1107"/>
      <c r="R211" s="415"/>
      <c r="T211"/>
      <c r="U211"/>
      <c r="V211"/>
      <c r="W211"/>
      <c r="X211"/>
      <c r="Y211"/>
      <c r="Z211"/>
      <c r="AA211"/>
      <c r="AB211"/>
      <c r="AC211"/>
      <c r="AD211"/>
      <c r="AE211"/>
      <c r="AF211"/>
      <c r="AG211"/>
      <c r="AH211"/>
      <c r="AI211"/>
      <c r="AJ211"/>
      <c r="AK211"/>
      <c r="AL211"/>
      <c r="AM211"/>
    </row>
    <row r="212" spans="1:39" x14ac:dyDescent="0.15">
      <c r="A212" s="1107"/>
      <c r="B212" s="1107"/>
      <c r="C212" s="1107"/>
      <c r="D212" s="1107"/>
      <c r="E212" s="1107"/>
      <c r="F212" s="1107"/>
      <c r="G212" s="1107"/>
      <c r="H212" s="1107"/>
      <c r="I212" s="1107"/>
      <c r="J212" s="1107"/>
      <c r="K212" s="1107"/>
      <c r="L212" s="1107"/>
      <c r="M212" s="1107"/>
      <c r="N212" s="1107"/>
      <c r="O212" s="1107"/>
      <c r="P212" s="1107"/>
      <c r="Q212" s="1107"/>
      <c r="R212" s="415"/>
      <c r="T212"/>
      <c r="U212"/>
      <c r="V212"/>
      <c r="W212"/>
      <c r="X212"/>
      <c r="Y212"/>
      <c r="Z212"/>
      <c r="AA212"/>
      <c r="AB212"/>
      <c r="AC212"/>
      <c r="AD212"/>
      <c r="AE212"/>
      <c r="AF212"/>
      <c r="AG212"/>
      <c r="AH212"/>
      <c r="AI212"/>
      <c r="AJ212"/>
      <c r="AK212"/>
      <c r="AL212"/>
      <c r="AM212"/>
    </row>
    <row r="213" spans="1:39" x14ac:dyDescent="0.15">
      <c r="A213" s="1107"/>
      <c r="B213" s="1107"/>
      <c r="C213" s="1107"/>
      <c r="D213" s="1107"/>
      <c r="E213" s="1107"/>
      <c r="F213" s="1107"/>
      <c r="G213" s="1107"/>
      <c r="H213" s="1107"/>
      <c r="I213" s="1107"/>
      <c r="J213" s="1107"/>
      <c r="K213" s="1107"/>
      <c r="L213" s="1107"/>
      <c r="M213" s="1107"/>
      <c r="N213" s="1107"/>
      <c r="O213" s="1107"/>
      <c r="P213" s="1107"/>
      <c r="Q213" s="1107"/>
      <c r="R213" s="415"/>
      <c r="T213"/>
      <c r="U213"/>
      <c r="V213"/>
      <c r="W213"/>
      <c r="X213"/>
      <c r="Y213"/>
      <c r="Z213"/>
      <c r="AA213"/>
      <c r="AB213"/>
      <c r="AC213"/>
      <c r="AD213"/>
      <c r="AE213"/>
      <c r="AF213"/>
      <c r="AG213"/>
      <c r="AH213"/>
      <c r="AI213"/>
      <c r="AJ213"/>
      <c r="AK213"/>
      <c r="AL213"/>
      <c r="AM213"/>
    </row>
    <row r="214" spans="1:39" x14ac:dyDescent="0.15">
      <c r="T214"/>
      <c r="U214"/>
      <c r="V214"/>
      <c r="W214"/>
      <c r="X214"/>
      <c r="Y214"/>
      <c r="Z214"/>
      <c r="AA214"/>
      <c r="AB214"/>
      <c r="AC214"/>
      <c r="AD214"/>
      <c r="AE214"/>
      <c r="AF214"/>
      <c r="AG214"/>
      <c r="AH214"/>
      <c r="AI214"/>
      <c r="AJ214"/>
      <c r="AK214"/>
      <c r="AL214"/>
      <c r="AM214"/>
    </row>
    <row r="215" spans="1:39" x14ac:dyDescent="0.15">
      <c r="A215" s="3" t="s">
        <v>480</v>
      </c>
      <c r="B215" s="3"/>
      <c r="C215" s="3"/>
      <c r="D215" s="3"/>
      <c r="E215" s="3"/>
      <c r="F215" s="3"/>
      <c r="G215" s="3"/>
      <c r="H215" s="3"/>
      <c r="I215" s="3"/>
      <c r="J215" s="3"/>
      <c r="K215" s="3"/>
      <c r="L215" s="3"/>
      <c r="M215" s="3"/>
      <c r="N215" s="3"/>
      <c r="O215" s="3"/>
      <c r="P215" s="3"/>
      <c r="Q215" s="3"/>
      <c r="R215" s="3"/>
      <c r="T215"/>
      <c r="U215"/>
      <c r="V215"/>
      <c r="W215"/>
      <c r="X215"/>
      <c r="Y215"/>
      <c r="Z215"/>
      <c r="AA215"/>
      <c r="AB215"/>
      <c r="AC215"/>
      <c r="AD215"/>
      <c r="AE215"/>
      <c r="AF215"/>
      <c r="AG215"/>
      <c r="AH215"/>
      <c r="AI215"/>
      <c r="AJ215"/>
      <c r="AK215"/>
      <c r="AL215"/>
      <c r="AM215"/>
    </row>
    <row r="216" spans="1:39" x14ac:dyDescent="0.15">
      <c r="A216" s="3"/>
      <c r="B216" s="3"/>
      <c r="C216" s="3"/>
      <c r="D216" s="3"/>
      <c r="E216" s="3"/>
      <c r="F216" s="3"/>
      <c r="G216" s="3"/>
      <c r="H216" s="3"/>
      <c r="I216" s="3"/>
      <c r="J216" s="3"/>
      <c r="K216" s="3"/>
      <c r="L216" s="3"/>
      <c r="M216" s="3"/>
      <c r="N216" s="3"/>
      <c r="O216" s="3"/>
      <c r="P216" s="3"/>
      <c r="Q216" s="3"/>
      <c r="R216" s="3"/>
      <c r="T216"/>
      <c r="U216"/>
      <c r="V216"/>
      <c r="W216"/>
      <c r="X216"/>
      <c r="Y216"/>
      <c r="Z216"/>
      <c r="AA216"/>
      <c r="AB216"/>
      <c r="AC216"/>
      <c r="AD216"/>
      <c r="AE216"/>
      <c r="AF216"/>
      <c r="AG216"/>
      <c r="AH216"/>
      <c r="AI216"/>
      <c r="AJ216"/>
      <c r="AK216"/>
      <c r="AL216"/>
      <c r="AM216"/>
    </row>
    <row r="217" spans="1:39" x14ac:dyDescent="0.15">
      <c r="A217" s="1141" t="s">
        <v>462</v>
      </c>
      <c r="B217" s="1142"/>
      <c r="C217" s="1143"/>
      <c r="D217" s="1150" t="s">
        <v>23</v>
      </c>
      <c r="E217" s="1151"/>
      <c r="F217" s="1152"/>
      <c r="G217" s="1113"/>
      <c r="H217" s="1113"/>
      <c r="I217" s="1113"/>
      <c r="J217" s="1113"/>
      <c r="K217" s="1113"/>
      <c r="L217" s="1113"/>
      <c r="M217" s="1113"/>
      <c r="N217" s="1153" t="str">
        <f>IF(AND(AC29="空白",AC30="有"),AD30,"")</f>
        <v/>
      </c>
      <c r="O217" s="1154"/>
      <c r="P217" s="1154"/>
      <c r="Q217" s="1154"/>
      <c r="R217" s="3"/>
      <c r="T217"/>
      <c r="U217"/>
      <c r="V217"/>
      <c r="W217"/>
      <c r="X217"/>
      <c r="Y217"/>
      <c r="Z217"/>
      <c r="AA217"/>
      <c r="AB217"/>
      <c r="AC217"/>
      <c r="AD217"/>
      <c r="AE217"/>
      <c r="AF217"/>
      <c r="AG217"/>
      <c r="AH217"/>
      <c r="AI217"/>
      <c r="AJ217"/>
      <c r="AK217"/>
      <c r="AL217"/>
      <c r="AM217"/>
    </row>
    <row r="218" spans="1:39" x14ac:dyDescent="0.15">
      <c r="A218" s="1144"/>
      <c r="B218" s="1145"/>
      <c r="C218" s="1146"/>
      <c r="D218" s="1150" t="s">
        <v>24</v>
      </c>
      <c r="E218" s="1151"/>
      <c r="F218" s="1152"/>
      <c r="G218" s="1113"/>
      <c r="H218" s="1113"/>
      <c r="I218" s="1113"/>
      <c r="J218" s="1113"/>
      <c r="K218" s="1113"/>
      <c r="L218" s="1113"/>
      <c r="M218" s="1113"/>
      <c r="N218" s="1153"/>
      <c r="O218" s="1154"/>
      <c r="P218" s="1154"/>
      <c r="Q218" s="1154"/>
      <c r="R218" s="3"/>
      <c r="T218"/>
      <c r="U218"/>
      <c r="V218"/>
      <c r="W218"/>
      <c r="X218"/>
      <c r="Y218"/>
      <c r="Z218"/>
      <c r="AA218"/>
      <c r="AB218"/>
      <c r="AC218"/>
      <c r="AD218"/>
      <c r="AE218"/>
      <c r="AF218"/>
      <c r="AG218"/>
      <c r="AH218"/>
      <c r="AI218"/>
      <c r="AJ218"/>
      <c r="AK218"/>
      <c r="AL218"/>
      <c r="AM218"/>
    </row>
    <row r="219" spans="1:39" x14ac:dyDescent="0.15">
      <c r="A219" s="1144"/>
      <c r="B219" s="1145"/>
      <c r="C219" s="1146"/>
      <c r="D219" s="1150" t="s">
        <v>13</v>
      </c>
      <c r="E219" s="1151"/>
      <c r="F219" s="1152"/>
      <c r="G219" s="1112"/>
      <c r="H219" s="1113"/>
      <c r="I219" s="1113"/>
      <c r="J219" s="1113"/>
      <c r="K219" s="1113"/>
      <c r="L219" s="1113"/>
      <c r="M219" s="1113"/>
      <c r="N219" s="1153"/>
      <c r="O219" s="1154"/>
      <c r="P219" s="1154"/>
      <c r="Q219" s="1154"/>
      <c r="R219" s="3"/>
      <c r="T219"/>
      <c r="U219"/>
      <c r="V219"/>
      <c r="W219"/>
      <c r="X219"/>
      <c r="Y219"/>
      <c r="Z219"/>
      <c r="AA219"/>
      <c r="AB219"/>
      <c r="AC219"/>
      <c r="AD219"/>
      <c r="AE219"/>
      <c r="AF219"/>
      <c r="AG219"/>
      <c r="AH219"/>
      <c r="AI219"/>
      <c r="AJ219"/>
      <c r="AK219"/>
      <c r="AL219"/>
      <c r="AM219"/>
    </row>
    <row r="220" spans="1:39" x14ac:dyDescent="0.15">
      <c r="A220" s="1144"/>
      <c r="B220" s="1145"/>
      <c r="C220" s="1146"/>
      <c r="D220" s="1109" t="s">
        <v>25</v>
      </c>
      <c r="E220" s="1110"/>
      <c r="F220" s="1111"/>
      <c r="G220" s="1112"/>
      <c r="H220" s="1113"/>
      <c r="I220" s="1113"/>
      <c r="J220" s="1113"/>
      <c r="K220" s="1113"/>
      <c r="L220" s="1113"/>
      <c r="M220" s="1113"/>
      <c r="N220" s="3"/>
      <c r="O220" s="3"/>
      <c r="P220" s="3"/>
      <c r="Q220" s="3"/>
      <c r="R220" s="3"/>
      <c r="T220"/>
      <c r="U220"/>
      <c r="V220"/>
      <c r="W220"/>
      <c r="X220"/>
      <c r="Y220"/>
      <c r="Z220"/>
      <c r="AA220"/>
      <c r="AB220"/>
      <c r="AC220"/>
      <c r="AD220"/>
      <c r="AE220"/>
      <c r="AF220"/>
      <c r="AG220"/>
      <c r="AH220"/>
      <c r="AI220"/>
      <c r="AJ220"/>
      <c r="AK220"/>
      <c r="AL220"/>
      <c r="AM220"/>
    </row>
    <row r="221" spans="1:39" x14ac:dyDescent="0.15">
      <c r="A221" s="1144"/>
      <c r="B221" s="1145"/>
      <c r="C221" s="1146"/>
      <c r="D221" s="1112"/>
      <c r="E221" s="1112"/>
      <c r="F221" s="1112"/>
      <c r="G221" s="1112"/>
      <c r="H221" s="1112"/>
      <c r="I221" s="1112"/>
      <c r="J221" s="1112"/>
      <c r="K221" s="1112"/>
      <c r="L221" s="1112"/>
      <c r="M221" s="1112"/>
      <c r="N221" s="1112"/>
      <c r="O221" s="1112"/>
      <c r="P221" s="1112"/>
      <c r="Q221" s="1112"/>
      <c r="R221" s="420"/>
      <c r="T221"/>
      <c r="U221"/>
      <c r="V221"/>
      <c r="W221"/>
      <c r="X221"/>
      <c r="Y221"/>
      <c r="Z221"/>
      <c r="AA221"/>
      <c r="AB221"/>
      <c r="AC221"/>
      <c r="AD221"/>
      <c r="AE221"/>
      <c r="AF221"/>
      <c r="AG221"/>
      <c r="AH221"/>
      <c r="AI221"/>
      <c r="AJ221"/>
      <c r="AK221"/>
      <c r="AL221"/>
      <c r="AM221"/>
    </row>
    <row r="222" spans="1:39" x14ac:dyDescent="0.15">
      <c r="A222" s="1144"/>
      <c r="B222" s="1145"/>
      <c r="C222" s="1146"/>
      <c r="D222" s="1112"/>
      <c r="E222" s="1112"/>
      <c r="F222" s="1112"/>
      <c r="G222" s="1112"/>
      <c r="H222" s="1112"/>
      <c r="I222" s="1112"/>
      <c r="J222" s="1112"/>
      <c r="K222" s="1112"/>
      <c r="L222" s="1112"/>
      <c r="M222" s="1112"/>
      <c r="N222" s="1112"/>
      <c r="O222" s="1112"/>
      <c r="P222" s="1112"/>
      <c r="Q222" s="1112"/>
      <c r="R222" s="420"/>
      <c r="T222"/>
      <c r="U222"/>
      <c r="V222"/>
      <c r="W222"/>
      <c r="X222"/>
      <c r="Y222"/>
      <c r="Z222"/>
      <c r="AA222"/>
      <c r="AB222"/>
      <c r="AC222"/>
      <c r="AD222"/>
      <c r="AE222"/>
      <c r="AF222"/>
      <c r="AG222"/>
      <c r="AH222"/>
      <c r="AI222"/>
      <c r="AJ222"/>
      <c r="AK222"/>
      <c r="AL222"/>
      <c r="AM222"/>
    </row>
    <row r="223" spans="1:39" x14ac:dyDescent="0.15">
      <c r="A223" s="1144"/>
      <c r="B223" s="1145"/>
      <c r="C223" s="1146"/>
      <c r="D223" s="1112"/>
      <c r="E223" s="1112"/>
      <c r="F223" s="1112"/>
      <c r="G223" s="1112"/>
      <c r="H223" s="1112"/>
      <c r="I223" s="1112"/>
      <c r="J223" s="1112"/>
      <c r="K223" s="1112"/>
      <c r="L223" s="1112"/>
      <c r="M223" s="1112"/>
      <c r="N223" s="1112"/>
      <c r="O223" s="1112"/>
      <c r="P223" s="1112"/>
      <c r="Q223" s="1112"/>
      <c r="R223" s="420"/>
      <c r="T223"/>
      <c r="U223"/>
      <c r="V223"/>
      <c r="W223"/>
      <c r="X223"/>
      <c r="Y223"/>
      <c r="Z223"/>
      <c r="AA223"/>
      <c r="AB223"/>
      <c r="AC223"/>
      <c r="AD223"/>
      <c r="AE223"/>
      <c r="AF223"/>
      <c r="AG223"/>
      <c r="AH223"/>
      <c r="AI223"/>
      <c r="AJ223"/>
      <c r="AK223"/>
      <c r="AL223"/>
      <c r="AM223"/>
    </row>
    <row r="224" spans="1:39" x14ac:dyDescent="0.15">
      <c r="A224" s="1147"/>
      <c r="B224" s="1148"/>
      <c r="C224" s="1149"/>
      <c r="D224" s="1112"/>
      <c r="E224" s="1112"/>
      <c r="F224" s="1112"/>
      <c r="G224" s="1112"/>
      <c r="H224" s="1112"/>
      <c r="I224" s="1112"/>
      <c r="J224" s="1112"/>
      <c r="K224" s="1112"/>
      <c r="L224" s="1112"/>
      <c r="M224" s="1112"/>
      <c r="N224" s="1112"/>
      <c r="O224" s="1112"/>
      <c r="P224" s="1112"/>
      <c r="Q224" s="1112"/>
      <c r="R224" s="420"/>
      <c r="T224"/>
      <c r="U224"/>
      <c r="V224"/>
      <c r="W224"/>
      <c r="X224"/>
      <c r="Y224"/>
      <c r="Z224"/>
      <c r="AA224"/>
      <c r="AB224"/>
      <c r="AC224"/>
      <c r="AD224"/>
      <c r="AE224"/>
      <c r="AF224"/>
      <c r="AG224"/>
      <c r="AH224"/>
      <c r="AI224"/>
      <c r="AJ224"/>
      <c r="AK224"/>
      <c r="AL224"/>
      <c r="AM224"/>
    </row>
    <row r="225" spans="1:39" x14ac:dyDescent="0.15">
      <c r="A225" s="1141" t="s">
        <v>26</v>
      </c>
      <c r="B225" s="1142"/>
      <c r="C225" s="1143"/>
      <c r="D225" s="1150" t="s">
        <v>23</v>
      </c>
      <c r="E225" s="1151"/>
      <c r="F225" s="1152"/>
      <c r="G225" s="1113"/>
      <c r="H225" s="1113"/>
      <c r="I225" s="1113"/>
      <c r="J225" s="1113"/>
      <c r="K225" s="1113"/>
      <c r="L225" s="1113"/>
      <c r="M225" s="1113"/>
      <c r="N225" s="3"/>
      <c r="O225" s="3"/>
      <c r="P225" s="3"/>
      <c r="Q225" s="3"/>
      <c r="R225" s="3"/>
      <c r="T225"/>
      <c r="U225"/>
      <c r="V225"/>
      <c r="W225"/>
      <c r="X225"/>
      <c r="Y225"/>
      <c r="Z225"/>
      <c r="AA225"/>
      <c r="AB225"/>
      <c r="AC225"/>
      <c r="AD225"/>
      <c r="AE225"/>
      <c r="AF225"/>
      <c r="AG225"/>
      <c r="AH225"/>
      <c r="AI225"/>
      <c r="AJ225"/>
      <c r="AK225"/>
      <c r="AL225"/>
      <c r="AM225"/>
    </row>
    <row r="226" spans="1:39" x14ac:dyDescent="0.15">
      <c r="A226" s="1144"/>
      <c r="B226" s="1145"/>
      <c r="C226" s="1146"/>
      <c r="D226" s="1150" t="s">
        <v>24</v>
      </c>
      <c r="E226" s="1151"/>
      <c r="F226" s="1152"/>
      <c r="G226" s="1113"/>
      <c r="H226" s="1113"/>
      <c r="I226" s="1113"/>
      <c r="J226" s="1113"/>
      <c r="K226" s="1113"/>
      <c r="L226" s="1113"/>
      <c r="M226" s="1113"/>
      <c r="N226" s="3"/>
      <c r="O226" s="3"/>
      <c r="P226" s="3"/>
      <c r="Q226" s="3"/>
      <c r="R226" s="3"/>
      <c r="T226"/>
      <c r="U226"/>
      <c r="V226"/>
      <c r="W226"/>
      <c r="X226"/>
      <c r="Y226"/>
      <c r="Z226"/>
      <c r="AA226"/>
      <c r="AB226"/>
      <c r="AC226"/>
      <c r="AD226"/>
      <c r="AE226"/>
      <c r="AF226"/>
      <c r="AG226"/>
      <c r="AH226"/>
      <c r="AI226"/>
      <c r="AJ226"/>
      <c r="AK226"/>
      <c r="AL226"/>
      <c r="AM226"/>
    </row>
    <row r="227" spans="1:39" x14ac:dyDescent="0.15">
      <c r="A227" s="1144"/>
      <c r="B227" s="1145"/>
      <c r="C227" s="1146"/>
      <c r="D227" s="1150" t="s">
        <v>13</v>
      </c>
      <c r="E227" s="1151"/>
      <c r="F227" s="1152"/>
      <c r="G227" s="1112"/>
      <c r="H227" s="1113"/>
      <c r="I227" s="1113"/>
      <c r="J227" s="1113"/>
      <c r="K227" s="1113"/>
      <c r="L227" s="1113"/>
      <c r="M227" s="1113"/>
      <c r="N227" s="3"/>
      <c r="O227" s="3"/>
      <c r="P227" s="3"/>
      <c r="Q227" s="3"/>
      <c r="R227" s="3"/>
      <c r="T227"/>
      <c r="U227"/>
      <c r="V227"/>
      <c r="W227"/>
      <c r="X227"/>
      <c r="Y227"/>
      <c r="Z227"/>
      <c r="AA227"/>
      <c r="AB227"/>
      <c r="AC227"/>
      <c r="AD227"/>
      <c r="AE227"/>
      <c r="AF227"/>
      <c r="AG227"/>
      <c r="AH227"/>
      <c r="AI227"/>
      <c r="AJ227"/>
      <c r="AK227"/>
      <c r="AL227"/>
      <c r="AM227"/>
    </row>
    <row r="228" spans="1:39" x14ac:dyDescent="0.15">
      <c r="A228" s="1144"/>
      <c r="B228" s="1145"/>
      <c r="C228" s="1146"/>
      <c r="D228" s="1109" t="s">
        <v>25</v>
      </c>
      <c r="E228" s="1110"/>
      <c r="F228" s="1111"/>
      <c r="G228" s="1112"/>
      <c r="H228" s="1113"/>
      <c r="I228" s="1113"/>
      <c r="J228" s="1113"/>
      <c r="K228" s="1113"/>
      <c r="L228" s="1113"/>
      <c r="M228" s="1113"/>
      <c r="N228" s="3"/>
      <c r="O228" s="3"/>
      <c r="P228" s="3"/>
      <c r="Q228" s="3"/>
      <c r="R228" s="3"/>
      <c r="T228"/>
      <c r="U228"/>
      <c r="V228"/>
      <c r="W228"/>
      <c r="X228"/>
      <c r="Y228"/>
      <c r="Z228"/>
      <c r="AA228"/>
      <c r="AB228"/>
      <c r="AC228"/>
      <c r="AD228"/>
      <c r="AE228"/>
      <c r="AF228"/>
      <c r="AG228"/>
      <c r="AH228"/>
      <c r="AI228"/>
      <c r="AJ228"/>
      <c r="AK228"/>
      <c r="AL228"/>
      <c r="AM228"/>
    </row>
    <row r="229" spans="1:39" x14ac:dyDescent="0.15">
      <c r="A229" s="1144"/>
      <c r="B229" s="1145"/>
      <c r="C229" s="1146"/>
      <c r="D229" s="1109" t="s">
        <v>461</v>
      </c>
      <c r="E229" s="1110"/>
      <c r="F229" s="1111"/>
      <c r="G229" s="1112"/>
      <c r="H229" s="1113"/>
      <c r="I229" s="1113"/>
      <c r="J229" s="1113"/>
      <c r="K229" s="1113"/>
      <c r="L229" s="1113"/>
      <c r="M229" s="1113"/>
      <c r="N229" s="3"/>
      <c r="O229" s="3"/>
      <c r="P229" s="3"/>
      <c r="Q229" s="3"/>
      <c r="R229" s="3"/>
      <c r="T229"/>
      <c r="U229"/>
      <c r="V229"/>
      <c r="W229"/>
      <c r="X229"/>
      <c r="Y229"/>
      <c r="Z229"/>
      <c r="AA229"/>
      <c r="AB229"/>
      <c r="AC229"/>
      <c r="AD229"/>
      <c r="AE229"/>
      <c r="AF229"/>
      <c r="AG229"/>
      <c r="AH229"/>
      <c r="AI229"/>
      <c r="AJ229"/>
      <c r="AK229"/>
      <c r="AL229"/>
      <c r="AM229"/>
    </row>
    <row r="230" spans="1:39" x14ac:dyDescent="0.15">
      <c r="A230" s="1144"/>
      <c r="B230" s="1145"/>
      <c r="C230" s="1146"/>
      <c r="D230" s="1112"/>
      <c r="E230" s="1112"/>
      <c r="F230" s="1112"/>
      <c r="G230" s="1112"/>
      <c r="H230" s="1112"/>
      <c r="I230" s="1112"/>
      <c r="J230" s="1112"/>
      <c r="K230" s="1112"/>
      <c r="L230" s="1112"/>
      <c r="M230" s="1112"/>
      <c r="N230" s="1112"/>
      <c r="O230" s="1112"/>
      <c r="P230" s="1112"/>
      <c r="Q230" s="1112"/>
      <c r="R230" s="372"/>
      <c r="T230"/>
      <c r="U230"/>
      <c r="V230"/>
      <c r="W230"/>
      <c r="X230"/>
      <c r="Y230"/>
      <c r="Z230"/>
      <c r="AA230"/>
      <c r="AB230"/>
      <c r="AC230"/>
      <c r="AD230"/>
      <c r="AE230"/>
      <c r="AF230"/>
      <c r="AG230"/>
      <c r="AH230"/>
      <c r="AI230"/>
      <c r="AJ230"/>
      <c r="AK230"/>
      <c r="AL230"/>
      <c r="AM230"/>
    </row>
    <row r="231" spans="1:39" x14ac:dyDescent="0.15">
      <c r="A231" s="1144"/>
      <c r="B231" s="1145"/>
      <c r="C231" s="1146"/>
      <c r="D231" s="1112"/>
      <c r="E231" s="1112"/>
      <c r="F231" s="1112"/>
      <c r="G231" s="1112"/>
      <c r="H231" s="1112"/>
      <c r="I231" s="1112"/>
      <c r="J231" s="1112"/>
      <c r="K231" s="1112"/>
      <c r="L231" s="1112"/>
      <c r="M231" s="1112"/>
      <c r="N231" s="1112"/>
      <c r="O231" s="1112"/>
      <c r="P231" s="1112"/>
      <c r="Q231" s="1112"/>
      <c r="R231" s="372"/>
      <c r="T231"/>
      <c r="U231"/>
      <c r="V231"/>
      <c r="W231"/>
      <c r="X231"/>
      <c r="Y231"/>
      <c r="Z231"/>
      <c r="AA231"/>
      <c r="AB231"/>
      <c r="AC231"/>
      <c r="AD231"/>
      <c r="AE231"/>
      <c r="AF231"/>
      <c r="AG231"/>
      <c r="AH231"/>
      <c r="AI231"/>
      <c r="AJ231"/>
      <c r="AK231"/>
      <c r="AL231"/>
      <c r="AM231"/>
    </row>
    <row r="232" spans="1:39" x14ac:dyDescent="0.15">
      <c r="A232" s="1144"/>
      <c r="B232" s="1145"/>
      <c r="C232" s="1146"/>
      <c r="D232" s="1112"/>
      <c r="E232" s="1112"/>
      <c r="F232" s="1112"/>
      <c r="G232" s="1112"/>
      <c r="H232" s="1112"/>
      <c r="I232" s="1112"/>
      <c r="J232" s="1112"/>
      <c r="K232" s="1112"/>
      <c r="L232" s="1112"/>
      <c r="M232" s="1112"/>
      <c r="N232" s="1112"/>
      <c r="O232" s="1112"/>
      <c r="P232" s="1112"/>
      <c r="Q232" s="1112"/>
      <c r="R232" s="372"/>
      <c r="T232"/>
      <c r="U232"/>
      <c r="V232"/>
      <c r="W232"/>
      <c r="X232"/>
      <c r="Y232"/>
      <c r="Z232"/>
      <c r="AA232"/>
      <c r="AB232"/>
      <c r="AC232"/>
      <c r="AD232"/>
      <c r="AE232"/>
      <c r="AF232"/>
      <c r="AG232"/>
      <c r="AH232"/>
      <c r="AI232"/>
      <c r="AJ232"/>
      <c r="AK232"/>
      <c r="AL232"/>
      <c r="AM232"/>
    </row>
    <row r="233" spans="1:39" x14ac:dyDescent="0.15">
      <c r="A233" s="1147"/>
      <c r="B233" s="1148"/>
      <c r="C233" s="1149"/>
      <c r="D233" s="1112"/>
      <c r="E233" s="1112"/>
      <c r="F233" s="1112"/>
      <c r="G233" s="1112"/>
      <c r="H233" s="1112"/>
      <c r="I233" s="1112"/>
      <c r="J233" s="1112"/>
      <c r="K233" s="1112"/>
      <c r="L233" s="1112"/>
      <c r="M233" s="1112"/>
      <c r="N233" s="1112"/>
      <c r="O233" s="1112"/>
      <c r="P233" s="1112"/>
      <c r="Q233" s="1112"/>
      <c r="R233" s="372"/>
      <c r="T233"/>
      <c r="U233"/>
      <c r="V233"/>
      <c r="W233"/>
      <c r="X233"/>
      <c r="Y233"/>
      <c r="Z233"/>
      <c r="AA233"/>
      <c r="AB233"/>
      <c r="AC233"/>
      <c r="AD233"/>
      <c r="AE233"/>
      <c r="AF233"/>
      <c r="AG233"/>
      <c r="AH233"/>
      <c r="AI233"/>
      <c r="AJ233"/>
      <c r="AK233"/>
      <c r="AL233"/>
      <c r="AM233"/>
    </row>
    <row r="234" spans="1:39" x14ac:dyDescent="0.15">
      <c r="A234" s="1114" t="s">
        <v>117</v>
      </c>
      <c r="B234" s="1114"/>
      <c r="C234" s="1114"/>
      <c r="D234" s="1112"/>
      <c r="E234" s="1112"/>
      <c r="F234" s="1112"/>
      <c r="G234" s="1112"/>
      <c r="H234" s="1112"/>
      <c r="I234" s="1112"/>
      <c r="J234" s="1112"/>
      <c r="K234" s="1112"/>
      <c r="L234" s="1112"/>
      <c r="M234" s="1112"/>
      <c r="N234" s="1112"/>
      <c r="O234" s="1112"/>
      <c r="P234" s="1112"/>
      <c r="Q234" s="1112"/>
      <c r="R234" s="372"/>
      <c r="T234"/>
      <c r="U234"/>
      <c r="V234"/>
      <c r="W234"/>
      <c r="X234"/>
      <c r="Y234"/>
      <c r="Z234"/>
      <c r="AA234"/>
      <c r="AB234"/>
      <c r="AC234"/>
      <c r="AD234"/>
      <c r="AE234"/>
      <c r="AF234"/>
      <c r="AG234"/>
      <c r="AH234"/>
      <c r="AI234"/>
      <c r="AJ234"/>
      <c r="AK234"/>
      <c r="AL234"/>
      <c r="AM234"/>
    </row>
    <row r="235" spans="1:39" x14ac:dyDescent="0.15">
      <c r="A235" s="1114"/>
      <c r="B235" s="1114"/>
      <c r="C235" s="1114"/>
      <c r="D235" s="1112"/>
      <c r="E235" s="1112"/>
      <c r="F235" s="1112"/>
      <c r="G235" s="1112"/>
      <c r="H235" s="1112"/>
      <c r="I235" s="1112"/>
      <c r="J235" s="1112"/>
      <c r="K235" s="1112"/>
      <c r="L235" s="1112"/>
      <c r="M235" s="1112"/>
      <c r="N235" s="1112"/>
      <c r="O235" s="1112"/>
      <c r="P235" s="1112"/>
      <c r="Q235" s="1112"/>
      <c r="R235" s="372"/>
      <c r="T235"/>
      <c r="U235"/>
      <c r="V235"/>
      <c r="W235"/>
      <c r="X235"/>
      <c r="Y235"/>
      <c r="Z235"/>
      <c r="AA235"/>
      <c r="AB235"/>
      <c r="AC235"/>
      <c r="AD235"/>
      <c r="AE235"/>
      <c r="AF235"/>
      <c r="AG235"/>
      <c r="AH235"/>
      <c r="AI235"/>
      <c r="AJ235"/>
      <c r="AK235"/>
      <c r="AL235"/>
      <c r="AM235"/>
    </row>
    <row r="236" spans="1:39" x14ac:dyDescent="0.15">
      <c r="A236" s="1114"/>
      <c r="B236" s="1114"/>
      <c r="C236" s="1114"/>
      <c r="D236" s="1112"/>
      <c r="E236" s="1112"/>
      <c r="F236" s="1112"/>
      <c r="G236" s="1112"/>
      <c r="H236" s="1112"/>
      <c r="I236" s="1112"/>
      <c r="J236" s="1112"/>
      <c r="K236" s="1112"/>
      <c r="L236" s="1112"/>
      <c r="M236" s="1112"/>
      <c r="N236" s="1112"/>
      <c r="O236" s="1112"/>
      <c r="P236" s="1112"/>
      <c r="Q236" s="1112"/>
      <c r="R236" s="372"/>
      <c r="T236"/>
      <c r="U236"/>
      <c r="V236"/>
      <c r="W236"/>
      <c r="X236"/>
      <c r="Y236"/>
      <c r="Z236"/>
      <c r="AA236"/>
      <c r="AB236"/>
      <c r="AC236"/>
      <c r="AD236"/>
      <c r="AE236"/>
      <c r="AF236"/>
      <c r="AG236"/>
      <c r="AH236"/>
      <c r="AI236"/>
      <c r="AJ236"/>
      <c r="AK236"/>
      <c r="AL236"/>
      <c r="AM236"/>
    </row>
    <row r="237" spans="1:39" x14ac:dyDescent="0.15">
      <c r="A237" s="1114"/>
      <c r="B237" s="1114"/>
      <c r="C237" s="1114"/>
      <c r="D237" s="1112"/>
      <c r="E237" s="1112"/>
      <c r="F237" s="1112"/>
      <c r="G237" s="1112"/>
      <c r="H237" s="1112"/>
      <c r="I237" s="1112"/>
      <c r="J237" s="1112"/>
      <c r="K237" s="1112"/>
      <c r="L237" s="1112"/>
      <c r="M237" s="1112"/>
      <c r="N237" s="1112"/>
      <c r="O237" s="1112"/>
      <c r="P237" s="1112"/>
      <c r="Q237" s="1112"/>
      <c r="R237" s="372"/>
      <c r="T237"/>
      <c r="U237"/>
      <c r="V237"/>
      <c r="W237"/>
      <c r="X237"/>
      <c r="Y237"/>
      <c r="Z237"/>
      <c r="AA237"/>
      <c r="AB237"/>
      <c r="AC237"/>
      <c r="AD237"/>
      <c r="AE237"/>
      <c r="AF237"/>
      <c r="AG237"/>
      <c r="AH237"/>
      <c r="AI237"/>
      <c r="AJ237"/>
      <c r="AK237"/>
      <c r="AL237"/>
      <c r="AM237"/>
    </row>
    <row r="238" spans="1:39" x14ac:dyDescent="0.15">
      <c r="A238" s="1114"/>
      <c r="B238" s="1114"/>
      <c r="C238" s="1114"/>
      <c r="D238" s="1112"/>
      <c r="E238" s="1112"/>
      <c r="F238" s="1112"/>
      <c r="G238" s="1112"/>
      <c r="H238" s="1112"/>
      <c r="I238" s="1112"/>
      <c r="J238" s="1112"/>
      <c r="K238" s="1112"/>
      <c r="L238" s="1112"/>
      <c r="M238" s="1112"/>
      <c r="N238" s="1112"/>
      <c r="O238" s="1112"/>
      <c r="P238" s="1112"/>
      <c r="Q238" s="1112"/>
      <c r="R238" s="372"/>
      <c r="T238"/>
      <c r="U238"/>
      <c r="V238"/>
      <c r="W238"/>
      <c r="X238"/>
      <c r="Y238"/>
      <c r="Z238"/>
      <c r="AA238"/>
      <c r="AB238"/>
      <c r="AC238"/>
      <c r="AD238"/>
      <c r="AE238"/>
      <c r="AF238"/>
      <c r="AG238"/>
      <c r="AH238"/>
      <c r="AI238"/>
      <c r="AJ238"/>
      <c r="AK238"/>
      <c r="AL238"/>
      <c r="AM238"/>
    </row>
    <row r="239" spans="1:39" ht="12.75" customHeight="1" x14ac:dyDescent="0.15">
      <c r="A239" s="1140" t="s">
        <v>720</v>
      </c>
      <c r="B239" s="1140"/>
      <c r="C239" s="1140"/>
      <c r="D239" s="1140"/>
      <c r="E239" s="1140"/>
      <c r="F239" s="1140"/>
      <c r="G239" s="1140"/>
      <c r="H239" s="1140"/>
      <c r="I239" s="1140"/>
      <c r="J239" s="1140"/>
      <c r="K239" s="1140"/>
      <c r="L239" s="1140"/>
      <c r="M239" s="1140"/>
      <c r="N239" s="1140"/>
      <c r="O239" s="1140"/>
      <c r="P239" s="1140"/>
      <c r="Q239" s="1140"/>
      <c r="R239" s="414"/>
      <c r="T239"/>
      <c r="U239"/>
      <c r="V239"/>
      <c r="W239"/>
      <c r="X239"/>
      <c r="Y239"/>
      <c r="Z239"/>
      <c r="AA239"/>
      <c r="AB239"/>
      <c r="AC239"/>
      <c r="AD239"/>
      <c r="AE239"/>
      <c r="AF239"/>
      <c r="AG239"/>
      <c r="AH239"/>
      <c r="AI239"/>
      <c r="AJ239"/>
      <c r="AK239"/>
      <c r="AL239"/>
      <c r="AM239"/>
    </row>
    <row r="240" spans="1:39" x14ac:dyDescent="0.15">
      <c r="A240" s="605"/>
      <c r="B240" s="605"/>
      <c r="C240" s="605"/>
      <c r="D240" s="605"/>
      <c r="E240" s="605"/>
      <c r="F240" s="605"/>
      <c r="G240" s="605"/>
      <c r="H240" s="605"/>
      <c r="I240" s="605"/>
      <c r="J240" s="605"/>
      <c r="K240" s="605"/>
      <c r="L240" s="605"/>
      <c r="M240" s="605"/>
      <c r="N240" s="605"/>
      <c r="O240" s="605"/>
      <c r="P240" s="605"/>
      <c r="Q240" s="605"/>
      <c r="R240" s="414"/>
      <c r="T240"/>
      <c r="U240"/>
      <c r="V240"/>
      <c r="W240"/>
      <c r="X240"/>
      <c r="Y240"/>
      <c r="Z240"/>
      <c r="AA240"/>
      <c r="AB240"/>
      <c r="AC240"/>
      <c r="AD240"/>
      <c r="AE240"/>
      <c r="AF240"/>
      <c r="AG240"/>
      <c r="AH240"/>
      <c r="AI240"/>
      <c r="AJ240"/>
      <c r="AK240"/>
      <c r="AL240"/>
      <c r="AM240"/>
    </row>
    <row r="241" spans="1:39" x14ac:dyDescent="0.15">
      <c r="A241" s="605"/>
      <c r="B241" s="605"/>
      <c r="C241" s="605"/>
      <c r="D241" s="605"/>
      <c r="E241" s="605"/>
      <c r="F241" s="605"/>
      <c r="G241" s="605"/>
      <c r="H241" s="605"/>
      <c r="I241" s="605"/>
      <c r="J241" s="605"/>
      <c r="K241" s="605"/>
      <c r="L241" s="605"/>
      <c r="M241" s="605"/>
      <c r="N241" s="605"/>
      <c r="O241" s="605"/>
      <c r="P241" s="605"/>
      <c r="Q241" s="605"/>
      <c r="R241" s="414"/>
      <c r="T241"/>
      <c r="U241"/>
      <c r="V241"/>
      <c r="W241"/>
      <c r="X241"/>
      <c r="Y241"/>
      <c r="Z241"/>
      <c r="AA241"/>
      <c r="AB241"/>
      <c r="AC241"/>
      <c r="AD241"/>
      <c r="AE241"/>
      <c r="AF241"/>
      <c r="AG241"/>
      <c r="AH241"/>
      <c r="AI241"/>
      <c r="AJ241"/>
      <c r="AK241"/>
      <c r="AL241"/>
      <c r="AM241"/>
    </row>
    <row r="242" spans="1:39" x14ac:dyDescent="0.15">
      <c r="A242" s="605"/>
      <c r="B242" s="605"/>
      <c r="C242" s="605"/>
      <c r="D242" s="605"/>
      <c r="E242" s="605"/>
      <c r="F242" s="605"/>
      <c r="G242" s="605"/>
      <c r="H242" s="605"/>
      <c r="I242" s="605"/>
      <c r="J242" s="605"/>
      <c r="K242" s="605"/>
      <c r="L242" s="605"/>
      <c r="M242" s="605"/>
      <c r="N242" s="605"/>
      <c r="O242" s="605"/>
      <c r="P242" s="605"/>
      <c r="Q242" s="605"/>
      <c r="R242" s="414"/>
      <c r="T242"/>
      <c r="U242"/>
      <c r="V242"/>
      <c r="W242"/>
      <c r="X242"/>
      <c r="Y242"/>
      <c r="Z242"/>
      <c r="AA242"/>
      <c r="AB242"/>
      <c r="AC242"/>
      <c r="AD242"/>
      <c r="AE242"/>
      <c r="AF242"/>
      <c r="AG242"/>
      <c r="AH242"/>
      <c r="AI242"/>
      <c r="AJ242"/>
      <c r="AK242"/>
      <c r="AL242"/>
      <c r="AM242"/>
    </row>
    <row r="243" spans="1:39" x14ac:dyDescent="0.15">
      <c r="A243" s="605"/>
      <c r="B243" s="605"/>
      <c r="C243" s="605"/>
      <c r="D243" s="605"/>
      <c r="E243" s="605"/>
      <c r="F243" s="605"/>
      <c r="G243" s="605"/>
      <c r="H243" s="605"/>
      <c r="I243" s="605"/>
      <c r="J243" s="605"/>
      <c r="K243" s="605"/>
      <c r="L243" s="605"/>
      <c r="M243" s="605"/>
      <c r="N243" s="605"/>
      <c r="O243" s="605"/>
      <c r="P243" s="605"/>
      <c r="Q243" s="605"/>
      <c r="R243" s="414"/>
      <c r="T243"/>
      <c r="U243"/>
      <c r="V243"/>
      <c r="W243"/>
      <c r="X243"/>
      <c r="Y243"/>
      <c r="Z243"/>
      <c r="AA243"/>
      <c r="AB243"/>
      <c r="AC243"/>
      <c r="AD243"/>
      <c r="AE243"/>
      <c r="AF243"/>
      <c r="AG243"/>
      <c r="AH243"/>
      <c r="AI243"/>
      <c r="AJ243"/>
      <c r="AK243"/>
      <c r="AL243"/>
      <c r="AM243"/>
    </row>
    <row r="244" spans="1:39" x14ac:dyDescent="0.15">
      <c r="A244" s="605"/>
      <c r="B244" s="605"/>
      <c r="C244" s="605"/>
      <c r="D244" s="605"/>
      <c r="E244" s="605"/>
      <c r="F244" s="605"/>
      <c r="G244" s="605"/>
      <c r="H244" s="605"/>
      <c r="I244" s="605"/>
      <c r="J244" s="605"/>
      <c r="K244" s="605"/>
      <c r="L244" s="605"/>
      <c r="M244" s="605"/>
      <c r="N244" s="605"/>
      <c r="O244" s="605"/>
      <c r="P244" s="605"/>
      <c r="Q244" s="605"/>
      <c r="R244" s="414"/>
      <c r="T244"/>
      <c r="U244"/>
      <c r="V244"/>
      <c r="W244"/>
      <c r="X244"/>
      <c r="Y244"/>
      <c r="Z244"/>
      <c r="AA244"/>
      <c r="AB244"/>
      <c r="AC244"/>
      <c r="AD244"/>
      <c r="AE244"/>
      <c r="AF244"/>
      <c r="AG244"/>
      <c r="AH244"/>
      <c r="AI244"/>
      <c r="AJ244"/>
      <c r="AK244"/>
      <c r="AL244"/>
      <c r="AM244"/>
    </row>
    <row r="245" spans="1:39" x14ac:dyDescent="0.15">
      <c r="A245" s="605"/>
      <c r="B245" s="605"/>
      <c r="C245" s="605"/>
      <c r="D245" s="605"/>
      <c r="E245" s="605"/>
      <c r="F245" s="605"/>
      <c r="G245" s="605"/>
      <c r="H245" s="605"/>
      <c r="I245" s="605"/>
      <c r="J245" s="605"/>
      <c r="K245" s="605"/>
      <c r="L245" s="605"/>
      <c r="M245" s="605"/>
      <c r="N245" s="605"/>
      <c r="O245" s="605"/>
      <c r="P245" s="605"/>
      <c r="Q245" s="605"/>
      <c r="R245" s="414"/>
      <c r="T245"/>
      <c r="U245"/>
      <c r="V245"/>
      <c r="W245"/>
      <c r="X245"/>
      <c r="Y245"/>
      <c r="Z245"/>
      <c r="AA245"/>
      <c r="AB245"/>
      <c r="AC245"/>
      <c r="AD245"/>
      <c r="AE245"/>
      <c r="AF245"/>
      <c r="AG245"/>
      <c r="AH245"/>
      <c r="AI245"/>
      <c r="AJ245"/>
      <c r="AK245"/>
      <c r="AL245"/>
      <c r="AM245"/>
    </row>
    <row r="246" spans="1:39" x14ac:dyDescent="0.15">
      <c r="A246" s="605"/>
      <c r="B246" s="605"/>
      <c r="C246" s="605"/>
      <c r="D246" s="605"/>
      <c r="E246" s="605"/>
      <c r="F246" s="605"/>
      <c r="G246" s="605"/>
      <c r="H246" s="605"/>
      <c r="I246" s="605"/>
      <c r="J246" s="605"/>
      <c r="K246" s="605"/>
      <c r="L246" s="605"/>
      <c r="M246" s="605"/>
      <c r="N246" s="605"/>
      <c r="O246" s="605"/>
      <c r="P246" s="605"/>
      <c r="Q246" s="605"/>
      <c r="R246" s="414"/>
      <c r="T246"/>
      <c r="U246"/>
      <c r="V246"/>
      <c r="W246"/>
      <c r="X246"/>
      <c r="Y246"/>
      <c r="Z246"/>
      <c r="AA246"/>
      <c r="AB246"/>
      <c r="AC246"/>
      <c r="AD246"/>
      <c r="AE246"/>
      <c r="AF246"/>
      <c r="AG246"/>
      <c r="AH246"/>
      <c r="AI246"/>
      <c r="AJ246"/>
      <c r="AK246"/>
      <c r="AL246"/>
      <c r="AM246"/>
    </row>
    <row r="247" spans="1:39" x14ac:dyDescent="0.15">
      <c r="A247" s="1" t="s">
        <v>679</v>
      </c>
      <c r="T247"/>
      <c r="U247"/>
      <c r="V247"/>
      <c r="W247"/>
      <c r="X247"/>
      <c r="Y247"/>
      <c r="Z247"/>
      <c r="AA247"/>
      <c r="AB247"/>
      <c r="AC247"/>
      <c r="AD247"/>
      <c r="AE247"/>
      <c r="AF247"/>
      <c r="AG247"/>
      <c r="AH247"/>
      <c r="AI247"/>
      <c r="AJ247"/>
      <c r="AK247"/>
      <c r="AL247"/>
      <c r="AM247"/>
    </row>
    <row r="248" spans="1:39" x14ac:dyDescent="0.15">
      <c r="A248" s="1" t="s">
        <v>474</v>
      </c>
      <c r="T248"/>
      <c r="U248"/>
      <c r="V248"/>
      <c r="W248"/>
      <c r="X248"/>
      <c r="Y248"/>
      <c r="Z248"/>
      <c r="AA248"/>
      <c r="AB248"/>
      <c r="AC248"/>
      <c r="AD248"/>
      <c r="AE248"/>
      <c r="AF248"/>
      <c r="AG248"/>
      <c r="AH248"/>
      <c r="AI248"/>
      <c r="AJ248"/>
      <c r="AK248"/>
      <c r="AL248"/>
      <c r="AM248"/>
    </row>
    <row r="249" spans="1:39" x14ac:dyDescent="0.15">
      <c r="T249"/>
      <c r="U249"/>
      <c r="V249"/>
      <c r="W249"/>
      <c r="X249"/>
      <c r="Y249"/>
      <c r="Z249"/>
      <c r="AA249"/>
      <c r="AB249"/>
      <c r="AC249"/>
      <c r="AD249"/>
      <c r="AE249"/>
      <c r="AF249"/>
      <c r="AG249"/>
      <c r="AH249"/>
      <c r="AI249"/>
      <c r="AJ249"/>
      <c r="AK249"/>
      <c r="AL249"/>
      <c r="AM249"/>
    </row>
    <row r="250" spans="1:39" x14ac:dyDescent="0.15">
      <c r="A250" s="1" t="s">
        <v>183</v>
      </c>
      <c r="T250"/>
      <c r="U250"/>
      <c r="V250"/>
      <c r="W250"/>
      <c r="X250"/>
      <c r="Y250"/>
      <c r="Z250"/>
      <c r="AA250"/>
      <c r="AB250"/>
      <c r="AC250"/>
      <c r="AD250"/>
      <c r="AE250"/>
      <c r="AF250"/>
      <c r="AG250"/>
      <c r="AH250"/>
      <c r="AI250"/>
      <c r="AJ250"/>
      <c r="AK250"/>
      <c r="AL250"/>
      <c r="AM250"/>
    </row>
    <row r="251" spans="1:39" x14ac:dyDescent="0.15">
      <c r="T251"/>
      <c r="U251"/>
      <c r="V251"/>
      <c r="W251"/>
      <c r="X251"/>
      <c r="Y251"/>
      <c r="Z251"/>
      <c r="AA251"/>
      <c r="AB251"/>
      <c r="AC251"/>
      <c r="AD251"/>
      <c r="AE251"/>
      <c r="AF251"/>
      <c r="AG251"/>
      <c r="AH251"/>
      <c r="AI251"/>
      <c r="AJ251"/>
      <c r="AK251"/>
      <c r="AL251"/>
      <c r="AM251"/>
    </row>
    <row r="252" spans="1:39" x14ac:dyDescent="0.15">
      <c r="A252" s="987"/>
      <c r="B252" s="1133" t="s">
        <v>459</v>
      </c>
      <c r="C252" s="1133"/>
      <c r="D252" s="1133"/>
      <c r="E252" s="1133"/>
      <c r="F252" s="1133"/>
      <c r="G252" s="1133"/>
      <c r="H252" s="1133"/>
      <c r="I252" s="1133"/>
      <c r="J252" s="1133"/>
      <c r="K252" s="1133"/>
      <c r="L252" s="1133"/>
      <c r="M252" s="1133"/>
      <c r="N252" s="1133"/>
      <c r="O252" s="1133"/>
      <c r="P252" s="1133"/>
      <c r="Q252" s="1133"/>
      <c r="R252" s="418"/>
      <c r="T252"/>
      <c r="U252"/>
      <c r="V252"/>
      <c r="W252"/>
      <c r="X252"/>
      <c r="Y252"/>
      <c r="Z252"/>
      <c r="AA252"/>
      <c r="AB252"/>
      <c r="AC252"/>
      <c r="AD252"/>
      <c r="AE252"/>
      <c r="AF252"/>
      <c r="AG252"/>
      <c r="AH252"/>
      <c r="AI252"/>
      <c r="AJ252"/>
      <c r="AK252"/>
      <c r="AL252"/>
      <c r="AM252"/>
    </row>
    <row r="253" spans="1:39" x14ac:dyDescent="0.15">
      <c r="A253" s="987"/>
      <c r="B253" s="1133"/>
      <c r="C253" s="1133"/>
      <c r="D253" s="1133"/>
      <c r="E253" s="1133"/>
      <c r="F253" s="1133"/>
      <c r="G253" s="1133"/>
      <c r="H253" s="1133"/>
      <c r="I253" s="1133"/>
      <c r="J253" s="1133"/>
      <c r="K253" s="1133"/>
      <c r="L253" s="1133"/>
      <c r="M253" s="1133"/>
      <c r="N253" s="1133"/>
      <c r="O253" s="1133"/>
      <c r="P253" s="1133"/>
      <c r="Q253" s="1133"/>
      <c r="R253" s="418"/>
      <c r="T253"/>
      <c r="U253"/>
      <c r="V253"/>
      <c r="W253"/>
      <c r="X253"/>
      <c r="Y253"/>
      <c r="Z253"/>
      <c r="AA253"/>
      <c r="AB253"/>
      <c r="AC253"/>
      <c r="AD253"/>
      <c r="AE253"/>
      <c r="AF253"/>
      <c r="AG253"/>
      <c r="AH253"/>
      <c r="AI253"/>
      <c r="AJ253"/>
      <c r="AK253"/>
      <c r="AL253"/>
      <c r="AM253"/>
    </row>
    <row r="254" spans="1:39" x14ac:dyDescent="0.15">
      <c r="A254" s="987"/>
      <c r="B254" s="1134" t="s">
        <v>460</v>
      </c>
      <c r="C254" s="1135"/>
      <c r="D254" s="1135"/>
      <c r="E254" s="1135"/>
      <c r="F254" s="1135"/>
      <c r="G254" s="1135"/>
      <c r="H254" s="1135"/>
      <c r="I254" s="1135"/>
      <c r="J254" s="1135"/>
      <c r="K254" s="1135"/>
      <c r="L254" s="1135"/>
      <c r="M254" s="1135"/>
      <c r="N254" s="1135"/>
      <c r="O254" s="1135"/>
      <c r="P254" s="1135"/>
      <c r="Q254" s="1136"/>
      <c r="R254" s="419"/>
      <c r="T254"/>
      <c r="U254"/>
      <c r="V254"/>
      <c r="W254"/>
      <c r="X254"/>
      <c r="Y254"/>
      <c r="Z254"/>
      <c r="AA254"/>
      <c r="AB254"/>
      <c r="AC254"/>
      <c r="AD254"/>
      <c r="AE254"/>
      <c r="AF254"/>
      <c r="AG254"/>
      <c r="AH254"/>
      <c r="AI254"/>
      <c r="AJ254"/>
      <c r="AK254"/>
      <c r="AL254"/>
      <c r="AM254"/>
    </row>
    <row r="255" spans="1:39" x14ac:dyDescent="0.15">
      <c r="A255" s="987"/>
      <c r="B255" s="1137"/>
      <c r="C255" s="1138"/>
      <c r="D255" s="1138"/>
      <c r="E255" s="1138"/>
      <c r="F255" s="1138"/>
      <c r="G255" s="1138"/>
      <c r="H255" s="1138"/>
      <c r="I255" s="1138"/>
      <c r="J255" s="1138"/>
      <c r="K255" s="1138"/>
      <c r="L255" s="1138"/>
      <c r="M255" s="1138"/>
      <c r="N255" s="1138"/>
      <c r="O255" s="1138"/>
      <c r="P255" s="1138"/>
      <c r="Q255" s="1139"/>
      <c r="R255" s="419"/>
      <c r="T255"/>
      <c r="U255"/>
      <c r="V255"/>
      <c r="W255"/>
      <c r="X255"/>
      <c r="Y255"/>
      <c r="Z255"/>
      <c r="AA255"/>
      <c r="AB255"/>
      <c r="AC255"/>
      <c r="AD255"/>
      <c r="AE255"/>
      <c r="AF255"/>
      <c r="AG255"/>
      <c r="AH255"/>
      <c r="AI255"/>
      <c r="AJ255"/>
      <c r="AK255"/>
      <c r="AL255"/>
      <c r="AM255"/>
    </row>
    <row r="256" spans="1:39" x14ac:dyDescent="0.15">
      <c r="A256" s="164"/>
      <c r="T256"/>
      <c r="U256"/>
      <c r="V256"/>
      <c r="W256"/>
      <c r="X256"/>
      <c r="Y256"/>
      <c r="Z256"/>
      <c r="AA256"/>
      <c r="AB256"/>
      <c r="AC256"/>
      <c r="AD256"/>
      <c r="AE256"/>
      <c r="AF256"/>
      <c r="AG256"/>
      <c r="AH256"/>
      <c r="AI256"/>
      <c r="AJ256"/>
      <c r="AK256"/>
      <c r="AL256"/>
      <c r="AM256"/>
    </row>
    <row r="257" spans="1:39" x14ac:dyDescent="0.15">
      <c r="A257" s="1" t="s">
        <v>481</v>
      </c>
      <c r="T257"/>
      <c r="U257"/>
      <c r="V257"/>
      <c r="W257"/>
      <c r="X257"/>
      <c r="Y257"/>
      <c r="Z257"/>
      <c r="AA257"/>
      <c r="AB257"/>
      <c r="AC257"/>
      <c r="AD257"/>
      <c r="AE257"/>
      <c r="AF257"/>
      <c r="AG257"/>
      <c r="AH257"/>
      <c r="AI257"/>
      <c r="AJ257"/>
      <c r="AK257"/>
      <c r="AL257"/>
      <c r="AM257"/>
    </row>
    <row r="258" spans="1:39" x14ac:dyDescent="0.15">
      <c r="T258"/>
      <c r="U258"/>
      <c r="V258"/>
      <c r="W258"/>
      <c r="X258"/>
      <c r="Y258"/>
      <c r="Z258"/>
      <c r="AA258"/>
      <c r="AB258"/>
      <c r="AC258"/>
      <c r="AD258"/>
      <c r="AE258"/>
      <c r="AF258"/>
      <c r="AG258"/>
      <c r="AH258"/>
      <c r="AI258"/>
      <c r="AJ258"/>
      <c r="AK258"/>
      <c r="AL258"/>
      <c r="AM258"/>
    </row>
    <row r="259" spans="1:39" x14ac:dyDescent="0.15">
      <c r="A259" s="1129" t="s">
        <v>23</v>
      </c>
      <c r="B259" s="1129"/>
      <c r="C259" s="1129"/>
      <c r="D259" s="1130"/>
      <c r="E259" s="1131"/>
      <c r="F259" s="1131"/>
      <c r="G259" s="1131"/>
      <c r="H259" s="1131"/>
      <c r="I259" s="1131"/>
      <c r="J259" s="1132"/>
      <c r="K259" s="370" t="str">
        <f>IF(AND(AC130="空白",AC131="有"),AD131,"")</f>
        <v/>
      </c>
      <c r="T259"/>
      <c r="U259"/>
      <c r="V259"/>
      <c r="W259"/>
      <c r="X259"/>
      <c r="Y259"/>
      <c r="Z259"/>
      <c r="AA259"/>
      <c r="AB259"/>
      <c r="AC259"/>
      <c r="AD259"/>
      <c r="AE259"/>
      <c r="AF259"/>
      <c r="AG259"/>
      <c r="AH259"/>
      <c r="AI259"/>
      <c r="AJ259"/>
      <c r="AK259"/>
      <c r="AL259"/>
      <c r="AM259"/>
    </row>
    <row r="260" spans="1:39" x14ac:dyDescent="0.15">
      <c r="A260" s="1129" t="s">
        <v>24</v>
      </c>
      <c r="B260" s="1129"/>
      <c r="C260" s="1129"/>
      <c r="D260" s="1130"/>
      <c r="E260" s="1131"/>
      <c r="F260" s="1131"/>
      <c r="G260" s="1131"/>
      <c r="H260" s="1131"/>
      <c r="I260" s="1131"/>
      <c r="J260" s="1132"/>
      <c r="T260"/>
      <c r="U260"/>
      <c r="V260"/>
      <c r="W260"/>
      <c r="X260"/>
      <c r="Y260"/>
      <c r="Z260"/>
      <c r="AA260"/>
      <c r="AB260"/>
      <c r="AC260"/>
      <c r="AD260"/>
      <c r="AE260"/>
      <c r="AF260"/>
      <c r="AG260"/>
      <c r="AH260"/>
      <c r="AI260"/>
      <c r="AJ260"/>
      <c r="AK260"/>
      <c r="AL260"/>
      <c r="AM260"/>
    </row>
    <row r="261" spans="1:39" x14ac:dyDescent="0.15">
      <c r="A261" s="1129" t="s">
        <v>13</v>
      </c>
      <c r="B261" s="1129"/>
      <c r="C261" s="1129"/>
      <c r="D261" s="1130"/>
      <c r="E261" s="1131"/>
      <c r="F261" s="1131"/>
      <c r="G261" s="1131"/>
      <c r="H261" s="1131"/>
      <c r="I261" s="1131"/>
      <c r="J261" s="1132"/>
      <c r="T261"/>
      <c r="U261"/>
      <c r="V261"/>
      <c r="W261"/>
      <c r="X261"/>
      <c r="Y261"/>
      <c r="Z261"/>
      <c r="AA261"/>
      <c r="AB261"/>
      <c r="AC261"/>
      <c r="AD261"/>
      <c r="AE261"/>
      <c r="AF261"/>
      <c r="AG261"/>
      <c r="AH261"/>
      <c r="AI261"/>
      <c r="AJ261"/>
      <c r="AK261"/>
      <c r="AL261"/>
      <c r="AM261"/>
    </row>
    <row r="262" spans="1:39" x14ac:dyDescent="0.15">
      <c r="A262" s="1115" t="s">
        <v>25</v>
      </c>
      <c r="B262" s="1115"/>
      <c r="C262" s="1115"/>
      <c r="D262" s="1130"/>
      <c r="E262" s="1131"/>
      <c r="F262" s="1131"/>
      <c r="G262" s="1131"/>
      <c r="H262" s="1131"/>
      <c r="I262" s="1131"/>
      <c r="J262" s="1132"/>
      <c r="T262"/>
      <c r="U262"/>
      <c r="V262"/>
      <c r="W262"/>
      <c r="X262"/>
      <c r="Y262"/>
      <c r="Z262"/>
      <c r="AA262"/>
      <c r="AB262"/>
      <c r="AC262"/>
      <c r="AD262"/>
      <c r="AE262"/>
      <c r="AF262"/>
      <c r="AG262"/>
      <c r="AH262"/>
      <c r="AI262"/>
      <c r="AJ262"/>
      <c r="AK262"/>
      <c r="AL262"/>
      <c r="AM262"/>
    </row>
    <row r="263" spans="1:39" x14ac:dyDescent="0.15">
      <c r="A263" s="1115" t="s">
        <v>461</v>
      </c>
      <c r="B263" s="1115"/>
      <c r="C263" s="1115"/>
      <c r="D263" s="1116"/>
      <c r="E263" s="1117"/>
      <c r="F263" s="1117"/>
      <c r="G263" s="1117"/>
      <c r="H263" s="1117"/>
      <c r="I263" s="1117"/>
      <c r="J263" s="1118"/>
      <c r="T263"/>
      <c r="U263"/>
      <c r="V263"/>
      <c r="W263"/>
      <c r="X263"/>
      <c r="Y263"/>
      <c r="Z263"/>
      <c r="AA263"/>
      <c r="AB263"/>
      <c r="AC263"/>
      <c r="AD263"/>
      <c r="AE263"/>
      <c r="AF263"/>
      <c r="AG263"/>
      <c r="AH263"/>
      <c r="AI263"/>
      <c r="AJ263"/>
      <c r="AK263"/>
      <c r="AL263"/>
      <c r="AM263"/>
    </row>
    <row r="264" spans="1:39" x14ac:dyDescent="0.15">
      <c r="A264" s="1119" t="s">
        <v>180</v>
      </c>
      <c r="B264" s="1114"/>
      <c r="C264" s="1114"/>
      <c r="D264" s="1120"/>
      <c r="E264" s="1121"/>
      <c r="F264" s="1121"/>
      <c r="G264" s="1121"/>
      <c r="H264" s="1121"/>
      <c r="I264" s="1121"/>
      <c r="J264" s="1121"/>
      <c r="K264" s="1121"/>
      <c r="L264" s="1121"/>
      <c r="M264" s="1121"/>
      <c r="N264" s="1121"/>
      <c r="O264" s="1121"/>
      <c r="P264" s="1121"/>
      <c r="Q264" s="1122"/>
      <c r="R264" s="372"/>
      <c r="T264"/>
      <c r="U264"/>
      <c r="V264"/>
      <c r="W264"/>
      <c r="X264"/>
      <c r="Y264"/>
      <c r="Z264"/>
      <c r="AA264"/>
      <c r="AB264"/>
      <c r="AC264"/>
      <c r="AD264"/>
      <c r="AE264"/>
      <c r="AF264"/>
      <c r="AG264"/>
      <c r="AH264"/>
      <c r="AI264"/>
      <c r="AJ264"/>
      <c r="AK264"/>
      <c r="AL264"/>
      <c r="AM264"/>
    </row>
    <row r="265" spans="1:39" x14ac:dyDescent="0.15">
      <c r="A265" s="1114"/>
      <c r="B265" s="1114"/>
      <c r="C265" s="1114"/>
      <c r="D265" s="1123"/>
      <c r="E265" s="1124"/>
      <c r="F265" s="1124"/>
      <c r="G265" s="1124"/>
      <c r="H265" s="1124"/>
      <c r="I265" s="1124"/>
      <c r="J265" s="1124"/>
      <c r="K265" s="1124"/>
      <c r="L265" s="1124"/>
      <c r="M265" s="1124"/>
      <c r="N265" s="1124"/>
      <c r="O265" s="1124"/>
      <c r="P265" s="1124"/>
      <c r="Q265" s="1125"/>
      <c r="R265" s="372"/>
      <c r="T265"/>
      <c r="U265"/>
      <c r="V265"/>
      <c r="W265"/>
      <c r="X265"/>
      <c r="Y265"/>
      <c r="Z265"/>
      <c r="AA265"/>
      <c r="AB265"/>
      <c r="AC265"/>
      <c r="AD265"/>
      <c r="AE265"/>
      <c r="AF265"/>
      <c r="AG265"/>
      <c r="AH265"/>
      <c r="AI265"/>
      <c r="AJ265"/>
      <c r="AK265"/>
      <c r="AL265"/>
      <c r="AM265"/>
    </row>
    <row r="266" spans="1:39" x14ac:dyDescent="0.15">
      <c r="A266" s="1114"/>
      <c r="B266" s="1114"/>
      <c r="C266" s="1114"/>
      <c r="D266" s="1123"/>
      <c r="E266" s="1124"/>
      <c r="F266" s="1124"/>
      <c r="G266" s="1124"/>
      <c r="H266" s="1124"/>
      <c r="I266" s="1124"/>
      <c r="J266" s="1124"/>
      <c r="K266" s="1124"/>
      <c r="L266" s="1124"/>
      <c r="M266" s="1124"/>
      <c r="N266" s="1124"/>
      <c r="O266" s="1124"/>
      <c r="P266" s="1124"/>
      <c r="Q266" s="1125"/>
      <c r="R266" s="372"/>
      <c r="T266"/>
      <c r="U266"/>
      <c r="V266"/>
      <c r="W266"/>
      <c r="X266"/>
      <c r="Y266"/>
      <c r="Z266"/>
      <c r="AA266"/>
      <c r="AB266"/>
      <c r="AC266"/>
      <c r="AD266"/>
      <c r="AE266"/>
      <c r="AF266"/>
      <c r="AG266"/>
      <c r="AH266"/>
      <c r="AI266"/>
      <c r="AJ266"/>
      <c r="AK266"/>
      <c r="AL266"/>
      <c r="AM266"/>
    </row>
    <row r="267" spans="1:39" x14ac:dyDescent="0.15">
      <c r="A267" s="1114"/>
      <c r="B267" s="1114"/>
      <c r="C267" s="1114"/>
      <c r="D267" s="1126"/>
      <c r="E267" s="1127"/>
      <c r="F267" s="1127"/>
      <c r="G267" s="1127"/>
      <c r="H267" s="1127"/>
      <c r="I267" s="1127"/>
      <c r="J267" s="1127"/>
      <c r="K267" s="1127"/>
      <c r="L267" s="1127"/>
      <c r="M267" s="1127"/>
      <c r="N267" s="1127"/>
      <c r="O267" s="1127"/>
      <c r="P267" s="1127"/>
      <c r="Q267" s="1128"/>
      <c r="R267" s="372"/>
      <c r="T267"/>
      <c r="U267"/>
      <c r="V267"/>
      <c r="W267"/>
      <c r="X267"/>
      <c r="Y267"/>
      <c r="Z267"/>
      <c r="AA267"/>
      <c r="AB267"/>
      <c r="AC267"/>
      <c r="AD267"/>
      <c r="AE267"/>
      <c r="AF267"/>
      <c r="AG267"/>
      <c r="AH267"/>
      <c r="AI267"/>
      <c r="AJ267"/>
      <c r="AK267"/>
      <c r="AL267"/>
      <c r="AM267"/>
    </row>
    <row r="268" spans="1:39" x14ac:dyDescent="0.15">
      <c r="A268" s="1114" t="s">
        <v>26</v>
      </c>
      <c r="B268" s="1114"/>
      <c r="C268" s="1114"/>
      <c r="D268" s="1120"/>
      <c r="E268" s="1121"/>
      <c r="F268" s="1121"/>
      <c r="G268" s="1121"/>
      <c r="H268" s="1121"/>
      <c r="I268" s="1121"/>
      <c r="J268" s="1121"/>
      <c r="K268" s="1121"/>
      <c r="L268" s="1121"/>
      <c r="M268" s="1121"/>
      <c r="N268" s="1121"/>
      <c r="O268" s="1121"/>
      <c r="P268" s="1121"/>
      <c r="Q268" s="1122"/>
      <c r="R268" s="372"/>
      <c r="T268"/>
      <c r="U268"/>
      <c r="V268"/>
      <c r="W268"/>
      <c r="X268"/>
      <c r="Y268"/>
      <c r="Z268"/>
      <c r="AA268"/>
      <c r="AB268"/>
      <c r="AC268"/>
      <c r="AD268"/>
      <c r="AE268"/>
      <c r="AF268"/>
      <c r="AG268"/>
      <c r="AH268"/>
      <c r="AI268"/>
      <c r="AJ268"/>
      <c r="AK268"/>
      <c r="AL268"/>
      <c r="AM268"/>
    </row>
    <row r="269" spans="1:39" x14ac:dyDescent="0.15">
      <c r="A269" s="1114"/>
      <c r="B269" s="1114"/>
      <c r="C269" s="1114"/>
      <c r="D269" s="1123"/>
      <c r="E269" s="1124"/>
      <c r="F269" s="1124"/>
      <c r="G269" s="1124"/>
      <c r="H269" s="1124"/>
      <c r="I269" s="1124"/>
      <c r="J269" s="1124"/>
      <c r="K269" s="1124"/>
      <c r="L269" s="1124"/>
      <c r="M269" s="1124"/>
      <c r="N269" s="1124"/>
      <c r="O269" s="1124"/>
      <c r="P269" s="1124"/>
      <c r="Q269" s="1125"/>
      <c r="R269" s="372"/>
      <c r="T269"/>
      <c r="U269"/>
      <c r="V269"/>
      <c r="W269"/>
      <c r="X269"/>
      <c r="Y269"/>
      <c r="Z269"/>
      <c r="AA269"/>
      <c r="AB269"/>
      <c r="AC269"/>
      <c r="AD269"/>
      <c r="AE269"/>
      <c r="AF269"/>
      <c r="AG269"/>
      <c r="AH269"/>
      <c r="AI269"/>
      <c r="AJ269"/>
      <c r="AK269"/>
      <c r="AL269"/>
      <c r="AM269"/>
    </row>
    <row r="270" spans="1:39" x14ac:dyDescent="0.15">
      <c r="A270" s="1114"/>
      <c r="B270" s="1114"/>
      <c r="C270" s="1114"/>
      <c r="D270" s="1123"/>
      <c r="E270" s="1124"/>
      <c r="F270" s="1124"/>
      <c r="G270" s="1124"/>
      <c r="H270" s="1124"/>
      <c r="I270" s="1124"/>
      <c r="J270" s="1124"/>
      <c r="K270" s="1124"/>
      <c r="L270" s="1124"/>
      <c r="M270" s="1124"/>
      <c r="N270" s="1124"/>
      <c r="O270" s="1124"/>
      <c r="P270" s="1124"/>
      <c r="Q270" s="1125"/>
      <c r="R270" s="372"/>
      <c r="T270"/>
      <c r="U270"/>
      <c r="V270"/>
      <c r="W270"/>
      <c r="X270"/>
      <c r="Y270"/>
      <c r="Z270"/>
      <c r="AA270"/>
      <c r="AB270"/>
      <c r="AC270"/>
      <c r="AD270"/>
      <c r="AE270"/>
      <c r="AF270"/>
      <c r="AG270"/>
      <c r="AH270"/>
      <c r="AI270"/>
      <c r="AJ270"/>
      <c r="AK270"/>
      <c r="AL270"/>
      <c r="AM270"/>
    </row>
    <row r="271" spans="1:39" x14ac:dyDescent="0.15">
      <c r="A271" s="1114"/>
      <c r="B271" s="1114"/>
      <c r="C271" s="1114"/>
      <c r="D271" s="1126"/>
      <c r="E271" s="1127"/>
      <c r="F271" s="1127"/>
      <c r="G271" s="1127"/>
      <c r="H271" s="1127"/>
      <c r="I271" s="1127"/>
      <c r="J271" s="1127"/>
      <c r="K271" s="1127"/>
      <c r="L271" s="1127"/>
      <c r="M271" s="1127"/>
      <c r="N271" s="1127"/>
      <c r="O271" s="1127"/>
      <c r="P271" s="1127"/>
      <c r="Q271" s="1128"/>
      <c r="R271" s="372"/>
      <c r="T271"/>
      <c r="U271"/>
      <c r="V271"/>
      <c r="W271"/>
      <c r="X271"/>
      <c r="Y271"/>
      <c r="Z271"/>
      <c r="AA271"/>
      <c r="AB271"/>
      <c r="AC271"/>
      <c r="AD271"/>
      <c r="AE271"/>
      <c r="AF271"/>
      <c r="AG271"/>
      <c r="AH271"/>
      <c r="AI271"/>
      <c r="AJ271"/>
      <c r="AK271"/>
      <c r="AL271"/>
      <c r="AM271"/>
    </row>
    <row r="272" spans="1:39" ht="12.75" customHeight="1" x14ac:dyDescent="0.15">
      <c r="A272" s="1106" t="s">
        <v>719</v>
      </c>
      <c r="B272" s="1106"/>
      <c r="C272" s="1106"/>
      <c r="D272" s="1106"/>
      <c r="E272" s="1106"/>
      <c r="F272" s="1106"/>
      <c r="G272" s="1106"/>
      <c r="H272" s="1106"/>
      <c r="I272" s="1106"/>
      <c r="J272" s="1106"/>
      <c r="K272" s="1106"/>
      <c r="L272" s="1106"/>
      <c r="M272" s="1106"/>
      <c r="N272" s="1106"/>
      <c r="O272" s="1106"/>
      <c r="P272" s="1106"/>
      <c r="Q272" s="1106"/>
      <c r="R272" s="416"/>
      <c r="T272"/>
      <c r="U272"/>
      <c r="V272"/>
      <c r="W272"/>
      <c r="X272"/>
      <c r="Y272"/>
      <c r="Z272"/>
      <c r="AA272"/>
      <c r="AB272"/>
      <c r="AC272"/>
      <c r="AD272"/>
      <c r="AE272"/>
      <c r="AF272"/>
      <c r="AG272"/>
      <c r="AH272"/>
      <c r="AI272"/>
      <c r="AJ272"/>
      <c r="AK272"/>
      <c r="AL272"/>
      <c r="AM272"/>
    </row>
    <row r="273" spans="1:39" x14ac:dyDescent="0.15">
      <c r="A273" s="1107"/>
      <c r="B273" s="1107"/>
      <c r="C273" s="1107"/>
      <c r="D273" s="1107"/>
      <c r="E273" s="1107"/>
      <c r="F273" s="1107"/>
      <c r="G273" s="1107"/>
      <c r="H273" s="1107"/>
      <c r="I273" s="1107"/>
      <c r="J273" s="1107"/>
      <c r="K273" s="1107"/>
      <c r="L273" s="1107"/>
      <c r="M273" s="1107"/>
      <c r="N273" s="1107"/>
      <c r="O273" s="1107"/>
      <c r="P273" s="1107"/>
      <c r="Q273" s="1107"/>
      <c r="R273" s="415"/>
      <c r="T273"/>
      <c r="U273"/>
      <c r="V273"/>
      <c r="W273"/>
      <c r="X273"/>
      <c r="Y273"/>
      <c r="Z273"/>
      <c r="AA273"/>
      <c r="AB273"/>
      <c r="AC273"/>
      <c r="AD273"/>
      <c r="AE273"/>
      <c r="AF273"/>
      <c r="AG273"/>
      <c r="AH273"/>
      <c r="AI273"/>
      <c r="AJ273"/>
      <c r="AK273"/>
      <c r="AL273"/>
      <c r="AM273"/>
    </row>
    <row r="274" spans="1:39" x14ac:dyDescent="0.15">
      <c r="A274" s="1107"/>
      <c r="B274" s="1107"/>
      <c r="C274" s="1107"/>
      <c r="D274" s="1107"/>
      <c r="E274" s="1107"/>
      <c r="F274" s="1107"/>
      <c r="G274" s="1107"/>
      <c r="H274" s="1107"/>
      <c r="I274" s="1107"/>
      <c r="J274" s="1107"/>
      <c r="K274" s="1107"/>
      <c r="L274" s="1107"/>
      <c r="M274" s="1107"/>
      <c r="N274" s="1107"/>
      <c r="O274" s="1107"/>
      <c r="P274" s="1107"/>
      <c r="Q274" s="1107"/>
      <c r="R274" s="415"/>
      <c r="T274"/>
      <c r="U274"/>
      <c r="V274"/>
      <c r="W274"/>
      <c r="X274"/>
      <c r="Y274"/>
      <c r="Z274"/>
      <c r="AA274"/>
      <c r="AB274"/>
      <c r="AC274"/>
      <c r="AD274"/>
      <c r="AE274"/>
      <c r="AF274"/>
      <c r="AG274"/>
      <c r="AH274"/>
      <c r="AI274"/>
      <c r="AJ274"/>
      <c r="AK274"/>
      <c r="AL274"/>
      <c r="AM274"/>
    </row>
    <row r="275" spans="1:39" x14ac:dyDescent="0.15">
      <c r="A275" s="1107"/>
      <c r="B275" s="1107"/>
      <c r="C275" s="1107"/>
      <c r="D275" s="1107"/>
      <c r="E275" s="1107"/>
      <c r="F275" s="1107"/>
      <c r="G275" s="1107"/>
      <c r="H275" s="1107"/>
      <c r="I275" s="1107"/>
      <c r="J275" s="1107"/>
      <c r="K275" s="1107"/>
      <c r="L275" s="1107"/>
      <c r="M275" s="1107"/>
      <c r="N275" s="1107"/>
      <c r="O275" s="1107"/>
      <c r="P275" s="1107"/>
      <c r="Q275" s="1107"/>
      <c r="R275" s="415"/>
      <c r="T275"/>
      <c r="U275"/>
      <c r="V275"/>
      <c r="W275"/>
      <c r="X275"/>
      <c r="Y275"/>
      <c r="Z275"/>
      <c r="AA275"/>
      <c r="AB275"/>
      <c r="AC275"/>
      <c r="AD275"/>
      <c r="AE275"/>
      <c r="AF275"/>
      <c r="AG275"/>
      <c r="AH275"/>
      <c r="AI275"/>
      <c r="AJ275"/>
      <c r="AK275"/>
      <c r="AL275"/>
      <c r="AM275"/>
    </row>
    <row r="276" spans="1:39" x14ac:dyDescent="0.15">
      <c r="A276" s="1107"/>
      <c r="B276" s="1107"/>
      <c r="C276" s="1107"/>
      <c r="D276" s="1107"/>
      <c r="E276" s="1107"/>
      <c r="F276" s="1107"/>
      <c r="G276" s="1107"/>
      <c r="H276" s="1107"/>
      <c r="I276" s="1107"/>
      <c r="J276" s="1107"/>
      <c r="K276" s="1107"/>
      <c r="L276" s="1107"/>
      <c r="M276" s="1107"/>
      <c r="N276" s="1107"/>
      <c r="O276" s="1107"/>
      <c r="P276" s="1107"/>
      <c r="Q276" s="1107"/>
      <c r="R276" s="415"/>
      <c r="T276"/>
      <c r="U276"/>
      <c r="V276"/>
      <c r="W276"/>
      <c r="X276"/>
      <c r="Y276"/>
      <c r="Z276"/>
      <c r="AA276"/>
      <c r="AB276"/>
      <c r="AC276"/>
      <c r="AD276"/>
      <c r="AE276"/>
      <c r="AF276"/>
      <c r="AG276"/>
      <c r="AH276"/>
      <c r="AI276"/>
      <c r="AJ276"/>
      <c r="AK276"/>
      <c r="AL276"/>
      <c r="AM276"/>
    </row>
    <row r="277" spans="1:39" x14ac:dyDescent="0.15">
      <c r="T277"/>
      <c r="U277"/>
      <c r="V277"/>
      <c r="W277"/>
      <c r="X277"/>
      <c r="Y277"/>
      <c r="Z277"/>
      <c r="AA277"/>
      <c r="AB277"/>
      <c r="AC277"/>
      <c r="AD277"/>
      <c r="AE277"/>
      <c r="AF277"/>
      <c r="AG277"/>
      <c r="AH277"/>
      <c r="AI277"/>
      <c r="AJ277"/>
      <c r="AK277"/>
      <c r="AL277"/>
      <c r="AM277"/>
    </row>
    <row r="278" spans="1:39" x14ac:dyDescent="0.15">
      <c r="A278" s="3" t="s">
        <v>480</v>
      </c>
      <c r="B278" s="3"/>
      <c r="C278" s="3"/>
      <c r="D278" s="3"/>
      <c r="E278" s="3"/>
      <c r="F278" s="3"/>
      <c r="G278" s="3"/>
      <c r="H278" s="3"/>
      <c r="I278" s="3"/>
      <c r="J278" s="3"/>
      <c r="K278" s="3"/>
      <c r="L278" s="3"/>
      <c r="M278" s="3"/>
      <c r="N278" s="3"/>
      <c r="O278" s="3"/>
      <c r="P278" s="3"/>
      <c r="Q278" s="3"/>
      <c r="R278" s="3"/>
      <c r="T278"/>
      <c r="U278"/>
      <c r="V278"/>
      <c r="W278"/>
      <c r="X278"/>
      <c r="Y278"/>
      <c r="Z278"/>
      <c r="AA278"/>
      <c r="AB278"/>
      <c r="AC278"/>
      <c r="AD278"/>
      <c r="AE278"/>
      <c r="AF278"/>
      <c r="AG278"/>
      <c r="AH278"/>
      <c r="AI278"/>
      <c r="AJ278"/>
      <c r="AK278"/>
      <c r="AL278"/>
      <c r="AM278"/>
    </row>
    <row r="279" spans="1:39" x14ac:dyDescent="0.15">
      <c r="A279" s="3"/>
      <c r="B279" s="3"/>
      <c r="C279" s="3"/>
      <c r="D279" s="3"/>
      <c r="E279" s="3"/>
      <c r="F279" s="3"/>
      <c r="G279" s="3"/>
      <c r="H279" s="3"/>
      <c r="I279" s="3"/>
      <c r="J279" s="3"/>
      <c r="K279" s="3"/>
      <c r="L279" s="3"/>
      <c r="M279" s="3"/>
      <c r="N279" s="3"/>
      <c r="O279" s="3"/>
      <c r="P279" s="3"/>
      <c r="Q279" s="3"/>
      <c r="R279" s="3"/>
      <c r="T279"/>
      <c r="U279"/>
      <c r="V279"/>
      <c r="W279"/>
      <c r="X279"/>
      <c r="Y279"/>
      <c r="Z279"/>
      <c r="AA279"/>
      <c r="AB279"/>
      <c r="AC279"/>
      <c r="AD279"/>
      <c r="AE279"/>
      <c r="AF279"/>
      <c r="AG279"/>
      <c r="AH279"/>
      <c r="AI279"/>
      <c r="AJ279"/>
      <c r="AK279"/>
      <c r="AL279"/>
      <c r="AM279"/>
    </row>
    <row r="280" spans="1:39" x14ac:dyDescent="0.15">
      <c r="A280" s="1141" t="s">
        <v>462</v>
      </c>
      <c r="B280" s="1142"/>
      <c r="C280" s="1143"/>
      <c r="D280" s="1150" t="s">
        <v>23</v>
      </c>
      <c r="E280" s="1151"/>
      <c r="F280" s="1152"/>
      <c r="G280" s="1113"/>
      <c r="H280" s="1113"/>
      <c r="I280" s="1113"/>
      <c r="J280" s="1113"/>
      <c r="K280" s="1113"/>
      <c r="L280" s="1113"/>
      <c r="M280" s="1113"/>
      <c r="N280" s="1153" t="str">
        <f>IF(AND(AC49="空白",AC50="有"),AD50,"")</f>
        <v/>
      </c>
      <c r="O280" s="1154"/>
      <c r="P280" s="1154"/>
      <c r="Q280" s="1154"/>
      <c r="R280" s="3"/>
      <c r="T280"/>
      <c r="U280"/>
      <c r="V280"/>
      <c r="W280"/>
      <c r="X280"/>
      <c r="Y280"/>
      <c r="Z280"/>
      <c r="AA280"/>
      <c r="AB280"/>
      <c r="AC280"/>
      <c r="AD280"/>
      <c r="AE280"/>
      <c r="AF280"/>
      <c r="AG280"/>
      <c r="AH280"/>
      <c r="AI280"/>
      <c r="AJ280"/>
      <c r="AK280"/>
      <c r="AL280"/>
      <c r="AM280"/>
    </row>
    <row r="281" spans="1:39" x14ac:dyDescent="0.15">
      <c r="A281" s="1144"/>
      <c r="B281" s="1145"/>
      <c r="C281" s="1146"/>
      <c r="D281" s="1150" t="s">
        <v>24</v>
      </c>
      <c r="E281" s="1151"/>
      <c r="F281" s="1152"/>
      <c r="G281" s="1113"/>
      <c r="H281" s="1113"/>
      <c r="I281" s="1113"/>
      <c r="J281" s="1113"/>
      <c r="K281" s="1113"/>
      <c r="L281" s="1113"/>
      <c r="M281" s="1113"/>
      <c r="N281" s="1153"/>
      <c r="O281" s="1154"/>
      <c r="P281" s="1154"/>
      <c r="Q281" s="1154"/>
      <c r="R281" s="3"/>
      <c r="T281"/>
      <c r="U281"/>
      <c r="V281"/>
      <c r="W281"/>
      <c r="X281"/>
      <c r="Y281"/>
      <c r="Z281"/>
      <c r="AA281"/>
      <c r="AB281"/>
      <c r="AC281"/>
      <c r="AD281"/>
      <c r="AE281"/>
      <c r="AF281"/>
      <c r="AG281"/>
      <c r="AH281"/>
      <c r="AI281"/>
      <c r="AJ281"/>
      <c r="AK281"/>
      <c r="AL281"/>
      <c r="AM281"/>
    </row>
    <row r="282" spans="1:39" x14ac:dyDescent="0.15">
      <c r="A282" s="1144"/>
      <c r="B282" s="1145"/>
      <c r="C282" s="1146"/>
      <c r="D282" s="1150" t="s">
        <v>13</v>
      </c>
      <c r="E282" s="1151"/>
      <c r="F282" s="1152"/>
      <c r="G282" s="1112"/>
      <c r="H282" s="1113"/>
      <c r="I282" s="1113"/>
      <c r="J282" s="1113"/>
      <c r="K282" s="1113"/>
      <c r="L282" s="1113"/>
      <c r="M282" s="1113"/>
      <c r="N282" s="1153"/>
      <c r="O282" s="1154"/>
      <c r="P282" s="1154"/>
      <c r="Q282" s="1154"/>
      <c r="R282" s="3"/>
      <c r="T282"/>
      <c r="U282"/>
      <c r="V282"/>
      <c r="W282"/>
      <c r="X282"/>
      <c r="Y282"/>
      <c r="Z282"/>
      <c r="AA282"/>
      <c r="AB282"/>
      <c r="AC282"/>
      <c r="AD282"/>
      <c r="AE282"/>
      <c r="AF282"/>
      <c r="AG282"/>
      <c r="AH282"/>
      <c r="AI282"/>
      <c r="AJ282"/>
      <c r="AK282"/>
      <c r="AL282"/>
      <c r="AM282"/>
    </row>
    <row r="283" spans="1:39" x14ac:dyDescent="0.15">
      <c r="A283" s="1144"/>
      <c r="B283" s="1145"/>
      <c r="C283" s="1146"/>
      <c r="D283" s="1109" t="s">
        <v>25</v>
      </c>
      <c r="E283" s="1110"/>
      <c r="F283" s="1111"/>
      <c r="G283" s="1112"/>
      <c r="H283" s="1113"/>
      <c r="I283" s="1113"/>
      <c r="J283" s="1113"/>
      <c r="K283" s="1113"/>
      <c r="L283" s="1113"/>
      <c r="M283" s="1113"/>
      <c r="N283" s="3"/>
      <c r="O283" s="3"/>
      <c r="P283" s="3"/>
      <c r="Q283" s="3"/>
      <c r="R283" s="3"/>
      <c r="T283"/>
      <c r="U283"/>
      <c r="V283"/>
      <c r="W283"/>
      <c r="X283"/>
      <c r="Y283"/>
      <c r="Z283"/>
      <c r="AA283"/>
      <c r="AB283"/>
      <c r="AC283"/>
      <c r="AD283"/>
      <c r="AE283"/>
      <c r="AF283"/>
      <c r="AG283"/>
      <c r="AH283"/>
      <c r="AI283"/>
      <c r="AJ283"/>
      <c r="AK283"/>
      <c r="AL283"/>
      <c r="AM283"/>
    </row>
    <row r="284" spans="1:39" x14ac:dyDescent="0.15">
      <c r="A284" s="1144"/>
      <c r="B284" s="1145"/>
      <c r="C284" s="1146"/>
      <c r="D284" s="1112"/>
      <c r="E284" s="1112"/>
      <c r="F284" s="1112"/>
      <c r="G284" s="1112"/>
      <c r="H284" s="1112"/>
      <c r="I284" s="1112"/>
      <c r="J284" s="1112"/>
      <c r="K284" s="1112"/>
      <c r="L284" s="1112"/>
      <c r="M284" s="1112"/>
      <c r="N284" s="1112"/>
      <c r="O284" s="1112"/>
      <c r="P284" s="1112"/>
      <c r="Q284" s="1112"/>
      <c r="R284" s="420"/>
      <c r="T284"/>
      <c r="U284"/>
      <c r="V284"/>
      <c r="W284"/>
      <c r="X284"/>
      <c r="Y284"/>
      <c r="Z284"/>
      <c r="AA284"/>
      <c r="AB284"/>
      <c r="AC284"/>
      <c r="AD284"/>
      <c r="AE284"/>
      <c r="AF284"/>
      <c r="AG284"/>
      <c r="AH284"/>
      <c r="AI284"/>
      <c r="AJ284"/>
      <c r="AK284"/>
      <c r="AL284"/>
      <c r="AM284"/>
    </row>
    <row r="285" spans="1:39" x14ac:dyDescent="0.15">
      <c r="A285" s="1144"/>
      <c r="B285" s="1145"/>
      <c r="C285" s="1146"/>
      <c r="D285" s="1112"/>
      <c r="E285" s="1112"/>
      <c r="F285" s="1112"/>
      <c r="G285" s="1112"/>
      <c r="H285" s="1112"/>
      <c r="I285" s="1112"/>
      <c r="J285" s="1112"/>
      <c r="K285" s="1112"/>
      <c r="L285" s="1112"/>
      <c r="M285" s="1112"/>
      <c r="N285" s="1112"/>
      <c r="O285" s="1112"/>
      <c r="P285" s="1112"/>
      <c r="Q285" s="1112"/>
      <c r="R285" s="420"/>
      <c r="T285"/>
      <c r="U285"/>
      <c r="V285"/>
      <c r="W285"/>
      <c r="X285"/>
      <c r="Y285"/>
      <c r="Z285"/>
      <c r="AA285"/>
      <c r="AB285"/>
      <c r="AC285"/>
      <c r="AD285"/>
      <c r="AE285"/>
      <c r="AF285"/>
      <c r="AG285"/>
      <c r="AH285"/>
      <c r="AI285"/>
      <c r="AJ285"/>
      <c r="AK285"/>
      <c r="AL285"/>
      <c r="AM285"/>
    </row>
    <row r="286" spans="1:39" x14ac:dyDescent="0.15">
      <c r="A286" s="1144"/>
      <c r="B286" s="1145"/>
      <c r="C286" s="1146"/>
      <c r="D286" s="1112"/>
      <c r="E286" s="1112"/>
      <c r="F286" s="1112"/>
      <c r="G286" s="1112"/>
      <c r="H286" s="1112"/>
      <c r="I286" s="1112"/>
      <c r="J286" s="1112"/>
      <c r="K286" s="1112"/>
      <c r="L286" s="1112"/>
      <c r="M286" s="1112"/>
      <c r="N286" s="1112"/>
      <c r="O286" s="1112"/>
      <c r="P286" s="1112"/>
      <c r="Q286" s="1112"/>
      <c r="R286" s="420"/>
      <c r="T286"/>
      <c r="U286"/>
      <c r="V286"/>
      <c r="W286"/>
      <c r="X286"/>
      <c r="Y286"/>
      <c r="Z286"/>
      <c r="AA286"/>
      <c r="AB286"/>
      <c r="AC286"/>
      <c r="AD286"/>
      <c r="AE286"/>
      <c r="AF286"/>
      <c r="AG286"/>
      <c r="AH286"/>
      <c r="AI286"/>
      <c r="AJ286"/>
      <c r="AK286"/>
      <c r="AL286"/>
      <c r="AM286"/>
    </row>
    <row r="287" spans="1:39" x14ac:dyDescent="0.15">
      <c r="A287" s="1147"/>
      <c r="B287" s="1148"/>
      <c r="C287" s="1149"/>
      <c r="D287" s="1112"/>
      <c r="E287" s="1112"/>
      <c r="F287" s="1112"/>
      <c r="G287" s="1112"/>
      <c r="H287" s="1112"/>
      <c r="I287" s="1112"/>
      <c r="J287" s="1112"/>
      <c r="K287" s="1112"/>
      <c r="L287" s="1112"/>
      <c r="M287" s="1112"/>
      <c r="N287" s="1112"/>
      <c r="O287" s="1112"/>
      <c r="P287" s="1112"/>
      <c r="Q287" s="1112"/>
      <c r="R287" s="420"/>
      <c r="T287"/>
      <c r="U287"/>
      <c r="V287"/>
      <c r="W287"/>
      <c r="X287"/>
      <c r="Y287"/>
      <c r="Z287"/>
      <c r="AA287"/>
      <c r="AB287"/>
      <c r="AC287"/>
      <c r="AD287"/>
      <c r="AE287"/>
      <c r="AF287"/>
      <c r="AG287"/>
      <c r="AH287"/>
      <c r="AI287"/>
      <c r="AJ287"/>
      <c r="AK287"/>
      <c r="AL287"/>
      <c r="AM287"/>
    </row>
    <row r="288" spans="1:39" x14ac:dyDescent="0.15">
      <c r="A288" s="1141" t="s">
        <v>26</v>
      </c>
      <c r="B288" s="1142"/>
      <c r="C288" s="1143"/>
      <c r="D288" s="1150" t="s">
        <v>23</v>
      </c>
      <c r="E288" s="1151"/>
      <c r="F288" s="1152"/>
      <c r="G288" s="1113"/>
      <c r="H288" s="1113"/>
      <c r="I288" s="1113"/>
      <c r="J288" s="1113"/>
      <c r="K288" s="1113"/>
      <c r="L288" s="1113"/>
      <c r="M288" s="1113"/>
      <c r="N288" s="3"/>
      <c r="O288" s="3"/>
      <c r="P288" s="3"/>
      <c r="Q288" s="3"/>
      <c r="R288" s="3"/>
      <c r="T288"/>
      <c r="U288"/>
      <c r="V288"/>
      <c r="W288"/>
      <c r="X288"/>
      <c r="Y288"/>
      <c r="Z288"/>
      <c r="AA288"/>
      <c r="AB288"/>
      <c r="AC288"/>
      <c r="AD288"/>
      <c r="AE288"/>
      <c r="AF288"/>
      <c r="AG288"/>
      <c r="AH288"/>
      <c r="AI288"/>
      <c r="AJ288"/>
      <c r="AK288"/>
      <c r="AL288"/>
      <c r="AM288"/>
    </row>
    <row r="289" spans="1:39" x14ac:dyDescent="0.15">
      <c r="A289" s="1144"/>
      <c r="B289" s="1145"/>
      <c r="C289" s="1146"/>
      <c r="D289" s="1150" t="s">
        <v>24</v>
      </c>
      <c r="E289" s="1151"/>
      <c r="F289" s="1152"/>
      <c r="G289" s="1113"/>
      <c r="H289" s="1113"/>
      <c r="I289" s="1113"/>
      <c r="J289" s="1113"/>
      <c r="K289" s="1113"/>
      <c r="L289" s="1113"/>
      <c r="M289" s="1113"/>
      <c r="N289" s="3"/>
      <c r="O289" s="3"/>
      <c r="P289" s="3"/>
      <c r="Q289" s="3"/>
      <c r="R289" s="3"/>
      <c r="T289"/>
      <c r="U289"/>
      <c r="V289"/>
      <c r="W289"/>
      <c r="X289"/>
      <c r="Y289"/>
      <c r="Z289"/>
      <c r="AA289"/>
      <c r="AB289"/>
      <c r="AC289"/>
      <c r="AD289"/>
      <c r="AE289"/>
      <c r="AF289"/>
      <c r="AG289"/>
      <c r="AH289"/>
      <c r="AI289"/>
      <c r="AJ289"/>
      <c r="AK289"/>
      <c r="AL289"/>
      <c r="AM289"/>
    </row>
    <row r="290" spans="1:39" x14ac:dyDescent="0.15">
      <c r="A290" s="1144"/>
      <c r="B290" s="1145"/>
      <c r="C290" s="1146"/>
      <c r="D290" s="1150" t="s">
        <v>13</v>
      </c>
      <c r="E290" s="1151"/>
      <c r="F290" s="1152"/>
      <c r="G290" s="1112"/>
      <c r="H290" s="1113"/>
      <c r="I290" s="1113"/>
      <c r="J290" s="1113"/>
      <c r="K290" s="1113"/>
      <c r="L290" s="1113"/>
      <c r="M290" s="1113"/>
      <c r="N290" s="3"/>
      <c r="O290" s="3"/>
      <c r="P290" s="3"/>
      <c r="Q290" s="3"/>
      <c r="R290" s="3"/>
      <c r="T290"/>
      <c r="U290"/>
      <c r="V290"/>
      <c r="W290"/>
      <c r="X290"/>
      <c r="Y290"/>
      <c r="Z290"/>
      <c r="AA290"/>
      <c r="AB290"/>
      <c r="AC290"/>
      <c r="AD290"/>
      <c r="AE290"/>
      <c r="AF290"/>
      <c r="AG290"/>
      <c r="AH290"/>
      <c r="AI290"/>
      <c r="AJ290"/>
      <c r="AK290"/>
      <c r="AL290"/>
      <c r="AM290"/>
    </row>
    <row r="291" spans="1:39" x14ac:dyDescent="0.15">
      <c r="A291" s="1144"/>
      <c r="B291" s="1145"/>
      <c r="C291" s="1146"/>
      <c r="D291" s="1109" t="s">
        <v>25</v>
      </c>
      <c r="E291" s="1110"/>
      <c r="F291" s="1111"/>
      <c r="G291" s="1112"/>
      <c r="H291" s="1113"/>
      <c r="I291" s="1113"/>
      <c r="J291" s="1113"/>
      <c r="K291" s="1113"/>
      <c r="L291" s="1113"/>
      <c r="M291" s="1113"/>
      <c r="N291" s="3"/>
      <c r="O291" s="3"/>
      <c r="P291" s="3"/>
      <c r="Q291" s="3"/>
      <c r="R291" s="3"/>
      <c r="T291"/>
      <c r="U291"/>
      <c r="V291"/>
      <c r="W291"/>
      <c r="X291"/>
      <c r="Y291"/>
      <c r="Z291"/>
      <c r="AA291"/>
      <c r="AB291"/>
      <c r="AC291"/>
      <c r="AD291"/>
      <c r="AE291"/>
      <c r="AF291"/>
      <c r="AG291"/>
      <c r="AH291"/>
      <c r="AI291"/>
      <c r="AJ291"/>
      <c r="AK291"/>
      <c r="AL291"/>
      <c r="AM291"/>
    </row>
    <row r="292" spans="1:39" x14ac:dyDescent="0.15">
      <c r="A292" s="1144"/>
      <c r="B292" s="1145"/>
      <c r="C292" s="1146"/>
      <c r="D292" s="1109" t="s">
        <v>461</v>
      </c>
      <c r="E292" s="1110"/>
      <c r="F292" s="1111"/>
      <c r="G292" s="1112"/>
      <c r="H292" s="1113"/>
      <c r="I292" s="1113"/>
      <c r="J292" s="1113"/>
      <c r="K292" s="1113"/>
      <c r="L292" s="1113"/>
      <c r="M292" s="1113"/>
      <c r="N292" s="3"/>
      <c r="O292" s="3"/>
      <c r="P292" s="3"/>
      <c r="Q292" s="3"/>
      <c r="R292" s="3"/>
      <c r="T292"/>
      <c r="U292"/>
      <c r="V292"/>
      <c r="W292"/>
      <c r="X292"/>
      <c r="Y292"/>
      <c r="Z292"/>
      <c r="AA292"/>
      <c r="AB292"/>
      <c r="AC292"/>
      <c r="AD292"/>
      <c r="AE292"/>
      <c r="AF292"/>
      <c r="AG292"/>
      <c r="AH292"/>
      <c r="AI292"/>
      <c r="AJ292"/>
      <c r="AK292"/>
      <c r="AL292"/>
      <c r="AM292"/>
    </row>
    <row r="293" spans="1:39" x14ac:dyDescent="0.15">
      <c r="A293" s="1144"/>
      <c r="B293" s="1145"/>
      <c r="C293" s="1146"/>
      <c r="D293" s="1112"/>
      <c r="E293" s="1112"/>
      <c r="F293" s="1112"/>
      <c r="G293" s="1112"/>
      <c r="H293" s="1112"/>
      <c r="I293" s="1112"/>
      <c r="J293" s="1112"/>
      <c r="K293" s="1112"/>
      <c r="L293" s="1112"/>
      <c r="M293" s="1112"/>
      <c r="N293" s="1112"/>
      <c r="O293" s="1112"/>
      <c r="P293" s="1112"/>
      <c r="Q293" s="1112"/>
      <c r="R293" s="372"/>
      <c r="T293"/>
      <c r="U293"/>
      <c r="V293"/>
      <c r="W293"/>
      <c r="X293"/>
      <c r="Y293"/>
      <c r="Z293"/>
      <c r="AA293"/>
      <c r="AB293"/>
      <c r="AC293"/>
      <c r="AD293"/>
      <c r="AE293"/>
      <c r="AF293"/>
      <c r="AG293"/>
      <c r="AH293"/>
      <c r="AI293"/>
      <c r="AJ293"/>
      <c r="AK293"/>
      <c r="AL293"/>
      <c r="AM293"/>
    </row>
    <row r="294" spans="1:39" x14ac:dyDescent="0.15">
      <c r="A294" s="1144"/>
      <c r="B294" s="1145"/>
      <c r="C294" s="1146"/>
      <c r="D294" s="1112"/>
      <c r="E294" s="1112"/>
      <c r="F294" s="1112"/>
      <c r="G294" s="1112"/>
      <c r="H294" s="1112"/>
      <c r="I294" s="1112"/>
      <c r="J294" s="1112"/>
      <c r="K294" s="1112"/>
      <c r="L294" s="1112"/>
      <c r="M294" s="1112"/>
      <c r="N294" s="1112"/>
      <c r="O294" s="1112"/>
      <c r="P294" s="1112"/>
      <c r="Q294" s="1112"/>
      <c r="R294" s="372"/>
      <c r="T294"/>
      <c r="U294"/>
      <c r="V294"/>
      <c r="W294"/>
      <c r="X294"/>
      <c r="Y294"/>
      <c r="Z294"/>
      <c r="AA294"/>
      <c r="AB294"/>
      <c r="AC294"/>
      <c r="AD294"/>
      <c r="AE294"/>
      <c r="AF294"/>
      <c r="AG294"/>
      <c r="AH294"/>
      <c r="AI294"/>
      <c r="AJ294"/>
      <c r="AK294"/>
      <c r="AL294"/>
      <c r="AM294"/>
    </row>
    <row r="295" spans="1:39" x14ac:dyDescent="0.15">
      <c r="A295" s="1144"/>
      <c r="B295" s="1145"/>
      <c r="C295" s="1146"/>
      <c r="D295" s="1112"/>
      <c r="E295" s="1112"/>
      <c r="F295" s="1112"/>
      <c r="G295" s="1112"/>
      <c r="H295" s="1112"/>
      <c r="I295" s="1112"/>
      <c r="J295" s="1112"/>
      <c r="K295" s="1112"/>
      <c r="L295" s="1112"/>
      <c r="M295" s="1112"/>
      <c r="N295" s="1112"/>
      <c r="O295" s="1112"/>
      <c r="P295" s="1112"/>
      <c r="Q295" s="1112"/>
      <c r="R295" s="372"/>
      <c r="T295"/>
      <c r="U295"/>
      <c r="V295"/>
      <c r="W295"/>
      <c r="X295"/>
      <c r="Y295"/>
      <c r="Z295"/>
      <c r="AA295"/>
      <c r="AB295"/>
      <c r="AC295"/>
      <c r="AD295"/>
      <c r="AE295"/>
      <c r="AF295"/>
      <c r="AG295"/>
      <c r="AH295"/>
      <c r="AI295"/>
      <c r="AJ295"/>
      <c r="AK295"/>
      <c r="AL295"/>
      <c r="AM295"/>
    </row>
    <row r="296" spans="1:39" x14ac:dyDescent="0.15">
      <c r="A296" s="1147"/>
      <c r="B296" s="1148"/>
      <c r="C296" s="1149"/>
      <c r="D296" s="1112"/>
      <c r="E296" s="1112"/>
      <c r="F296" s="1112"/>
      <c r="G296" s="1112"/>
      <c r="H296" s="1112"/>
      <c r="I296" s="1112"/>
      <c r="J296" s="1112"/>
      <c r="K296" s="1112"/>
      <c r="L296" s="1112"/>
      <c r="M296" s="1112"/>
      <c r="N296" s="1112"/>
      <c r="O296" s="1112"/>
      <c r="P296" s="1112"/>
      <c r="Q296" s="1112"/>
      <c r="R296" s="372"/>
      <c r="T296"/>
      <c r="U296"/>
      <c r="V296"/>
      <c r="W296"/>
      <c r="X296"/>
      <c r="Y296"/>
      <c r="Z296"/>
      <c r="AA296"/>
      <c r="AB296"/>
      <c r="AC296"/>
      <c r="AD296"/>
      <c r="AE296"/>
      <c r="AF296"/>
      <c r="AG296"/>
      <c r="AH296"/>
      <c r="AI296"/>
      <c r="AJ296"/>
      <c r="AK296"/>
      <c r="AL296"/>
      <c r="AM296"/>
    </row>
    <row r="297" spans="1:39" x14ac:dyDescent="0.15">
      <c r="A297" s="1114" t="s">
        <v>117</v>
      </c>
      <c r="B297" s="1114"/>
      <c r="C297" s="1114"/>
      <c r="D297" s="1112"/>
      <c r="E297" s="1112"/>
      <c r="F297" s="1112"/>
      <c r="G297" s="1112"/>
      <c r="H297" s="1112"/>
      <c r="I297" s="1112"/>
      <c r="J297" s="1112"/>
      <c r="K297" s="1112"/>
      <c r="L297" s="1112"/>
      <c r="M297" s="1112"/>
      <c r="N297" s="1112"/>
      <c r="O297" s="1112"/>
      <c r="P297" s="1112"/>
      <c r="Q297" s="1112"/>
      <c r="R297" s="372"/>
      <c r="T297"/>
      <c r="U297"/>
      <c r="V297"/>
      <c r="W297"/>
      <c r="X297"/>
      <c r="Y297"/>
      <c r="Z297"/>
      <c r="AA297"/>
      <c r="AB297"/>
      <c r="AC297"/>
      <c r="AD297"/>
      <c r="AE297"/>
      <c r="AF297"/>
      <c r="AG297"/>
      <c r="AH297"/>
      <c r="AI297"/>
      <c r="AJ297"/>
      <c r="AK297"/>
      <c r="AL297"/>
      <c r="AM297"/>
    </row>
    <row r="298" spans="1:39" x14ac:dyDescent="0.15">
      <c r="A298" s="1114"/>
      <c r="B298" s="1114"/>
      <c r="C298" s="1114"/>
      <c r="D298" s="1112"/>
      <c r="E298" s="1112"/>
      <c r="F298" s="1112"/>
      <c r="G298" s="1112"/>
      <c r="H298" s="1112"/>
      <c r="I298" s="1112"/>
      <c r="J298" s="1112"/>
      <c r="K298" s="1112"/>
      <c r="L298" s="1112"/>
      <c r="M298" s="1112"/>
      <c r="N298" s="1112"/>
      <c r="O298" s="1112"/>
      <c r="P298" s="1112"/>
      <c r="Q298" s="1112"/>
      <c r="R298" s="372"/>
      <c r="T298"/>
      <c r="U298"/>
      <c r="V298"/>
      <c r="W298"/>
      <c r="X298"/>
      <c r="Y298"/>
      <c r="Z298"/>
      <c r="AA298"/>
      <c r="AB298"/>
      <c r="AC298"/>
      <c r="AD298"/>
      <c r="AE298"/>
      <c r="AF298"/>
      <c r="AG298"/>
      <c r="AH298"/>
      <c r="AI298"/>
      <c r="AJ298"/>
      <c r="AK298"/>
      <c r="AL298"/>
      <c r="AM298"/>
    </row>
    <row r="299" spans="1:39" x14ac:dyDescent="0.15">
      <c r="A299" s="1114"/>
      <c r="B299" s="1114"/>
      <c r="C299" s="1114"/>
      <c r="D299" s="1112"/>
      <c r="E299" s="1112"/>
      <c r="F299" s="1112"/>
      <c r="G299" s="1112"/>
      <c r="H299" s="1112"/>
      <c r="I299" s="1112"/>
      <c r="J299" s="1112"/>
      <c r="K299" s="1112"/>
      <c r="L299" s="1112"/>
      <c r="M299" s="1112"/>
      <c r="N299" s="1112"/>
      <c r="O299" s="1112"/>
      <c r="P299" s="1112"/>
      <c r="Q299" s="1112"/>
      <c r="R299" s="372"/>
      <c r="T299"/>
      <c r="U299"/>
      <c r="V299"/>
      <c r="W299"/>
      <c r="X299"/>
      <c r="Y299"/>
      <c r="Z299"/>
      <c r="AA299"/>
      <c r="AB299"/>
      <c r="AC299"/>
      <c r="AD299"/>
      <c r="AE299"/>
      <c r="AF299"/>
      <c r="AG299"/>
      <c r="AH299"/>
      <c r="AI299"/>
      <c r="AJ299"/>
      <c r="AK299"/>
      <c r="AL299"/>
      <c r="AM299"/>
    </row>
    <row r="300" spans="1:39" x14ac:dyDescent="0.15">
      <c r="A300" s="1114"/>
      <c r="B300" s="1114"/>
      <c r="C300" s="1114"/>
      <c r="D300" s="1112"/>
      <c r="E300" s="1112"/>
      <c r="F300" s="1112"/>
      <c r="G300" s="1112"/>
      <c r="H300" s="1112"/>
      <c r="I300" s="1112"/>
      <c r="J300" s="1112"/>
      <c r="K300" s="1112"/>
      <c r="L300" s="1112"/>
      <c r="M300" s="1112"/>
      <c r="N300" s="1112"/>
      <c r="O300" s="1112"/>
      <c r="P300" s="1112"/>
      <c r="Q300" s="1112"/>
      <c r="R300" s="372"/>
      <c r="T300"/>
      <c r="U300"/>
      <c r="V300"/>
      <c r="W300"/>
      <c r="X300"/>
      <c r="Y300"/>
      <c r="Z300"/>
      <c r="AA300"/>
      <c r="AB300"/>
      <c r="AC300"/>
      <c r="AD300"/>
      <c r="AE300"/>
      <c r="AF300"/>
      <c r="AG300"/>
      <c r="AH300"/>
      <c r="AI300"/>
      <c r="AJ300"/>
      <c r="AK300"/>
      <c r="AL300"/>
      <c r="AM300"/>
    </row>
    <row r="301" spans="1:39" x14ac:dyDescent="0.15">
      <c r="A301" s="1114"/>
      <c r="B301" s="1114"/>
      <c r="C301" s="1114"/>
      <c r="D301" s="1112"/>
      <c r="E301" s="1112"/>
      <c r="F301" s="1112"/>
      <c r="G301" s="1112"/>
      <c r="H301" s="1112"/>
      <c r="I301" s="1112"/>
      <c r="J301" s="1112"/>
      <c r="K301" s="1112"/>
      <c r="L301" s="1112"/>
      <c r="M301" s="1112"/>
      <c r="N301" s="1112"/>
      <c r="O301" s="1112"/>
      <c r="P301" s="1112"/>
      <c r="Q301" s="1112"/>
      <c r="R301" s="372"/>
      <c r="T301"/>
      <c r="U301"/>
      <c r="V301"/>
      <c r="W301"/>
      <c r="X301"/>
      <c r="Y301"/>
      <c r="Z301"/>
      <c r="AA301"/>
      <c r="AB301"/>
      <c r="AC301"/>
      <c r="AD301"/>
      <c r="AE301"/>
      <c r="AF301"/>
      <c r="AG301"/>
      <c r="AH301"/>
      <c r="AI301"/>
      <c r="AJ301"/>
      <c r="AK301"/>
      <c r="AL301"/>
      <c r="AM301"/>
    </row>
    <row r="302" spans="1:39" ht="12.75" customHeight="1" x14ac:dyDescent="0.15">
      <c r="A302" s="1140" t="s">
        <v>720</v>
      </c>
      <c r="B302" s="1140"/>
      <c r="C302" s="1140"/>
      <c r="D302" s="1140"/>
      <c r="E302" s="1140"/>
      <c r="F302" s="1140"/>
      <c r="G302" s="1140"/>
      <c r="H302" s="1140"/>
      <c r="I302" s="1140"/>
      <c r="J302" s="1140"/>
      <c r="K302" s="1140"/>
      <c r="L302" s="1140"/>
      <c r="M302" s="1140"/>
      <c r="N302" s="1140"/>
      <c r="O302" s="1140"/>
      <c r="P302" s="1140"/>
      <c r="Q302" s="1140"/>
      <c r="R302" s="417"/>
      <c r="T302"/>
      <c r="U302"/>
      <c r="V302"/>
      <c r="W302"/>
      <c r="X302"/>
      <c r="Y302"/>
      <c r="Z302"/>
      <c r="AA302"/>
      <c r="AB302"/>
      <c r="AC302"/>
      <c r="AD302"/>
      <c r="AE302"/>
      <c r="AF302"/>
      <c r="AG302"/>
      <c r="AH302"/>
      <c r="AI302"/>
      <c r="AJ302"/>
      <c r="AK302"/>
      <c r="AL302"/>
      <c r="AM302"/>
    </row>
    <row r="303" spans="1:39" x14ac:dyDescent="0.15">
      <c r="A303" s="605"/>
      <c r="B303" s="605"/>
      <c r="C303" s="605"/>
      <c r="D303" s="605"/>
      <c r="E303" s="605"/>
      <c r="F303" s="605"/>
      <c r="G303" s="605"/>
      <c r="H303" s="605"/>
      <c r="I303" s="605"/>
      <c r="J303" s="605"/>
      <c r="K303" s="605"/>
      <c r="L303" s="605"/>
      <c r="M303" s="605"/>
      <c r="N303" s="605"/>
      <c r="O303" s="605"/>
      <c r="P303" s="605"/>
      <c r="Q303" s="605"/>
      <c r="R303" s="414"/>
      <c r="T303"/>
      <c r="U303"/>
      <c r="V303"/>
      <c r="W303"/>
      <c r="X303"/>
      <c r="Y303"/>
      <c r="Z303"/>
      <c r="AA303"/>
      <c r="AB303"/>
      <c r="AC303"/>
      <c r="AD303"/>
      <c r="AE303"/>
      <c r="AF303"/>
      <c r="AG303"/>
      <c r="AH303"/>
      <c r="AI303"/>
      <c r="AJ303"/>
      <c r="AK303"/>
      <c r="AL303"/>
      <c r="AM303"/>
    </row>
    <row r="304" spans="1:39" x14ac:dyDescent="0.15">
      <c r="A304" s="605"/>
      <c r="B304" s="605"/>
      <c r="C304" s="605"/>
      <c r="D304" s="605"/>
      <c r="E304" s="605"/>
      <c r="F304" s="605"/>
      <c r="G304" s="605"/>
      <c r="H304" s="605"/>
      <c r="I304" s="605"/>
      <c r="J304" s="605"/>
      <c r="K304" s="605"/>
      <c r="L304" s="605"/>
      <c r="M304" s="605"/>
      <c r="N304" s="605"/>
      <c r="O304" s="605"/>
      <c r="P304" s="605"/>
      <c r="Q304" s="605"/>
      <c r="R304" s="414"/>
      <c r="T304"/>
      <c r="U304"/>
      <c r="V304"/>
      <c r="W304"/>
      <c r="X304"/>
      <c r="Y304"/>
      <c r="Z304"/>
      <c r="AA304"/>
      <c r="AB304"/>
      <c r="AC304"/>
      <c r="AD304"/>
      <c r="AE304"/>
      <c r="AF304"/>
      <c r="AG304"/>
      <c r="AH304"/>
      <c r="AI304"/>
      <c r="AJ304"/>
      <c r="AK304"/>
      <c r="AL304"/>
      <c r="AM304"/>
    </row>
    <row r="305" spans="1:39" x14ac:dyDescent="0.15">
      <c r="A305" s="605"/>
      <c r="B305" s="605"/>
      <c r="C305" s="605"/>
      <c r="D305" s="605"/>
      <c r="E305" s="605"/>
      <c r="F305" s="605"/>
      <c r="G305" s="605"/>
      <c r="H305" s="605"/>
      <c r="I305" s="605"/>
      <c r="J305" s="605"/>
      <c r="K305" s="605"/>
      <c r="L305" s="605"/>
      <c r="M305" s="605"/>
      <c r="N305" s="605"/>
      <c r="O305" s="605"/>
      <c r="P305" s="605"/>
      <c r="Q305" s="605"/>
      <c r="R305" s="414"/>
      <c r="T305"/>
      <c r="U305"/>
      <c r="V305"/>
      <c r="W305"/>
      <c r="X305"/>
      <c r="Y305"/>
      <c r="Z305"/>
      <c r="AA305"/>
      <c r="AB305"/>
      <c r="AC305"/>
      <c r="AD305"/>
      <c r="AE305"/>
      <c r="AF305"/>
      <c r="AG305"/>
      <c r="AH305"/>
      <c r="AI305"/>
      <c r="AJ305"/>
      <c r="AK305"/>
      <c r="AL305"/>
      <c r="AM305"/>
    </row>
    <row r="306" spans="1:39" x14ac:dyDescent="0.15">
      <c r="A306" s="605"/>
      <c r="B306" s="605"/>
      <c r="C306" s="605"/>
      <c r="D306" s="605"/>
      <c r="E306" s="605"/>
      <c r="F306" s="605"/>
      <c r="G306" s="605"/>
      <c r="H306" s="605"/>
      <c r="I306" s="605"/>
      <c r="J306" s="605"/>
      <c r="K306" s="605"/>
      <c r="L306" s="605"/>
      <c r="M306" s="605"/>
      <c r="N306" s="605"/>
      <c r="O306" s="605"/>
      <c r="P306" s="605"/>
      <c r="Q306" s="605"/>
      <c r="R306" s="414"/>
      <c r="T306"/>
      <c r="U306"/>
      <c r="V306"/>
      <c r="W306"/>
      <c r="X306"/>
      <c r="Y306"/>
      <c r="Z306"/>
      <c r="AA306"/>
      <c r="AB306"/>
      <c r="AC306"/>
      <c r="AD306"/>
      <c r="AE306"/>
      <c r="AF306"/>
      <c r="AG306"/>
      <c r="AH306"/>
      <c r="AI306"/>
      <c r="AJ306"/>
      <c r="AK306"/>
      <c r="AL306"/>
      <c r="AM306"/>
    </row>
    <row r="307" spans="1:39" x14ac:dyDescent="0.15">
      <c r="A307" s="605"/>
      <c r="B307" s="605"/>
      <c r="C307" s="605"/>
      <c r="D307" s="605"/>
      <c r="E307" s="605"/>
      <c r="F307" s="605"/>
      <c r="G307" s="605"/>
      <c r="H307" s="605"/>
      <c r="I307" s="605"/>
      <c r="J307" s="605"/>
      <c r="K307" s="605"/>
      <c r="L307" s="605"/>
      <c r="M307" s="605"/>
      <c r="N307" s="605"/>
      <c r="O307" s="605"/>
      <c r="P307" s="605"/>
      <c r="Q307" s="605"/>
      <c r="R307" s="414"/>
      <c r="T307"/>
      <c r="U307"/>
      <c r="V307"/>
      <c r="W307"/>
      <c r="X307"/>
      <c r="Y307"/>
      <c r="Z307"/>
      <c r="AA307"/>
      <c r="AB307"/>
      <c r="AC307"/>
      <c r="AD307"/>
      <c r="AE307"/>
      <c r="AF307"/>
      <c r="AG307"/>
      <c r="AH307"/>
      <c r="AI307"/>
      <c r="AJ307"/>
      <c r="AK307"/>
      <c r="AL307"/>
      <c r="AM307"/>
    </row>
    <row r="308" spans="1:39" x14ac:dyDescent="0.15">
      <c r="A308" s="605"/>
      <c r="B308" s="605"/>
      <c r="C308" s="605"/>
      <c r="D308" s="605"/>
      <c r="E308" s="605"/>
      <c r="F308" s="605"/>
      <c r="G308" s="605"/>
      <c r="H308" s="605"/>
      <c r="I308" s="605"/>
      <c r="J308" s="605"/>
      <c r="K308" s="605"/>
      <c r="L308" s="605"/>
      <c r="M308" s="605"/>
      <c r="N308" s="605"/>
      <c r="O308" s="605"/>
      <c r="P308" s="605"/>
      <c r="Q308" s="605"/>
      <c r="R308" s="414"/>
      <c r="T308"/>
      <c r="U308"/>
      <c r="V308"/>
      <c r="W308"/>
      <c r="X308"/>
      <c r="Y308"/>
      <c r="Z308"/>
      <c r="AA308"/>
      <c r="AB308"/>
      <c r="AC308"/>
      <c r="AD308"/>
      <c r="AE308"/>
      <c r="AF308"/>
      <c r="AG308"/>
      <c r="AH308"/>
      <c r="AI308"/>
      <c r="AJ308"/>
      <c r="AK308"/>
      <c r="AL308"/>
      <c r="AM308"/>
    </row>
    <row r="309" spans="1:39" x14ac:dyDescent="0.15">
      <c r="A309" s="605"/>
      <c r="B309" s="605"/>
      <c r="C309" s="605"/>
      <c r="D309" s="605"/>
      <c r="E309" s="605"/>
      <c r="F309" s="605"/>
      <c r="G309" s="605"/>
      <c r="H309" s="605"/>
      <c r="I309" s="605"/>
      <c r="J309" s="605"/>
      <c r="K309" s="605"/>
      <c r="L309" s="605"/>
      <c r="M309" s="605"/>
      <c r="N309" s="605"/>
      <c r="O309" s="605"/>
      <c r="P309" s="605"/>
      <c r="Q309" s="605"/>
      <c r="R309" s="414"/>
      <c r="T309"/>
      <c r="U309"/>
      <c r="V309"/>
      <c r="W309"/>
      <c r="X309"/>
      <c r="Y309"/>
      <c r="Z309"/>
      <c r="AA309"/>
      <c r="AB309"/>
      <c r="AC309"/>
      <c r="AD309"/>
      <c r="AE309"/>
      <c r="AF309"/>
      <c r="AG309"/>
      <c r="AH309"/>
      <c r="AI309"/>
      <c r="AJ309"/>
      <c r="AK309"/>
      <c r="AL309"/>
      <c r="AM309"/>
    </row>
    <row r="310" spans="1:39" x14ac:dyDescent="0.15">
      <c r="A310" s="1" t="s">
        <v>680</v>
      </c>
      <c r="T310"/>
      <c r="U310"/>
      <c r="V310"/>
      <c r="W310"/>
      <c r="X310"/>
      <c r="Y310"/>
      <c r="Z310"/>
      <c r="AA310"/>
      <c r="AB310"/>
      <c r="AC310"/>
      <c r="AD310"/>
      <c r="AE310"/>
      <c r="AF310"/>
      <c r="AG310"/>
      <c r="AH310"/>
      <c r="AI310"/>
      <c r="AJ310"/>
      <c r="AK310"/>
      <c r="AL310"/>
      <c r="AM310"/>
    </row>
    <row r="311" spans="1:39" x14ac:dyDescent="0.15">
      <c r="A311" s="1" t="s">
        <v>474</v>
      </c>
      <c r="T311"/>
      <c r="U311"/>
      <c r="V311"/>
      <c r="W311"/>
      <c r="X311"/>
      <c r="Y311"/>
      <c r="Z311"/>
      <c r="AA311"/>
      <c r="AB311"/>
      <c r="AC311"/>
      <c r="AD311"/>
      <c r="AE311"/>
      <c r="AF311"/>
      <c r="AG311"/>
      <c r="AH311"/>
      <c r="AI311"/>
      <c r="AJ311"/>
      <c r="AK311"/>
      <c r="AL311"/>
      <c r="AM311"/>
    </row>
    <row r="312" spans="1:39" x14ac:dyDescent="0.15">
      <c r="T312"/>
      <c r="U312"/>
      <c r="V312"/>
      <c r="W312"/>
      <c r="X312"/>
      <c r="Y312"/>
      <c r="Z312"/>
      <c r="AA312"/>
      <c r="AB312"/>
      <c r="AC312"/>
      <c r="AD312"/>
      <c r="AE312"/>
      <c r="AF312"/>
      <c r="AG312"/>
      <c r="AH312"/>
      <c r="AI312"/>
      <c r="AJ312"/>
      <c r="AK312"/>
      <c r="AL312"/>
      <c r="AM312"/>
    </row>
    <row r="313" spans="1:39" x14ac:dyDescent="0.15">
      <c r="A313" s="1" t="s">
        <v>183</v>
      </c>
      <c r="T313"/>
      <c r="U313"/>
      <c r="V313"/>
      <c r="W313"/>
      <c r="X313"/>
      <c r="Y313"/>
      <c r="Z313"/>
      <c r="AA313"/>
      <c r="AB313"/>
      <c r="AC313"/>
      <c r="AD313"/>
      <c r="AE313"/>
      <c r="AF313"/>
      <c r="AG313"/>
      <c r="AH313"/>
      <c r="AI313"/>
      <c r="AJ313"/>
      <c r="AK313"/>
      <c r="AL313"/>
      <c r="AM313"/>
    </row>
    <row r="314" spans="1:39" x14ac:dyDescent="0.15">
      <c r="T314"/>
      <c r="U314"/>
      <c r="V314"/>
      <c r="W314"/>
      <c r="X314"/>
      <c r="Y314"/>
      <c r="Z314"/>
      <c r="AA314"/>
      <c r="AB314"/>
      <c r="AC314"/>
      <c r="AD314"/>
      <c r="AE314"/>
      <c r="AF314"/>
      <c r="AG314"/>
      <c r="AH314"/>
      <c r="AI314"/>
      <c r="AJ314"/>
      <c r="AK314"/>
      <c r="AL314"/>
      <c r="AM314"/>
    </row>
    <row r="315" spans="1:39" x14ac:dyDescent="0.15">
      <c r="A315" s="987"/>
      <c r="B315" s="1133" t="s">
        <v>459</v>
      </c>
      <c r="C315" s="1133"/>
      <c r="D315" s="1133"/>
      <c r="E315" s="1133"/>
      <c r="F315" s="1133"/>
      <c r="G315" s="1133"/>
      <c r="H315" s="1133"/>
      <c r="I315" s="1133"/>
      <c r="J315" s="1133"/>
      <c r="K315" s="1133"/>
      <c r="L315" s="1133"/>
      <c r="M315" s="1133"/>
      <c r="N315" s="1133"/>
      <c r="O315" s="1133"/>
      <c r="P315" s="1133"/>
      <c r="Q315" s="1133"/>
      <c r="R315" s="418"/>
      <c r="T315"/>
      <c r="U315"/>
      <c r="V315"/>
      <c r="W315"/>
      <c r="X315"/>
      <c r="Y315"/>
      <c r="Z315"/>
      <c r="AA315"/>
      <c r="AB315"/>
      <c r="AC315"/>
      <c r="AD315"/>
      <c r="AE315"/>
      <c r="AF315"/>
      <c r="AG315"/>
      <c r="AH315"/>
      <c r="AI315"/>
      <c r="AJ315"/>
      <c r="AK315"/>
      <c r="AL315"/>
      <c r="AM315"/>
    </row>
    <row r="316" spans="1:39" x14ac:dyDescent="0.15">
      <c r="A316" s="987"/>
      <c r="B316" s="1133"/>
      <c r="C316" s="1133"/>
      <c r="D316" s="1133"/>
      <c r="E316" s="1133"/>
      <c r="F316" s="1133"/>
      <c r="G316" s="1133"/>
      <c r="H316" s="1133"/>
      <c r="I316" s="1133"/>
      <c r="J316" s="1133"/>
      <c r="K316" s="1133"/>
      <c r="L316" s="1133"/>
      <c r="M316" s="1133"/>
      <c r="N316" s="1133"/>
      <c r="O316" s="1133"/>
      <c r="P316" s="1133"/>
      <c r="Q316" s="1133"/>
      <c r="R316" s="418"/>
      <c r="T316"/>
      <c r="U316"/>
      <c r="V316"/>
      <c r="W316"/>
      <c r="X316"/>
      <c r="Y316"/>
      <c r="Z316"/>
      <c r="AA316"/>
      <c r="AB316"/>
      <c r="AC316"/>
      <c r="AD316"/>
      <c r="AE316"/>
      <c r="AF316"/>
      <c r="AG316"/>
      <c r="AH316"/>
      <c r="AI316"/>
      <c r="AJ316"/>
      <c r="AK316"/>
      <c r="AL316"/>
      <c r="AM316"/>
    </row>
    <row r="317" spans="1:39" x14ac:dyDescent="0.15">
      <c r="A317" s="987"/>
      <c r="B317" s="1134" t="s">
        <v>460</v>
      </c>
      <c r="C317" s="1135"/>
      <c r="D317" s="1135"/>
      <c r="E317" s="1135"/>
      <c r="F317" s="1135"/>
      <c r="G317" s="1135"/>
      <c r="H317" s="1135"/>
      <c r="I317" s="1135"/>
      <c r="J317" s="1135"/>
      <c r="K317" s="1135"/>
      <c r="L317" s="1135"/>
      <c r="M317" s="1135"/>
      <c r="N317" s="1135"/>
      <c r="O317" s="1135"/>
      <c r="P317" s="1135"/>
      <c r="Q317" s="1136"/>
      <c r="R317" s="419"/>
      <c r="T317"/>
      <c r="U317"/>
      <c r="V317"/>
      <c r="W317"/>
      <c r="X317"/>
      <c r="Y317"/>
      <c r="Z317"/>
      <c r="AA317"/>
      <c r="AB317"/>
      <c r="AC317"/>
      <c r="AD317"/>
      <c r="AE317"/>
      <c r="AF317"/>
      <c r="AG317"/>
      <c r="AH317"/>
      <c r="AI317"/>
      <c r="AJ317"/>
      <c r="AK317"/>
      <c r="AL317"/>
      <c r="AM317"/>
    </row>
    <row r="318" spans="1:39" x14ac:dyDescent="0.15">
      <c r="A318" s="987"/>
      <c r="B318" s="1137"/>
      <c r="C318" s="1138"/>
      <c r="D318" s="1138"/>
      <c r="E318" s="1138"/>
      <c r="F318" s="1138"/>
      <c r="G318" s="1138"/>
      <c r="H318" s="1138"/>
      <c r="I318" s="1138"/>
      <c r="J318" s="1138"/>
      <c r="K318" s="1138"/>
      <c r="L318" s="1138"/>
      <c r="M318" s="1138"/>
      <c r="N318" s="1138"/>
      <c r="O318" s="1138"/>
      <c r="P318" s="1138"/>
      <c r="Q318" s="1139"/>
      <c r="R318" s="419"/>
      <c r="T318"/>
      <c r="U318"/>
      <c r="V318"/>
      <c r="W318"/>
      <c r="X318"/>
      <c r="Y318"/>
      <c r="Z318"/>
      <c r="AA318"/>
      <c r="AB318"/>
      <c r="AC318"/>
      <c r="AD318"/>
      <c r="AE318"/>
      <c r="AF318"/>
      <c r="AG318"/>
      <c r="AH318"/>
      <c r="AI318"/>
      <c r="AJ318"/>
      <c r="AK318"/>
      <c r="AL318"/>
      <c r="AM318"/>
    </row>
    <row r="319" spans="1:39" x14ac:dyDescent="0.15">
      <c r="A319" s="164"/>
      <c r="T319"/>
      <c r="U319"/>
      <c r="V319"/>
      <c r="W319"/>
      <c r="X319"/>
      <c r="Y319"/>
      <c r="Z319"/>
      <c r="AA319"/>
      <c r="AB319"/>
      <c r="AC319"/>
      <c r="AD319"/>
      <c r="AE319"/>
      <c r="AF319"/>
      <c r="AG319"/>
      <c r="AH319"/>
      <c r="AI319"/>
      <c r="AJ319"/>
      <c r="AK319"/>
      <c r="AL319"/>
      <c r="AM319"/>
    </row>
    <row r="320" spans="1:39" x14ac:dyDescent="0.15">
      <c r="A320" s="1" t="s">
        <v>481</v>
      </c>
      <c r="T320"/>
      <c r="U320"/>
      <c r="V320"/>
      <c r="W320"/>
      <c r="X320"/>
      <c r="Y320"/>
      <c r="Z320"/>
      <c r="AA320"/>
      <c r="AB320"/>
      <c r="AC320"/>
      <c r="AD320"/>
      <c r="AE320"/>
      <c r="AF320"/>
      <c r="AG320"/>
      <c r="AH320"/>
      <c r="AI320"/>
      <c r="AJ320"/>
      <c r="AK320"/>
      <c r="AL320"/>
      <c r="AM320"/>
    </row>
    <row r="321" spans="1:39" x14ac:dyDescent="0.15">
      <c r="T321"/>
      <c r="U321"/>
      <c r="V321"/>
      <c r="W321"/>
      <c r="X321"/>
      <c r="Y321"/>
      <c r="Z321"/>
      <c r="AA321"/>
      <c r="AB321"/>
      <c r="AC321"/>
      <c r="AD321"/>
      <c r="AE321"/>
      <c r="AF321"/>
      <c r="AG321"/>
      <c r="AH321"/>
      <c r="AI321"/>
      <c r="AJ321"/>
      <c r="AK321"/>
      <c r="AL321"/>
      <c r="AM321"/>
    </row>
    <row r="322" spans="1:39" x14ac:dyDescent="0.15">
      <c r="A322" s="1129" t="s">
        <v>23</v>
      </c>
      <c r="B322" s="1129"/>
      <c r="C322" s="1129"/>
      <c r="D322" s="1130"/>
      <c r="E322" s="1131"/>
      <c r="F322" s="1131"/>
      <c r="G322" s="1131"/>
      <c r="H322" s="1131"/>
      <c r="I322" s="1131"/>
      <c r="J322" s="1132"/>
      <c r="K322" s="370" t="str">
        <f>IF(AND(AC193="空白",AC194="有"),AD194,"")</f>
        <v/>
      </c>
      <c r="T322"/>
      <c r="U322"/>
      <c r="V322"/>
      <c r="W322"/>
      <c r="X322"/>
      <c r="Y322"/>
      <c r="Z322"/>
      <c r="AA322"/>
      <c r="AB322"/>
      <c r="AC322"/>
      <c r="AD322"/>
      <c r="AE322"/>
      <c r="AF322"/>
      <c r="AG322"/>
      <c r="AH322"/>
      <c r="AI322"/>
      <c r="AJ322"/>
      <c r="AK322"/>
      <c r="AL322"/>
      <c r="AM322"/>
    </row>
    <row r="323" spans="1:39" x14ac:dyDescent="0.15">
      <c r="A323" s="1129" t="s">
        <v>24</v>
      </c>
      <c r="B323" s="1129"/>
      <c r="C323" s="1129"/>
      <c r="D323" s="1130"/>
      <c r="E323" s="1131"/>
      <c r="F323" s="1131"/>
      <c r="G323" s="1131"/>
      <c r="H323" s="1131"/>
      <c r="I323" s="1131"/>
      <c r="J323" s="1132"/>
      <c r="T323"/>
      <c r="U323"/>
      <c r="V323"/>
      <c r="W323"/>
      <c r="X323"/>
      <c r="Y323"/>
      <c r="Z323"/>
      <c r="AA323"/>
      <c r="AB323"/>
      <c r="AC323"/>
      <c r="AD323"/>
      <c r="AE323"/>
      <c r="AF323"/>
      <c r="AG323"/>
      <c r="AH323"/>
      <c r="AI323"/>
      <c r="AJ323"/>
      <c r="AK323"/>
      <c r="AL323"/>
      <c r="AM323"/>
    </row>
    <row r="324" spans="1:39" x14ac:dyDescent="0.15">
      <c r="A324" s="1129" t="s">
        <v>13</v>
      </c>
      <c r="B324" s="1129"/>
      <c r="C324" s="1129"/>
      <c r="D324" s="1130"/>
      <c r="E324" s="1131"/>
      <c r="F324" s="1131"/>
      <c r="G324" s="1131"/>
      <c r="H324" s="1131"/>
      <c r="I324" s="1131"/>
      <c r="J324" s="1132"/>
      <c r="T324"/>
      <c r="U324"/>
      <c r="V324"/>
      <c r="W324"/>
      <c r="X324"/>
      <c r="Y324"/>
      <c r="Z324"/>
      <c r="AA324"/>
      <c r="AB324"/>
      <c r="AC324"/>
      <c r="AD324"/>
      <c r="AE324"/>
      <c r="AF324"/>
      <c r="AG324"/>
      <c r="AH324"/>
      <c r="AI324"/>
      <c r="AJ324"/>
      <c r="AK324"/>
      <c r="AL324"/>
      <c r="AM324"/>
    </row>
    <row r="325" spans="1:39" x14ac:dyDescent="0.15">
      <c r="A325" s="1115" t="s">
        <v>25</v>
      </c>
      <c r="B325" s="1115"/>
      <c r="C325" s="1115"/>
      <c r="D325" s="1130"/>
      <c r="E325" s="1131"/>
      <c r="F325" s="1131"/>
      <c r="G325" s="1131"/>
      <c r="H325" s="1131"/>
      <c r="I325" s="1131"/>
      <c r="J325" s="1132"/>
      <c r="T325"/>
      <c r="U325"/>
      <c r="V325"/>
      <c r="W325"/>
      <c r="X325"/>
      <c r="Y325"/>
      <c r="Z325"/>
      <c r="AA325"/>
      <c r="AB325"/>
      <c r="AC325"/>
      <c r="AD325"/>
      <c r="AE325"/>
      <c r="AF325"/>
      <c r="AG325"/>
      <c r="AH325"/>
      <c r="AI325"/>
      <c r="AJ325"/>
      <c r="AK325"/>
      <c r="AL325"/>
      <c r="AM325"/>
    </row>
    <row r="326" spans="1:39" x14ac:dyDescent="0.15">
      <c r="A326" s="1115" t="s">
        <v>461</v>
      </c>
      <c r="B326" s="1115"/>
      <c r="C326" s="1115"/>
      <c r="D326" s="1116"/>
      <c r="E326" s="1117"/>
      <c r="F326" s="1117"/>
      <c r="G326" s="1117"/>
      <c r="H326" s="1117"/>
      <c r="I326" s="1117"/>
      <c r="J326" s="1118"/>
      <c r="T326"/>
      <c r="U326"/>
      <c r="V326"/>
      <c r="W326"/>
      <c r="X326"/>
      <c r="Y326"/>
      <c r="Z326"/>
      <c r="AA326"/>
      <c r="AB326"/>
      <c r="AC326"/>
      <c r="AD326"/>
      <c r="AE326"/>
      <c r="AF326"/>
      <c r="AG326"/>
      <c r="AH326"/>
      <c r="AI326"/>
      <c r="AJ326"/>
      <c r="AK326"/>
      <c r="AL326"/>
      <c r="AM326"/>
    </row>
    <row r="327" spans="1:39" x14ac:dyDescent="0.15">
      <c r="A327" s="1119" t="s">
        <v>180</v>
      </c>
      <c r="B327" s="1114"/>
      <c r="C327" s="1114"/>
      <c r="D327" s="1120"/>
      <c r="E327" s="1121"/>
      <c r="F327" s="1121"/>
      <c r="G327" s="1121"/>
      <c r="H327" s="1121"/>
      <c r="I327" s="1121"/>
      <c r="J327" s="1121"/>
      <c r="K327" s="1121"/>
      <c r="L327" s="1121"/>
      <c r="M327" s="1121"/>
      <c r="N327" s="1121"/>
      <c r="O327" s="1121"/>
      <c r="P327" s="1121"/>
      <c r="Q327" s="1122"/>
      <c r="R327" s="372"/>
      <c r="T327"/>
      <c r="U327"/>
      <c r="V327"/>
      <c r="W327"/>
      <c r="X327"/>
      <c r="Y327"/>
      <c r="Z327"/>
      <c r="AA327"/>
      <c r="AB327"/>
      <c r="AC327"/>
      <c r="AD327"/>
      <c r="AE327"/>
      <c r="AF327"/>
      <c r="AG327"/>
      <c r="AH327"/>
      <c r="AI327"/>
      <c r="AJ327"/>
      <c r="AK327"/>
      <c r="AL327"/>
      <c r="AM327"/>
    </row>
    <row r="328" spans="1:39" x14ac:dyDescent="0.15">
      <c r="A328" s="1114"/>
      <c r="B328" s="1114"/>
      <c r="C328" s="1114"/>
      <c r="D328" s="1123"/>
      <c r="E328" s="1124"/>
      <c r="F328" s="1124"/>
      <c r="G328" s="1124"/>
      <c r="H328" s="1124"/>
      <c r="I328" s="1124"/>
      <c r="J328" s="1124"/>
      <c r="K328" s="1124"/>
      <c r="L328" s="1124"/>
      <c r="M328" s="1124"/>
      <c r="N328" s="1124"/>
      <c r="O328" s="1124"/>
      <c r="P328" s="1124"/>
      <c r="Q328" s="1125"/>
      <c r="R328" s="372"/>
      <c r="T328"/>
      <c r="U328"/>
      <c r="V328"/>
      <c r="W328"/>
      <c r="X328"/>
      <c r="Y328"/>
      <c r="Z328"/>
      <c r="AA328"/>
      <c r="AB328"/>
      <c r="AC328"/>
      <c r="AD328"/>
      <c r="AE328"/>
      <c r="AF328"/>
      <c r="AG328"/>
      <c r="AH328"/>
      <c r="AI328"/>
      <c r="AJ328"/>
      <c r="AK328"/>
      <c r="AL328"/>
      <c r="AM328"/>
    </row>
    <row r="329" spans="1:39" x14ac:dyDescent="0.15">
      <c r="A329" s="1114"/>
      <c r="B329" s="1114"/>
      <c r="C329" s="1114"/>
      <c r="D329" s="1123"/>
      <c r="E329" s="1124"/>
      <c r="F329" s="1124"/>
      <c r="G329" s="1124"/>
      <c r="H329" s="1124"/>
      <c r="I329" s="1124"/>
      <c r="J329" s="1124"/>
      <c r="K329" s="1124"/>
      <c r="L329" s="1124"/>
      <c r="M329" s="1124"/>
      <c r="N329" s="1124"/>
      <c r="O329" s="1124"/>
      <c r="P329" s="1124"/>
      <c r="Q329" s="1125"/>
      <c r="R329" s="372"/>
      <c r="T329"/>
      <c r="U329"/>
      <c r="V329"/>
      <c r="W329"/>
      <c r="X329"/>
      <c r="Y329"/>
      <c r="Z329"/>
      <c r="AA329"/>
      <c r="AB329"/>
      <c r="AC329"/>
      <c r="AD329"/>
      <c r="AE329"/>
      <c r="AF329"/>
      <c r="AG329"/>
      <c r="AH329"/>
      <c r="AI329"/>
      <c r="AJ329"/>
      <c r="AK329"/>
      <c r="AL329"/>
      <c r="AM329"/>
    </row>
    <row r="330" spans="1:39" x14ac:dyDescent="0.15">
      <c r="A330" s="1114"/>
      <c r="B330" s="1114"/>
      <c r="C330" s="1114"/>
      <c r="D330" s="1126"/>
      <c r="E330" s="1127"/>
      <c r="F330" s="1127"/>
      <c r="G330" s="1127"/>
      <c r="H330" s="1127"/>
      <c r="I330" s="1127"/>
      <c r="J330" s="1127"/>
      <c r="K330" s="1127"/>
      <c r="L330" s="1127"/>
      <c r="M330" s="1127"/>
      <c r="N330" s="1127"/>
      <c r="O330" s="1127"/>
      <c r="P330" s="1127"/>
      <c r="Q330" s="1128"/>
      <c r="R330" s="372"/>
      <c r="T330"/>
      <c r="U330"/>
      <c r="V330"/>
      <c r="W330"/>
      <c r="X330"/>
      <c r="Y330"/>
      <c r="Z330"/>
      <c r="AA330"/>
      <c r="AB330"/>
      <c r="AC330"/>
      <c r="AD330"/>
      <c r="AE330"/>
      <c r="AF330"/>
      <c r="AG330"/>
      <c r="AH330"/>
      <c r="AI330"/>
      <c r="AJ330"/>
      <c r="AK330"/>
      <c r="AL330"/>
      <c r="AM330"/>
    </row>
    <row r="331" spans="1:39" x14ac:dyDescent="0.15">
      <c r="A331" s="1114" t="s">
        <v>26</v>
      </c>
      <c r="B331" s="1114"/>
      <c r="C331" s="1114"/>
      <c r="D331" s="1120"/>
      <c r="E331" s="1121"/>
      <c r="F331" s="1121"/>
      <c r="G331" s="1121"/>
      <c r="H331" s="1121"/>
      <c r="I331" s="1121"/>
      <c r="J331" s="1121"/>
      <c r="K331" s="1121"/>
      <c r="L331" s="1121"/>
      <c r="M331" s="1121"/>
      <c r="N331" s="1121"/>
      <c r="O331" s="1121"/>
      <c r="P331" s="1121"/>
      <c r="Q331" s="1122"/>
      <c r="R331" s="372"/>
      <c r="T331"/>
      <c r="U331"/>
      <c r="V331"/>
      <c r="W331"/>
      <c r="X331"/>
      <c r="Y331"/>
      <c r="Z331"/>
      <c r="AA331"/>
      <c r="AB331"/>
      <c r="AC331"/>
      <c r="AD331"/>
      <c r="AE331"/>
      <c r="AF331"/>
      <c r="AG331"/>
      <c r="AH331"/>
      <c r="AI331"/>
      <c r="AJ331"/>
      <c r="AK331"/>
      <c r="AL331"/>
      <c r="AM331"/>
    </row>
    <row r="332" spans="1:39" x14ac:dyDescent="0.15">
      <c r="A332" s="1114"/>
      <c r="B332" s="1114"/>
      <c r="C332" s="1114"/>
      <c r="D332" s="1123"/>
      <c r="E332" s="1124"/>
      <c r="F332" s="1124"/>
      <c r="G332" s="1124"/>
      <c r="H332" s="1124"/>
      <c r="I332" s="1124"/>
      <c r="J332" s="1124"/>
      <c r="K332" s="1124"/>
      <c r="L332" s="1124"/>
      <c r="M332" s="1124"/>
      <c r="N332" s="1124"/>
      <c r="O332" s="1124"/>
      <c r="P332" s="1124"/>
      <c r="Q332" s="1125"/>
      <c r="R332" s="372"/>
      <c r="T332"/>
      <c r="U332"/>
      <c r="V332"/>
      <c r="W332"/>
      <c r="X332"/>
      <c r="Y332"/>
      <c r="Z332"/>
      <c r="AA332"/>
      <c r="AB332"/>
      <c r="AC332"/>
      <c r="AD332"/>
      <c r="AE332"/>
      <c r="AF332"/>
      <c r="AG332"/>
      <c r="AH332"/>
      <c r="AI332"/>
      <c r="AJ332"/>
      <c r="AK332"/>
      <c r="AL332"/>
      <c r="AM332"/>
    </row>
    <row r="333" spans="1:39" x14ac:dyDescent="0.15">
      <c r="A333" s="1114"/>
      <c r="B333" s="1114"/>
      <c r="C333" s="1114"/>
      <c r="D333" s="1123"/>
      <c r="E333" s="1124"/>
      <c r="F333" s="1124"/>
      <c r="G333" s="1124"/>
      <c r="H333" s="1124"/>
      <c r="I333" s="1124"/>
      <c r="J333" s="1124"/>
      <c r="K333" s="1124"/>
      <c r="L333" s="1124"/>
      <c r="M333" s="1124"/>
      <c r="N333" s="1124"/>
      <c r="O333" s="1124"/>
      <c r="P333" s="1124"/>
      <c r="Q333" s="1125"/>
      <c r="R333" s="372"/>
      <c r="T333"/>
      <c r="U333"/>
      <c r="V333"/>
      <c r="W333"/>
      <c r="X333"/>
      <c r="Y333"/>
      <c r="Z333"/>
      <c r="AA333"/>
      <c r="AB333"/>
      <c r="AC333"/>
      <c r="AD333"/>
      <c r="AE333"/>
      <c r="AF333"/>
      <c r="AG333"/>
      <c r="AH333"/>
      <c r="AI333"/>
      <c r="AJ333"/>
      <c r="AK333"/>
      <c r="AL333"/>
      <c r="AM333"/>
    </row>
    <row r="334" spans="1:39" x14ac:dyDescent="0.15">
      <c r="A334" s="1114"/>
      <c r="B334" s="1114"/>
      <c r="C334" s="1114"/>
      <c r="D334" s="1126"/>
      <c r="E334" s="1127"/>
      <c r="F334" s="1127"/>
      <c r="G334" s="1127"/>
      <c r="H334" s="1127"/>
      <c r="I334" s="1127"/>
      <c r="J334" s="1127"/>
      <c r="K334" s="1127"/>
      <c r="L334" s="1127"/>
      <c r="M334" s="1127"/>
      <c r="N334" s="1127"/>
      <c r="O334" s="1127"/>
      <c r="P334" s="1127"/>
      <c r="Q334" s="1128"/>
      <c r="R334" s="372"/>
      <c r="T334"/>
      <c r="U334"/>
      <c r="V334"/>
      <c r="W334"/>
      <c r="X334"/>
      <c r="Y334"/>
      <c r="Z334"/>
      <c r="AA334"/>
      <c r="AB334"/>
      <c r="AC334"/>
      <c r="AD334"/>
      <c r="AE334"/>
      <c r="AF334"/>
      <c r="AG334"/>
      <c r="AH334"/>
      <c r="AI334"/>
      <c r="AJ334"/>
      <c r="AK334"/>
      <c r="AL334"/>
      <c r="AM334"/>
    </row>
    <row r="335" spans="1:39" ht="12.75" customHeight="1" x14ac:dyDescent="0.15">
      <c r="A335" s="1106" t="s">
        <v>719</v>
      </c>
      <c r="B335" s="1106"/>
      <c r="C335" s="1106"/>
      <c r="D335" s="1106"/>
      <c r="E335" s="1106"/>
      <c r="F335" s="1106"/>
      <c r="G335" s="1106"/>
      <c r="H335" s="1106"/>
      <c r="I335" s="1106"/>
      <c r="J335" s="1106"/>
      <c r="K335" s="1106"/>
      <c r="L335" s="1106"/>
      <c r="M335" s="1106"/>
      <c r="N335" s="1106"/>
      <c r="O335" s="1106"/>
      <c r="P335" s="1106"/>
      <c r="Q335" s="1106"/>
      <c r="R335" s="416"/>
      <c r="T335"/>
      <c r="U335"/>
      <c r="V335"/>
      <c r="W335"/>
      <c r="X335"/>
      <c r="Y335"/>
      <c r="Z335"/>
      <c r="AA335"/>
      <c r="AB335"/>
      <c r="AC335"/>
      <c r="AD335"/>
      <c r="AE335"/>
      <c r="AF335"/>
      <c r="AG335"/>
      <c r="AH335"/>
      <c r="AI335"/>
      <c r="AJ335"/>
      <c r="AK335"/>
      <c r="AL335"/>
      <c r="AM335"/>
    </row>
    <row r="336" spans="1:39" x14ac:dyDescent="0.15">
      <c r="A336" s="1108"/>
      <c r="B336" s="1108"/>
      <c r="C336" s="1108"/>
      <c r="D336" s="1108"/>
      <c r="E336" s="1108"/>
      <c r="F336" s="1108"/>
      <c r="G336" s="1108"/>
      <c r="H336" s="1108"/>
      <c r="I336" s="1108"/>
      <c r="J336" s="1108"/>
      <c r="K336" s="1108"/>
      <c r="L336" s="1108"/>
      <c r="M336" s="1108"/>
      <c r="N336" s="1108"/>
      <c r="O336" s="1108"/>
      <c r="P336" s="1108"/>
      <c r="Q336" s="1108"/>
      <c r="R336" s="416"/>
      <c r="T336"/>
      <c r="U336"/>
      <c r="V336"/>
      <c r="W336"/>
      <c r="X336"/>
      <c r="Y336"/>
      <c r="Z336"/>
      <c r="AA336"/>
      <c r="AB336"/>
      <c r="AC336"/>
      <c r="AD336"/>
      <c r="AE336"/>
      <c r="AF336"/>
      <c r="AG336"/>
      <c r="AH336"/>
      <c r="AI336"/>
      <c r="AJ336"/>
      <c r="AK336"/>
      <c r="AL336"/>
      <c r="AM336"/>
    </row>
    <row r="337" spans="1:39" x14ac:dyDescent="0.15">
      <c r="A337" s="1108"/>
      <c r="B337" s="1108"/>
      <c r="C337" s="1108"/>
      <c r="D337" s="1108"/>
      <c r="E337" s="1108"/>
      <c r="F337" s="1108"/>
      <c r="G337" s="1108"/>
      <c r="H337" s="1108"/>
      <c r="I337" s="1108"/>
      <c r="J337" s="1108"/>
      <c r="K337" s="1108"/>
      <c r="L337" s="1108"/>
      <c r="M337" s="1108"/>
      <c r="N337" s="1108"/>
      <c r="O337" s="1108"/>
      <c r="P337" s="1108"/>
      <c r="Q337" s="1108"/>
      <c r="R337" s="416"/>
      <c r="T337"/>
      <c r="U337"/>
      <c r="V337"/>
      <c r="W337"/>
      <c r="X337"/>
      <c r="Y337"/>
      <c r="Z337"/>
      <c r="AA337"/>
      <c r="AB337"/>
      <c r="AC337"/>
      <c r="AD337"/>
      <c r="AE337"/>
      <c r="AF337"/>
      <c r="AG337"/>
      <c r="AH337"/>
      <c r="AI337"/>
      <c r="AJ337"/>
      <c r="AK337"/>
      <c r="AL337"/>
      <c r="AM337"/>
    </row>
    <row r="338" spans="1:39" x14ac:dyDescent="0.15">
      <c r="A338" s="1108"/>
      <c r="B338" s="1108"/>
      <c r="C338" s="1108"/>
      <c r="D338" s="1108"/>
      <c r="E338" s="1108"/>
      <c r="F338" s="1108"/>
      <c r="G338" s="1108"/>
      <c r="H338" s="1108"/>
      <c r="I338" s="1108"/>
      <c r="J338" s="1108"/>
      <c r="K338" s="1108"/>
      <c r="L338" s="1108"/>
      <c r="M338" s="1108"/>
      <c r="N338" s="1108"/>
      <c r="O338" s="1108"/>
      <c r="P338" s="1108"/>
      <c r="Q338" s="1108"/>
      <c r="R338" s="416"/>
      <c r="T338"/>
      <c r="U338"/>
      <c r="V338"/>
      <c r="W338"/>
      <c r="X338"/>
      <c r="Y338"/>
      <c r="Z338"/>
      <c r="AA338"/>
      <c r="AB338"/>
      <c r="AC338"/>
      <c r="AD338"/>
      <c r="AE338"/>
      <c r="AF338"/>
      <c r="AG338"/>
      <c r="AH338"/>
      <c r="AI338"/>
      <c r="AJ338"/>
      <c r="AK338"/>
      <c r="AL338"/>
      <c r="AM338"/>
    </row>
    <row r="339" spans="1:39" x14ac:dyDescent="0.15">
      <c r="A339" s="1108"/>
      <c r="B339" s="1108"/>
      <c r="C339" s="1108"/>
      <c r="D339" s="1108"/>
      <c r="E339" s="1108"/>
      <c r="F339" s="1108"/>
      <c r="G339" s="1108"/>
      <c r="H339" s="1108"/>
      <c r="I339" s="1108"/>
      <c r="J339" s="1108"/>
      <c r="K339" s="1108"/>
      <c r="L339" s="1108"/>
      <c r="M339" s="1108"/>
      <c r="N339" s="1108"/>
      <c r="O339" s="1108"/>
      <c r="P339" s="1108"/>
      <c r="Q339" s="1108"/>
      <c r="R339" s="416"/>
      <c r="T339"/>
      <c r="U339"/>
      <c r="V339"/>
      <c r="W339"/>
      <c r="X339"/>
      <c r="Y339"/>
      <c r="Z339"/>
      <c r="AA339"/>
      <c r="AB339"/>
      <c r="AC339"/>
      <c r="AD339"/>
      <c r="AE339"/>
      <c r="AF339"/>
      <c r="AG339"/>
      <c r="AH339"/>
      <c r="AI339"/>
      <c r="AJ339"/>
      <c r="AK339"/>
      <c r="AL339"/>
      <c r="AM339"/>
    </row>
    <row r="340" spans="1:39" x14ac:dyDescent="0.15">
      <c r="T340"/>
      <c r="U340"/>
      <c r="V340"/>
      <c r="W340"/>
      <c r="X340"/>
      <c r="Y340"/>
      <c r="Z340"/>
      <c r="AA340"/>
      <c r="AB340"/>
      <c r="AC340"/>
      <c r="AD340"/>
      <c r="AE340"/>
      <c r="AF340"/>
      <c r="AG340"/>
      <c r="AH340"/>
      <c r="AI340"/>
      <c r="AJ340"/>
      <c r="AK340"/>
      <c r="AL340"/>
      <c r="AM340"/>
    </row>
    <row r="341" spans="1:39" x14ac:dyDescent="0.15">
      <c r="A341" s="3" t="s">
        <v>480</v>
      </c>
      <c r="B341" s="3"/>
      <c r="C341" s="3"/>
      <c r="D341" s="3"/>
      <c r="E341" s="3"/>
      <c r="F341" s="3"/>
      <c r="G341" s="3"/>
      <c r="H341" s="3"/>
      <c r="I341" s="3"/>
      <c r="J341" s="3"/>
      <c r="K341" s="3"/>
      <c r="L341" s="3"/>
      <c r="M341" s="3"/>
      <c r="N341" s="3"/>
      <c r="O341" s="3"/>
      <c r="P341" s="3"/>
      <c r="Q341" s="3"/>
      <c r="R341" s="3"/>
      <c r="T341"/>
      <c r="U341"/>
      <c r="V341"/>
      <c r="W341"/>
      <c r="X341"/>
      <c r="Y341"/>
      <c r="Z341"/>
      <c r="AA341"/>
      <c r="AB341"/>
      <c r="AC341"/>
      <c r="AD341"/>
      <c r="AE341"/>
      <c r="AF341"/>
      <c r="AG341"/>
      <c r="AH341"/>
      <c r="AI341"/>
      <c r="AJ341"/>
      <c r="AK341"/>
      <c r="AL341"/>
      <c r="AM341"/>
    </row>
    <row r="342" spans="1:39" x14ac:dyDescent="0.15">
      <c r="A342" s="3"/>
      <c r="B342" s="3"/>
      <c r="C342" s="3"/>
      <c r="D342" s="3"/>
      <c r="E342" s="3"/>
      <c r="F342" s="3"/>
      <c r="G342" s="3"/>
      <c r="H342" s="3"/>
      <c r="I342" s="3"/>
      <c r="J342" s="3"/>
      <c r="K342" s="3"/>
      <c r="L342" s="3"/>
      <c r="M342" s="3"/>
      <c r="N342" s="3"/>
      <c r="O342" s="3"/>
      <c r="P342" s="3"/>
      <c r="Q342" s="3"/>
      <c r="R342" s="3"/>
      <c r="T342"/>
      <c r="U342"/>
      <c r="V342"/>
      <c r="W342"/>
      <c r="X342"/>
      <c r="Y342"/>
      <c r="Z342"/>
      <c r="AA342"/>
      <c r="AB342"/>
      <c r="AC342"/>
      <c r="AD342"/>
      <c r="AE342"/>
      <c r="AF342"/>
      <c r="AG342"/>
      <c r="AH342"/>
      <c r="AI342"/>
      <c r="AJ342"/>
      <c r="AK342"/>
      <c r="AL342"/>
      <c r="AM342"/>
    </row>
    <row r="343" spans="1:39" x14ac:dyDescent="0.15">
      <c r="A343" s="1141" t="s">
        <v>462</v>
      </c>
      <c r="B343" s="1142"/>
      <c r="C343" s="1143"/>
      <c r="D343" s="1150" t="s">
        <v>23</v>
      </c>
      <c r="E343" s="1151"/>
      <c r="F343" s="1152"/>
      <c r="G343" s="1113"/>
      <c r="H343" s="1113"/>
      <c r="I343" s="1113"/>
      <c r="J343" s="1113"/>
      <c r="K343" s="1113"/>
      <c r="L343" s="1113"/>
      <c r="M343" s="1113"/>
      <c r="N343" s="1153" t="str">
        <f>IF(AND(AC69="空白",AC70="有"),AD70,"")</f>
        <v/>
      </c>
      <c r="O343" s="1154"/>
      <c r="P343" s="1154"/>
      <c r="Q343" s="1154"/>
      <c r="R343" s="3"/>
      <c r="T343"/>
      <c r="U343"/>
      <c r="V343"/>
      <c r="W343"/>
      <c r="X343"/>
      <c r="Y343"/>
      <c r="Z343"/>
      <c r="AA343"/>
      <c r="AB343"/>
      <c r="AC343"/>
      <c r="AD343"/>
      <c r="AE343"/>
      <c r="AF343"/>
      <c r="AG343"/>
      <c r="AH343"/>
      <c r="AI343"/>
      <c r="AJ343"/>
      <c r="AK343"/>
      <c r="AL343"/>
      <c r="AM343"/>
    </row>
    <row r="344" spans="1:39" x14ac:dyDescent="0.15">
      <c r="A344" s="1144"/>
      <c r="B344" s="1145"/>
      <c r="C344" s="1146"/>
      <c r="D344" s="1150" t="s">
        <v>24</v>
      </c>
      <c r="E344" s="1151"/>
      <c r="F344" s="1152"/>
      <c r="G344" s="1113"/>
      <c r="H344" s="1113"/>
      <c r="I344" s="1113"/>
      <c r="J344" s="1113"/>
      <c r="K344" s="1113"/>
      <c r="L344" s="1113"/>
      <c r="M344" s="1113"/>
      <c r="N344" s="1153"/>
      <c r="O344" s="1154"/>
      <c r="P344" s="1154"/>
      <c r="Q344" s="1154"/>
      <c r="R344" s="3"/>
      <c r="T344"/>
      <c r="U344"/>
      <c r="V344"/>
      <c r="W344"/>
      <c r="X344"/>
      <c r="Y344"/>
      <c r="Z344"/>
      <c r="AA344"/>
      <c r="AB344"/>
      <c r="AC344"/>
      <c r="AD344"/>
      <c r="AE344"/>
      <c r="AF344"/>
      <c r="AG344"/>
      <c r="AH344"/>
      <c r="AI344"/>
      <c r="AJ344"/>
      <c r="AK344"/>
      <c r="AL344"/>
      <c r="AM344"/>
    </row>
    <row r="345" spans="1:39" x14ac:dyDescent="0.15">
      <c r="A345" s="1144"/>
      <c r="B345" s="1145"/>
      <c r="C345" s="1146"/>
      <c r="D345" s="1150" t="s">
        <v>13</v>
      </c>
      <c r="E345" s="1151"/>
      <c r="F345" s="1152"/>
      <c r="G345" s="1112"/>
      <c r="H345" s="1113"/>
      <c r="I345" s="1113"/>
      <c r="J345" s="1113"/>
      <c r="K345" s="1113"/>
      <c r="L345" s="1113"/>
      <c r="M345" s="1113"/>
      <c r="N345" s="1153"/>
      <c r="O345" s="1154"/>
      <c r="P345" s="1154"/>
      <c r="Q345" s="1154"/>
      <c r="R345" s="3"/>
      <c r="T345"/>
      <c r="U345"/>
      <c r="V345"/>
      <c r="W345"/>
      <c r="X345"/>
      <c r="Y345"/>
      <c r="Z345"/>
      <c r="AA345"/>
      <c r="AB345"/>
      <c r="AC345"/>
      <c r="AD345"/>
      <c r="AE345"/>
      <c r="AF345"/>
      <c r="AG345"/>
      <c r="AH345"/>
      <c r="AI345"/>
      <c r="AJ345"/>
      <c r="AK345"/>
      <c r="AL345"/>
      <c r="AM345"/>
    </row>
    <row r="346" spans="1:39" x14ac:dyDescent="0.15">
      <c r="A346" s="1144"/>
      <c r="B346" s="1145"/>
      <c r="C346" s="1146"/>
      <c r="D346" s="1109" t="s">
        <v>25</v>
      </c>
      <c r="E346" s="1110"/>
      <c r="F346" s="1111"/>
      <c r="G346" s="1112"/>
      <c r="H346" s="1113"/>
      <c r="I346" s="1113"/>
      <c r="J346" s="1113"/>
      <c r="K346" s="1113"/>
      <c r="L346" s="1113"/>
      <c r="M346" s="1113"/>
      <c r="N346" s="3"/>
      <c r="O346" s="3"/>
      <c r="P346" s="3"/>
      <c r="Q346" s="3"/>
      <c r="R346" s="3"/>
      <c r="T346"/>
      <c r="U346"/>
      <c r="V346"/>
      <c r="W346"/>
      <c r="X346"/>
      <c r="Y346"/>
      <c r="Z346"/>
      <c r="AA346"/>
      <c r="AB346"/>
      <c r="AC346"/>
      <c r="AD346"/>
      <c r="AE346"/>
      <c r="AF346"/>
      <c r="AG346"/>
      <c r="AH346"/>
      <c r="AI346"/>
      <c r="AJ346"/>
      <c r="AK346"/>
      <c r="AL346"/>
      <c r="AM346"/>
    </row>
    <row r="347" spans="1:39" x14ac:dyDescent="0.15">
      <c r="A347" s="1144"/>
      <c r="B347" s="1145"/>
      <c r="C347" s="1146"/>
      <c r="D347" s="1112"/>
      <c r="E347" s="1112"/>
      <c r="F347" s="1112"/>
      <c r="G347" s="1112"/>
      <c r="H347" s="1112"/>
      <c r="I347" s="1112"/>
      <c r="J347" s="1112"/>
      <c r="K347" s="1112"/>
      <c r="L347" s="1112"/>
      <c r="M347" s="1112"/>
      <c r="N347" s="1112"/>
      <c r="O347" s="1112"/>
      <c r="P347" s="1112"/>
      <c r="Q347" s="1112"/>
      <c r="R347" s="420"/>
      <c r="T347"/>
      <c r="U347"/>
      <c r="V347"/>
      <c r="W347"/>
      <c r="X347"/>
      <c r="Y347"/>
      <c r="Z347"/>
      <c r="AA347"/>
      <c r="AB347"/>
      <c r="AC347"/>
      <c r="AD347"/>
      <c r="AE347"/>
      <c r="AF347"/>
      <c r="AG347"/>
      <c r="AH347"/>
      <c r="AI347"/>
      <c r="AJ347"/>
      <c r="AK347"/>
      <c r="AL347"/>
      <c r="AM347"/>
    </row>
    <row r="348" spans="1:39" x14ac:dyDescent="0.15">
      <c r="A348" s="1144"/>
      <c r="B348" s="1145"/>
      <c r="C348" s="1146"/>
      <c r="D348" s="1112"/>
      <c r="E348" s="1112"/>
      <c r="F348" s="1112"/>
      <c r="G348" s="1112"/>
      <c r="H348" s="1112"/>
      <c r="I348" s="1112"/>
      <c r="J348" s="1112"/>
      <c r="K348" s="1112"/>
      <c r="L348" s="1112"/>
      <c r="M348" s="1112"/>
      <c r="N348" s="1112"/>
      <c r="O348" s="1112"/>
      <c r="P348" s="1112"/>
      <c r="Q348" s="1112"/>
      <c r="R348" s="420"/>
      <c r="T348"/>
      <c r="U348"/>
      <c r="V348"/>
      <c r="W348"/>
      <c r="X348"/>
      <c r="Y348"/>
      <c r="Z348"/>
      <c r="AA348"/>
      <c r="AB348"/>
      <c r="AC348"/>
      <c r="AD348"/>
      <c r="AE348"/>
      <c r="AF348"/>
      <c r="AG348"/>
      <c r="AH348"/>
      <c r="AI348"/>
      <c r="AJ348"/>
      <c r="AK348"/>
      <c r="AL348"/>
      <c r="AM348"/>
    </row>
    <row r="349" spans="1:39" x14ac:dyDescent="0.15">
      <c r="A349" s="1144"/>
      <c r="B349" s="1145"/>
      <c r="C349" s="1146"/>
      <c r="D349" s="1112"/>
      <c r="E349" s="1112"/>
      <c r="F349" s="1112"/>
      <c r="G349" s="1112"/>
      <c r="H349" s="1112"/>
      <c r="I349" s="1112"/>
      <c r="J349" s="1112"/>
      <c r="K349" s="1112"/>
      <c r="L349" s="1112"/>
      <c r="M349" s="1112"/>
      <c r="N349" s="1112"/>
      <c r="O349" s="1112"/>
      <c r="P349" s="1112"/>
      <c r="Q349" s="1112"/>
      <c r="R349" s="420"/>
      <c r="T349"/>
      <c r="U349"/>
      <c r="V349"/>
      <c r="W349"/>
      <c r="X349"/>
      <c r="Y349"/>
      <c r="Z349"/>
      <c r="AA349"/>
      <c r="AB349"/>
      <c r="AC349"/>
      <c r="AD349"/>
      <c r="AE349"/>
      <c r="AF349"/>
      <c r="AG349"/>
      <c r="AH349"/>
      <c r="AI349"/>
      <c r="AJ349"/>
      <c r="AK349"/>
      <c r="AL349"/>
      <c r="AM349"/>
    </row>
    <row r="350" spans="1:39" x14ac:dyDescent="0.15">
      <c r="A350" s="1147"/>
      <c r="B350" s="1148"/>
      <c r="C350" s="1149"/>
      <c r="D350" s="1112"/>
      <c r="E350" s="1112"/>
      <c r="F350" s="1112"/>
      <c r="G350" s="1112"/>
      <c r="H350" s="1112"/>
      <c r="I350" s="1112"/>
      <c r="J350" s="1112"/>
      <c r="K350" s="1112"/>
      <c r="L350" s="1112"/>
      <c r="M350" s="1112"/>
      <c r="N350" s="1112"/>
      <c r="O350" s="1112"/>
      <c r="P350" s="1112"/>
      <c r="Q350" s="1112"/>
      <c r="R350" s="420"/>
      <c r="T350"/>
      <c r="U350"/>
      <c r="V350"/>
      <c r="W350"/>
      <c r="X350"/>
      <c r="Y350"/>
      <c r="Z350"/>
      <c r="AA350"/>
      <c r="AB350"/>
      <c r="AC350"/>
      <c r="AD350"/>
      <c r="AE350"/>
      <c r="AF350"/>
      <c r="AG350"/>
      <c r="AH350"/>
      <c r="AI350"/>
      <c r="AJ350"/>
      <c r="AK350"/>
      <c r="AL350"/>
      <c r="AM350"/>
    </row>
    <row r="351" spans="1:39" x14ac:dyDescent="0.15">
      <c r="A351" s="1141" t="s">
        <v>26</v>
      </c>
      <c r="B351" s="1142"/>
      <c r="C351" s="1143"/>
      <c r="D351" s="1150" t="s">
        <v>23</v>
      </c>
      <c r="E351" s="1151"/>
      <c r="F351" s="1152"/>
      <c r="G351" s="1113"/>
      <c r="H351" s="1113"/>
      <c r="I351" s="1113"/>
      <c r="J351" s="1113"/>
      <c r="K351" s="1113"/>
      <c r="L351" s="1113"/>
      <c r="M351" s="1113"/>
      <c r="N351" s="3"/>
      <c r="O351" s="3"/>
      <c r="P351" s="3"/>
      <c r="Q351" s="3"/>
      <c r="R351" s="3"/>
      <c r="T351"/>
      <c r="U351"/>
      <c r="V351"/>
      <c r="W351"/>
      <c r="X351"/>
      <c r="Y351"/>
      <c r="Z351"/>
      <c r="AA351"/>
      <c r="AB351"/>
      <c r="AC351"/>
      <c r="AD351"/>
      <c r="AE351"/>
      <c r="AF351"/>
      <c r="AG351"/>
      <c r="AH351"/>
      <c r="AI351"/>
      <c r="AJ351"/>
      <c r="AK351"/>
      <c r="AL351"/>
      <c r="AM351"/>
    </row>
    <row r="352" spans="1:39" x14ac:dyDescent="0.15">
      <c r="A352" s="1144"/>
      <c r="B352" s="1145"/>
      <c r="C352" s="1146"/>
      <c r="D352" s="1150" t="s">
        <v>24</v>
      </c>
      <c r="E352" s="1151"/>
      <c r="F352" s="1152"/>
      <c r="G352" s="1113"/>
      <c r="H352" s="1113"/>
      <c r="I352" s="1113"/>
      <c r="J352" s="1113"/>
      <c r="K352" s="1113"/>
      <c r="L352" s="1113"/>
      <c r="M352" s="1113"/>
      <c r="N352" s="3"/>
      <c r="O352" s="3"/>
      <c r="P352" s="3"/>
      <c r="Q352" s="3"/>
      <c r="R352" s="3"/>
      <c r="T352"/>
      <c r="U352"/>
      <c r="V352"/>
      <c r="W352"/>
      <c r="X352"/>
      <c r="Y352"/>
      <c r="Z352"/>
      <c r="AA352"/>
      <c r="AB352"/>
      <c r="AC352"/>
      <c r="AD352"/>
      <c r="AE352"/>
      <c r="AF352"/>
      <c r="AG352"/>
      <c r="AH352"/>
      <c r="AI352"/>
      <c r="AJ352"/>
      <c r="AK352"/>
      <c r="AL352"/>
      <c r="AM352"/>
    </row>
    <row r="353" spans="1:39" x14ac:dyDescent="0.15">
      <c r="A353" s="1144"/>
      <c r="B353" s="1145"/>
      <c r="C353" s="1146"/>
      <c r="D353" s="1150" t="s">
        <v>13</v>
      </c>
      <c r="E353" s="1151"/>
      <c r="F353" s="1152"/>
      <c r="G353" s="1112"/>
      <c r="H353" s="1113"/>
      <c r="I353" s="1113"/>
      <c r="J353" s="1113"/>
      <c r="K353" s="1113"/>
      <c r="L353" s="1113"/>
      <c r="M353" s="1113"/>
      <c r="N353" s="3"/>
      <c r="O353" s="3"/>
      <c r="P353" s="3"/>
      <c r="Q353" s="3"/>
      <c r="R353" s="3"/>
      <c r="T353"/>
      <c r="U353"/>
      <c r="V353"/>
      <c r="W353"/>
      <c r="X353"/>
      <c r="Y353"/>
      <c r="Z353"/>
      <c r="AA353"/>
      <c r="AB353"/>
      <c r="AC353"/>
      <c r="AD353"/>
      <c r="AE353"/>
      <c r="AF353"/>
      <c r="AG353"/>
      <c r="AH353"/>
      <c r="AI353"/>
      <c r="AJ353"/>
      <c r="AK353"/>
      <c r="AL353"/>
      <c r="AM353"/>
    </row>
    <row r="354" spans="1:39" x14ac:dyDescent="0.15">
      <c r="A354" s="1144"/>
      <c r="B354" s="1145"/>
      <c r="C354" s="1146"/>
      <c r="D354" s="1109" t="s">
        <v>25</v>
      </c>
      <c r="E354" s="1110"/>
      <c r="F354" s="1111"/>
      <c r="G354" s="1112"/>
      <c r="H354" s="1113"/>
      <c r="I354" s="1113"/>
      <c r="J354" s="1113"/>
      <c r="K354" s="1113"/>
      <c r="L354" s="1113"/>
      <c r="M354" s="1113"/>
      <c r="N354" s="3"/>
      <c r="O354" s="3"/>
      <c r="P354" s="3"/>
      <c r="Q354" s="3"/>
      <c r="R354" s="3"/>
      <c r="T354"/>
      <c r="U354"/>
      <c r="V354"/>
      <c r="W354"/>
      <c r="X354"/>
      <c r="Y354"/>
      <c r="Z354"/>
      <c r="AA354"/>
      <c r="AB354"/>
      <c r="AC354"/>
      <c r="AD354"/>
      <c r="AE354"/>
      <c r="AF354"/>
      <c r="AG354"/>
      <c r="AH354"/>
      <c r="AI354"/>
      <c r="AJ354"/>
      <c r="AK354"/>
      <c r="AL354"/>
      <c r="AM354"/>
    </row>
    <row r="355" spans="1:39" x14ac:dyDescent="0.15">
      <c r="A355" s="1144"/>
      <c r="B355" s="1145"/>
      <c r="C355" s="1146"/>
      <c r="D355" s="1109" t="s">
        <v>461</v>
      </c>
      <c r="E355" s="1110"/>
      <c r="F355" s="1111"/>
      <c r="G355" s="1112"/>
      <c r="H355" s="1113"/>
      <c r="I355" s="1113"/>
      <c r="J355" s="1113"/>
      <c r="K355" s="1113"/>
      <c r="L355" s="1113"/>
      <c r="M355" s="1113"/>
      <c r="N355" s="3"/>
      <c r="O355" s="3"/>
      <c r="P355" s="3"/>
      <c r="Q355" s="3"/>
      <c r="R355" s="3"/>
      <c r="T355"/>
      <c r="U355"/>
      <c r="V355"/>
      <c r="W355"/>
      <c r="X355"/>
      <c r="Y355"/>
      <c r="Z355"/>
      <c r="AA355"/>
      <c r="AB355"/>
      <c r="AC355"/>
      <c r="AD355"/>
      <c r="AE355"/>
      <c r="AF355"/>
      <c r="AG355"/>
      <c r="AH355"/>
      <c r="AI355"/>
      <c r="AJ355"/>
      <c r="AK355"/>
      <c r="AL355"/>
      <c r="AM355"/>
    </row>
    <row r="356" spans="1:39" x14ac:dyDescent="0.15">
      <c r="A356" s="1144"/>
      <c r="B356" s="1145"/>
      <c r="C356" s="1146"/>
      <c r="D356" s="1112"/>
      <c r="E356" s="1112"/>
      <c r="F356" s="1112"/>
      <c r="G356" s="1112"/>
      <c r="H356" s="1112"/>
      <c r="I356" s="1112"/>
      <c r="J356" s="1112"/>
      <c r="K356" s="1112"/>
      <c r="L356" s="1112"/>
      <c r="M356" s="1112"/>
      <c r="N356" s="1112"/>
      <c r="O356" s="1112"/>
      <c r="P356" s="1112"/>
      <c r="Q356" s="1112"/>
      <c r="R356" s="372"/>
      <c r="T356"/>
      <c r="U356"/>
      <c r="V356"/>
      <c r="W356"/>
      <c r="X356"/>
      <c r="Y356"/>
      <c r="Z356"/>
      <c r="AA356"/>
      <c r="AB356"/>
      <c r="AC356"/>
      <c r="AD356"/>
      <c r="AE356"/>
      <c r="AF356"/>
      <c r="AG356"/>
      <c r="AH356"/>
      <c r="AI356"/>
      <c r="AJ356"/>
      <c r="AK356"/>
      <c r="AL356"/>
      <c r="AM356"/>
    </row>
    <row r="357" spans="1:39" x14ac:dyDescent="0.15">
      <c r="A357" s="1144"/>
      <c r="B357" s="1145"/>
      <c r="C357" s="1146"/>
      <c r="D357" s="1112"/>
      <c r="E357" s="1112"/>
      <c r="F357" s="1112"/>
      <c r="G357" s="1112"/>
      <c r="H357" s="1112"/>
      <c r="I357" s="1112"/>
      <c r="J357" s="1112"/>
      <c r="K357" s="1112"/>
      <c r="L357" s="1112"/>
      <c r="M357" s="1112"/>
      <c r="N357" s="1112"/>
      <c r="O357" s="1112"/>
      <c r="P357" s="1112"/>
      <c r="Q357" s="1112"/>
      <c r="R357" s="372"/>
      <c r="T357"/>
      <c r="U357"/>
      <c r="V357"/>
      <c r="W357"/>
      <c r="X357"/>
      <c r="Y357"/>
      <c r="Z357"/>
      <c r="AA357"/>
      <c r="AB357"/>
      <c r="AC357"/>
      <c r="AD357"/>
      <c r="AE357"/>
      <c r="AF357"/>
      <c r="AG357"/>
      <c r="AH357"/>
      <c r="AI357"/>
      <c r="AJ357"/>
      <c r="AK357"/>
      <c r="AL357"/>
      <c r="AM357"/>
    </row>
    <row r="358" spans="1:39" x14ac:dyDescent="0.15">
      <c r="A358" s="1144"/>
      <c r="B358" s="1145"/>
      <c r="C358" s="1146"/>
      <c r="D358" s="1112"/>
      <c r="E358" s="1112"/>
      <c r="F358" s="1112"/>
      <c r="G358" s="1112"/>
      <c r="H358" s="1112"/>
      <c r="I358" s="1112"/>
      <c r="J358" s="1112"/>
      <c r="K358" s="1112"/>
      <c r="L358" s="1112"/>
      <c r="M358" s="1112"/>
      <c r="N358" s="1112"/>
      <c r="O358" s="1112"/>
      <c r="P358" s="1112"/>
      <c r="Q358" s="1112"/>
      <c r="R358" s="372"/>
      <c r="T358"/>
      <c r="U358"/>
      <c r="V358"/>
      <c r="W358"/>
      <c r="X358"/>
      <c r="Y358"/>
      <c r="Z358"/>
      <c r="AA358"/>
      <c r="AB358"/>
      <c r="AC358"/>
      <c r="AD358"/>
      <c r="AE358"/>
      <c r="AF358"/>
      <c r="AG358"/>
      <c r="AH358"/>
      <c r="AI358"/>
      <c r="AJ358"/>
      <c r="AK358"/>
      <c r="AL358"/>
      <c r="AM358"/>
    </row>
    <row r="359" spans="1:39" x14ac:dyDescent="0.15">
      <c r="A359" s="1147"/>
      <c r="B359" s="1148"/>
      <c r="C359" s="1149"/>
      <c r="D359" s="1112"/>
      <c r="E359" s="1112"/>
      <c r="F359" s="1112"/>
      <c r="G359" s="1112"/>
      <c r="H359" s="1112"/>
      <c r="I359" s="1112"/>
      <c r="J359" s="1112"/>
      <c r="K359" s="1112"/>
      <c r="L359" s="1112"/>
      <c r="M359" s="1112"/>
      <c r="N359" s="1112"/>
      <c r="O359" s="1112"/>
      <c r="P359" s="1112"/>
      <c r="Q359" s="1112"/>
      <c r="R359" s="372"/>
      <c r="T359"/>
      <c r="U359"/>
      <c r="V359"/>
      <c r="W359"/>
      <c r="X359"/>
      <c r="Y359"/>
      <c r="Z359"/>
      <c r="AA359"/>
      <c r="AB359"/>
      <c r="AC359"/>
      <c r="AD359"/>
      <c r="AE359"/>
      <c r="AF359"/>
      <c r="AG359"/>
      <c r="AH359"/>
      <c r="AI359"/>
      <c r="AJ359"/>
      <c r="AK359"/>
      <c r="AL359"/>
      <c r="AM359"/>
    </row>
    <row r="360" spans="1:39" x14ac:dyDescent="0.15">
      <c r="A360" s="1114" t="s">
        <v>117</v>
      </c>
      <c r="B360" s="1114"/>
      <c r="C360" s="1114"/>
      <c r="D360" s="1112"/>
      <c r="E360" s="1112"/>
      <c r="F360" s="1112"/>
      <c r="G360" s="1112"/>
      <c r="H360" s="1112"/>
      <c r="I360" s="1112"/>
      <c r="J360" s="1112"/>
      <c r="K360" s="1112"/>
      <c r="L360" s="1112"/>
      <c r="M360" s="1112"/>
      <c r="N360" s="1112"/>
      <c r="O360" s="1112"/>
      <c r="P360" s="1112"/>
      <c r="Q360" s="1112"/>
      <c r="R360" s="372"/>
      <c r="T360"/>
      <c r="U360"/>
      <c r="V360"/>
      <c r="W360"/>
      <c r="X360"/>
      <c r="Y360"/>
      <c r="Z360"/>
      <c r="AA360"/>
      <c r="AB360"/>
      <c r="AC360"/>
      <c r="AD360"/>
      <c r="AE360"/>
      <c r="AF360"/>
      <c r="AG360"/>
      <c r="AH360"/>
      <c r="AI360"/>
      <c r="AJ360"/>
      <c r="AK360"/>
      <c r="AL360"/>
      <c r="AM360"/>
    </row>
    <row r="361" spans="1:39" x14ac:dyDescent="0.15">
      <c r="A361" s="1114"/>
      <c r="B361" s="1114"/>
      <c r="C361" s="1114"/>
      <c r="D361" s="1112"/>
      <c r="E361" s="1112"/>
      <c r="F361" s="1112"/>
      <c r="G361" s="1112"/>
      <c r="H361" s="1112"/>
      <c r="I361" s="1112"/>
      <c r="J361" s="1112"/>
      <c r="K361" s="1112"/>
      <c r="L361" s="1112"/>
      <c r="M361" s="1112"/>
      <c r="N361" s="1112"/>
      <c r="O361" s="1112"/>
      <c r="P361" s="1112"/>
      <c r="Q361" s="1112"/>
      <c r="R361" s="372"/>
      <c r="T361"/>
      <c r="U361"/>
      <c r="V361"/>
      <c r="W361"/>
      <c r="X361"/>
      <c r="Y361"/>
      <c r="Z361"/>
      <c r="AA361"/>
      <c r="AB361"/>
      <c r="AC361"/>
      <c r="AD361"/>
      <c r="AE361"/>
      <c r="AF361"/>
      <c r="AG361"/>
      <c r="AH361"/>
      <c r="AI361"/>
      <c r="AJ361"/>
      <c r="AK361"/>
      <c r="AL361"/>
      <c r="AM361"/>
    </row>
    <row r="362" spans="1:39" x14ac:dyDescent="0.15">
      <c r="A362" s="1114"/>
      <c r="B362" s="1114"/>
      <c r="C362" s="1114"/>
      <c r="D362" s="1112"/>
      <c r="E362" s="1112"/>
      <c r="F362" s="1112"/>
      <c r="G362" s="1112"/>
      <c r="H362" s="1112"/>
      <c r="I362" s="1112"/>
      <c r="J362" s="1112"/>
      <c r="K362" s="1112"/>
      <c r="L362" s="1112"/>
      <c r="M362" s="1112"/>
      <c r="N362" s="1112"/>
      <c r="O362" s="1112"/>
      <c r="P362" s="1112"/>
      <c r="Q362" s="1112"/>
      <c r="R362" s="372"/>
      <c r="T362"/>
      <c r="U362"/>
      <c r="V362"/>
      <c r="W362"/>
      <c r="X362"/>
      <c r="Y362"/>
      <c r="Z362"/>
      <c r="AA362"/>
      <c r="AB362"/>
      <c r="AC362"/>
      <c r="AD362"/>
      <c r="AE362"/>
      <c r="AF362"/>
      <c r="AG362"/>
      <c r="AH362"/>
      <c r="AI362"/>
      <c r="AJ362"/>
      <c r="AK362"/>
      <c r="AL362"/>
      <c r="AM362"/>
    </row>
    <row r="363" spans="1:39" x14ac:dyDescent="0.15">
      <c r="A363" s="1114"/>
      <c r="B363" s="1114"/>
      <c r="C363" s="1114"/>
      <c r="D363" s="1112"/>
      <c r="E363" s="1112"/>
      <c r="F363" s="1112"/>
      <c r="G363" s="1112"/>
      <c r="H363" s="1112"/>
      <c r="I363" s="1112"/>
      <c r="J363" s="1112"/>
      <c r="K363" s="1112"/>
      <c r="L363" s="1112"/>
      <c r="M363" s="1112"/>
      <c r="N363" s="1112"/>
      <c r="O363" s="1112"/>
      <c r="P363" s="1112"/>
      <c r="Q363" s="1112"/>
      <c r="R363" s="372"/>
      <c r="T363"/>
      <c r="U363"/>
      <c r="V363"/>
      <c r="W363"/>
      <c r="X363"/>
      <c r="Y363"/>
      <c r="Z363"/>
      <c r="AA363"/>
      <c r="AB363"/>
      <c r="AC363"/>
      <c r="AD363"/>
      <c r="AE363"/>
      <c r="AF363"/>
      <c r="AG363"/>
      <c r="AH363"/>
      <c r="AI363"/>
      <c r="AJ363"/>
      <c r="AK363"/>
      <c r="AL363"/>
      <c r="AM363"/>
    </row>
    <row r="364" spans="1:39" x14ac:dyDescent="0.15">
      <c r="A364" s="1114"/>
      <c r="B364" s="1114"/>
      <c r="C364" s="1114"/>
      <c r="D364" s="1112"/>
      <c r="E364" s="1112"/>
      <c r="F364" s="1112"/>
      <c r="G364" s="1112"/>
      <c r="H364" s="1112"/>
      <c r="I364" s="1112"/>
      <c r="J364" s="1112"/>
      <c r="K364" s="1112"/>
      <c r="L364" s="1112"/>
      <c r="M364" s="1112"/>
      <c r="N364" s="1112"/>
      <c r="O364" s="1112"/>
      <c r="P364" s="1112"/>
      <c r="Q364" s="1112"/>
      <c r="R364" s="372"/>
      <c r="T364"/>
      <c r="U364"/>
      <c r="V364"/>
      <c r="W364"/>
      <c r="X364"/>
      <c r="Y364"/>
      <c r="Z364"/>
      <c r="AA364"/>
      <c r="AB364"/>
      <c r="AC364"/>
      <c r="AD364"/>
      <c r="AE364"/>
      <c r="AF364"/>
      <c r="AG364"/>
      <c r="AH364"/>
      <c r="AI364"/>
      <c r="AJ364"/>
      <c r="AK364"/>
      <c r="AL364"/>
      <c r="AM364"/>
    </row>
    <row r="365" spans="1:39" ht="12.75" customHeight="1" x14ac:dyDescent="0.15">
      <c r="A365" s="1140" t="s">
        <v>720</v>
      </c>
      <c r="B365" s="1140"/>
      <c r="C365" s="1140"/>
      <c r="D365" s="1140"/>
      <c r="E365" s="1140"/>
      <c r="F365" s="1140"/>
      <c r="G365" s="1140"/>
      <c r="H365" s="1140"/>
      <c r="I365" s="1140"/>
      <c r="J365" s="1140"/>
      <c r="K365" s="1140"/>
      <c r="L365" s="1140"/>
      <c r="M365" s="1140"/>
      <c r="N365" s="1140"/>
      <c r="O365" s="1140"/>
      <c r="P365" s="1140"/>
      <c r="Q365" s="1140"/>
      <c r="R365" s="414"/>
      <c r="T365"/>
      <c r="U365"/>
      <c r="V365"/>
      <c r="W365"/>
      <c r="X365"/>
      <c r="Y365"/>
      <c r="Z365"/>
      <c r="AA365"/>
      <c r="AB365"/>
      <c r="AC365"/>
      <c r="AD365"/>
      <c r="AE365"/>
      <c r="AF365"/>
      <c r="AG365"/>
      <c r="AH365"/>
      <c r="AI365"/>
      <c r="AJ365"/>
      <c r="AK365"/>
      <c r="AL365"/>
      <c r="AM365"/>
    </row>
    <row r="366" spans="1:39" x14ac:dyDescent="0.15">
      <c r="A366" s="605"/>
      <c r="B366" s="605"/>
      <c r="C366" s="605"/>
      <c r="D366" s="605"/>
      <c r="E366" s="605"/>
      <c r="F366" s="605"/>
      <c r="G366" s="605"/>
      <c r="H366" s="605"/>
      <c r="I366" s="605"/>
      <c r="J366" s="605"/>
      <c r="K366" s="605"/>
      <c r="L366" s="605"/>
      <c r="M366" s="605"/>
      <c r="N366" s="605"/>
      <c r="O366" s="605"/>
      <c r="P366" s="605"/>
      <c r="Q366" s="605"/>
      <c r="R366" s="414"/>
      <c r="T366"/>
      <c r="U366"/>
      <c r="V366"/>
      <c r="W366"/>
      <c r="X366"/>
      <c r="Y366"/>
      <c r="Z366"/>
      <c r="AA366"/>
      <c r="AB366"/>
      <c r="AC366"/>
      <c r="AD366"/>
      <c r="AE366"/>
      <c r="AF366"/>
      <c r="AG366"/>
      <c r="AH366"/>
      <c r="AI366"/>
      <c r="AJ366"/>
      <c r="AK366"/>
      <c r="AL366"/>
      <c r="AM366"/>
    </row>
    <row r="367" spans="1:39" x14ac:dyDescent="0.15">
      <c r="A367" s="605"/>
      <c r="B367" s="605"/>
      <c r="C367" s="605"/>
      <c r="D367" s="605"/>
      <c r="E367" s="605"/>
      <c r="F367" s="605"/>
      <c r="G367" s="605"/>
      <c r="H367" s="605"/>
      <c r="I367" s="605"/>
      <c r="J367" s="605"/>
      <c r="K367" s="605"/>
      <c r="L367" s="605"/>
      <c r="M367" s="605"/>
      <c r="N367" s="605"/>
      <c r="O367" s="605"/>
      <c r="P367" s="605"/>
      <c r="Q367" s="605"/>
      <c r="R367" s="414"/>
      <c r="T367"/>
      <c r="U367"/>
      <c r="V367"/>
      <c r="W367"/>
      <c r="X367"/>
      <c r="Y367"/>
      <c r="Z367"/>
      <c r="AA367"/>
      <c r="AB367"/>
      <c r="AC367"/>
      <c r="AD367"/>
      <c r="AE367"/>
      <c r="AF367"/>
      <c r="AG367"/>
      <c r="AH367"/>
      <c r="AI367"/>
      <c r="AJ367"/>
      <c r="AK367"/>
      <c r="AL367"/>
      <c r="AM367"/>
    </row>
    <row r="368" spans="1:39" x14ac:dyDescent="0.15">
      <c r="A368" s="605"/>
      <c r="B368" s="605"/>
      <c r="C368" s="605"/>
      <c r="D368" s="605"/>
      <c r="E368" s="605"/>
      <c r="F368" s="605"/>
      <c r="G368" s="605"/>
      <c r="H368" s="605"/>
      <c r="I368" s="605"/>
      <c r="J368" s="605"/>
      <c r="K368" s="605"/>
      <c r="L368" s="605"/>
      <c r="M368" s="605"/>
      <c r="N368" s="605"/>
      <c r="O368" s="605"/>
      <c r="P368" s="605"/>
      <c r="Q368" s="605"/>
      <c r="R368" s="414"/>
      <c r="T368"/>
      <c r="U368"/>
      <c r="V368"/>
      <c r="W368"/>
      <c r="X368"/>
      <c r="Y368"/>
      <c r="Z368"/>
      <c r="AA368"/>
      <c r="AB368"/>
      <c r="AC368"/>
      <c r="AD368"/>
      <c r="AE368"/>
      <c r="AF368"/>
      <c r="AG368"/>
      <c r="AH368"/>
      <c r="AI368"/>
      <c r="AJ368"/>
      <c r="AK368"/>
      <c r="AL368"/>
      <c r="AM368"/>
    </row>
    <row r="369" spans="1:39" x14ac:dyDescent="0.15">
      <c r="A369" s="605"/>
      <c r="B369" s="605"/>
      <c r="C369" s="605"/>
      <c r="D369" s="605"/>
      <c r="E369" s="605"/>
      <c r="F369" s="605"/>
      <c r="G369" s="605"/>
      <c r="H369" s="605"/>
      <c r="I369" s="605"/>
      <c r="J369" s="605"/>
      <c r="K369" s="605"/>
      <c r="L369" s="605"/>
      <c r="M369" s="605"/>
      <c r="N369" s="605"/>
      <c r="O369" s="605"/>
      <c r="P369" s="605"/>
      <c r="Q369" s="605"/>
      <c r="R369" s="414"/>
      <c r="T369"/>
      <c r="U369"/>
      <c r="V369"/>
      <c r="W369"/>
      <c r="X369"/>
      <c r="Y369"/>
      <c r="Z369"/>
      <c r="AA369"/>
      <c r="AB369"/>
      <c r="AC369"/>
      <c r="AD369"/>
      <c r="AE369"/>
      <c r="AF369"/>
      <c r="AG369"/>
      <c r="AH369"/>
      <c r="AI369"/>
      <c r="AJ369"/>
      <c r="AK369"/>
      <c r="AL369"/>
      <c r="AM369"/>
    </row>
    <row r="370" spans="1:39" x14ac:dyDescent="0.15">
      <c r="A370" s="605"/>
      <c r="B370" s="605"/>
      <c r="C370" s="605"/>
      <c r="D370" s="605"/>
      <c r="E370" s="605"/>
      <c r="F370" s="605"/>
      <c r="G370" s="605"/>
      <c r="H370" s="605"/>
      <c r="I370" s="605"/>
      <c r="J370" s="605"/>
      <c r="K370" s="605"/>
      <c r="L370" s="605"/>
      <c r="M370" s="605"/>
      <c r="N370" s="605"/>
      <c r="O370" s="605"/>
      <c r="P370" s="605"/>
      <c r="Q370" s="605"/>
      <c r="R370" s="414"/>
      <c r="T370"/>
      <c r="U370"/>
      <c r="V370"/>
      <c r="W370"/>
      <c r="X370"/>
      <c r="Y370"/>
      <c r="Z370"/>
      <c r="AA370"/>
      <c r="AB370"/>
      <c r="AC370"/>
      <c r="AD370"/>
      <c r="AE370"/>
      <c r="AF370"/>
      <c r="AG370"/>
      <c r="AH370"/>
      <c r="AI370"/>
      <c r="AJ370"/>
      <c r="AK370"/>
      <c r="AL370"/>
      <c r="AM370"/>
    </row>
    <row r="371" spans="1:39" x14ac:dyDescent="0.15">
      <c r="A371" s="605"/>
      <c r="B371" s="605"/>
      <c r="C371" s="605"/>
      <c r="D371" s="605"/>
      <c r="E371" s="605"/>
      <c r="F371" s="605"/>
      <c r="G371" s="605"/>
      <c r="H371" s="605"/>
      <c r="I371" s="605"/>
      <c r="J371" s="605"/>
      <c r="K371" s="605"/>
      <c r="L371" s="605"/>
      <c r="M371" s="605"/>
      <c r="N371" s="605"/>
      <c r="O371" s="605"/>
      <c r="P371" s="605"/>
      <c r="Q371" s="605"/>
      <c r="R371" s="414"/>
      <c r="T371"/>
      <c r="U371"/>
      <c r="V371"/>
      <c r="W371"/>
      <c r="X371"/>
      <c r="Y371"/>
      <c r="Z371"/>
      <c r="AA371"/>
      <c r="AB371"/>
      <c r="AC371"/>
      <c r="AD371"/>
      <c r="AE371"/>
      <c r="AF371"/>
      <c r="AG371"/>
      <c r="AH371"/>
      <c r="AI371"/>
      <c r="AJ371"/>
      <c r="AK371"/>
      <c r="AL371"/>
      <c r="AM371"/>
    </row>
    <row r="372" spans="1:39" x14ac:dyDescent="0.15">
      <c r="A372" s="605"/>
      <c r="B372" s="605"/>
      <c r="C372" s="605"/>
      <c r="D372" s="605"/>
      <c r="E372" s="605"/>
      <c r="F372" s="605"/>
      <c r="G372" s="605"/>
      <c r="H372" s="605"/>
      <c r="I372" s="605"/>
      <c r="J372" s="605"/>
      <c r="K372" s="605"/>
      <c r="L372" s="605"/>
      <c r="M372" s="605"/>
      <c r="N372" s="605"/>
      <c r="O372" s="605"/>
      <c r="P372" s="605"/>
      <c r="Q372" s="605"/>
      <c r="R372" s="414"/>
      <c r="T372"/>
      <c r="U372"/>
      <c r="V372"/>
      <c r="W372"/>
      <c r="X372"/>
      <c r="Y372"/>
      <c r="Z372"/>
      <c r="AA372"/>
      <c r="AB372"/>
      <c r="AC372"/>
      <c r="AD372"/>
      <c r="AE372"/>
      <c r="AF372"/>
      <c r="AG372"/>
      <c r="AH372"/>
      <c r="AI372"/>
      <c r="AJ372"/>
      <c r="AK372"/>
      <c r="AL372"/>
      <c r="AM372"/>
    </row>
    <row r="373" spans="1:39" x14ac:dyDescent="0.15">
      <c r="A373" s="1" t="s">
        <v>681</v>
      </c>
      <c r="T373"/>
      <c r="U373"/>
      <c r="V373"/>
      <c r="W373"/>
      <c r="X373"/>
      <c r="Y373"/>
      <c r="Z373"/>
      <c r="AA373"/>
      <c r="AB373"/>
      <c r="AC373"/>
      <c r="AD373"/>
      <c r="AE373"/>
      <c r="AF373"/>
      <c r="AG373"/>
      <c r="AH373"/>
      <c r="AI373"/>
      <c r="AJ373"/>
      <c r="AK373"/>
      <c r="AL373"/>
      <c r="AM373"/>
    </row>
    <row r="374" spans="1:39" x14ac:dyDescent="0.15">
      <c r="A374" s="1" t="s">
        <v>474</v>
      </c>
      <c r="T374"/>
      <c r="U374"/>
      <c r="V374"/>
      <c r="W374"/>
      <c r="X374"/>
      <c r="Y374"/>
      <c r="Z374"/>
      <c r="AA374"/>
      <c r="AB374"/>
      <c r="AC374"/>
      <c r="AD374"/>
      <c r="AE374"/>
      <c r="AF374"/>
      <c r="AG374"/>
      <c r="AH374"/>
      <c r="AI374"/>
      <c r="AJ374"/>
      <c r="AK374"/>
      <c r="AL374"/>
      <c r="AM374"/>
    </row>
    <row r="375" spans="1:39" x14ac:dyDescent="0.15">
      <c r="T375"/>
      <c r="U375"/>
      <c r="V375"/>
      <c r="W375"/>
      <c r="X375"/>
      <c r="Y375"/>
      <c r="Z375"/>
      <c r="AA375"/>
      <c r="AB375"/>
      <c r="AC375"/>
      <c r="AD375"/>
      <c r="AE375"/>
      <c r="AF375"/>
      <c r="AG375"/>
      <c r="AH375"/>
      <c r="AI375"/>
      <c r="AJ375"/>
      <c r="AK375"/>
      <c r="AL375"/>
      <c r="AM375"/>
    </row>
    <row r="376" spans="1:39" x14ac:dyDescent="0.15">
      <c r="A376" s="1" t="s">
        <v>183</v>
      </c>
      <c r="T376"/>
      <c r="U376"/>
      <c r="V376"/>
      <c r="W376"/>
      <c r="X376"/>
      <c r="Y376"/>
      <c r="Z376"/>
      <c r="AA376"/>
      <c r="AB376"/>
      <c r="AC376"/>
      <c r="AD376"/>
      <c r="AE376"/>
      <c r="AF376"/>
      <c r="AG376"/>
      <c r="AH376"/>
      <c r="AI376"/>
      <c r="AJ376"/>
      <c r="AK376"/>
      <c r="AL376"/>
      <c r="AM376"/>
    </row>
    <row r="377" spans="1:39" x14ac:dyDescent="0.15">
      <c r="T377"/>
      <c r="U377"/>
      <c r="V377"/>
      <c r="W377"/>
      <c r="X377"/>
      <c r="Y377"/>
      <c r="Z377"/>
      <c r="AA377"/>
      <c r="AB377"/>
      <c r="AC377"/>
      <c r="AD377"/>
      <c r="AE377"/>
      <c r="AF377"/>
      <c r="AG377"/>
      <c r="AH377"/>
      <c r="AI377"/>
      <c r="AJ377"/>
      <c r="AK377"/>
      <c r="AL377"/>
      <c r="AM377"/>
    </row>
    <row r="378" spans="1:39" x14ac:dyDescent="0.15">
      <c r="A378" s="987"/>
      <c r="B378" s="1133" t="s">
        <v>459</v>
      </c>
      <c r="C378" s="1133"/>
      <c r="D378" s="1133"/>
      <c r="E378" s="1133"/>
      <c r="F378" s="1133"/>
      <c r="G378" s="1133"/>
      <c r="H378" s="1133"/>
      <c r="I378" s="1133"/>
      <c r="J378" s="1133"/>
      <c r="K378" s="1133"/>
      <c r="L378" s="1133"/>
      <c r="M378" s="1133"/>
      <c r="N378" s="1133"/>
      <c r="O378" s="1133"/>
      <c r="P378" s="1133"/>
      <c r="Q378" s="1133"/>
      <c r="R378" s="418"/>
      <c r="T378"/>
      <c r="U378"/>
      <c r="V378"/>
      <c r="W378"/>
      <c r="X378"/>
      <c r="Y378"/>
      <c r="Z378"/>
      <c r="AA378"/>
      <c r="AB378"/>
      <c r="AC378"/>
      <c r="AD378"/>
      <c r="AE378"/>
      <c r="AF378"/>
      <c r="AG378"/>
      <c r="AH378"/>
      <c r="AI378"/>
      <c r="AJ378"/>
      <c r="AK378"/>
      <c r="AL378"/>
      <c r="AM378"/>
    </row>
    <row r="379" spans="1:39" x14ac:dyDescent="0.15">
      <c r="A379" s="987"/>
      <c r="B379" s="1133"/>
      <c r="C379" s="1133"/>
      <c r="D379" s="1133"/>
      <c r="E379" s="1133"/>
      <c r="F379" s="1133"/>
      <c r="G379" s="1133"/>
      <c r="H379" s="1133"/>
      <c r="I379" s="1133"/>
      <c r="J379" s="1133"/>
      <c r="K379" s="1133"/>
      <c r="L379" s="1133"/>
      <c r="M379" s="1133"/>
      <c r="N379" s="1133"/>
      <c r="O379" s="1133"/>
      <c r="P379" s="1133"/>
      <c r="Q379" s="1133"/>
      <c r="R379" s="418"/>
      <c r="T379"/>
      <c r="U379"/>
      <c r="V379"/>
      <c r="W379"/>
      <c r="X379"/>
      <c r="Y379"/>
      <c r="Z379"/>
      <c r="AA379"/>
      <c r="AB379"/>
      <c r="AC379"/>
      <c r="AD379"/>
      <c r="AE379"/>
      <c r="AF379"/>
      <c r="AG379"/>
      <c r="AH379"/>
      <c r="AI379"/>
      <c r="AJ379"/>
      <c r="AK379"/>
      <c r="AL379"/>
      <c r="AM379"/>
    </row>
    <row r="380" spans="1:39" x14ac:dyDescent="0.15">
      <c r="A380" s="987"/>
      <c r="B380" s="1134" t="s">
        <v>460</v>
      </c>
      <c r="C380" s="1135"/>
      <c r="D380" s="1135"/>
      <c r="E380" s="1135"/>
      <c r="F380" s="1135"/>
      <c r="G380" s="1135"/>
      <c r="H380" s="1135"/>
      <c r="I380" s="1135"/>
      <c r="J380" s="1135"/>
      <c r="K380" s="1135"/>
      <c r="L380" s="1135"/>
      <c r="M380" s="1135"/>
      <c r="N380" s="1135"/>
      <c r="O380" s="1135"/>
      <c r="P380" s="1135"/>
      <c r="Q380" s="1136"/>
      <c r="R380" s="419"/>
      <c r="T380"/>
      <c r="U380"/>
      <c r="V380"/>
      <c r="W380"/>
      <c r="X380"/>
      <c r="Y380"/>
      <c r="Z380"/>
      <c r="AA380"/>
      <c r="AB380"/>
      <c r="AC380"/>
      <c r="AD380"/>
      <c r="AE380"/>
      <c r="AF380"/>
      <c r="AG380"/>
      <c r="AH380"/>
      <c r="AI380"/>
      <c r="AJ380"/>
      <c r="AK380"/>
      <c r="AL380"/>
      <c r="AM380"/>
    </row>
    <row r="381" spans="1:39" x14ac:dyDescent="0.15">
      <c r="A381" s="987"/>
      <c r="B381" s="1137"/>
      <c r="C381" s="1138"/>
      <c r="D381" s="1138"/>
      <c r="E381" s="1138"/>
      <c r="F381" s="1138"/>
      <c r="G381" s="1138"/>
      <c r="H381" s="1138"/>
      <c r="I381" s="1138"/>
      <c r="J381" s="1138"/>
      <c r="K381" s="1138"/>
      <c r="L381" s="1138"/>
      <c r="M381" s="1138"/>
      <c r="N381" s="1138"/>
      <c r="O381" s="1138"/>
      <c r="P381" s="1138"/>
      <c r="Q381" s="1139"/>
      <c r="R381" s="419"/>
      <c r="T381"/>
      <c r="U381"/>
      <c r="V381"/>
      <c r="W381"/>
      <c r="X381"/>
      <c r="Y381"/>
      <c r="Z381"/>
      <c r="AA381"/>
      <c r="AB381"/>
      <c r="AC381"/>
      <c r="AD381"/>
      <c r="AE381"/>
      <c r="AF381"/>
      <c r="AG381"/>
      <c r="AH381"/>
      <c r="AI381"/>
      <c r="AJ381"/>
      <c r="AK381"/>
      <c r="AL381"/>
      <c r="AM381"/>
    </row>
    <row r="382" spans="1:39" x14ac:dyDescent="0.15">
      <c r="T382"/>
      <c r="U382"/>
      <c r="V382"/>
      <c r="W382"/>
      <c r="X382"/>
      <c r="Y382"/>
      <c r="Z382"/>
      <c r="AA382"/>
      <c r="AB382"/>
      <c r="AC382"/>
      <c r="AD382"/>
      <c r="AE382"/>
      <c r="AF382"/>
      <c r="AG382"/>
      <c r="AH382"/>
      <c r="AI382"/>
      <c r="AJ382"/>
      <c r="AK382"/>
      <c r="AL382"/>
      <c r="AM382"/>
    </row>
    <row r="383" spans="1:39" x14ac:dyDescent="0.15">
      <c r="A383" s="1" t="s">
        <v>481</v>
      </c>
      <c r="T383"/>
      <c r="U383"/>
      <c r="V383"/>
      <c r="W383"/>
      <c r="X383"/>
      <c r="Y383"/>
      <c r="Z383"/>
      <c r="AA383"/>
      <c r="AB383"/>
      <c r="AC383"/>
      <c r="AD383"/>
      <c r="AE383"/>
      <c r="AF383"/>
      <c r="AG383"/>
      <c r="AH383"/>
      <c r="AI383"/>
      <c r="AJ383"/>
      <c r="AK383"/>
      <c r="AL383"/>
      <c r="AM383"/>
    </row>
    <row r="384" spans="1:39" x14ac:dyDescent="0.15">
      <c r="T384"/>
      <c r="U384"/>
      <c r="V384"/>
      <c r="W384"/>
      <c r="X384"/>
      <c r="Y384"/>
      <c r="Z384"/>
      <c r="AA384"/>
      <c r="AB384"/>
      <c r="AC384"/>
      <c r="AD384"/>
      <c r="AE384"/>
      <c r="AF384"/>
      <c r="AG384"/>
      <c r="AH384"/>
      <c r="AI384"/>
      <c r="AJ384"/>
      <c r="AK384"/>
      <c r="AL384"/>
      <c r="AM384"/>
    </row>
    <row r="385" spans="1:39" x14ac:dyDescent="0.15">
      <c r="A385" s="1129" t="s">
        <v>23</v>
      </c>
      <c r="B385" s="1129"/>
      <c r="C385" s="1129"/>
      <c r="D385" s="1130"/>
      <c r="E385" s="1131"/>
      <c r="F385" s="1131"/>
      <c r="G385" s="1131"/>
      <c r="H385" s="1131"/>
      <c r="I385" s="1131"/>
      <c r="J385" s="1132"/>
      <c r="K385" s="370" t="str">
        <f>IF(AND(AC256="空白",AC257="有"),AD257,"")</f>
        <v/>
      </c>
      <c r="T385"/>
      <c r="U385"/>
      <c r="V385"/>
      <c r="W385"/>
      <c r="X385"/>
      <c r="Y385"/>
      <c r="Z385"/>
      <c r="AA385"/>
      <c r="AB385"/>
      <c r="AC385"/>
      <c r="AD385"/>
      <c r="AE385"/>
      <c r="AF385"/>
      <c r="AG385"/>
      <c r="AH385"/>
      <c r="AI385"/>
      <c r="AJ385"/>
      <c r="AK385"/>
      <c r="AL385"/>
      <c r="AM385"/>
    </row>
    <row r="386" spans="1:39" x14ac:dyDescent="0.15">
      <c r="A386" s="1129" t="s">
        <v>24</v>
      </c>
      <c r="B386" s="1129"/>
      <c r="C386" s="1129"/>
      <c r="D386" s="1130"/>
      <c r="E386" s="1131"/>
      <c r="F386" s="1131"/>
      <c r="G386" s="1131"/>
      <c r="H386" s="1131"/>
      <c r="I386" s="1131"/>
      <c r="J386" s="1132"/>
      <c r="T386"/>
      <c r="U386"/>
      <c r="V386"/>
      <c r="W386"/>
      <c r="X386"/>
      <c r="Y386"/>
      <c r="Z386"/>
      <c r="AA386"/>
      <c r="AB386"/>
      <c r="AC386"/>
      <c r="AD386"/>
      <c r="AE386"/>
      <c r="AF386"/>
      <c r="AG386"/>
      <c r="AH386"/>
      <c r="AI386"/>
      <c r="AJ386"/>
      <c r="AK386"/>
      <c r="AL386"/>
      <c r="AM386"/>
    </row>
    <row r="387" spans="1:39" x14ac:dyDescent="0.15">
      <c r="A387" s="1129" t="s">
        <v>13</v>
      </c>
      <c r="B387" s="1129"/>
      <c r="C387" s="1129"/>
      <c r="D387" s="1130"/>
      <c r="E387" s="1131"/>
      <c r="F387" s="1131"/>
      <c r="G387" s="1131"/>
      <c r="H387" s="1131"/>
      <c r="I387" s="1131"/>
      <c r="J387" s="1132"/>
      <c r="T387"/>
      <c r="U387"/>
      <c r="V387"/>
      <c r="W387"/>
      <c r="X387"/>
      <c r="Y387"/>
      <c r="Z387"/>
      <c r="AA387"/>
      <c r="AB387"/>
      <c r="AC387"/>
      <c r="AD387"/>
      <c r="AE387"/>
      <c r="AF387"/>
      <c r="AG387"/>
      <c r="AH387"/>
      <c r="AI387"/>
      <c r="AJ387"/>
      <c r="AK387"/>
      <c r="AL387"/>
      <c r="AM387"/>
    </row>
    <row r="388" spans="1:39" x14ac:dyDescent="0.15">
      <c r="A388" s="1115" t="s">
        <v>25</v>
      </c>
      <c r="B388" s="1115"/>
      <c r="C388" s="1115"/>
      <c r="D388" s="1130"/>
      <c r="E388" s="1131"/>
      <c r="F388" s="1131"/>
      <c r="G388" s="1131"/>
      <c r="H388" s="1131"/>
      <c r="I388" s="1131"/>
      <c r="J388" s="1132"/>
      <c r="T388"/>
      <c r="U388"/>
      <c r="V388"/>
      <c r="W388"/>
      <c r="X388"/>
      <c r="Y388"/>
      <c r="Z388"/>
      <c r="AA388"/>
      <c r="AB388"/>
      <c r="AC388"/>
      <c r="AD388"/>
      <c r="AE388"/>
      <c r="AF388"/>
      <c r="AG388"/>
      <c r="AH388"/>
      <c r="AI388"/>
      <c r="AJ388"/>
      <c r="AK388"/>
      <c r="AL388"/>
      <c r="AM388"/>
    </row>
    <row r="389" spans="1:39" x14ac:dyDescent="0.15">
      <c r="A389" s="1115" t="s">
        <v>461</v>
      </c>
      <c r="B389" s="1115"/>
      <c r="C389" s="1115"/>
      <c r="D389" s="1116"/>
      <c r="E389" s="1117"/>
      <c r="F389" s="1117"/>
      <c r="G389" s="1117"/>
      <c r="H389" s="1117"/>
      <c r="I389" s="1117"/>
      <c r="J389" s="1118"/>
      <c r="T389"/>
      <c r="U389"/>
      <c r="V389"/>
      <c r="W389"/>
      <c r="X389"/>
      <c r="Y389"/>
      <c r="Z389"/>
      <c r="AA389"/>
      <c r="AB389"/>
      <c r="AC389"/>
      <c r="AD389"/>
      <c r="AE389"/>
      <c r="AF389"/>
      <c r="AG389"/>
      <c r="AH389"/>
      <c r="AI389"/>
      <c r="AJ389"/>
      <c r="AK389"/>
      <c r="AL389"/>
      <c r="AM389"/>
    </row>
    <row r="390" spans="1:39" x14ac:dyDescent="0.15">
      <c r="A390" s="1119" t="s">
        <v>180</v>
      </c>
      <c r="B390" s="1114"/>
      <c r="C390" s="1114"/>
      <c r="D390" s="1120"/>
      <c r="E390" s="1121"/>
      <c r="F390" s="1121"/>
      <c r="G390" s="1121"/>
      <c r="H390" s="1121"/>
      <c r="I390" s="1121"/>
      <c r="J390" s="1121"/>
      <c r="K390" s="1121"/>
      <c r="L390" s="1121"/>
      <c r="M390" s="1121"/>
      <c r="N390" s="1121"/>
      <c r="O390" s="1121"/>
      <c r="P390" s="1121"/>
      <c r="Q390" s="1122"/>
      <c r="R390" s="372"/>
      <c r="T390"/>
      <c r="U390"/>
      <c r="V390"/>
      <c r="W390"/>
      <c r="X390"/>
      <c r="Y390"/>
      <c r="Z390"/>
      <c r="AA390"/>
      <c r="AB390"/>
      <c r="AC390"/>
      <c r="AD390"/>
      <c r="AE390"/>
      <c r="AF390"/>
      <c r="AG390"/>
      <c r="AH390"/>
      <c r="AI390"/>
      <c r="AJ390"/>
      <c r="AK390"/>
      <c r="AL390"/>
      <c r="AM390"/>
    </row>
    <row r="391" spans="1:39" x14ac:dyDescent="0.15">
      <c r="A391" s="1114"/>
      <c r="B391" s="1114"/>
      <c r="C391" s="1114"/>
      <c r="D391" s="1123"/>
      <c r="E391" s="1124"/>
      <c r="F391" s="1124"/>
      <c r="G391" s="1124"/>
      <c r="H391" s="1124"/>
      <c r="I391" s="1124"/>
      <c r="J391" s="1124"/>
      <c r="K391" s="1124"/>
      <c r="L391" s="1124"/>
      <c r="M391" s="1124"/>
      <c r="N391" s="1124"/>
      <c r="O391" s="1124"/>
      <c r="P391" s="1124"/>
      <c r="Q391" s="1125"/>
      <c r="R391" s="372"/>
      <c r="T391"/>
      <c r="U391"/>
      <c r="V391"/>
      <c r="W391"/>
      <c r="X391"/>
      <c r="Y391"/>
      <c r="Z391"/>
      <c r="AA391"/>
      <c r="AB391"/>
      <c r="AC391"/>
      <c r="AD391"/>
      <c r="AE391"/>
      <c r="AF391"/>
      <c r="AG391"/>
      <c r="AH391"/>
      <c r="AI391"/>
      <c r="AJ391"/>
      <c r="AK391"/>
      <c r="AL391"/>
      <c r="AM391"/>
    </row>
    <row r="392" spans="1:39" x14ac:dyDescent="0.15">
      <c r="A392" s="1114"/>
      <c r="B392" s="1114"/>
      <c r="C392" s="1114"/>
      <c r="D392" s="1123"/>
      <c r="E392" s="1124"/>
      <c r="F392" s="1124"/>
      <c r="G392" s="1124"/>
      <c r="H392" s="1124"/>
      <c r="I392" s="1124"/>
      <c r="J392" s="1124"/>
      <c r="K392" s="1124"/>
      <c r="L392" s="1124"/>
      <c r="M392" s="1124"/>
      <c r="N392" s="1124"/>
      <c r="O392" s="1124"/>
      <c r="P392" s="1124"/>
      <c r="Q392" s="1125"/>
      <c r="R392" s="372"/>
      <c r="T392"/>
      <c r="U392"/>
      <c r="V392"/>
      <c r="W392"/>
      <c r="X392"/>
      <c r="Y392"/>
      <c r="Z392"/>
      <c r="AA392"/>
      <c r="AB392"/>
      <c r="AC392"/>
      <c r="AD392"/>
      <c r="AE392"/>
      <c r="AF392"/>
      <c r="AG392"/>
      <c r="AH392"/>
      <c r="AI392"/>
      <c r="AJ392"/>
      <c r="AK392"/>
      <c r="AL392"/>
      <c r="AM392"/>
    </row>
    <row r="393" spans="1:39" x14ac:dyDescent="0.15">
      <c r="A393" s="1114"/>
      <c r="B393" s="1114"/>
      <c r="C393" s="1114"/>
      <c r="D393" s="1126"/>
      <c r="E393" s="1127"/>
      <c r="F393" s="1127"/>
      <c r="G393" s="1127"/>
      <c r="H393" s="1127"/>
      <c r="I393" s="1127"/>
      <c r="J393" s="1127"/>
      <c r="K393" s="1127"/>
      <c r="L393" s="1127"/>
      <c r="M393" s="1127"/>
      <c r="N393" s="1127"/>
      <c r="O393" s="1127"/>
      <c r="P393" s="1127"/>
      <c r="Q393" s="1128"/>
      <c r="R393" s="372"/>
      <c r="T393"/>
      <c r="U393"/>
      <c r="V393"/>
      <c r="W393"/>
      <c r="X393"/>
      <c r="Y393"/>
      <c r="Z393"/>
      <c r="AA393"/>
      <c r="AB393"/>
      <c r="AC393"/>
      <c r="AD393"/>
      <c r="AE393"/>
      <c r="AF393"/>
      <c r="AG393"/>
      <c r="AH393"/>
      <c r="AI393"/>
      <c r="AJ393"/>
      <c r="AK393"/>
      <c r="AL393"/>
      <c r="AM393"/>
    </row>
    <row r="394" spans="1:39" x14ac:dyDescent="0.15">
      <c r="A394" s="1114" t="s">
        <v>26</v>
      </c>
      <c r="B394" s="1114"/>
      <c r="C394" s="1114"/>
      <c r="D394" s="1120"/>
      <c r="E394" s="1121"/>
      <c r="F394" s="1121"/>
      <c r="G394" s="1121"/>
      <c r="H394" s="1121"/>
      <c r="I394" s="1121"/>
      <c r="J394" s="1121"/>
      <c r="K394" s="1121"/>
      <c r="L394" s="1121"/>
      <c r="M394" s="1121"/>
      <c r="N394" s="1121"/>
      <c r="O394" s="1121"/>
      <c r="P394" s="1121"/>
      <c r="Q394" s="1122"/>
      <c r="R394" s="372"/>
      <c r="T394"/>
      <c r="U394"/>
      <c r="V394"/>
      <c r="W394"/>
      <c r="X394"/>
      <c r="Y394"/>
      <c r="Z394"/>
      <c r="AA394"/>
      <c r="AB394"/>
      <c r="AC394"/>
      <c r="AD394"/>
      <c r="AE394"/>
      <c r="AF394"/>
      <c r="AG394"/>
      <c r="AH394"/>
      <c r="AI394"/>
      <c r="AJ394"/>
      <c r="AK394"/>
      <c r="AL394"/>
      <c r="AM394"/>
    </row>
    <row r="395" spans="1:39" x14ac:dyDescent="0.15">
      <c r="A395" s="1114"/>
      <c r="B395" s="1114"/>
      <c r="C395" s="1114"/>
      <c r="D395" s="1123"/>
      <c r="E395" s="1124"/>
      <c r="F395" s="1124"/>
      <c r="G395" s="1124"/>
      <c r="H395" s="1124"/>
      <c r="I395" s="1124"/>
      <c r="J395" s="1124"/>
      <c r="K395" s="1124"/>
      <c r="L395" s="1124"/>
      <c r="M395" s="1124"/>
      <c r="N395" s="1124"/>
      <c r="O395" s="1124"/>
      <c r="P395" s="1124"/>
      <c r="Q395" s="1125"/>
      <c r="R395" s="372"/>
      <c r="T395"/>
      <c r="U395"/>
      <c r="V395"/>
      <c r="W395"/>
      <c r="X395"/>
      <c r="Y395"/>
      <c r="Z395"/>
      <c r="AA395"/>
      <c r="AB395"/>
      <c r="AC395"/>
      <c r="AD395"/>
      <c r="AE395"/>
      <c r="AF395"/>
      <c r="AG395"/>
      <c r="AH395"/>
      <c r="AI395"/>
      <c r="AJ395"/>
      <c r="AK395"/>
      <c r="AL395"/>
      <c r="AM395"/>
    </row>
    <row r="396" spans="1:39" x14ac:dyDescent="0.15">
      <c r="A396" s="1114"/>
      <c r="B396" s="1114"/>
      <c r="C396" s="1114"/>
      <c r="D396" s="1123"/>
      <c r="E396" s="1124"/>
      <c r="F396" s="1124"/>
      <c r="G396" s="1124"/>
      <c r="H396" s="1124"/>
      <c r="I396" s="1124"/>
      <c r="J396" s="1124"/>
      <c r="K396" s="1124"/>
      <c r="L396" s="1124"/>
      <c r="M396" s="1124"/>
      <c r="N396" s="1124"/>
      <c r="O396" s="1124"/>
      <c r="P396" s="1124"/>
      <c r="Q396" s="1125"/>
      <c r="R396" s="372"/>
      <c r="T396"/>
      <c r="U396"/>
      <c r="V396"/>
      <c r="W396"/>
      <c r="X396"/>
      <c r="Y396"/>
      <c r="Z396"/>
      <c r="AA396"/>
      <c r="AB396"/>
      <c r="AC396"/>
      <c r="AD396"/>
      <c r="AE396"/>
      <c r="AF396"/>
      <c r="AG396"/>
      <c r="AH396"/>
      <c r="AI396"/>
      <c r="AJ396"/>
      <c r="AK396"/>
      <c r="AL396"/>
      <c r="AM396"/>
    </row>
    <row r="397" spans="1:39" x14ac:dyDescent="0.15">
      <c r="A397" s="1114"/>
      <c r="B397" s="1114"/>
      <c r="C397" s="1114"/>
      <c r="D397" s="1126"/>
      <c r="E397" s="1127"/>
      <c r="F397" s="1127"/>
      <c r="G397" s="1127"/>
      <c r="H397" s="1127"/>
      <c r="I397" s="1127"/>
      <c r="J397" s="1127"/>
      <c r="K397" s="1127"/>
      <c r="L397" s="1127"/>
      <c r="M397" s="1127"/>
      <c r="N397" s="1127"/>
      <c r="O397" s="1127"/>
      <c r="P397" s="1127"/>
      <c r="Q397" s="1128"/>
      <c r="R397" s="372"/>
      <c r="T397"/>
      <c r="U397"/>
      <c r="V397"/>
      <c r="W397"/>
      <c r="X397"/>
      <c r="Y397"/>
      <c r="Z397"/>
      <c r="AA397"/>
      <c r="AB397"/>
      <c r="AC397"/>
      <c r="AD397"/>
      <c r="AE397"/>
      <c r="AF397"/>
      <c r="AG397"/>
      <c r="AH397"/>
      <c r="AI397"/>
      <c r="AJ397"/>
      <c r="AK397"/>
      <c r="AL397"/>
      <c r="AM397"/>
    </row>
    <row r="398" spans="1:39" ht="12.75" customHeight="1" x14ac:dyDescent="0.15">
      <c r="A398" s="1106" t="s">
        <v>719</v>
      </c>
      <c r="B398" s="1106"/>
      <c r="C398" s="1106"/>
      <c r="D398" s="1106"/>
      <c r="E398" s="1106"/>
      <c r="F398" s="1106"/>
      <c r="G398" s="1106"/>
      <c r="H398" s="1106"/>
      <c r="I398" s="1106"/>
      <c r="J398" s="1106"/>
      <c r="K398" s="1106"/>
      <c r="L398" s="1106"/>
      <c r="M398" s="1106"/>
      <c r="N398" s="1106"/>
      <c r="O398" s="1106"/>
      <c r="P398" s="1106"/>
      <c r="Q398" s="1106"/>
      <c r="R398" s="416"/>
      <c r="T398"/>
      <c r="U398"/>
      <c r="V398"/>
      <c r="W398"/>
      <c r="X398"/>
      <c r="Y398"/>
      <c r="Z398"/>
      <c r="AA398"/>
      <c r="AB398"/>
      <c r="AC398"/>
      <c r="AD398"/>
      <c r="AE398"/>
      <c r="AF398"/>
      <c r="AG398"/>
      <c r="AH398"/>
      <c r="AI398"/>
      <c r="AJ398"/>
      <c r="AK398"/>
      <c r="AL398"/>
      <c r="AM398"/>
    </row>
    <row r="399" spans="1:39" x14ac:dyDescent="0.15">
      <c r="A399" s="1107"/>
      <c r="B399" s="1107"/>
      <c r="C399" s="1107"/>
      <c r="D399" s="1107"/>
      <c r="E399" s="1107"/>
      <c r="F399" s="1107"/>
      <c r="G399" s="1107"/>
      <c r="H399" s="1107"/>
      <c r="I399" s="1107"/>
      <c r="J399" s="1107"/>
      <c r="K399" s="1107"/>
      <c r="L399" s="1107"/>
      <c r="M399" s="1107"/>
      <c r="N399" s="1107"/>
      <c r="O399" s="1107"/>
      <c r="P399" s="1107"/>
      <c r="Q399" s="1107"/>
      <c r="R399" s="415"/>
      <c r="T399"/>
      <c r="U399"/>
      <c r="V399"/>
      <c r="W399"/>
      <c r="X399"/>
      <c r="Y399"/>
      <c r="Z399"/>
      <c r="AA399"/>
      <c r="AB399"/>
      <c r="AC399"/>
      <c r="AD399"/>
      <c r="AE399"/>
      <c r="AF399"/>
      <c r="AG399"/>
      <c r="AH399"/>
      <c r="AI399"/>
      <c r="AJ399"/>
      <c r="AK399"/>
      <c r="AL399"/>
      <c r="AM399"/>
    </row>
    <row r="400" spans="1:39" x14ac:dyDescent="0.15">
      <c r="A400" s="1107"/>
      <c r="B400" s="1107"/>
      <c r="C400" s="1107"/>
      <c r="D400" s="1107"/>
      <c r="E400" s="1107"/>
      <c r="F400" s="1107"/>
      <c r="G400" s="1107"/>
      <c r="H400" s="1107"/>
      <c r="I400" s="1107"/>
      <c r="J400" s="1107"/>
      <c r="K400" s="1107"/>
      <c r="L400" s="1107"/>
      <c r="M400" s="1107"/>
      <c r="N400" s="1107"/>
      <c r="O400" s="1107"/>
      <c r="P400" s="1107"/>
      <c r="Q400" s="1107"/>
      <c r="R400" s="415"/>
      <c r="T400"/>
      <c r="U400"/>
      <c r="V400"/>
      <c r="W400"/>
      <c r="X400"/>
      <c r="Y400"/>
      <c r="Z400"/>
      <c r="AA400"/>
      <c r="AB400"/>
      <c r="AC400"/>
      <c r="AD400"/>
      <c r="AE400"/>
      <c r="AF400"/>
      <c r="AG400"/>
      <c r="AH400"/>
      <c r="AI400"/>
      <c r="AJ400"/>
      <c r="AK400"/>
      <c r="AL400"/>
      <c r="AM400"/>
    </row>
    <row r="401" spans="1:39" x14ac:dyDescent="0.15">
      <c r="A401" s="1107"/>
      <c r="B401" s="1107"/>
      <c r="C401" s="1107"/>
      <c r="D401" s="1107"/>
      <c r="E401" s="1107"/>
      <c r="F401" s="1107"/>
      <c r="G401" s="1107"/>
      <c r="H401" s="1107"/>
      <c r="I401" s="1107"/>
      <c r="J401" s="1107"/>
      <c r="K401" s="1107"/>
      <c r="L401" s="1107"/>
      <c r="M401" s="1107"/>
      <c r="N401" s="1107"/>
      <c r="O401" s="1107"/>
      <c r="P401" s="1107"/>
      <c r="Q401" s="1107"/>
      <c r="R401" s="415"/>
      <c r="T401"/>
      <c r="U401"/>
      <c r="V401"/>
      <c r="W401"/>
      <c r="X401"/>
      <c r="Y401"/>
      <c r="Z401"/>
      <c r="AA401"/>
      <c r="AB401"/>
      <c r="AC401"/>
      <c r="AD401"/>
      <c r="AE401"/>
      <c r="AF401"/>
      <c r="AG401"/>
      <c r="AH401"/>
      <c r="AI401"/>
      <c r="AJ401"/>
      <c r="AK401"/>
      <c r="AL401"/>
      <c r="AM401"/>
    </row>
    <row r="402" spans="1:39" x14ac:dyDescent="0.15">
      <c r="A402" s="1107"/>
      <c r="B402" s="1107"/>
      <c r="C402" s="1107"/>
      <c r="D402" s="1107"/>
      <c r="E402" s="1107"/>
      <c r="F402" s="1107"/>
      <c r="G402" s="1107"/>
      <c r="H402" s="1107"/>
      <c r="I402" s="1107"/>
      <c r="J402" s="1107"/>
      <c r="K402" s="1107"/>
      <c r="L402" s="1107"/>
      <c r="M402" s="1107"/>
      <c r="N402" s="1107"/>
      <c r="O402" s="1107"/>
      <c r="P402" s="1107"/>
      <c r="Q402" s="1107"/>
      <c r="R402" s="415"/>
      <c r="T402"/>
      <c r="U402"/>
      <c r="V402"/>
      <c r="W402"/>
      <c r="X402"/>
      <c r="Y402"/>
      <c r="Z402"/>
      <c r="AA402"/>
      <c r="AB402"/>
      <c r="AC402"/>
      <c r="AD402"/>
      <c r="AE402"/>
      <c r="AF402"/>
      <c r="AG402"/>
      <c r="AH402"/>
      <c r="AI402"/>
      <c r="AJ402"/>
      <c r="AK402"/>
      <c r="AL402"/>
      <c r="AM402"/>
    </row>
    <row r="403" spans="1:39" x14ac:dyDescent="0.15">
      <c r="T403"/>
      <c r="U403"/>
      <c r="V403"/>
      <c r="W403"/>
      <c r="X403"/>
      <c r="Y403"/>
      <c r="Z403"/>
      <c r="AA403"/>
      <c r="AB403"/>
      <c r="AC403"/>
      <c r="AD403"/>
      <c r="AE403"/>
      <c r="AF403"/>
      <c r="AG403"/>
      <c r="AH403"/>
      <c r="AI403"/>
      <c r="AJ403"/>
      <c r="AK403"/>
      <c r="AL403"/>
      <c r="AM403"/>
    </row>
    <row r="404" spans="1:39" x14ac:dyDescent="0.15">
      <c r="A404" s="3" t="s">
        <v>480</v>
      </c>
      <c r="B404" s="3"/>
      <c r="C404" s="3"/>
      <c r="D404" s="3"/>
      <c r="E404" s="3"/>
      <c r="F404" s="3"/>
      <c r="G404" s="3"/>
      <c r="H404" s="3"/>
      <c r="I404" s="3"/>
      <c r="J404" s="3"/>
      <c r="K404" s="3"/>
      <c r="L404" s="3"/>
      <c r="M404" s="3"/>
      <c r="N404" s="3"/>
      <c r="O404" s="3"/>
      <c r="P404" s="3"/>
      <c r="Q404" s="3"/>
      <c r="R404" s="3"/>
      <c r="T404"/>
      <c r="U404"/>
      <c r="V404"/>
      <c r="W404"/>
      <c r="X404"/>
      <c r="Y404"/>
      <c r="Z404"/>
      <c r="AA404"/>
      <c r="AB404"/>
      <c r="AC404"/>
      <c r="AD404"/>
      <c r="AE404"/>
      <c r="AF404"/>
      <c r="AG404"/>
      <c r="AH404"/>
      <c r="AI404"/>
      <c r="AJ404"/>
      <c r="AK404"/>
      <c r="AL404"/>
      <c r="AM404"/>
    </row>
    <row r="405" spans="1:39" x14ac:dyDescent="0.15">
      <c r="A405" s="3"/>
      <c r="B405" s="3"/>
      <c r="C405" s="3"/>
      <c r="D405" s="3"/>
      <c r="E405" s="3"/>
      <c r="F405" s="3"/>
      <c r="G405" s="3"/>
      <c r="H405" s="3"/>
      <c r="I405" s="3"/>
      <c r="J405" s="3"/>
      <c r="K405" s="3"/>
      <c r="L405" s="3"/>
      <c r="M405" s="3"/>
      <c r="N405" s="3"/>
      <c r="O405" s="3"/>
      <c r="P405" s="3"/>
      <c r="Q405" s="3"/>
      <c r="R405" s="3"/>
      <c r="T405"/>
      <c r="U405"/>
      <c r="V405"/>
      <c r="W405"/>
      <c r="X405"/>
      <c r="Y405"/>
      <c r="Z405"/>
      <c r="AA405"/>
      <c r="AB405"/>
      <c r="AC405"/>
      <c r="AD405"/>
      <c r="AE405"/>
      <c r="AF405"/>
      <c r="AG405"/>
      <c r="AH405"/>
      <c r="AI405"/>
      <c r="AJ405"/>
      <c r="AK405"/>
      <c r="AL405"/>
      <c r="AM405"/>
    </row>
    <row r="406" spans="1:39" x14ac:dyDescent="0.15">
      <c r="A406" s="1141" t="s">
        <v>462</v>
      </c>
      <c r="B406" s="1142"/>
      <c r="C406" s="1143"/>
      <c r="D406" s="1150" t="s">
        <v>23</v>
      </c>
      <c r="E406" s="1151"/>
      <c r="F406" s="1152"/>
      <c r="G406" s="1113"/>
      <c r="H406" s="1113"/>
      <c r="I406" s="1113"/>
      <c r="J406" s="1113"/>
      <c r="K406" s="1113"/>
      <c r="L406" s="1113"/>
      <c r="M406" s="1113"/>
      <c r="N406" s="1153" t="str">
        <f>IF(AND(AC89="空白",AC90="有"),AD90,"")</f>
        <v/>
      </c>
      <c r="O406" s="1154"/>
      <c r="P406" s="1154"/>
      <c r="Q406" s="1154"/>
      <c r="R406" s="3"/>
      <c r="T406"/>
      <c r="U406"/>
      <c r="V406"/>
      <c r="W406"/>
      <c r="X406"/>
      <c r="Y406"/>
      <c r="Z406"/>
      <c r="AA406"/>
      <c r="AB406"/>
      <c r="AC406"/>
      <c r="AD406"/>
      <c r="AE406"/>
      <c r="AF406"/>
      <c r="AG406"/>
      <c r="AH406"/>
      <c r="AI406"/>
      <c r="AJ406"/>
      <c r="AK406"/>
      <c r="AL406"/>
      <c r="AM406"/>
    </row>
    <row r="407" spans="1:39" x14ac:dyDescent="0.15">
      <c r="A407" s="1144"/>
      <c r="B407" s="1145"/>
      <c r="C407" s="1146"/>
      <c r="D407" s="1150" t="s">
        <v>24</v>
      </c>
      <c r="E407" s="1151"/>
      <c r="F407" s="1152"/>
      <c r="G407" s="1113"/>
      <c r="H407" s="1113"/>
      <c r="I407" s="1113"/>
      <c r="J407" s="1113"/>
      <c r="K407" s="1113"/>
      <c r="L407" s="1113"/>
      <c r="M407" s="1113"/>
      <c r="N407" s="1153"/>
      <c r="O407" s="1154"/>
      <c r="P407" s="1154"/>
      <c r="Q407" s="1154"/>
      <c r="R407" s="3"/>
      <c r="T407"/>
      <c r="U407"/>
      <c r="V407"/>
      <c r="W407"/>
      <c r="X407"/>
      <c r="Y407"/>
      <c r="Z407"/>
      <c r="AA407"/>
      <c r="AB407"/>
      <c r="AC407"/>
      <c r="AD407"/>
      <c r="AE407"/>
      <c r="AF407"/>
      <c r="AG407"/>
      <c r="AH407"/>
      <c r="AI407"/>
      <c r="AJ407"/>
      <c r="AK407"/>
      <c r="AL407"/>
      <c r="AM407"/>
    </row>
    <row r="408" spans="1:39" x14ac:dyDescent="0.15">
      <c r="A408" s="1144"/>
      <c r="B408" s="1145"/>
      <c r="C408" s="1146"/>
      <c r="D408" s="1150" t="s">
        <v>13</v>
      </c>
      <c r="E408" s="1151"/>
      <c r="F408" s="1152"/>
      <c r="G408" s="1112"/>
      <c r="H408" s="1113"/>
      <c r="I408" s="1113"/>
      <c r="J408" s="1113"/>
      <c r="K408" s="1113"/>
      <c r="L408" s="1113"/>
      <c r="M408" s="1113"/>
      <c r="N408" s="1153"/>
      <c r="O408" s="1154"/>
      <c r="P408" s="1154"/>
      <c r="Q408" s="1154"/>
      <c r="R408" s="3"/>
      <c r="T408"/>
      <c r="U408"/>
      <c r="V408"/>
      <c r="W408"/>
      <c r="X408"/>
      <c r="Y408"/>
      <c r="Z408"/>
      <c r="AA408"/>
      <c r="AB408"/>
      <c r="AC408"/>
      <c r="AD408"/>
      <c r="AE408"/>
      <c r="AF408"/>
      <c r="AG408"/>
      <c r="AH408"/>
      <c r="AI408"/>
      <c r="AJ408"/>
      <c r="AK408"/>
      <c r="AL408"/>
      <c r="AM408"/>
    </row>
    <row r="409" spans="1:39" x14ac:dyDescent="0.15">
      <c r="A409" s="1144"/>
      <c r="B409" s="1145"/>
      <c r="C409" s="1146"/>
      <c r="D409" s="1109" t="s">
        <v>25</v>
      </c>
      <c r="E409" s="1110"/>
      <c r="F409" s="1111"/>
      <c r="G409" s="1112"/>
      <c r="H409" s="1113"/>
      <c r="I409" s="1113"/>
      <c r="J409" s="1113"/>
      <c r="K409" s="1113"/>
      <c r="L409" s="1113"/>
      <c r="M409" s="1113"/>
      <c r="N409" s="3"/>
      <c r="O409" s="3"/>
      <c r="P409" s="3"/>
      <c r="Q409" s="3"/>
      <c r="R409" s="3"/>
      <c r="T409"/>
      <c r="U409"/>
      <c r="V409"/>
      <c r="W409"/>
      <c r="X409"/>
      <c r="Y409"/>
      <c r="Z409"/>
      <c r="AA409"/>
      <c r="AB409"/>
      <c r="AC409"/>
      <c r="AD409"/>
      <c r="AE409"/>
      <c r="AF409"/>
      <c r="AG409"/>
      <c r="AH409"/>
      <c r="AI409"/>
      <c r="AJ409"/>
      <c r="AK409"/>
      <c r="AL409"/>
      <c r="AM409"/>
    </row>
    <row r="410" spans="1:39" x14ac:dyDescent="0.15">
      <c r="A410" s="1144"/>
      <c r="B410" s="1145"/>
      <c r="C410" s="1146"/>
      <c r="D410" s="1112"/>
      <c r="E410" s="1112"/>
      <c r="F410" s="1112"/>
      <c r="G410" s="1112"/>
      <c r="H410" s="1112"/>
      <c r="I410" s="1112"/>
      <c r="J410" s="1112"/>
      <c r="K410" s="1112"/>
      <c r="L410" s="1112"/>
      <c r="M410" s="1112"/>
      <c r="N410" s="1112"/>
      <c r="O410" s="1112"/>
      <c r="P410" s="1112"/>
      <c r="Q410" s="1112"/>
      <c r="R410" s="420"/>
      <c r="T410"/>
      <c r="U410"/>
      <c r="V410"/>
      <c r="W410"/>
      <c r="X410"/>
      <c r="Y410"/>
      <c r="Z410"/>
      <c r="AA410"/>
      <c r="AB410"/>
      <c r="AC410"/>
      <c r="AD410"/>
      <c r="AE410"/>
      <c r="AF410"/>
      <c r="AG410"/>
      <c r="AH410"/>
      <c r="AI410"/>
      <c r="AJ410"/>
      <c r="AK410"/>
      <c r="AL410"/>
      <c r="AM410"/>
    </row>
    <row r="411" spans="1:39" x14ac:dyDescent="0.15">
      <c r="A411" s="1144"/>
      <c r="B411" s="1145"/>
      <c r="C411" s="1146"/>
      <c r="D411" s="1112"/>
      <c r="E411" s="1112"/>
      <c r="F411" s="1112"/>
      <c r="G411" s="1112"/>
      <c r="H411" s="1112"/>
      <c r="I411" s="1112"/>
      <c r="J411" s="1112"/>
      <c r="K411" s="1112"/>
      <c r="L411" s="1112"/>
      <c r="M411" s="1112"/>
      <c r="N411" s="1112"/>
      <c r="O411" s="1112"/>
      <c r="P411" s="1112"/>
      <c r="Q411" s="1112"/>
      <c r="R411" s="420"/>
      <c r="T411"/>
      <c r="U411"/>
      <c r="V411"/>
      <c r="W411"/>
      <c r="X411"/>
      <c r="Y411"/>
      <c r="Z411"/>
      <c r="AA411"/>
      <c r="AB411"/>
      <c r="AC411"/>
      <c r="AD411"/>
      <c r="AE411"/>
      <c r="AF411"/>
      <c r="AG411"/>
      <c r="AH411"/>
      <c r="AI411"/>
      <c r="AJ411"/>
      <c r="AK411"/>
      <c r="AL411"/>
      <c r="AM411"/>
    </row>
    <row r="412" spans="1:39" x14ac:dyDescent="0.15">
      <c r="A412" s="1144"/>
      <c r="B412" s="1145"/>
      <c r="C412" s="1146"/>
      <c r="D412" s="1112"/>
      <c r="E412" s="1112"/>
      <c r="F412" s="1112"/>
      <c r="G412" s="1112"/>
      <c r="H412" s="1112"/>
      <c r="I412" s="1112"/>
      <c r="J412" s="1112"/>
      <c r="K412" s="1112"/>
      <c r="L412" s="1112"/>
      <c r="M412" s="1112"/>
      <c r="N412" s="1112"/>
      <c r="O412" s="1112"/>
      <c r="P412" s="1112"/>
      <c r="Q412" s="1112"/>
      <c r="R412" s="420"/>
      <c r="T412"/>
      <c r="U412"/>
      <c r="V412"/>
      <c r="W412"/>
      <c r="X412"/>
      <c r="Y412"/>
      <c r="Z412"/>
      <c r="AA412"/>
      <c r="AB412"/>
      <c r="AC412"/>
      <c r="AD412"/>
      <c r="AE412"/>
      <c r="AF412"/>
      <c r="AG412"/>
      <c r="AH412"/>
      <c r="AI412"/>
      <c r="AJ412"/>
      <c r="AK412"/>
      <c r="AL412"/>
      <c r="AM412"/>
    </row>
    <row r="413" spans="1:39" x14ac:dyDescent="0.15">
      <c r="A413" s="1147"/>
      <c r="B413" s="1148"/>
      <c r="C413" s="1149"/>
      <c r="D413" s="1112"/>
      <c r="E413" s="1112"/>
      <c r="F413" s="1112"/>
      <c r="G413" s="1112"/>
      <c r="H413" s="1112"/>
      <c r="I413" s="1112"/>
      <c r="J413" s="1112"/>
      <c r="K413" s="1112"/>
      <c r="L413" s="1112"/>
      <c r="M413" s="1112"/>
      <c r="N413" s="1112"/>
      <c r="O413" s="1112"/>
      <c r="P413" s="1112"/>
      <c r="Q413" s="1112"/>
      <c r="R413" s="420"/>
      <c r="T413"/>
      <c r="U413"/>
      <c r="V413"/>
      <c r="W413"/>
      <c r="X413"/>
      <c r="Y413"/>
      <c r="Z413"/>
      <c r="AA413"/>
      <c r="AB413"/>
      <c r="AC413"/>
      <c r="AD413"/>
      <c r="AE413"/>
      <c r="AF413"/>
      <c r="AG413"/>
      <c r="AH413"/>
      <c r="AI413"/>
      <c r="AJ413"/>
      <c r="AK413"/>
      <c r="AL413"/>
      <c r="AM413"/>
    </row>
    <row r="414" spans="1:39" x14ac:dyDescent="0.15">
      <c r="A414" s="1141" t="s">
        <v>26</v>
      </c>
      <c r="B414" s="1142"/>
      <c r="C414" s="1143"/>
      <c r="D414" s="1150" t="s">
        <v>23</v>
      </c>
      <c r="E414" s="1151"/>
      <c r="F414" s="1152"/>
      <c r="G414" s="1113"/>
      <c r="H414" s="1113"/>
      <c r="I414" s="1113"/>
      <c r="J414" s="1113"/>
      <c r="K414" s="1113"/>
      <c r="L414" s="1113"/>
      <c r="M414" s="1113"/>
      <c r="N414" s="3"/>
      <c r="O414" s="3"/>
      <c r="P414" s="3"/>
      <c r="Q414" s="3"/>
      <c r="R414" s="3"/>
      <c r="T414"/>
      <c r="U414"/>
      <c r="V414"/>
      <c r="W414"/>
      <c r="X414"/>
      <c r="Y414"/>
      <c r="Z414"/>
      <c r="AA414"/>
      <c r="AB414"/>
      <c r="AC414"/>
      <c r="AD414"/>
      <c r="AE414"/>
      <c r="AF414"/>
      <c r="AG414"/>
      <c r="AH414"/>
      <c r="AI414"/>
      <c r="AJ414"/>
      <c r="AK414"/>
      <c r="AL414"/>
      <c r="AM414"/>
    </row>
    <row r="415" spans="1:39" x14ac:dyDescent="0.15">
      <c r="A415" s="1144"/>
      <c r="B415" s="1145"/>
      <c r="C415" s="1146"/>
      <c r="D415" s="1150" t="s">
        <v>24</v>
      </c>
      <c r="E415" s="1151"/>
      <c r="F415" s="1152"/>
      <c r="G415" s="1113"/>
      <c r="H415" s="1113"/>
      <c r="I415" s="1113"/>
      <c r="J415" s="1113"/>
      <c r="K415" s="1113"/>
      <c r="L415" s="1113"/>
      <c r="M415" s="1113"/>
      <c r="N415" s="3"/>
      <c r="O415" s="3"/>
      <c r="P415" s="3"/>
      <c r="Q415" s="3"/>
      <c r="R415" s="3"/>
      <c r="T415"/>
      <c r="U415"/>
      <c r="V415"/>
      <c r="W415"/>
      <c r="X415"/>
      <c r="Y415"/>
      <c r="Z415"/>
      <c r="AA415"/>
      <c r="AB415"/>
      <c r="AC415"/>
      <c r="AD415"/>
      <c r="AE415"/>
      <c r="AF415"/>
      <c r="AG415"/>
      <c r="AH415"/>
      <c r="AI415"/>
      <c r="AJ415"/>
      <c r="AK415"/>
      <c r="AL415"/>
      <c r="AM415"/>
    </row>
    <row r="416" spans="1:39" x14ac:dyDescent="0.15">
      <c r="A416" s="1144"/>
      <c r="B416" s="1145"/>
      <c r="C416" s="1146"/>
      <c r="D416" s="1150" t="s">
        <v>13</v>
      </c>
      <c r="E416" s="1151"/>
      <c r="F416" s="1152"/>
      <c r="G416" s="1112"/>
      <c r="H416" s="1113"/>
      <c r="I416" s="1113"/>
      <c r="J416" s="1113"/>
      <c r="K416" s="1113"/>
      <c r="L416" s="1113"/>
      <c r="M416" s="1113"/>
      <c r="N416" s="3"/>
      <c r="O416" s="3"/>
      <c r="P416" s="3"/>
      <c r="Q416" s="3"/>
      <c r="R416" s="3"/>
      <c r="T416"/>
      <c r="U416"/>
      <c r="V416"/>
      <c r="W416"/>
      <c r="X416"/>
      <c r="Y416"/>
      <c r="Z416"/>
      <c r="AA416"/>
      <c r="AB416"/>
      <c r="AC416"/>
      <c r="AD416"/>
      <c r="AE416"/>
      <c r="AF416"/>
      <c r="AG416"/>
      <c r="AH416"/>
      <c r="AI416"/>
      <c r="AJ416"/>
      <c r="AK416"/>
      <c r="AL416"/>
      <c r="AM416"/>
    </row>
    <row r="417" spans="1:39" x14ac:dyDescent="0.15">
      <c r="A417" s="1144"/>
      <c r="B417" s="1145"/>
      <c r="C417" s="1146"/>
      <c r="D417" s="1109" t="s">
        <v>25</v>
      </c>
      <c r="E417" s="1110"/>
      <c r="F417" s="1111"/>
      <c r="G417" s="1112"/>
      <c r="H417" s="1113"/>
      <c r="I417" s="1113"/>
      <c r="J417" s="1113"/>
      <c r="K417" s="1113"/>
      <c r="L417" s="1113"/>
      <c r="M417" s="1113"/>
      <c r="N417" s="3"/>
      <c r="O417" s="3"/>
      <c r="P417" s="3"/>
      <c r="Q417" s="3"/>
      <c r="R417" s="3"/>
      <c r="T417"/>
      <c r="U417"/>
      <c r="V417"/>
      <c r="W417"/>
      <c r="X417"/>
      <c r="Y417"/>
      <c r="Z417"/>
      <c r="AA417"/>
      <c r="AB417"/>
      <c r="AC417"/>
      <c r="AD417"/>
      <c r="AE417"/>
      <c r="AF417"/>
      <c r="AG417"/>
      <c r="AH417"/>
      <c r="AI417"/>
      <c r="AJ417"/>
      <c r="AK417"/>
      <c r="AL417"/>
      <c r="AM417"/>
    </row>
    <row r="418" spans="1:39" x14ac:dyDescent="0.15">
      <c r="A418" s="1144"/>
      <c r="B418" s="1145"/>
      <c r="C418" s="1146"/>
      <c r="D418" s="1109" t="s">
        <v>461</v>
      </c>
      <c r="E418" s="1110"/>
      <c r="F418" s="1111"/>
      <c r="G418" s="1112"/>
      <c r="H418" s="1113"/>
      <c r="I418" s="1113"/>
      <c r="J418" s="1113"/>
      <c r="K418" s="1113"/>
      <c r="L418" s="1113"/>
      <c r="M418" s="1113"/>
      <c r="N418" s="3"/>
      <c r="O418" s="3"/>
      <c r="P418" s="3"/>
      <c r="Q418" s="3"/>
      <c r="R418" s="3"/>
      <c r="T418"/>
      <c r="U418"/>
      <c r="V418"/>
      <c r="W418"/>
      <c r="X418"/>
      <c r="Y418"/>
      <c r="Z418"/>
      <c r="AA418"/>
      <c r="AB418"/>
      <c r="AC418"/>
      <c r="AD418"/>
      <c r="AE418"/>
      <c r="AF418"/>
      <c r="AG418"/>
      <c r="AH418"/>
      <c r="AI418"/>
      <c r="AJ418"/>
      <c r="AK418"/>
      <c r="AL418"/>
      <c r="AM418"/>
    </row>
    <row r="419" spans="1:39" x14ac:dyDescent="0.15">
      <c r="A419" s="1144"/>
      <c r="B419" s="1145"/>
      <c r="C419" s="1146"/>
      <c r="D419" s="1112"/>
      <c r="E419" s="1112"/>
      <c r="F419" s="1112"/>
      <c r="G419" s="1112"/>
      <c r="H419" s="1112"/>
      <c r="I419" s="1112"/>
      <c r="J419" s="1112"/>
      <c r="K419" s="1112"/>
      <c r="L419" s="1112"/>
      <c r="M419" s="1112"/>
      <c r="N419" s="1112"/>
      <c r="O419" s="1112"/>
      <c r="P419" s="1112"/>
      <c r="Q419" s="1112"/>
      <c r="R419" s="372"/>
      <c r="T419"/>
      <c r="U419"/>
      <c r="V419"/>
      <c r="W419"/>
      <c r="X419"/>
      <c r="Y419"/>
      <c r="Z419"/>
      <c r="AA419"/>
      <c r="AB419"/>
      <c r="AC419"/>
      <c r="AD419"/>
      <c r="AE419"/>
      <c r="AF419"/>
      <c r="AG419"/>
      <c r="AH419"/>
      <c r="AI419"/>
      <c r="AJ419"/>
      <c r="AK419"/>
      <c r="AL419"/>
      <c r="AM419"/>
    </row>
    <row r="420" spans="1:39" x14ac:dyDescent="0.15">
      <c r="A420" s="1144"/>
      <c r="B420" s="1145"/>
      <c r="C420" s="1146"/>
      <c r="D420" s="1112"/>
      <c r="E420" s="1112"/>
      <c r="F420" s="1112"/>
      <c r="G420" s="1112"/>
      <c r="H420" s="1112"/>
      <c r="I420" s="1112"/>
      <c r="J420" s="1112"/>
      <c r="K420" s="1112"/>
      <c r="L420" s="1112"/>
      <c r="M420" s="1112"/>
      <c r="N420" s="1112"/>
      <c r="O420" s="1112"/>
      <c r="P420" s="1112"/>
      <c r="Q420" s="1112"/>
      <c r="R420" s="372"/>
      <c r="T420"/>
      <c r="U420"/>
      <c r="V420"/>
      <c r="W420"/>
      <c r="X420"/>
      <c r="Y420"/>
      <c r="Z420"/>
      <c r="AA420"/>
      <c r="AB420"/>
      <c r="AC420"/>
      <c r="AD420"/>
      <c r="AE420"/>
      <c r="AF420"/>
      <c r="AG420"/>
      <c r="AH420"/>
      <c r="AI420"/>
      <c r="AJ420"/>
      <c r="AK420"/>
      <c r="AL420"/>
      <c r="AM420"/>
    </row>
    <row r="421" spans="1:39" x14ac:dyDescent="0.15">
      <c r="A421" s="1144"/>
      <c r="B421" s="1145"/>
      <c r="C421" s="1146"/>
      <c r="D421" s="1112"/>
      <c r="E421" s="1112"/>
      <c r="F421" s="1112"/>
      <c r="G421" s="1112"/>
      <c r="H421" s="1112"/>
      <c r="I421" s="1112"/>
      <c r="J421" s="1112"/>
      <c r="K421" s="1112"/>
      <c r="L421" s="1112"/>
      <c r="M421" s="1112"/>
      <c r="N421" s="1112"/>
      <c r="O421" s="1112"/>
      <c r="P421" s="1112"/>
      <c r="Q421" s="1112"/>
      <c r="R421" s="372"/>
      <c r="T421"/>
      <c r="U421"/>
      <c r="V421"/>
      <c r="W421"/>
      <c r="X421"/>
      <c r="Y421"/>
      <c r="Z421"/>
      <c r="AA421"/>
      <c r="AB421"/>
      <c r="AC421"/>
      <c r="AD421"/>
      <c r="AE421"/>
      <c r="AF421"/>
      <c r="AG421"/>
      <c r="AH421"/>
      <c r="AI421"/>
      <c r="AJ421"/>
      <c r="AK421"/>
      <c r="AL421"/>
      <c r="AM421"/>
    </row>
    <row r="422" spans="1:39" x14ac:dyDescent="0.15">
      <c r="A422" s="1147"/>
      <c r="B422" s="1148"/>
      <c r="C422" s="1149"/>
      <c r="D422" s="1112"/>
      <c r="E422" s="1112"/>
      <c r="F422" s="1112"/>
      <c r="G422" s="1112"/>
      <c r="H422" s="1112"/>
      <c r="I422" s="1112"/>
      <c r="J422" s="1112"/>
      <c r="K422" s="1112"/>
      <c r="L422" s="1112"/>
      <c r="M422" s="1112"/>
      <c r="N422" s="1112"/>
      <c r="O422" s="1112"/>
      <c r="P422" s="1112"/>
      <c r="Q422" s="1112"/>
      <c r="R422" s="372"/>
      <c r="T422"/>
      <c r="U422"/>
      <c r="V422"/>
      <c r="W422"/>
      <c r="X422"/>
      <c r="Y422"/>
      <c r="Z422"/>
      <c r="AA422"/>
      <c r="AB422"/>
      <c r="AC422"/>
      <c r="AD422"/>
      <c r="AE422"/>
      <c r="AF422"/>
      <c r="AG422"/>
      <c r="AH422"/>
      <c r="AI422"/>
      <c r="AJ422"/>
      <c r="AK422"/>
      <c r="AL422"/>
      <c r="AM422"/>
    </row>
    <row r="423" spans="1:39" x14ac:dyDescent="0.15">
      <c r="A423" s="1114" t="s">
        <v>117</v>
      </c>
      <c r="B423" s="1114"/>
      <c r="C423" s="1114"/>
      <c r="D423" s="1112"/>
      <c r="E423" s="1112"/>
      <c r="F423" s="1112"/>
      <c r="G423" s="1112"/>
      <c r="H423" s="1112"/>
      <c r="I423" s="1112"/>
      <c r="J423" s="1112"/>
      <c r="K423" s="1112"/>
      <c r="L423" s="1112"/>
      <c r="M423" s="1112"/>
      <c r="N423" s="1112"/>
      <c r="O423" s="1112"/>
      <c r="P423" s="1112"/>
      <c r="Q423" s="1112"/>
      <c r="R423" s="372"/>
      <c r="T423"/>
      <c r="U423"/>
      <c r="V423"/>
      <c r="W423"/>
      <c r="X423"/>
      <c r="Y423"/>
      <c r="Z423"/>
      <c r="AA423"/>
      <c r="AB423"/>
      <c r="AC423"/>
      <c r="AD423"/>
      <c r="AE423"/>
      <c r="AF423"/>
      <c r="AG423"/>
      <c r="AH423"/>
      <c r="AI423"/>
      <c r="AJ423"/>
      <c r="AK423"/>
      <c r="AL423"/>
      <c r="AM423"/>
    </row>
    <row r="424" spans="1:39" x14ac:dyDescent="0.15">
      <c r="A424" s="1114"/>
      <c r="B424" s="1114"/>
      <c r="C424" s="1114"/>
      <c r="D424" s="1112"/>
      <c r="E424" s="1112"/>
      <c r="F424" s="1112"/>
      <c r="G424" s="1112"/>
      <c r="H424" s="1112"/>
      <c r="I424" s="1112"/>
      <c r="J424" s="1112"/>
      <c r="K424" s="1112"/>
      <c r="L424" s="1112"/>
      <c r="M424" s="1112"/>
      <c r="N424" s="1112"/>
      <c r="O424" s="1112"/>
      <c r="P424" s="1112"/>
      <c r="Q424" s="1112"/>
      <c r="R424" s="372"/>
      <c r="T424"/>
      <c r="U424"/>
      <c r="V424"/>
      <c r="W424"/>
      <c r="X424"/>
      <c r="Y424"/>
      <c r="Z424"/>
      <c r="AA424"/>
      <c r="AB424"/>
      <c r="AC424"/>
      <c r="AD424"/>
      <c r="AE424"/>
      <c r="AF424"/>
      <c r="AG424"/>
      <c r="AH424"/>
      <c r="AI424"/>
      <c r="AJ424"/>
      <c r="AK424"/>
      <c r="AL424"/>
      <c r="AM424"/>
    </row>
    <row r="425" spans="1:39" x14ac:dyDescent="0.15">
      <c r="A425" s="1114"/>
      <c r="B425" s="1114"/>
      <c r="C425" s="1114"/>
      <c r="D425" s="1112"/>
      <c r="E425" s="1112"/>
      <c r="F425" s="1112"/>
      <c r="G425" s="1112"/>
      <c r="H425" s="1112"/>
      <c r="I425" s="1112"/>
      <c r="J425" s="1112"/>
      <c r="K425" s="1112"/>
      <c r="L425" s="1112"/>
      <c r="M425" s="1112"/>
      <c r="N425" s="1112"/>
      <c r="O425" s="1112"/>
      <c r="P425" s="1112"/>
      <c r="Q425" s="1112"/>
      <c r="R425" s="372"/>
      <c r="T425"/>
      <c r="U425"/>
      <c r="V425"/>
      <c r="W425"/>
      <c r="X425"/>
      <c r="Y425"/>
      <c r="Z425"/>
      <c r="AA425"/>
      <c r="AB425"/>
      <c r="AC425"/>
      <c r="AD425"/>
      <c r="AE425"/>
      <c r="AF425"/>
      <c r="AG425"/>
      <c r="AH425"/>
      <c r="AI425"/>
      <c r="AJ425"/>
      <c r="AK425"/>
      <c r="AL425"/>
      <c r="AM425"/>
    </row>
    <row r="426" spans="1:39" x14ac:dyDescent="0.15">
      <c r="A426" s="1114"/>
      <c r="B426" s="1114"/>
      <c r="C426" s="1114"/>
      <c r="D426" s="1112"/>
      <c r="E426" s="1112"/>
      <c r="F426" s="1112"/>
      <c r="G426" s="1112"/>
      <c r="H426" s="1112"/>
      <c r="I426" s="1112"/>
      <c r="J426" s="1112"/>
      <c r="K426" s="1112"/>
      <c r="L426" s="1112"/>
      <c r="M426" s="1112"/>
      <c r="N426" s="1112"/>
      <c r="O426" s="1112"/>
      <c r="P426" s="1112"/>
      <c r="Q426" s="1112"/>
      <c r="R426" s="372"/>
    </row>
    <row r="427" spans="1:39" x14ac:dyDescent="0.15">
      <c r="A427" s="1114"/>
      <c r="B427" s="1114"/>
      <c r="C427" s="1114"/>
      <c r="D427" s="1112"/>
      <c r="E427" s="1112"/>
      <c r="F427" s="1112"/>
      <c r="G427" s="1112"/>
      <c r="H427" s="1112"/>
      <c r="I427" s="1112"/>
      <c r="J427" s="1112"/>
      <c r="K427" s="1112"/>
      <c r="L427" s="1112"/>
      <c r="M427" s="1112"/>
      <c r="N427" s="1112"/>
      <c r="O427" s="1112"/>
      <c r="P427" s="1112"/>
      <c r="Q427" s="1112"/>
      <c r="R427" s="372"/>
    </row>
    <row r="428" spans="1:39" ht="12.75" customHeight="1" x14ac:dyDescent="0.15">
      <c r="A428" s="1140" t="s">
        <v>720</v>
      </c>
      <c r="B428" s="1140"/>
      <c r="C428" s="1140"/>
      <c r="D428" s="1140"/>
      <c r="E428" s="1140"/>
      <c r="F428" s="1140"/>
      <c r="G428" s="1140"/>
      <c r="H428" s="1140"/>
      <c r="I428" s="1140"/>
      <c r="J428" s="1140"/>
      <c r="K428" s="1140"/>
      <c r="L428" s="1140"/>
      <c r="M428" s="1140"/>
      <c r="N428" s="1140"/>
      <c r="O428" s="1140"/>
      <c r="P428" s="1140"/>
      <c r="Q428" s="1140"/>
      <c r="R428" s="414"/>
    </row>
    <row r="429" spans="1:39" x14ac:dyDescent="0.15">
      <c r="A429" s="605"/>
      <c r="B429" s="605"/>
      <c r="C429" s="605"/>
      <c r="D429" s="605"/>
      <c r="E429" s="605"/>
      <c r="F429" s="605"/>
      <c r="G429" s="605"/>
      <c r="H429" s="605"/>
      <c r="I429" s="605"/>
      <c r="J429" s="605"/>
      <c r="K429" s="605"/>
      <c r="L429" s="605"/>
      <c r="M429" s="605"/>
      <c r="N429" s="605"/>
      <c r="O429" s="605"/>
      <c r="P429" s="605"/>
      <c r="Q429" s="605"/>
      <c r="R429" s="414"/>
    </row>
    <row r="430" spans="1:39" x14ac:dyDescent="0.15">
      <c r="A430" s="605"/>
      <c r="B430" s="605"/>
      <c r="C430" s="605"/>
      <c r="D430" s="605"/>
      <c r="E430" s="605"/>
      <c r="F430" s="605"/>
      <c r="G430" s="605"/>
      <c r="H430" s="605"/>
      <c r="I430" s="605"/>
      <c r="J430" s="605"/>
      <c r="K430" s="605"/>
      <c r="L430" s="605"/>
      <c r="M430" s="605"/>
      <c r="N430" s="605"/>
      <c r="O430" s="605"/>
      <c r="P430" s="605"/>
      <c r="Q430" s="605"/>
      <c r="R430" s="414"/>
    </row>
    <row r="431" spans="1:39" x14ac:dyDescent="0.15">
      <c r="A431" s="605"/>
      <c r="B431" s="605"/>
      <c r="C431" s="605"/>
      <c r="D431" s="605"/>
      <c r="E431" s="605"/>
      <c r="F431" s="605"/>
      <c r="G431" s="605"/>
      <c r="H431" s="605"/>
      <c r="I431" s="605"/>
      <c r="J431" s="605"/>
      <c r="K431" s="605"/>
      <c r="L431" s="605"/>
      <c r="M431" s="605"/>
      <c r="N431" s="605"/>
      <c r="O431" s="605"/>
      <c r="P431" s="605"/>
      <c r="Q431" s="605"/>
      <c r="R431" s="414"/>
    </row>
    <row r="432" spans="1:39" x14ac:dyDescent="0.15">
      <c r="A432" s="605"/>
      <c r="B432" s="605"/>
      <c r="C432" s="605"/>
      <c r="D432" s="605"/>
      <c r="E432" s="605"/>
      <c r="F432" s="605"/>
      <c r="G432" s="605"/>
      <c r="H432" s="605"/>
      <c r="I432" s="605"/>
      <c r="J432" s="605"/>
      <c r="K432" s="605"/>
      <c r="L432" s="605"/>
      <c r="M432" s="605"/>
      <c r="N432" s="605"/>
      <c r="O432" s="605"/>
      <c r="P432" s="605"/>
      <c r="Q432" s="605"/>
      <c r="R432" s="414"/>
      <c r="X432" s="408"/>
      <c r="Y432" s="408"/>
    </row>
    <row r="433" spans="1:25" x14ac:dyDescent="0.15">
      <c r="A433" s="605"/>
      <c r="B433" s="605"/>
      <c r="C433" s="605"/>
      <c r="D433" s="605"/>
      <c r="E433" s="605"/>
      <c r="F433" s="605"/>
      <c r="G433" s="605"/>
      <c r="H433" s="605"/>
      <c r="I433" s="605"/>
      <c r="J433" s="605"/>
      <c r="K433" s="605"/>
      <c r="L433" s="605"/>
      <c r="M433" s="605"/>
      <c r="N433" s="605"/>
      <c r="O433" s="605"/>
      <c r="P433" s="605"/>
      <c r="Q433" s="605"/>
      <c r="R433" s="414"/>
      <c r="X433" s="408"/>
      <c r="Y433" s="408"/>
    </row>
    <row r="434" spans="1:25" x14ac:dyDescent="0.15">
      <c r="A434" s="605"/>
      <c r="B434" s="605"/>
      <c r="C434" s="605"/>
      <c r="D434" s="605"/>
      <c r="E434" s="605"/>
      <c r="F434" s="605"/>
      <c r="G434" s="605"/>
      <c r="H434" s="605"/>
      <c r="I434" s="605"/>
      <c r="J434" s="605"/>
      <c r="K434" s="605"/>
      <c r="L434" s="605"/>
      <c r="M434" s="605"/>
      <c r="N434" s="605"/>
      <c r="O434" s="605"/>
      <c r="P434" s="605"/>
      <c r="Q434" s="605"/>
      <c r="R434" s="414"/>
    </row>
    <row r="435" spans="1:25" x14ac:dyDescent="0.15">
      <c r="A435" s="605"/>
      <c r="B435" s="605"/>
      <c r="C435" s="605"/>
      <c r="D435" s="605"/>
      <c r="E435" s="605"/>
      <c r="F435" s="605"/>
      <c r="G435" s="605"/>
      <c r="H435" s="605"/>
      <c r="I435" s="605"/>
      <c r="J435" s="605"/>
      <c r="K435" s="605"/>
      <c r="L435" s="605"/>
      <c r="M435" s="605"/>
      <c r="N435" s="605"/>
      <c r="O435" s="605"/>
      <c r="P435" s="605"/>
      <c r="Q435" s="605"/>
      <c r="R435" s="414"/>
    </row>
  </sheetData>
  <sheetProtection algorithmName="SHA-512" hashValue="DC0l+GzlAw7Hmbq8TUooOVYK4Uo0/VOiadlxPDTfK//FZaiKnQ2GiKo8d9twh0r233A+iN5jEtxJHBMt8HCrog==" saltValue="Mz7tLa78+r7QL6gkFbToOg==" spinCount="100000" sheet="1" objects="1" scenarios="1" formatRows="0" selectLockedCells="1"/>
  <mergeCells count="269">
    <mergeCell ref="A126:A127"/>
    <mergeCell ref="B126:Q127"/>
    <mergeCell ref="T126:T127"/>
    <mergeCell ref="U126:AJ127"/>
    <mergeCell ref="A128:A129"/>
    <mergeCell ref="B128:Q129"/>
    <mergeCell ref="T128:T129"/>
    <mergeCell ref="U128:AJ129"/>
    <mergeCell ref="A135:C135"/>
    <mergeCell ref="D135:J135"/>
    <mergeCell ref="T135:V135"/>
    <mergeCell ref="W135:AC135"/>
    <mergeCell ref="A133:C133"/>
    <mergeCell ref="D133:J133"/>
    <mergeCell ref="T133:V133"/>
    <mergeCell ref="W133:AC133"/>
    <mergeCell ref="A134:C134"/>
    <mergeCell ref="D134:J134"/>
    <mergeCell ref="T134:V134"/>
    <mergeCell ref="W134:AC134"/>
    <mergeCell ref="T138:V141"/>
    <mergeCell ref="W138:AJ141"/>
    <mergeCell ref="D156:F156"/>
    <mergeCell ref="G156:M156"/>
    <mergeCell ref="W156:Y156"/>
    <mergeCell ref="Z156:AF156"/>
    <mergeCell ref="A137:C137"/>
    <mergeCell ref="D137:J137"/>
    <mergeCell ref="T137:V137"/>
    <mergeCell ref="W137:AC137"/>
    <mergeCell ref="A138:C141"/>
    <mergeCell ref="D138:Q141"/>
    <mergeCell ref="N154:Q156"/>
    <mergeCell ref="A136:C136"/>
    <mergeCell ref="D136:J136"/>
    <mergeCell ref="T136:V136"/>
    <mergeCell ref="W136:AC136"/>
    <mergeCell ref="D157:F157"/>
    <mergeCell ref="G157:M157"/>
    <mergeCell ref="W157:Y157"/>
    <mergeCell ref="Z157:AF157"/>
    <mergeCell ref="A146:Q150"/>
    <mergeCell ref="T146:AJ150"/>
    <mergeCell ref="A142:C145"/>
    <mergeCell ref="D142:Q145"/>
    <mergeCell ref="T142:V145"/>
    <mergeCell ref="W142:AJ145"/>
    <mergeCell ref="A154:C161"/>
    <mergeCell ref="D154:F154"/>
    <mergeCell ref="G154:M154"/>
    <mergeCell ref="T154:V161"/>
    <mergeCell ref="W154:Y154"/>
    <mergeCell ref="Z154:AF154"/>
    <mergeCell ref="D155:F155"/>
    <mergeCell ref="G155:M155"/>
    <mergeCell ref="W155:Y155"/>
    <mergeCell ref="Z155:AF155"/>
    <mergeCell ref="D158:Q161"/>
    <mergeCell ref="W158:AJ161"/>
    <mergeCell ref="D166:F166"/>
    <mergeCell ref="G166:M166"/>
    <mergeCell ref="W166:Y166"/>
    <mergeCell ref="Z166:AF166"/>
    <mergeCell ref="W163:Y163"/>
    <mergeCell ref="Z163:AF163"/>
    <mergeCell ref="D164:F164"/>
    <mergeCell ref="G164:M164"/>
    <mergeCell ref="W164:Y164"/>
    <mergeCell ref="Z164:AF164"/>
    <mergeCell ref="A176:Q183"/>
    <mergeCell ref="T176:AJ183"/>
    <mergeCell ref="A189:A190"/>
    <mergeCell ref="B189:Q190"/>
    <mergeCell ref="A191:A192"/>
    <mergeCell ref="B191:Q192"/>
    <mergeCell ref="D167:Q170"/>
    <mergeCell ref="W167:AJ170"/>
    <mergeCell ref="A171:C175"/>
    <mergeCell ref="D171:Q175"/>
    <mergeCell ref="T171:V175"/>
    <mergeCell ref="W171:AJ175"/>
    <mergeCell ref="A162:C170"/>
    <mergeCell ref="D162:F162"/>
    <mergeCell ref="G162:M162"/>
    <mergeCell ref="T162:V170"/>
    <mergeCell ref="W162:Y162"/>
    <mergeCell ref="Z162:AF162"/>
    <mergeCell ref="D163:F163"/>
    <mergeCell ref="G163:M163"/>
    <mergeCell ref="D165:F165"/>
    <mergeCell ref="G165:M165"/>
    <mergeCell ref="W165:Y165"/>
    <mergeCell ref="Z165:AF165"/>
    <mergeCell ref="A199:C199"/>
    <mergeCell ref="D199:J199"/>
    <mergeCell ref="A200:C200"/>
    <mergeCell ref="D200:J200"/>
    <mergeCell ref="A201:C204"/>
    <mergeCell ref="D201:Q204"/>
    <mergeCell ref="A196:C196"/>
    <mergeCell ref="D196:J196"/>
    <mergeCell ref="A197:C197"/>
    <mergeCell ref="D197:J197"/>
    <mergeCell ref="A198:C198"/>
    <mergeCell ref="D198:J198"/>
    <mergeCell ref="A205:C208"/>
    <mergeCell ref="D205:Q208"/>
    <mergeCell ref="A217:C224"/>
    <mergeCell ref="D217:F217"/>
    <mergeCell ref="G217:M217"/>
    <mergeCell ref="D218:F218"/>
    <mergeCell ref="G218:M218"/>
    <mergeCell ref="D219:F219"/>
    <mergeCell ref="G219:M219"/>
    <mergeCell ref="D220:F220"/>
    <mergeCell ref="G220:M220"/>
    <mergeCell ref="D221:Q224"/>
    <mergeCell ref="A209:Q213"/>
    <mergeCell ref="N217:Q219"/>
    <mergeCell ref="A254:A255"/>
    <mergeCell ref="B254:Q255"/>
    <mergeCell ref="A259:C259"/>
    <mergeCell ref="D259:J259"/>
    <mergeCell ref="D228:F228"/>
    <mergeCell ref="G228:M228"/>
    <mergeCell ref="D229:F229"/>
    <mergeCell ref="G229:M229"/>
    <mergeCell ref="D230:Q233"/>
    <mergeCell ref="A234:C238"/>
    <mergeCell ref="D234:Q238"/>
    <mergeCell ref="A225:C233"/>
    <mergeCell ref="D225:F225"/>
    <mergeCell ref="G225:M225"/>
    <mergeCell ref="D226:F226"/>
    <mergeCell ref="G226:M226"/>
    <mergeCell ref="D227:F227"/>
    <mergeCell ref="G227:M227"/>
    <mergeCell ref="A239:Q246"/>
    <mergeCell ref="A252:A253"/>
    <mergeCell ref="B252:Q253"/>
    <mergeCell ref="A263:C263"/>
    <mergeCell ref="D263:J263"/>
    <mergeCell ref="A264:C267"/>
    <mergeCell ref="D264:Q267"/>
    <mergeCell ref="A268:C271"/>
    <mergeCell ref="D268:Q271"/>
    <mergeCell ref="A260:C260"/>
    <mergeCell ref="D260:J260"/>
    <mergeCell ref="A261:C261"/>
    <mergeCell ref="D261:J261"/>
    <mergeCell ref="A262:C262"/>
    <mergeCell ref="D262:J262"/>
    <mergeCell ref="A280:C287"/>
    <mergeCell ref="D280:F280"/>
    <mergeCell ref="G280:M280"/>
    <mergeCell ref="D281:F281"/>
    <mergeCell ref="G281:M281"/>
    <mergeCell ref="D282:F282"/>
    <mergeCell ref="G282:M282"/>
    <mergeCell ref="D283:F283"/>
    <mergeCell ref="G283:M283"/>
    <mergeCell ref="D284:Q287"/>
    <mergeCell ref="N280:Q282"/>
    <mergeCell ref="A315:A316"/>
    <mergeCell ref="B315:Q316"/>
    <mergeCell ref="A317:A318"/>
    <mergeCell ref="B317:Q318"/>
    <mergeCell ref="A322:C322"/>
    <mergeCell ref="D322:J322"/>
    <mergeCell ref="D292:F292"/>
    <mergeCell ref="G292:M292"/>
    <mergeCell ref="D293:Q296"/>
    <mergeCell ref="A297:C301"/>
    <mergeCell ref="D297:Q301"/>
    <mergeCell ref="A302:Q309"/>
    <mergeCell ref="A288:C296"/>
    <mergeCell ref="D288:F288"/>
    <mergeCell ref="G288:M288"/>
    <mergeCell ref="D289:F289"/>
    <mergeCell ref="G289:M289"/>
    <mergeCell ref="D290:F290"/>
    <mergeCell ref="G290:M290"/>
    <mergeCell ref="D291:F291"/>
    <mergeCell ref="G291:M291"/>
    <mergeCell ref="A326:C326"/>
    <mergeCell ref="D326:J326"/>
    <mergeCell ref="A327:C330"/>
    <mergeCell ref="D327:Q330"/>
    <mergeCell ref="A331:C334"/>
    <mergeCell ref="D331:Q334"/>
    <mergeCell ref="A323:C323"/>
    <mergeCell ref="D323:J323"/>
    <mergeCell ref="A324:C324"/>
    <mergeCell ref="D324:J324"/>
    <mergeCell ref="A325:C325"/>
    <mergeCell ref="D325:J325"/>
    <mergeCell ref="A343:C350"/>
    <mergeCell ref="D343:F343"/>
    <mergeCell ref="G343:M343"/>
    <mergeCell ref="D344:F344"/>
    <mergeCell ref="G344:M344"/>
    <mergeCell ref="D345:F345"/>
    <mergeCell ref="G345:M345"/>
    <mergeCell ref="D346:F346"/>
    <mergeCell ref="G346:M346"/>
    <mergeCell ref="D347:Q350"/>
    <mergeCell ref="N343:Q345"/>
    <mergeCell ref="A385:C385"/>
    <mergeCell ref="D385:J385"/>
    <mergeCell ref="D355:F355"/>
    <mergeCell ref="G355:M355"/>
    <mergeCell ref="D356:Q359"/>
    <mergeCell ref="A360:C364"/>
    <mergeCell ref="D360:Q364"/>
    <mergeCell ref="A365:Q372"/>
    <mergeCell ref="A351:C359"/>
    <mergeCell ref="D351:F351"/>
    <mergeCell ref="G351:M351"/>
    <mergeCell ref="D352:F352"/>
    <mergeCell ref="G352:M352"/>
    <mergeCell ref="D353:F353"/>
    <mergeCell ref="G353:M353"/>
    <mergeCell ref="D354:F354"/>
    <mergeCell ref="G354:M354"/>
    <mergeCell ref="A428:Q435"/>
    <mergeCell ref="D410:Q413"/>
    <mergeCell ref="A414:C422"/>
    <mergeCell ref="D414:F414"/>
    <mergeCell ref="G414:M414"/>
    <mergeCell ref="D415:F415"/>
    <mergeCell ref="G415:M415"/>
    <mergeCell ref="D416:F416"/>
    <mergeCell ref="G416:M416"/>
    <mergeCell ref="D417:F417"/>
    <mergeCell ref="G417:M417"/>
    <mergeCell ref="A406:C413"/>
    <mergeCell ref="D406:F406"/>
    <mergeCell ref="G406:M406"/>
    <mergeCell ref="D407:F407"/>
    <mergeCell ref="G407:M407"/>
    <mergeCell ref="D408:F408"/>
    <mergeCell ref="G408:M408"/>
    <mergeCell ref="D409:F409"/>
    <mergeCell ref="G409:M409"/>
    <mergeCell ref="N406:Q408"/>
    <mergeCell ref="A272:Q276"/>
    <mergeCell ref="A335:Q339"/>
    <mergeCell ref="A398:Q402"/>
    <mergeCell ref="D418:F418"/>
    <mergeCell ref="G418:M418"/>
    <mergeCell ref="D419:Q422"/>
    <mergeCell ref="A423:C427"/>
    <mergeCell ref="D423:Q427"/>
    <mergeCell ref="A389:C389"/>
    <mergeCell ref="D389:J389"/>
    <mergeCell ref="A390:C393"/>
    <mergeCell ref="D390:Q393"/>
    <mergeCell ref="A394:C397"/>
    <mergeCell ref="D394:Q397"/>
    <mergeCell ref="A386:C386"/>
    <mergeCell ref="D386:J386"/>
    <mergeCell ref="A387:C387"/>
    <mergeCell ref="D387:J387"/>
    <mergeCell ref="A388:C388"/>
    <mergeCell ref="D388:J388"/>
    <mergeCell ref="A378:A379"/>
    <mergeCell ref="B378:Q379"/>
    <mergeCell ref="A380:A381"/>
    <mergeCell ref="B380:Q381"/>
  </mergeCells>
  <phoneticPr fontId="7"/>
  <dataValidations count="1">
    <dataValidation type="list" allowBlank="1" showInputMessage="1" showErrorMessage="1" sqref="A126:A129 A189:A192 A252:A255 A315:A318 A378:A381" xr:uid="{221A5A4B-AB50-4204-B109-AAAC8B5DB37E}">
      <formula1>"☑"</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2" manualBreakCount="2">
    <brk id="246" max="16" man="1"/>
    <brk id="309" max="16" man="1"/>
  </rowBreaks>
  <colBreaks count="1" manualBreakCount="1">
    <brk id="17" max="434" man="1"/>
  </colBreaks>
  <ignoredErrors>
    <ignoredError sqref="W14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BL71"/>
  <sheetViews>
    <sheetView showGridLines="0" view="pageBreakPreview" zoomScaleNormal="100" zoomScaleSheetLayoutView="100" workbookViewId="0">
      <selection activeCell="A6" sqref="A6:Q23"/>
    </sheetView>
  </sheetViews>
  <sheetFormatPr defaultColWidth="9.140625" defaultRowHeight="12.75" x14ac:dyDescent="0.15"/>
  <cols>
    <col min="1" max="17" width="5.7109375" style="226" customWidth="1"/>
    <col min="18" max="18" width="2.85546875" style="226" customWidth="1"/>
    <col min="19" max="35" width="6.5703125" style="226" hidden="1" customWidth="1"/>
    <col min="36" max="36" width="1.42578125" style="226" hidden="1" customWidth="1"/>
    <col min="37" max="37" width="5.7109375" style="226" customWidth="1"/>
    <col min="38" max="38" width="23.28515625" style="226" customWidth="1"/>
    <col min="39" max="57" width="5.7109375" style="226" customWidth="1"/>
    <col min="58" max="64" width="5.7109375" style="226" hidden="1" customWidth="1"/>
    <col min="65" max="65" width="5.7109375" style="226" customWidth="1"/>
    <col min="66" max="16384" width="9.140625" style="226"/>
  </cols>
  <sheetData>
    <row r="1" spans="1:61" x14ac:dyDescent="0.15">
      <c r="A1" s="226" t="s">
        <v>165</v>
      </c>
      <c r="S1" s="226" t="s">
        <v>165</v>
      </c>
      <c r="BG1" s="226" t="s">
        <v>663</v>
      </c>
      <c r="BH1" s="226" t="s">
        <v>283</v>
      </c>
      <c r="BI1" s="226" t="str">
        <f>IF(A6="","",A6)</f>
        <v/>
      </c>
    </row>
    <row r="2" spans="1:61" ht="12.75" customHeight="1" x14ac:dyDescent="0.15">
      <c r="A2" s="226" t="s">
        <v>475</v>
      </c>
      <c r="S2" s="226" t="s">
        <v>475</v>
      </c>
      <c r="BG2" s="226" t="s">
        <v>664</v>
      </c>
      <c r="BH2" s="226" t="s">
        <v>285</v>
      </c>
      <c r="BI2" s="226" t="str">
        <f>IF(A28="","",A28)</f>
        <v/>
      </c>
    </row>
    <row r="3" spans="1:61" ht="12.75" customHeight="1" x14ac:dyDescent="0.15">
      <c r="BG3" s="226" t="s">
        <v>664</v>
      </c>
      <c r="BH3" s="226" t="s">
        <v>286</v>
      </c>
      <c r="BI3" s="226" t="str">
        <f>IF(A50="","",A50)</f>
        <v/>
      </c>
    </row>
    <row r="4" spans="1:61" ht="12.75" customHeight="1" x14ac:dyDescent="0.15">
      <c r="A4" s="252" t="s">
        <v>282</v>
      </c>
      <c r="B4" s="252"/>
      <c r="C4" s="252"/>
      <c r="D4" s="252"/>
      <c r="E4" s="252"/>
      <c r="F4" s="252"/>
      <c r="G4" s="252"/>
      <c r="H4" s="252"/>
      <c r="I4" s="252"/>
      <c r="J4" s="252"/>
      <c r="K4" s="252"/>
      <c r="L4" s="252"/>
      <c r="M4" s="252"/>
      <c r="N4" s="252"/>
      <c r="O4" s="252"/>
      <c r="P4" s="252"/>
      <c r="Q4" s="252"/>
      <c r="S4" s="252" t="s">
        <v>282</v>
      </c>
      <c r="T4" s="252"/>
      <c r="U4" s="252"/>
      <c r="V4" s="252"/>
      <c r="W4" s="252"/>
      <c r="X4" s="252"/>
      <c r="Y4" s="252"/>
      <c r="Z4" s="252"/>
      <c r="AA4" s="252"/>
      <c r="AB4" s="252"/>
      <c r="AC4" s="252"/>
      <c r="AD4" s="252"/>
      <c r="AE4" s="252"/>
      <c r="AF4" s="252"/>
      <c r="AG4" s="252"/>
      <c r="AH4" s="252"/>
      <c r="AI4" s="252"/>
      <c r="AK4" s="252"/>
      <c r="AL4" s="252"/>
      <c r="AM4" s="252"/>
      <c r="AN4" s="252"/>
      <c r="AO4" s="252"/>
      <c r="AP4" s="252"/>
      <c r="AQ4" s="252"/>
      <c r="AR4" s="252"/>
      <c r="AS4" s="252"/>
      <c r="AT4" s="252"/>
      <c r="AU4" s="252"/>
      <c r="AV4" s="252"/>
      <c r="AW4" s="252"/>
      <c r="AX4" s="252"/>
      <c r="AY4" s="252"/>
      <c r="AZ4" s="252"/>
      <c r="BA4" s="252"/>
      <c r="BB4" s="252"/>
      <c r="BC4" s="252"/>
      <c r="BD4" s="252"/>
      <c r="BE4" s="252"/>
    </row>
    <row r="5" spans="1:61" ht="12.75" customHeight="1" x14ac:dyDescent="0.15">
      <c r="A5" s="252"/>
      <c r="B5" s="252"/>
      <c r="C5" s="252"/>
      <c r="D5" s="252"/>
      <c r="E5" s="252"/>
      <c r="F5" s="252"/>
      <c r="G5" s="252"/>
      <c r="H5" s="252"/>
      <c r="I5" s="252"/>
      <c r="J5" s="252"/>
      <c r="K5" s="252"/>
      <c r="L5" s="252"/>
      <c r="M5" s="252"/>
      <c r="N5" s="252"/>
      <c r="O5" s="252"/>
      <c r="P5" s="252"/>
      <c r="Q5" s="252"/>
      <c r="S5" s="252"/>
      <c r="T5" s="252"/>
      <c r="U5" s="252"/>
      <c r="V5" s="252"/>
      <c r="W5" s="252"/>
      <c r="X5" s="252"/>
      <c r="Y5" s="252"/>
      <c r="Z5" s="252"/>
      <c r="AA5" s="252"/>
      <c r="AB5" s="252"/>
      <c r="AC5" s="252"/>
      <c r="AD5" s="252"/>
      <c r="AE5" s="252"/>
      <c r="AF5" s="252"/>
      <c r="AG5" s="252"/>
      <c r="AH5" s="252"/>
      <c r="AI5" s="252"/>
      <c r="AK5" s="252"/>
      <c r="AL5" s="252"/>
      <c r="AM5" s="252"/>
      <c r="AN5" s="252"/>
      <c r="AO5" s="252"/>
      <c r="AP5" s="252"/>
      <c r="AQ5" s="252"/>
      <c r="AR5" s="252"/>
      <c r="AS5" s="252"/>
      <c r="AT5" s="252"/>
      <c r="AU5" s="252"/>
      <c r="AV5" s="252"/>
      <c r="AW5" s="252"/>
      <c r="AX5" s="252"/>
      <c r="AY5" s="252"/>
      <c r="AZ5" s="252"/>
      <c r="BA5" s="252"/>
      <c r="BB5" s="252"/>
      <c r="BC5" s="252"/>
      <c r="BD5" s="252"/>
      <c r="BE5" s="252"/>
    </row>
    <row r="6" spans="1:61" ht="12.75" customHeight="1" x14ac:dyDescent="0.15">
      <c r="A6" s="1120"/>
      <c r="B6" s="1121"/>
      <c r="C6" s="1121"/>
      <c r="D6" s="1121"/>
      <c r="E6" s="1121"/>
      <c r="F6" s="1121"/>
      <c r="G6" s="1121"/>
      <c r="H6" s="1121"/>
      <c r="I6" s="1121"/>
      <c r="J6" s="1121"/>
      <c r="K6" s="1121"/>
      <c r="L6" s="1121"/>
      <c r="M6" s="1121"/>
      <c r="N6" s="1121"/>
      <c r="O6" s="1121"/>
      <c r="P6" s="1121"/>
      <c r="Q6" s="1122"/>
      <c r="S6" s="1096" t="s">
        <v>785</v>
      </c>
      <c r="T6" s="1097"/>
      <c r="U6" s="1097"/>
      <c r="V6" s="1097"/>
      <c r="W6" s="1097"/>
      <c r="X6" s="1097"/>
      <c r="Y6" s="1097"/>
      <c r="Z6" s="1097"/>
      <c r="AA6" s="1097"/>
      <c r="AB6" s="1097"/>
      <c r="AC6" s="1097"/>
      <c r="AD6" s="1097"/>
      <c r="AE6" s="1097"/>
      <c r="AF6" s="1097"/>
      <c r="AG6" s="1097"/>
      <c r="AH6" s="1097"/>
      <c r="AI6" s="1098"/>
      <c r="AK6" s="545"/>
      <c r="AL6" s="545"/>
      <c r="AM6" s="545"/>
      <c r="AN6" s="545"/>
      <c r="AO6" s="545"/>
      <c r="AP6" s="545"/>
      <c r="AQ6" s="545"/>
      <c r="AR6" s="545"/>
      <c r="AS6" s="545"/>
      <c r="AT6" s="545"/>
      <c r="AU6" s="545"/>
      <c r="AV6" s="545"/>
      <c r="AW6" s="545"/>
      <c r="AX6" s="545"/>
      <c r="AY6" s="545"/>
      <c r="AZ6" s="545"/>
      <c r="BA6" s="545"/>
      <c r="BB6" s="545"/>
      <c r="BC6" s="545"/>
      <c r="BD6" s="545"/>
      <c r="BE6" s="545"/>
    </row>
    <row r="7" spans="1:61" ht="12.75" customHeight="1" x14ac:dyDescent="0.15">
      <c r="A7" s="1123"/>
      <c r="B7" s="1124"/>
      <c r="C7" s="1124"/>
      <c r="D7" s="1124"/>
      <c r="E7" s="1124"/>
      <c r="F7" s="1124"/>
      <c r="G7" s="1124"/>
      <c r="H7" s="1124"/>
      <c r="I7" s="1124"/>
      <c r="J7" s="1124"/>
      <c r="K7" s="1124"/>
      <c r="L7" s="1124"/>
      <c r="M7" s="1124"/>
      <c r="N7" s="1124"/>
      <c r="O7" s="1124"/>
      <c r="P7" s="1124"/>
      <c r="Q7" s="1125"/>
      <c r="S7" s="1183"/>
      <c r="T7" s="1184"/>
      <c r="U7" s="1184"/>
      <c r="V7" s="1184"/>
      <c r="W7" s="1184"/>
      <c r="X7" s="1184"/>
      <c r="Y7" s="1184"/>
      <c r="Z7" s="1184"/>
      <c r="AA7" s="1184"/>
      <c r="AB7" s="1184"/>
      <c r="AC7" s="1184"/>
      <c r="AD7" s="1184"/>
      <c r="AE7" s="1184"/>
      <c r="AF7" s="1184"/>
      <c r="AG7" s="1184"/>
      <c r="AH7" s="1184"/>
      <c r="AI7" s="1185"/>
      <c r="AK7" s="545"/>
      <c r="AL7" s="545"/>
      <c r="AM7" s="545"/>
      <c r="AN7" s="545"/>
      <c r="AO7" s="545"/>
      <c r="AP7" s="545"/>
      <c r="AQ7" s="545"/>
      <c r="AR7" s="545"/>
      <c r="AS7" s="545"/>
      <c r="AT7" s="545"/>
      <c r="AU7" s="545"/>
      <c r="AV7" s="545"/>
      <c r="AW7" s="545"/>
      <c r="AX7" s="545"/>
      <c r="AY7" s="545"/>
      <c r="AZ7" s="545"/>
      <c r="BA7" s="545"/>
      <c r="BB7" s="545"/>
      <c r="BC7" s="545"/>
      <c r="BD7" s="545"/>
      <c r="BE7" s="545"/>
    </row>
    <row r="8" spans="1:61" ht="12.75" customHeight="1" x14ac:dyDescent="0.15">
      <c r="A8" s="1123"/>
      <c r="B8" s="1124"/>
      <c r="C8" s="1124"/>
      <c r="D8" s="1124"/>
      <c r="E8" s="1124"/>
      <c r="F8" s="1124"/>
      <c r="G8" s="1124"/>
      <c r="H8" s="1124"/>
      <c r="I8" s="1124"/>
      <c r="J8" s="1124"/>
      <c r="K8" s="1124"/>
      <c r="L8" s="1124"/>
      <c r="M8" s="1124"/>
      <c r="N8" s="1124"/>
      <c r="O8" s="1124"/>
      <c r="P8" s="1124"/>
      <c r="Q8" s="1125"/>
      <c r="S8" s="1183"/>
      <c r="T8" s="1184"/>
      <c r="U8" s="1184"/>
      <c r="V8" s="1184"/>
      <c r="W8" s="1184"/>
      <c r="X8" s="1184"/>
      <c r="Y8" s="1184"/>
      <c r="Z8" s="1184"/>
      <c r="AA8" s="1184"/>
      <c r="AB8" s="1184"/>
      <c r="AC8" s="1184"/>
      <c r="AD8" s="1184"/>
      <c r="AE8" s="1184"/>
      <c r="AF8" s="1184"/>
      <c r="AG8" s="1184"/>
      <c r="AH8" s="1184"/>
      <c r="AI8" s="1185"/>
      <c r="AK8" s="545"/>
      <c r="AL8" s="545"/>
      <c r="AM8" s="545"/>
      <c r="AN8" s="545"/>
      <c r="AO8" s="545"/>
      <c r="AP8" s="545"/>
      <c r="AQ8" s="545"/>
      <c r="AR8" s="545"/>
      <c r="AS8" s="545"/>
      <c r="AT8" s="545"/>
      <c r="AU8" s="545"/>
      <c r="AV8" s="545"/>
      <c r="AW8" s="545"/>
      <c r="AX8" s="545"/>
      <c r="AY8" s="545"/>
      <c r="AZ8" s="545"/>
      <c r="BA8" s="545"/>
      <c r="BB8" s="545"/>
      <c r="BC8" s="545"/>
      <c r="BD8" s="545"/>
      <c r="BE8" s="545"/>
    </row>
    <row r="9" spans="1:61" ht="12.75" customHeight="1" x14ac:dyDescent="0.15">
      <c r="A9" s="1123"/>
      <c r="B9" s="1124"/>
      <c r="C9" s="1124"/>
      <c r="D9" s="1124"/>
      <c r="E9" s="1124"/>
      <c r="F9" s="1124"/>
      <c r="G9" s="1124"/>
      <c r="H9" s="1124"/>
      <c r="I9" s="1124"/>
      <c r="J9" s="1124"/>
      <c r="K9" s="1124"/>
      <c r="L9" s="1124"/>
      <c r="M9" s="1124"/>
      <c r="N9" s="1124"/>
      <c r="O9" s="1124"/>
      <c r="P9" s="1124"/>
      <c r="Q9" s="1125"/>
      <c r="S9" s="1183"/>
      <c r="T9" s="1184"/>
      <c r="U9" s="1184"/>
      <c r="V9" s="1184"/>
      <c r="W9" s="1184"/>
      <c r="X9" s="1184"/>
      <c r="Y9" s="1184"/>
      <c r="Z9" s="1184"/>
      <c r="AA9" s="1184"/>
      <c r="AB9" s="1184"/>
      <c r="AC9" s="1184"/>
      <c r="AD9" s="1184"/>
      <c r="AE9" s="1184"/>
      <c r="AF9" s="1184"/>
      <c r="AG9" s="1184"/>
      <c r="AH9" s="1184"/>
      <c r="AI9" s="1185"/>
      <c r="AK9" s="545"/>
      <c r="AL9" s="545"/>
      <c r="AM9" s="545"/>
      <c r="AN9" s="545"/>
      <c r="AO9" s="545"/>
      <c r="AP9" s="545"/>
      <c r="AQ9" s="545"/>
      <c r="AR9" s="545"/>
      <c r="AS9" s="545"/>
      <c r="AT9" s="545"/>
      <c r="AU9" s="545"/>
      <c r="AV9" s="545"/>
      <c r="AW9" s="545"/>
      <c r="AX9" s="545"/>
      <c r="AY9" s="545"/>
      <c r="AZ9" s="545"/>
      <c r="BA9" s="545"/>
      <c r="BB9" s="545"/>
      <c r="BC9" s="545"/>
      <c r="BD9" s="545"/>
      <c r="BE9" s="545"/>
    </row>
    <row r="10" spans="1:61" ht="12.75" customHeight="1" x14ac:dyDescent="0.15">
      <c r="A10" s="1123"/>
      <c r="B10" s="1124"/>
      <c r="C10" s="1124"/>
      <c r="D10" s="1124"/>
      <c r="E10" s="1124"/>
      <c r="F10" s="1124"/>
      <c r="G10" s="1124"/>
      <c r="H10" s="1124"/>
      <c r="I10" s="1124"/>
      <c r="J10" s="1124"/>
      <c r="K10" s="1124"/>
      <c r="L10" s="1124"/>
      <c r="M10" s="1124"/>
      <c r="N10" s="1124"/>
      <c r="O10" s="1124"/>
      <c r="P10" s="1124"/>
      <c r="Q10" s="1125"/>
      <c r="S10" s="1183"/>
      <c r="T10" s="1184"/>
      <c r="U10" s="1184"/>
      <c r="V10" s="1184"/>
      <c r="W10" s="1184"/>
      <c r="X10" s="1184"/>
      <c r="Y10" s="1184"/>
      <c r="Z10" s="1184"/>
      <c r="AA10" s="1184"/>
      <c r="AB10" s="1184"/>
      <c r="AC10" s="1184"/>
      <c r="AD10" s="1184"/>
      <c r="AE10" s="1184"/>
      <c r="AF10" s="1184"/>
      <c r="AG10" s="1184"/>
      <c r="AH10" s="1184"/>
      <c r="AI10" s="1185"/>
      <c r="AK10" s="545"/>
      <c r="AL10" s="545"/>
      <c r="AM10" s="545"/>
      <c r="AN10" s="545"/>
      <c r="AO10" s="545"/>
      <c r="AP10" s="545"/>
      <c r="AQ10" s="545"/>
      <c r="AR10" s="545"/>
      <c r="AS10" s="545"/>
      <c r="AT10" s="545"/>
      <c r="AU10" s="545"/>
      <c r="AV10" s="545"/>
      <c r="AW10" s="545"/>
      <c r="AX10" s="545"/>
      <c r="AY10" s="545"/>
      <c r="AZ10" s="545"/>
      <c r="BA10" s="545"/>
      <c r="BB10" s="545"/>
      <c r="BC10" s="545"/>
      <c r="BD10" s="545"/>
      <c r="BE10" s="545"/>
    </row>
    <row r="11" spans="1:61" ht="12.75" customHeight="1" x14ac:dyDescent="0.15">
      <c r="A11" s="1123"/>
      <c r="B11" s="1124"/>
      <c r="C11" s="1124"/>
      <c r="D11" s="1124"/>
      <c r="E11" s="1124"/>
      <c r="F11" s="1124"/>
      <c r="G11" s="1124"/>
      <c r="H11" s="1124"/>
      <c r="I11" s="1124"/>
      <c r="J11" s="1124"/>
      <c r="K11" s="1124"/>
      <c r="L11" s="1124"/>
      <c r="M11" s="1124"/>
      <c r="N11" s="1124"/>
      <c r="O11" s="1124"/>
      <c r="P11" s="1124"/>
      <c r="Q11" s="1125"/>
      <c r="S11" s="1183"/>
      <c r="T11" s="1184"/>
      <c r="U11" s="1184"/>
      <c r="V11" s="1184"/>
      <c r="W11" s="1184"/>
      <c r="X11" s="1184"/>
      <c r="Y11" s="1184"/>
      <c r="Z11" s="1184"/>
      <c r="AA11" s="1184"/>
      <c r="AB11" s="1184"/>
      <c r="AC11" s="1184"/>
      <c r="AD11" s="1184"/>
      <c r="AE11" s="1184"/>
      <c r="AF11" s="1184"/>
      <c r="AG11" s="1184"/>
      <c r="AH11" s="1184"/>
      <c r="AI11" s="1185"/>
      <c r="AK11" s="545"/>
      <c r="AL11" s="545"/>
      <c r="AM11" s="545"/>
      <c r="AN11" s="545"/>
      <c r="AO11" s="545"/>
      <c r="AP11" s="545"/>
      <c r="AQ11" s="545"/>
      <c r="AR11" s="545"/>
      <c r="AS11" s="545"/>
      <c r="AT11" s="545"/>
      <c r="AU11" s="545"/>
      <c r="AV11" s="545"/>
      <c r="AW11" s="545"/>
      <c r="AX11" s="545"/>
      <c r="AY11" s="545"/>
      <c r="AZ11" s="545"/>
      <c r="BA11" s="545"/>
      <c r="BB11" s="545"/>
      <c r="BC11" s="545"/>
      <c r="BD11" s="545"/>
      <c r="BE11" s="545"/>
    </row>
    <row r="12" spans="1:61" ht="12.75" customHeight="1" x14ac:dyDescent="0.15">
      <c r="A12" s="1123"/>
      <c r="B12" s="1124"/>
      <c r="C12" s="1124"/>
      <c r="D12" s="1124"/>
      <c r="E12" s="1124"/>
      <c r="F12" s="1124"/>
      <c r="G12" s="1124"/>
      <c r="H12" s="1124"/>
      <c r="I12" s="1124"/>
      <c r="J12" s="1124"/>
      <c r="K12" s="1124"/>
      <c r="L12" s="1124"/>
      <c r="M12" s="1124"/>
      <c r="N12" s="1124"/>
      <c r="O12" s="1124"/>
      <c r="P12" s="1124"/>
      <c r="Q12" s="1125"/>
      <c r="S12" s="1183"/>
      <c r="T12" s="1184"/>
      <c r="U12" s="1184"/>
      <c r="V12" s="1184"/>
      <c r="W12" s="1184"/>
      <c r="X12" s="1184"/>
      <c r="Y12" s="1184"/>
      <c r="Z12" s="1184"/>
      <c r="AA12" s="1184"/>
      <c r="AB12" s="1184"/>
      <c r="AC12" s="1184"/>
      <c r="AD12" s="1184"/>
      <c r="AE12" s="1184"/>
      <c r="AF12" s="1184"/>
      <c r="AG12" s="1184"/>
      <c r="AH12" s="1184"/>
      <c r="AI12" s="1185"/>
      <c r="AK12" s="545"/>
      <c r="AL12" s="545"/>
      <c r="AM12" s="545"/>
      <c r="AN12" s="545"/>
      <c r="AO12" s="545"/>
      <c r="AP12" s="545"/>
      <c r="AQ12" s="545"/>
      <c r="AR12" s="545"/>
      <c r="AS12" s="545"/>
      <c r="AT12" s="545"/>
      <c r="AU12" s="545"/>
      <c r="AV12" s="545"/>
      <c r="AW12" s="545"/>
      <c r="AX12" s="545"/>
      <c r="AY12" s="545"/>
      <c r="AZ12" s="545"/>
      <c r="BA12" s="545"/>
      <c r="BB12" s="545"/>
      <c r="BC12" s="545"/>
      <c r="BD12" s="545"/>
      <c r="BE12" s="545"/>
    </row>
    <row r="13" spans="1:61" ht="12.75" customHeight="1" x14ac:dyDescent="0.15">
      <c r="A13" s="1123"/>
      <c r="B13" s="1124"/>
      <c r="C13" s="1124"/>
      <c r="D13" s="1124"/>
      <c r="E13" s="1124"/>
      <c r="F13" s="1124"/>
      <c r="G13" s="1124"/>
      <c r="H13" s="1124"/>
      <c r="I13" s="1124"/>
      <c r="J13" s="1124"/>
      <c r="K13" s="1124"/>
      <c r="L13" s="1124"/>
      <c r="M13" s="1124"/>
      <c r="N13" s="1124"/>
      <c r="O13" s="1124"/>
      <c r="P13" s="1124"/>
      <c r="Q13" s="1125"/>
      <c r="S13" s="1183"/>
      <c r="T13" s="1184"/>
      <c r="U13" s="1184"/>
      <c r="V13" s="1184"/>
      <c r="W13" s="1184"/>
      <c r="X13" s="1184"/>
      <c r="Y13" s="1184"/>
      <c r="Z13" s="1184"/>
      <c r="AA13" s="1184"/>
      <c r="AB13" s="1184"/>
      <c r="AC13" s="1184"/>
      <c r="AD13" s="1184"/>
      <c r="AE13" s="1184"/>
      <c r="AF13" s="1184"/>
      <c r="AG13" s="1184"/>
      <c r="AH13" s="1184"/>
      <c r="AI13" s="1185"/>
      <c r="AK13" s="545"/>
      <c r="AL13" s="545"/>
      <c r="AM13" s="545"/>
      <c r="AN13" s="545"/>
      <c r="AO13" s="545"/>
      <c r="AP13" s="545"/>
      <c r="AQ13" s="545"/>
      <c r="AR13" s="545"/>
      <c r="AS13" s="545"/>
      <c r="AT13" s="545"/>
      <c r="AU13" s="545"/>
      <c r="AV13" s="545"/>
      <c r="AW13" s="545"/>
      <c r="AX13" s="545"/>
      <c r="AY13" s="545"/>
      <c r="AZ13" s="545"/>
      <c r="BA13" s="545"/>
      <c r="BB13" s="545"/>
      <c r="BC13" s="545"/>
      <c r="BD13" s="545"/>
      <c r="BE13" s="545"/>
    </row>
    <row r="14" spans="1:61" ht="12.75" customHeight="1" x14ac:dyDescent="0.15">
      <c r="A14" s="1123"/>
      <c r="B14" s="1124"/>
      <c r="C14" s="1124"/>
      <c r="D14" s="1124"/>
      <c r="E14" s="1124"/>
      <c r="F14" s="1124"/>
      <c r="G14" s="1124"/>
      <c r="H14" s="1124"/>
      <c r="I14" s="1124"/>
      <c r="J14" s="1124"/>
      <c r="K14" s="1124"/>
      <c r="L14" s="1124"/>
      <c r="M14" s="1124"/>
      <c r="N14" s="1124"/>
      <c r="O14" s="1124"/>
      <c r="P14" s="1124"/>
      <c r="Q14" s="1125"/>
      <c r="S14" s="1183"/>
      <c r="T14" s="1184"/>
      <c r="U14" s="1184"/>
      <c r="V14" s="1184"/>
      <c r="W14" s="1184"/>
      <c r="X14" s="1184"/>
      <c r="Y14" s="1184"/>
      <c r="Z14" s="1184"/>
      <c r="AA14" s="1184"/>
      <c r="AB14" s="1184"/>
      <c r="AC14" s="1184"/>
      <c r="AD14" s="1184"/>
      <c r="AE14" s="1184"/>
      <c r="AF14" s="1184"/>
      <c r="AG14" s="1184"/>
      <c r="AH14" s="1184"/>
      <c r="AI14" s="1185"/>
      <c r="AK14" s="545"/>
      <c r="AL14" s="546"/>
      <c r="AM14" s="545"/>
      <c r="AN14" s="545"/>
      <c r="AO14" s="545"/>
      <c r="AP14" s="545"/>
      <c r="AQ14" s="545"/>
      <c r="AR14" s="545"/>
      <c r="AS14" s="545"/>
      <c r="AT14" s="545"/>
      <c r="AU14" s="545"/>
      <c r="AV14" s="545"/>
      <c r="AW14" s="545"/>
      <c r="AX14" s="545"/>
      <c r="AY14" s="545"/>
      <c r="AZ14" s="545"/>
      <c r="BA14" s="545"/>
      <c r="BB14" s="545"/>
      <c r="BC14" s="545"/>
      <c r="BD14" s="545"/>
      <c r="BE14" s="545"/>
    </row>
    <row r="15" spans="1:61" ht="12.75" customHeight="1" x14ac:dyDescent="0.15">
      <c r="A15" s="1123"/>
      <c r="B15" s="1124"/>
      <c r="C15" s="1124"/>
      <c r="D15" s="1124"/>
      <c r="E15" s="1124"/>
      <c r="F15" s="1124"/>
      <c r="G15" s="1124"/>
      <c r="H15" s="1124"/>
      <c r="I15" s="1124"/>
      <c r="J15" s="1124"/>
      <c r="K15" s="1124"/>
      <c r="L15" s="1124"/>
      <c r="M15" s="1124"/>
      <c r="N15" s="1124"/>
      <c r="O15" s="1124"/>
      <c r="P15" s="1124"/>
      <c r="Q15" s="1125"/>
      <c r="S15" s="1183"/>
      <c r="T15" s="1184"/>
      <c r="U15" s="1184"/>
      <c r="V15" s="1184"/>
      <c r="W15" s="1184"/>
      <c r="X15" s="1184"/>
      <c r="Y15" s="1184"/>
      <c r="Z15" s="1184"/>
      <c r="AA15" s="1184"/>
      <c r="AB15" s="1184"/>
      <c r="AC15" s="1184"/>
      <c r="AD15" s="1184"/>
      <c r="AE15" s="1184"/>
      <c r="AF15" s="1184"/>
      <c r="AG15" s="1184"/>
      <c r="AH15" s="1184"/>
      <c r="AI15" s="1185"/>
      <c r="AK15" s="545"/>
      <c r="AL15" s="547"/>
      <c r="AM15" s="545"/>
      <c r="AN15" s="545"/>
      <c r="AO15" s="545"/>
      <c r="AP15" s="545"/>
      <c r="AQ15" s="545"/>
      <c r="AR15" s="545"/>
      <c r="AS15" s="545"/>
      <c r="AT15" s="545"/>
      <c r="AU15" s="545"/>
      <c r="AV15" s="545"/>
      <c r="AW15" s="545"/>
      <c r="AX15" s="545"/>
      <c r="AY15" s="545"/>
      <c r="AZ15" s="545"/>
      <c r="BA15" s="545"/>
      <c r="BB15" s="545"/>
      <c r="BC15" s="545"/>
      <c r="BD15" s="545"/>
      <c r="BE15" s="545"/>
    </row>
    <row r="16" spans="1:61" ht="12.75" customHeight="1" x14ac:dyDescent="0.15">
      <c r="A16" s="1123"/>
      <c r="B16" s="1124"/>
      <c r="C16" s="1124"/>
      <c r="D16" s="1124"/>
      <c r="E16" s="1124"/>
      <c r="F16" s="1124"/>
      <c r="G16" s="1124"/>
      <c r="H16" s="1124"/>
      <c r="I16" s="1124"/>
      <c r="J16" s="1124"/>
      <c r="K16" s="1124"/>
      <c r="L16" s="1124"/>
      <c r="M16" s="1124"/>
      <c r="N16" s="1124"/>
      <c r="O16" s="1124"/>
      <c r="P16" s="1124"/>
      <c r="Q16" s="1125"/>
      <c r="S16" s="1183"/>
      <c r="T16" s="1184"/>
      <c r="U16" s="1184"/>
      <c r="V16" s="1184"/>
      <c r="W16" s="1184"/>
      <c r="X16" s="1184"/>
      <c r="Y16" s="1184"/>
      <c r="Z16" s="1184"/>
      <c r="AA16" s="1184"/>
      <c r="AB16" s="1184"/>
      <c r="AC16" s="1184"/>
      <c r="AD16" s="1184"/>
      <c r="AE16" s="1184"/>
      <c r="AF16" s="1184"/>
      <c r="AG16" s="1184"/>
      <c r="AH16" s="1184"/>
      <c r="AI16" s="1185"/>
      <c r="AK16" s="545"/>
      <c r="AL16" s="545"/>
      <c r="AM16" s="545"/>
      <c r="AN16" s="545"/>
      <c r="AO16" s="545"/>
      <c r="AP16" s="545"/>
      <c r="AQ16" s="545"/>
      <c r="AR16" s="545"/>
      <c r="AS16" s="545"/>
      <c r="AT16" s="545"/>
      <c r="AU16" s="545"/>
      <c r="AV16" s="545"/>
      <c r="AW16" s="545"/>
      <c r="AX16" s="545"/>
      <c r="AY16" s="545"/>
      <c r="AZ16" s="545"/>
      <c r="BA16" s="545"/>
      <c r="BB16" s="545"/>
      <c r="BC16" s="545"/>
      <c r="BD16" s="545"/>
      <c r="BE16" s="545"/>
    </row>
    <row r="17" spans="1:57" ht="12.75" customHeight="1" x14ac:dyDescent="0.15">
      <c r="A17" s="1123"/>
      <c r="B17" s="1124"/>
      <c r="C17" s="1124"/>
      <c r="D17" s="1124"/>
      <c r="E17" s="1124"/>
      <c r="F17" s="1124"/>
      <c r="G17" s="1124"/>
      <c r="H17" s="1124"/>
      <c r="I17" s="1124"/>
      <c r="J17" s="1124"/>
      <c r="K17" s="1124"/>
      <c r="L17" s="1124"/>
      <c r="M17" s="1124"/>
      <c r="N17" s="1124"/>
      <c r="O17" s="1124"/>
      <c r="P17" s="1124"/>
      <c r="Q17" s="1125"/>
      <c r="S17" s="1183"/>
      <c r="T17" s="1184"/>
      <c r="U17" s="1184"/>
      <c r="V17" s="1184"/>
      <c r="W17" s="1184"/>
      <c r="X17" s="1184"/>
      <c r="Y17" s="1184"/>
      <c r="Z17" s="1184"/>
      <c r="AA17" s="1184"/>
      <c r="AB17" s="1184"/>
      <c r="AC17" s="1184"/>
      <c r="AD17" s="1184"/>
      <c r="AE17" s="1184"/>
      <c r="AF17" s="1184"/>
      <c r="AG17" s="1184"/>
      <c r="AH17" s="1184"/>
      <c r="AI17" s="1185"/>
      <c r="AK17" s="545"/>
      <c r="AL17" s="545"/>
      <c r="AM17" s="545"/>
      <c r="AN17" s="545"/>
      <c r="AO17" s="545"/>
      <c r="AP17" s="545"/>
      <c r="AQ17" s="545"/>
      <c r="AR17" s="545"/>
      <c r="AS17" s="545"/>
      <c r="AT17" s="545"/>
      <c r="AU17" s="545"/>
      <c r="AV17" s="545"/>
      <c r="AW17" s="545"/>
      <c r="AX17" s="545"/>
      <c r="AY17" s="545"/>
      <c r="AZ17" s="545"/>
      <c r="BA17" s="545"/>
      <c r="BB17" s="545"/>
      <c r="BC17" s="545"/>
      <c r="BD17" s="545"/>
      <c r="BE17" s="545"/>
    </row>
    <row r="18" spans="1:57" ht="12.75" customHeight="1" x14ac:dyDescent="0.15">
      <c r="A18" s="1123"/>
      <c r="B18" s="1124"/>
      <c r="C18" s="1124"/>
      <c r="D18" s="1124"/>
      <c r="E18" s="1124"/>
      <c r="F18" s="1124"/>
      <c r="G18" s="1124"/>
      <c r="H18" s="1124"/>
      <c r="I18" s="1124"/>
      <c r="J18" s="1124"/>
      <c r="K18" s="1124"/>
      <c r="L18" s="1124"/>
      <c r="M18" s="1124"/>
      <c r="N18" s="1124"/>
      <c r="O18" s="1124"/>
      <c r="P18" s="1124"/>
      <c r="Q18" s="1125"/>
      <c r="S18" s="1183"/>
      <c r="T18" s="1184"/>
      <c r="U18" s="1184"/>
      <c r="V18" s="1184"/>
      <c r="W18" s="1184"/>
      <c r="X18" s="1184"/>
      <c r="Y18" s="1184"/>
      <c r="Z18" s="1184"/>
      <c r="AA18" s="1184"/>
      <c r="AB18" s="1184"/>
      <c r="AC18" s="1184"/>
      <c r="AD18" s="1184"/>
      <c r="AE18" s="1184"/>
      <c r="AF18" s="1184"/>
      <c r="AG18" s="1184"/>
      <c r="AH18" s="1184"/>
      <c r="AI18" s="1185"/>
      <c r="AK18" s="545"/>
      <c r="AL18" s="545"/>
      <c r="AM18" s="545"/>
      <c r="AN18" s="545"/>
      <c r="AO18" s="545"/>
      <c r="AP18" s="545"/>
      <c r="AQ18" s="545"/>
      <c r="AR18" s="545"/>
      <c r="AS18" s="545"/>
      <c r="AT18" s="545"/>
      <c r="AU18" s="545"/>
      <c r="AV18" s="545"/>
      <c r="AW18" s="545"/>
      <c r="AX18" s="545"/>
      <c r="AY18" s="545"/>
      <c r="AZ18" s="545"/>
      <c r="BA18" s="545"/>
      <c r="BB18" s="545"/>
      <c r="BC18" s="545"/>
      <c r="BD18" s="545"/>
      <c r="BE18" s="545"/>
    </row>
    <row r="19" spans="1:57" ht="12.75" customHeight="1" x14ac:dyDescent="0.15">
      <c r="A19" s="1123"/>
      <c r="B19" s="1124"/>
      <c r="C19" s="1124"/>
      <c r="D19" s="1124"/>
      <c r="E19" s="1124"/>
      <c r="F19" s="1124"/>
      <c r="G19" s="1124"/>
      <c r="H19" s="1124"/>
      <c r="I19" s="1124"/>
      <c r="J19" s="1124"/>
      <c r="K19" s="1124"/>
      <c r="L19" s="1124"/>
      <c r="M19" s="1124"/>
      <c r="N19" s="1124"/>
      <c r="O19" s="1124"/>
      <c r="P19" s="1124"/>
      <c r="Q19" s="1125"/>
      <c r="S19" s="1183"/>
      <c r="T19" s="1184"/>
      <c r="U19" s="1184"/>
      <c r="V19" s="1184"/>
      <c r="W19" s="1184"/>
      <c r="X19" s="1184"/>
      <c r="Y19" s="1184"/>
      <c r="Z19" s="1184"/>
      <c r="AA19" s="1184"/>
      <c r="AB19" s="1184"/>
      <c r="AC19" s="1184"/>
      <c r="AD19" s="1184"/>
      <c r="AE19" s="1184"/>
      <c r="AF19" s="1184"/>
      <c r="AG19" s="1184"/>
      <c r="AH19" s="1184"/>
      <c r="AI19" s="1185"/>
      <c r="AK19" s="545"/>
      <c r="AL19" s="545"/>
      <c r="AM19" s="545"/>
      <c r="AN19" s="545"/>
      <c r="AO19" s="545"/>
      <c r="AP19" s="545"/>
      <c r="AQ19" s="545"/>
      <c r="AR19" s="545"/>
      <c r="AS19" s="545"/>
      <c r="AT19" s="545"/>
      <c r="AU19" s="545"/>
      <c r="AV19" s="545"/>
      <c r="AW19" s="545"/>
      <c r="AX19" s="545"/>
      <c r="AY19" s="545"/>
      <c r="AZ19" s="545"/>
      <c r="BA19" s="545"/>
      <c r="BB19" s="545"/>
      <c r="BC19" s="545"/>
      <c r="BD19" s="545"/>
      <c r="BE19" s="545"/>
    </row>
    <row r="20" spans="1:57" ht="12.75" customHeight="1" x14ac:dyDescent="0.15">
      <c r="A20" s="1123"/>
      <c r="B20" s="1124"/>
      <c r="C20" s="1124"/>
      <c r="D20" s="1124"/>
      <c r="E20" s="1124"/>
      <c r="F20" s="1124"/>
      <c r="G20" s="1124"/>
      <c r="H20" s="1124"/>
      <c r="I20" s="1124"/>
      <c r="J20" s="1124"/>
      <c r="K20" s="1124"/>
      <c r="L20" s="1124"/>
      <c r="M20" s="1124"/>
      <c r="N20" s="1124"/>
      <c r="O20" s="1124"/>
      <c r="P20" s="1124"/>
      <c r="Q20" s="1125"/>
      <c r="S20" s="1183"/>
      <c r="T20" s="1184"/>
      <c r="U20" s="1184"/>
      <c r="V20" s="1184"/>
      <c r="W20" s="1184"/>
      <c r="X20" s="1184"/>
      <c r="Y20" s="1184"/>
      <c r="Z20" s="1184"/>
      <c r="AA20" s="1184"/>
      <c r="AB20" s="1184"/>
      <c r="AC20" s="1184"/>
      <c r="AD20" s="1184"/>
      <c r="AE20" s="1184"/>
      <c r="AF20" s="1184"/>
      <c r="AG20" s="1184"/>
      <c r="AH20" s="1184"/>
      <c r="AI20" s="1185"/>
      <c r="AK20" s="545"/>
      <c r="AL20" s="545"/>
      <c r="AM20" s="545"/>
      <c r="AN20" s="545"/>
      <c r="AO20" s="545"/>
      <c r="AP20" s="545"/>
      <c r="AQ20" s="545"/>
      <c r="AR20" s="545"/>
      <c r="AS20" s="545"/>
      <c r="AT20" s="545"/>
      <c r="AU20" s="545"/>
      <c r="AV20" s="545"/>
      <c r="AW20" s="545"/>
      <c r="AX20" s="545"/>
      <c r="AY20" s="545"/>
      <c r="AZ20" s="545"/>
      <c r="BA20" s="545"/>
      <c r="BB20" s="545"/>
      <c r="BC20" s="545"/>
      <c r="BD20" s="545"/>
      <c r="BE20" s="545"/>
    </row>
    <row r="21" spans="1:57" ht="12.75" customHeight="1" x14ac:dyDescent="0.15">
      <c r="A21" s="1123"/>
      <c r="B21" s="1124"/>
      <c r="C21" s="1124"/>
      <c r="D21" s="1124"/>
      <c r="E21" s="1124"/>
      <c r="F21" s="1124"/>
      <c r="G21" s="1124"/>
      <c r="H21" s="1124"/>
      <c r="I21" s="1124"/>
      <c r="J21" s="1124"/>
      <c r="K21" s="1124"/>
      <c r="L21" s="1124"/>
      <c r="M21" s="1124"/>
      <c r="N21" s="1124"/>
      <c r="O21" s="1124"/>
      <c r="P21" s="1124"/>
      <c r="Q21" s="1125"/>
      <c r="S21" s="1183"/>
      <c r="T21" s="1184"/>
      <c r="U21" s="1184"/>
      <c r="V21" s="1184"/>
      <c r="W21" s="1184"/>
      <c r="X21" s="1184"/>
      <c r="Y21" s="1184"/>
      <c r="Z21" s="1184"/>
      <c r="AA21" s="1184"/>
      <c r="AB21" s="1184"/>
      <c r="AC21" s="1184"/>
      <c r="AD21" s="1184"/>
      <c r="AE21" s="1184"/>
      <c r="AF21" s="1184"/>
      <c r="AG21" s="1184"/>
      <c r="AH21" s="1184"/>
      <c r="AI21" s="1185"/>
      <c r="AK21" s="545"/>
      <c r="AL21" s="545"/>
      <c r="AM21" s="545"/>
      <c r="AN21" s="545"/>
      <c r="AO21" s="545"/>
      <c r="AP21" s="545"/>
      <c r="AQ21" s="545"/>
      <c r="AR21" s="545"/>
      <c r="AS21" s="545"/>
      <c r="AT21" s="545"/>
      <c r="AU21" s="545"/>
      <c r="AV21" s="545"/>
      <c r="AW21" s="545"/>
      <c r="AX21" s="545"/>
      <c r="AY21" s="545"/>
      <c r="AZ21" s="545"/>
      <c r="BA21" s="545"/>
      <c r="BB21" s="545"/>
      <c r="BC21" s="545"/>
      <c r="BD21" s="545"/>
      <c r="BE21" s="545"/>
    </row>
    <row r="22" spans="1:57" ht="12.75" customHeight="1" x14ac:dyDescent="0.15">
      <c r="A22" s="1123"/>
      <c r="B22" s="1124"/>
      <c r="C22" s="1124"/>
      <c r="D22" s="1124"/>
      <c r="E22" s="1124"/>
      <c r="F22" s="1124"/>
      <c r="G22" s="1124"/>
      <c r="H22" s="1124"/>
      <c r="I22" s="1124"/>
      <c r="J22" s="1124"/>
      <c r="K22" s="1124"/>
      <c r="L22" s="1124"/>
      <c r="M22" s="1124"/>
      <c r="N22" s="1124"/>
      <c r="O22" s="1124"/>
      <c r="P22" s="1124"/>
      <c r="Q22" s="1125"/>
      <c r="S22" s="1183"/>
      <c r="T22" s="1184"/>
      <c r="U22" s="1184"/>
      <c r="V22" s="1184"/>
      <c r="W22" s="1184"/>
      <c r="X22" s="1184"/>
      <c r="Y22" s="1184"/>
      <c r="Z22" s="1184"/>
      <c r="AA22" s="1184"/>
      <c r="AB22" s="1184"/>
      <c r="AC22" s="1184"/>
      <c r="AD22" s="1184"/>
      <c r="AE22" s="1184"/>
      <c r="AF22" s="1184"/>
      <c r="AG22" s="1184"/>
      <c r="AH22" s="1184"/>
      <c r="AI22" s="1185"/>
      <c r="AK22" s="545"/>
      <c r="AL22" s="545"/>
      <c r="AM22" s="545"/>
      <c r="AN22" s="545"/>
      <c r="AO22" s="545"/>
      <c r="AP22" s="545"/>
      <c r="AQ22" s="545"/>
      <c r="AR22" s="545"/>
      <c r="AS22" s="545"/>
      <c r="AT22" s="545"/>
      <c r="AU22" s="545"/>
      <c r="AV22" s="545"/>
      <c r="AW22" s="545"/>
      <c r="AX22" s="545"/>
      <c r="AY22" s="545"/>
      <c r="AZ22" s="545"/>
      <c r="BA22" s="545"/>
      <c r="BB22" s="545"/>
      <c r="BC22" s="545"/>
      <c r="BD22" s="545"/>
      <c r="BE22" s="545"/>
    </row>
    <row r="23" spans="1:57" ht="12.75" customHeight="1" x14ac:dyDescent="0.15">
      <c r="A23" s="1126"/>
      <c r="B23" s="1127"/>
      <c r="C23" s="1127"/>
      <c r="D23" s="1127"/>
      <c r="E23" s="1127"/>
      <c r="F23" s="1127"/>
      <c r="G23" s="1127"/>
      <c r="H23" s="1127"/>
      <c r="I23" s="1127"/>
      <c r="J23" s="1127"/>
      <c r="K23" s="1127"/>
      <c r="L23" s="1127"/>
      <c r="M23" s="1127"/>
      <c r="N23" s="1127"/>
      <c r="O23" s="1127"/>
      <c r="P23" s="1127"/>
      <c r="Q23" s="1128"/>
      <c r="S23" s="1099"/>
      <c r="T23" s="1100"/>
      <c r="U23" s="1100"/>
      <c r="V23" s="1100"/>
      <c r="W23" s="1100"/>
      <c r="X23" s="1100"/>
      <c r="Y23" s="1100"/>
      <c r="Z23" s="1100"/>
      <c r="AA23" s="1100"/>
      <c r="AB23" s="1100"/>
      <c r="AC23" s="1100"/>
      <c r="AD23" s="1100"/>
      <c r="AE23" s="1100"/>
      <c r="AF23" s="1100"/>
      <c r="AG23" s="1100"/>
      <c r="AH23" s="1100"/>
      <c r="AI23" s="1101"/>
      <c r="AK23" s="545"/>
      <c r="AL23" s="545"/>
      <c r="AM23" s="545"/>
      <c r="AN23" s="545"/>
      <c r="AO23" s="545"/>
      <c r="AP23" s="545"/>
      <c r="AQ23" s="545"/>
      <c r="AR23" s="545"/>
      <c r="AS23" s="545"/>
      <c r="AT23" s="545"/>
      <c r="AU23" s="545"/>
      <c r="AV23" s="545"/>
      <c r="AW23" s="545"/>
      <c r="AX23" s="545"/>
      <c r="AY23" s="545"/>
      <c r="AZ23" s="545"/>
      <c r="BA23" s="545"/>
      <c r="BB23" s="545"/>
      <c r="BC23" s="545"/>
      <c r="BD23" s="545"/>
      <c r="BE23" s="545"/>
    </row>
    <row r="24" spans="1:57" x14ac:dyDescent="0.15">
      <c r="A24" s="548"/>
      <c r="B24" s="548"/>
      <c r="C24" s="548"/>
      <c r="D24" s="548"/>
      <c r="E24" s="548"/>
      <c r="F24" s="548"/>
      <c r="G24" s="548"/>
      <c r="H24" s="548"/>
      <c r="I24" s="548"/>
      <c r="J24" s="548"/>
      <c r="K24" s="548"/>
      <c r="L24" s="548"/>
      <c r="M24" s="548"/>
      <c r="N24" s="548"/>
      <c r="O24" s="548"/>
      <c r="P24" s="548"/>
      <c r="Q24" s="548"/>
      <c r="S24" s="548"/>
      <c r="T24" s="548"/>
      <c r="U24" s="548"/>
      <c r="V24" s="548"/>
      <c r="W24" s="548"/>
      <c r="X24" s="548"/>
      <c r="Y24" s="548"/>
      <c r="Z24" s="548"/>
      <c r="AA24" s="548"/>
      <c r="AB24" s="548"/>
      <c r="AC24" s="548"/>
      <c r="AD24" s="548"/>
      <c r="AE24" s="548"/>
      <c r="AF24" s="548"/>
      <c r="AG24" s="548"/>
      <c r="AH24" s="548"/>
      <c r="AI24" s="548"/>
      <c r="AK24" s="548"/>
      <c r="AL24" s="548"/>
      <c r="AM24" s="548"/>
      <c r="AN24" s="548"/>
      <c r="AO24" s="548"/>
      <c r="AP24" s="548"/>
      <c r="AQ24" s="548"/>
      <c r="AR24" s="548"/>
      <c r="AS24" s="548"/>
      <c r="AT24" s="548"/>
      <c r="AU24" s="548"/>
      <c r="AV24" s="548"/>
      <c r="AW24" s="548"/>
      <c r="AX24" s="548"/>
      <c r="AY24" s="548"/>
      <c r="AZ24" s="548"/>
      <c r="BA24" s="548"/>
      <c r="BB24" s="548"/>
      <c r="BC24" s="548"/>
      <c r="BD24" s="548"/>
      <c r="BE24" s="548"/>
    </row>
    <row r="26" spans="1:57" x14ac:dyDescent="0.15">
      <c r="A26" s="226" t="s">
        <v>284</v>
      </c>
      <c r="F26" s="81"/>
      <c r="G26" s="81"/>
      <c r="H26" s="81"/>
      <c r="I26" s="549"/>
      <c r="J26" s="81"/>
      <c r="K26" s="81"/>
      <c r="S26" s="226" t="s">
        <v>284</v>
      </c>
      <c r="X26" s="81"/>
      <c r="Y26" s="81"/>
      <c r="Z26" s="81"/>
      <c r="AA26" s="549"/>
      <c r="AB26" s="81"/>
      <c r="AC26" s="81"/>
    </row>
    <row r="27" spans="1:57" x14ac:dyDescent="0.15">
      <c r="F27" s="81"/>
      <c r="G27" s="81"/>
      <c r="H27" s="81"/>
      <c r="I27" s="549"/>
      <c r="J27" s="81"/>
      <c r="K27" s="81"/>
      <c r="X27" s="81"/>
      <c r="Y27" s="81"/>
      <c r="Z27" s="81"/>
      <c r="AA27" s="549"/>
      <c r="AB27" s="81"/>
      <c r="AC27" s="81"/>
    </row>
    <row r="28" spans="1:57" ht="12.75" customHeight="1" x14ac:dyDescent="0.15">
      <c r="A28" s="1120"/>
      <c r="B28" s="1121"/>
      <c r="C28" s="1121"/>
      <c r="D28" s="1121"/>
      <c r="E28" s="1121"/>
      <c r="F28" s="1121"/>
      <c r="G28" s="1121"/>
      <c r="H28" s="1121"/>
      <c r="I28" s="1121"/>
      <c r="J28" s="1121"/>
      <c r="K28" s="1121"/>
      <c r="L28" s="1121"/>
      <c r="M28" s="1121"/>
      <c r="N28" s="1121"/>
      <c r="O28" s="1121"/>
      <c r="P28" s="1121"/>
      <c r="Q28" s="1122"/>
      <c r="S28" s="1096" t="s">
        <v>786</v>
      </c>
      <c r="T28" s="1097"/>
      <c r="U28" s="1097"/>
      <c r="V28" s="1097"/>
      <c r="W28" s="1097"/>
      <c r="X28" s="1097"/>
      <c r="Y28" s="1097"/>
      <c r="Z28" s="1097"/>
      <c r="AA28" s="1097"/>
      <c r="AB28" s="1097"/>
      <c r="AC28" s="1097"/>
      <c r="AD28" s="1097"/>
      <c r="AE28" s="1097"/>
      <c r="AF28" s="1097"/>
      <c r="AG28" s="1097"/>
      <c r="AH28" s="1097"/>
      <c r="AI28" s="1098"/>
      <c r="AK28" s="545"/>
      <c r="AL28" s="545"/>
      <c r="AM28" s="545"/>
      <c r="AN28" s="545"/>
      <c r="AO28" s="545"/>
      <c r="AP28" s="545"/>
      <c r="AQ28" s="545"/>
      <c r="AR28" s="545"/>
      <c r="AS28" s="545"/>
      <c r="AT28" s="545"/>
      <c r="AU28" s="545"/>
      <c r="AV28" s="545"/>
      <c r="AW28" s="545"/>
      <c r="AX28" s="545"/>
      <c r="AY28" s="545"/>
      <c r="AZ28" s="545"/>
      <c r="BA28" s="545"/>
      <c r="BB28" s="545"/>
      <c r="BC28" s="545"/>
      <c r="BD28" s="545"/>
      <c r="BE28" s="545"/>
    </row>
    <row r="29" spans="1:57" x14ac:dyDescent="0.15">
      <c r="A29" s="1123"/>
      <c r="B29" s="1124"/>
      <c r="C29" s="1124"/>
      <c r="D29" s="1124"/>
      <c r="E29" s="1124"/>
      <c r="F29" s="1124"/>
      <c r="G29" s="1124"/>
      <c r="H29" s="1124"/>
      <c r="I29" s="1124"/>
      <c r="J29" s="1124"/>
      <c r="K29" s="1124"/>
      <c r="L29" s="1124"/>
      <c r="M29" s="1124"/>
      <c r="N29" s="1124"/>
      <c r="O29" s="1124"/>
      <c r="P29" s="1124"/>
      <c r="Q29" s="1125"/>
      <c r="S29" s="1183"/>
      <c r="T29" s="1184"/>
      <c r="U29" s="1184"/>
      <c r="V29" s="1184"/>
      <c r="W29" s="1184"/>
      <c r="X29" s="1184"/>
      <c r="Y29" s="1184"/>
      <c r="Z29" s="1184"/>
      <c r="AA29" s="1184"/>
      <c r="AB29" s="1184"/>
      <c r="AC29" s="1184"/>
      <c r="AD29" s="1184"/>
      <c r="AE29" s="1184"/>
      <c r="AF29" s="1184"/>
      <c r="AG29" s="1184"/>
      <c r="AH29" s="1184"/>
      <c r="AI29" s="1185"/>
      <c r="AK29" s="545"/>
      <c r="AL29" s="545"/>
      <c r="AM29" s="545"/>
      <c r="AN29" s="545"/>
      <c r="AO29" s="545"/>
      <c r="AP29" s="545"/>
      <c r="AQ29" s="545"/>
      <c r="AR29" s="545"/>
      <c r="AS29" s="545"/>
      <c r="AT29" s="545"/>
      <c r="AU29" s="545"/>
      <c r="AV29" s="545"/>
      <c r="AW29" s="545"/>
      <c r="AX29" s="545"/>
      <c r="AY29" s="545"/>
      <c r="AZ29" s="545"/>
      <c r="BA29" s="545"/>
      <c r="BB29" s="545"/>
      <c r="BC29" s="545"/>
      <c r="BD29" s="545"/>
      <c r="BE29" s="545"/>
    </row>
    <row r="30" spans="1:57" x14ac:dyDescent="0.15">
      <c r="A30" s="1123"/>
      <c r="B30" s="1124"/>
      <c r="C30" s="1124"/>
      <c r="D30" s="1124"/>
      <c r="E30" s="1124"/>
      <c r="F30" s="1124"/>
      <c r="G30" s="1124"/>
      <c r="H30" s="1124"/>
      <c r="I30" s="1124"/>
      <c r="J30" s="1124"/>
      <c r="K30" s="1124"/>
      <c r="L30" s="1124"/>
      <c r="M30" s="1124"/>
      <c r="N30" s="1124"/>
      <c r="O30" s="1124"/>
      <c r="P30" s="1124"/>
      <c r="Q30" s="1125"/>
      <c r="S30" s="1183"/>
      <c r="T30" s="1184"/>
      <c r="U30" s="1184"/>
      <c r="V30" s="1184"/>
      <c r="W30" s="1184"/>
      <c r="X30" s="1184"/>
      <c r="Y30" s="1184"/>
      <c r="Z30" s="1184"/>
      <c r="AA30" s="1184"/>
      <c r="AB30" s="1184"/>
      <c r="AC30" s="1184"/>
      <c r="AD30" s="1184"/>
      <c r="AE30" s="1184"/>
      <c r="AF30" s="1184"/>
      <c r="AG30" s="1184"/>
      <c r="AH30" s="1184"/>
      <c r="AI30" s="1185"/>
      <c r="AK30" s="545"/>
      <c r="AL30" s="545"/>
      <c r="AM30" s="545"/>
      <c r="AN30" s="545"/>
      <c r="AO30" s="545"/>
      <c r="AP30" s="545"/>
      <c r="AQ30" s="545"/>
      <c r="AR30" s="545"/>
      <c r="AS30" s="545"/>
      <c r="AT30" s="545"/>
      <c r="AU30" s="545"/>
      <c r="AV30" s="545"/>
      <c r="AW30" s="545"/>
      <c r="AX30" s="545"/>
      <c r="AY30" s="545"/>
      <c r="AZ30" s="545"/>
      <c r="BA30" s="545"/>
      <c r="BB30" s="545"/>
      <c r="BC30" s="545"/>
      <c r="BD30" s="545"/>
      <c r="BE30" s="545"/>
    </row>
    <row r="31" spans="1:57" x14ac:dyDescent="0.15">
      <c r="A31" s="1123"/>
      <c r="B31" s="1124"/>
      <c r="C31" s="1124"/>
      <c r="D31" s="1124"/>
      <c r="E31" s="1124"/>
      <c r="F31" s="1124"/>
      <c r="G31" s="1124"/>
      <c r="H31" s="1124"/>
      <c r="I31" s="1124"/>
      <c r="J31" s="1124"/>
      <c r="K31" s="1124"/>
      <c r="L31" s="1124"/>
      <c r="M31" s="1124"/>
      <c r="N31" s="1124"/>
      <c r="O31" s="1124"/>
      <c r="P31" s="1124"/>
      <c r="Q31" s="1125"/>
      <c r="S31" s="1183"/>
      <c r="T31" s="1184"/>
      <c r="U31" s="1184"/>
      <c r="V31" s="1184"/>
      <c r="W31" s="1184"/>
      <c r="X31" s="1184"/>
      <c r="Y31" s="1184"/>
      <c r="Z31" s="1184"/>
      <c r="AA31" s="1184"/>
      <c r="AB31" s="1184"/>
      <c r="AC31" s="1184"/>
      <c r="AD31" s="1184"/>
      <c r="AE31" s="1184"/>
      <c r="AF31" s="1184"/>
      <c r="AG31" s="1184"/>
      <c r="AH31" s="1184"/>
      <c r="AI31" s="1185"/>
      <c r="AK31" s="545"/>
      <c r="AL31" s="545"/>
      <c r="AM31" s="545"/>
      <c r="AN31" s="545"/>
      <c r="AO31" s="545"/>
      <c r="AP31" s="545"/>
      <c r="AQ31" s="545"/>
      <c r="AR31" s="545"/>
      <c r="AS31" s="545"/>
      <c r="AT31" s="545"/>
      <c r="AU31" s="545"/>
      <c r="AV31" s="545"/>
      <c r="AW31" s="545"/>
      <c r="AX31" s="545"/>
      <c r="AY31" s="545"/>
      <c r="AZ31" s="545"/>
      <c r="BA31" s="545"/>
      <c r="BB31" s="545"/>
      <c r="BC31" s="545"/>
      <c r="BD31" s="545"/>
      <c r="BE31" s="545"/>
    </row>
    <row r="32" spans="1:57" x14ac:dyDescent="0.15">
      <c r="A32" s="1123"/>
      <c r="B32" s="1124"/>
      <c r="C32" s="1124"/>
      <c r="D32" s="1124"/>
      <c r="E32" s="1124"/>
      <c r="F32" s="1124"/>
      <c r="G32" s="1124"/>
      <c r="H32" s="1124"/>
      <c r="I32" s="1124"/>
      <c r="J32" s="1124"/>
      <c r="K32" s="1124"/>
      <c r="L32" s="1124"/>
      <c r="M32" s="1124"/>
      <c r="N32" s="1124"/>
      <c r="O32" s="1124"/>
      <c r="P32" s="1124"/>
      <c r="Q32" s="1125"/>
      <c r="S32" s="1183"/>
      <c r="T32" s="1184"/>
      <c r="U32" s="1184"/>
      <c r="V32" s="1184"/>
      <c r="W32" s="1184"/>
      <c r="X32" s="1184"/>
      <c r="Y32" s="1184"/>
      <c r="Z32" s="1184"/>
      <c r="AA32" s="1184"/>
      <c r="AB32" s="1184"/>
      <c r="AC32" s="1184"/>
      <c r="AD32" s="1184"/>
      <c r="AE32" s="1184"/>
      <c r="AF32" s="1184"/>
      <c r="AG32" s="1184"/>
      <c r="AH32" s="1184"/>
      <c r="AI32" s="1185"/>
      <c r="AK32" s="545"/>
      <c r="AL32" s="545"/>
      <c r="AM32" s="545"/>
      <c r="AN32" s="545"/>
      <c r="AO32" s="545"/>
      <c r="AP32" s="545"/>
      <c r="AQ32" s="545"/>
      <c r="AR32" s="545"/>
      <c r="AS32" s="545"/>
      <c r="AT32" s="545"/>
      <c r="AU32" s="545"/>
      <c r="AV32" s="545"/>
      <c r="AW32" s="545"/>
      <c r="AX32" s="545"/>
      <c r="AY32" s="545"/>
      <c r="AZ32" s="545"/>
      <c r="BA32" s="545"/>
      <c r="BB32" s="545"/>
      <c r="BC32" s="545"/>
      <c r="BD32" s="545"/>
      <c r="BE32" s="545"/>
    </row>
    <row r="33" spans="1:57" x14ac:dyDescent="0.15">
      <c r="A33" s="1123"/>
      <c r="B33" s="1124"/>
      <c r="C33" s="1124"/>
      <c r="D33" s="1124"/>
      <c r="E33" s="1124"/>
      <c r="F33" s="1124"/>
      <c r="G33" s="1124"/>
      <c r="H33" s="1124"/>
      <c r="I33" s="1124"/>
      <c r="J33" s="1124"/>
      <c r="K33" s="1124"/>
      <c r="L33" s="1124"/>
      <c r="M33" s="1124"/>
      <c r="N33" s="1124"/>
      <c r="O33" s="1124"/>
      <c r="P33" s="1124"/>
      <c r="Q33" s="1125"/>
      <c r="S33" s="1183"/>
      <c r="T33" s="1184"/>
      <c r="U33" s="1184"/>
      <c r="V33" s="1184"/>
      <c r="W33" s="1184"/>
      <c r="X33" s="1184"/>
      <c r="Y33" s="1184"/>
      <c r="Z33" s="1184"/>
      <c r="AA33" s="1184"/>
      <c r="AB33" s="1184"/>
      <c r="AC33" s="1184"/>
      <c r="AD33" s="1184"/>
      <c r="AE33" s="1184"/>
      <c r="AF33" s="1184"/>
      <c r="AG33" s="1184"/>
      <c r="AH33" s="1184"/>
      <c r="AI33" s="1185"/>
      <c r="AK33" s="545"/>
      <c r="AL33" s="545"/>
      <c r="AM33" s="545"/>
      <c r="AN33" s="545"/>
      <c r="AO33" s="545"/>
      <c r="AP33" s="545"/>
      <c r="AQ33" s="545"/>
      <c r="AR33" s="545"/>
      <c r="AS33" s="545"/>
      <c r="AT33" s="545"/>
      <c r="AU33" s="545"/>
      <c r="AV33" s="545"/>
      <c r="AW33" s="545"/>
      <c r="AX33" s="545"/>
      <c r="AY33" s="545"/>
      <c r="AZ33" s="545"/>
      <c r="BA33" s="545"/>
      <c r="BB33" s="545"/>
      <c r="BC33" s="545"/>
      <c r="BD33" s="545"/>
      <c r="BE33" s="545"/>
    </row>
    <row r="34" spans="1:57" x14ac:dyDescent="0.15">
      <c r="A34" s="1123"/>
      <c r="B34" s="1124"/>
      <c r="C34" s="1124"/>
      <c r="D34" s="1124"/>
      <c r="E34" s="1124"/>
      <c r="F34" s="1124"/>
      <c r="G34" s="1124"/>
      <c r="H34" s="1124"/>
      <c r="I34" s="1124"/>
      <c r="J34" s="1124"/>
      <c r="K34" s="1124"/>
      <c r="L34" s="1124"/>
      <c r="M34" s="1124"/>
      <c r="N34" s="1124"/>
      <c r="O34" s="1124"/>
      <c r="P34" s="1124"/>
      <c r="Q34" s="1125"/>
      <c r="S34" s="1183"/>
      <c r="T34" s="1184"/>
      <c r="U34" s="1184"/>
      <c r="V34" s="1184"/>
      <c r="W34" s="1184"/>
      <c r="X34" s="1184"/>
      <c r="Y34" s="1184"/>
      <c r="Z34" s="1184"/>
      <c r="AA34" s="1184"/>
      <c r="AB34" s="1184"/>
      <c r="AC34" s="1184"/>
      <c r="AD34" s="1184"/>
      <c r="AE34" s="1184"/>
      <c r="AF34" s="1184"/>
      <c r="AG34" s="1184"/>
      <c r="AH34" s="1184"/>
      <c r="AI34" s="1185"/>
      <c r="AK34" s="545"/>
      <c r="AL34" s="545"/>
      <c r="AM34" s="545"/>
      <c r="AN34" s="545"/>
      <c r="AO34" s="545"/>
      <c r="AP34" s="545"/>
      <c r="AQ34" s="545"/>
      <c r="AR34" s="545"/>
      <c r="AS34" s="545"/>
      <c r="AT34" s="545"/>
      <c r="AU34" s="545"/>
      <c r="AV34" s="545"/>
      <c r="AW34" s="545"/>
      <c r="AX34" s="545"/>
      <c r="AY34" s="545"/>
      <c r="AZ34" s="545"/>
      <c r="BA34" s="545"/>
      <c r="BB34" s="545"/>
      <c r="BC34" s="545"/>
      <c r="BD34" s="545"/>
      <c r="BE34" s="545"/>
    </row>
    <row r="35" spans="1:57" x14ac:dyDescent="0.15">
      <c r="A35" s="1123"/>
      <c r="B35" s="1124"/>
      <c r="C35" s="1124"/>
      <c r="D35" s="1124"/>
      <c r="E35" s="1124"/>
      <c r="F35" s="1124"/>
      <c r="G35" s="1124"/>
      <c r="H35" s="1124"/>
      <c r="I35" s="1124"/>
      <c r="J35" s="1124"/>
      <c r="K35" s="1124"/>
      <c r="L35" s="1124"/>
      <c r="M35" s="1124"/>
      <c r="N35" s="1124"/>
      <c r="O35" s="1124"/>
      <c r="P35" s="1124"/>
      <c r="Q35" s="1125"/>
      <c r="S35" s="1183"/>
      <c r="T35" s="1184"/>
      <c r="U35" s="1184"/>
      <c r="V35" s="1184"/>
      <c r="W35" s="1184"/>
      <c r="X35" s="1184"/>
      <c r="Y35" s="1184"/>
      <c r="Z35" s="1184"/>
      <c r="AA35" s="1184"/>
      <c r="AB35" s="1184"/>
      <c r="AC35" s="1184"/>
      <c r="AD35" s="1184"/>
      <c r="AE35" s="1184"/>
      <c r="AF35" s="1184"/>
      <c r="AG35" s="1184"/>
      <c r="AH35" s="1184"/>
      <c r="AI35" s="1185"/>
      <c r="AK35" s="545"/>
      <c r="AL35" s="545"/>
      <c r="AM35" s="545"/>
      <c r="AN35" s="545"/>
      <c r="AO35" s="545"/>
      <c r="AP35" s="545"/>
      <c r="AQ35" s="545"/>
      <c r="AR35" s="545"/>
      <c r="AS35" s="545"/>
      <c r="AT35" s="545"/>
      <c r="AU35" s="545"/>
      <c r="AV35" s="545"/>
      <c r="AW35" s="545"/>
      <c r="AX35" s="545"/>
      <c r="AY35" s="545"/>
      <c r="AZ35" s="545"/>
      <c r="BA35" s="545"/>
      <c r="BB35" s="545"/>
      <c r="BC35" s="545"/>
      <c r="BD35" s="545"/>
      <c r="BE35" s="545"/>
    </row>
    <row r="36" spans="1:57" x14ac:dyDescent="0.15">
      <c r="A36" s="1123"/>
      <c r="B36" s="1124"/>
      <c r="C36" s="1124"/>
      <c r="D36" s="1124"/>
      <c r="E36" s="1124"/>
      <c r="F36" s="1124"/>
      <c r="G36" s="1124"/>
      <c r="H36" s="1124"/>
      <c r="I36" s="1124"/>
      <c r="J36" s="1124"/>
      <c r="K36" s="1124"/>
      <c r="L36" s="1124"/>
      <c r="M36" s="1124"/>
      <c r="N36" s="1124"/>
      <c r="O36" s="1124"/>
      <c r="P36" s="1124"/>
      <c r="Q36" s="1125"/>
      <c r="S36" s="1183"/>
      <c r="T36" s="1184"/>
      <c r="U36" s="1184"/>
      <c r="V36" s="1184"/>
      <c r="W36" s="1184"/>
      <c r="X36" s="1184"/>
      <c r="Y36" s="1184"/>
      <c r="Z36" s="1184"/>
      <c r="AA36" s="1184"/>
      <c r="AB36" s="1184"/>
      <c r="AC36" s="1184"/>
      <c r="AD36" s="1184"/>
      <c r="AE36" s="1184"/>
      <c r="AF36" s="1184"/>
      <c r="AG36" s="1184"/>
      <c r="AH36" s="1184"/>
      <c r="AI36" s="1185"/>
      <c r="AK36" s="545"/>
      <c r="AL36" s="545"/>
      <c r="AM36" s="545"/>
      <c r="AN36" s="545"/>
      <c r="AO36" s="545"/>
      <c r="AP36" s="545"/>
      <c r="AQ36" s="545"/>
      <c r="AR36" s="545"/>
      <c r="AS36" s="545"/>
      <c r="AT36" s="545"/>
      <c r="AU36" s="545"/>
      <c r="AV36" s="545"/>
      <c r="AW36" s="545"/>
      <c r="AX36" s="545"/>
      <c r="AY36" s="545"/>
      <c r="AZ36" s="545"/>
      <c r="BA36" s="545"/>
      <c r="BB36" s="545"/>
      <c r="BC36" s="545"/>
      <c r="BD36" s="545"/>
      <c r="BE36" s="545"/>
    </row>
    <row r="37" spans="1:57" x14ac:dyDescent="0.15">
      <c r="A37" s="1123"/>
      <c r="B37" s="1124"/>
      <c r="C37" s="1124"/>
      <c r="D37" s="1124"/>
      <c r="E37" s="1124"/>
      <c r="F37" s="1124"/>
      <c r="G37" s="1124"/>
      <c r="H37" s="1124"/>
      <c r="I37" s="1124"/>
      <c r="J37" s="1124"/>
      <c r="K37" s="1124"/>
      <c r="L37" s="1124"/>
      <c r="M37" s="1124"/>
      <c r="N37" s="1124"/>
      <c r="O37" s="1124"/>
      <c r="P37" s="1124"/>
      <c r="Q37" s="1125"/>
      <c r="S37" s="1183"/>
      <c r="T37" s="1184"/>
      <c r="U37" s="1184"/>
      <c r="V37" s="1184"/>
      <c r="W37" s="1184"/>
      <c r="X37" s="1184"/>
      <c r="Y37" s="1184"/>
      <c r="Z37" s="1184"/>
      <c r="AA37" s="1184"/>
      <c r="AB37" s="1184"/>
      <c r="AC37" s="1184"/>
      <c r="AD37" s="1184"/>
      <c r="AE37" s="1184"/>
      <c r="AF37" s="1184"/>
      <c r="AG37" s="1184"/>
      <c r="AH37" s="1184"/>
      <c r="AI37" s="1185"/>
      <c r="AK37" s="545"/>
      <c r="AL37" s="545"/>
      <c r="AM37" s="545"/>
      <c r="AN37" s="545"/>
      <c r="AO37" s="545"/>
      <c r="AP37" s="545"/>
      <c r="AQ37" s="545"/>
      <c r="AR37" s="545"/>
      <c r="AS37" s="545"/>
      <c r="AT37" s="545"/>
      <c r="AU37" s="545"/>
      <c r="AV37" s="545"/>
      <c r="AW37" s="545"/>
      <c r="AX37" s="545"/>
      <c r="AY37" s="545"/>
      <c r="AZ37" s="545"/>
      <c r="BA37" s="545"/>
      <c r="BB37" s="545"/>
      <c r="BC37" s="545"/>
      <c r="BD37" s="545"/>
      <c r="BE37" s="545"/>
    </row>
    <row r="38" spans="1:57" x14ac:dyDescent="0.15">
      <c r="A38" s="1123"/>
      <c r="B38" s="1124"/>
      <c r="C38" s="1124"/>
      <c r="D38" s="1124"/>
      <c r="E38" s="1124"/>
      <c r="F38" s="1124"/>
      <c r="G38" s="1124"/>
      <c r="H38" s="1124"/>
      <c r="I38" s="1124"/>
      <c r="J38" s="1124"/>
      <c r="K38" s="1124"/>
      <c r="L38" s="1124"/>
      <c r="M38" s="1124"/>
      <c r="N38" s="1124"/>
      <c r="O38" s="1124"/>
      <c r="P38" s="1124"/>
      <c r="Q38" s="1125"/>
      <c r="S38" s="1183"/>
      <c r="T38" s="1184"/>
      <c r="U38" s="1184"/>
      <c r="V38" s="1184"/>
      <c r="W38" s="1184"/>
      <c r="X38" s="1184"/>
      <c r="Y38" s="1184"/>
      <c r="Z38" s="1184"/>
      <c r="AA38" s="1184"/>
      <c r="AB38" s="1184"/>
      <c r="AC38" s="1184"/>
      <c r="AD38" s="1184"/>
      <c r="AE38" s="1184"/>
      <c r="AF38" s="1184"/>
      <c r="AG38" s="1184"/>
      <c r="AH38" s="1184"/>
      <c r="AI38" s="1185"/>
      <c r="AK38" s="545"/>
      <c r="AL38" s="545"/>
      <c r="AM38" s="545"/>
      <c r="AN38" s="545"/>
      <c r="AO38" s="545"/>
      <c r="AP38" s="545"/>
      <c r="AQ38" s="545"/>
      <c r="AR38" s="545"/>
      <c r="AS38" s="545"/>
      <c r="AT38" s="545"/>
      <c r="AU38" s="545"/>
      <c r="AV38" s="545"/>
      <c r="AW38" s="545"/>
      <c r="AX38" s="545"/>
      <c r="AY38" s="545"/>
      <c r="AZ38" s="545"/>
      <c r="BA38" s="545"/>
      <c r="BB38" s="545"/>
      <c r="BC38" s="545"/>
      <c r="BD38" s="545"/>
      <c r="BE38" s="545"/>
    </row>
    <row r="39" spans="1:57" ht="12.75" customHeight="1" x14ac:dyDescent="0.15">
      <c r="A39" s="1123"/>
      <c r="B39" s="1124"/>
      <c r="C39" s="1124"/>
      <c r="D39" s="1124"/>
      <c r="E39" s="1124"/>
      <c r="F39" s="1124"/>
      <c r="G39" s="1124"/>
      <c r="H39" s="1124"/>
      <c r="I39" s="1124"/>
      <c r="J39" s="1124"/>
      <c r="K39" s="1124"/>
      <c r="L39" s="1124"/>
      <c r="M39" s="1124"/>
      <c r="N39" s="1124"/>
      <c r="O39" s="1124"/>
      <c r="P39" s="1124"/>
      <c r="Q39" s="1125"/>
      <c r="S39" s="1183"/>
      <c r="T39" s="1184"/>
      <c r="U39" s="1184"/>
      <c r="V39" s="1184"/>
      <c r="W39" s="1184"/>
      <c r="X39" s="1184"/>
      <c r="Y39" s="1184"/>
      <c r="Z39" s="1184"/>
      <c r="AA39" s="1184"/>
      <c r="AB39" s="1184"/>
      <c r="AC39" s="1184"/>
      <c r="AD39" s="1184"/>
      <c r="AE39" s="1184"/>
      <c r="AF39" s="1184"/>
      <c r="AG39" s="1184"/>
      <c r="AH39" s="1184"/>
      <c r="AI39" s="1185"/>
      <c r="AK39" s="545"/>
      <c r="AL39" s="545"/>
      <c r="AM39" s="545"/>
      <c r="AN39" s="545"/>
      <c r="AO39" s="545"/>
      <c r="AP39" s="545"/>
      <c r="AQ39" s="545"/>
      <c r="AR39" s="545"/>
      <c r="AS39" s="545"/>
      <c r="AT39" s="545"/>
      <c r="AU39" s="545"/>
      <c r="AV39" s="545"/>
      <c r="AW39" s="545"/>
      <c r="AX39" s="545"/>
      <c r="AY39" s="545"/>
      <c r="AZ39" s="545"/>
      <c r="BA39" s="545"/>
      <c r="BB39" s="545"/>
      <c r="BC39" s="545"/>
      <c r="BD39" s="545"/>
      <c r="BE39" s="545"/>
    </row>
    <row r="40" spans="1:57" x14ac:dyDescent="0.15">
      <c r="A40" s="1123"/>
      <c r="B40" s="1124"/>
      <c r="C40" s="1124"/>
      <c r="D40" s="1124"/>
      <c r="E40" s="1124"/>
      <c r="F40" s="1124"/>
      <c r="G40" s="1124"/>
      <c r="H40" s="1124"/>
      <c r="I40" s="1124"/>
      <c r="J40" s="1124"/>
      <c r="K40" s="1124"/>
      <c r="L40" s="1124"/>
      <c r="M40" s="1124"/>
      <c r="N40" s="1124"/>
      <c r="O40" s="1124"/>
      <c r="P40" s="1124"/>
      <c r="Q40" s="1125"/>
      <c r="S40" s="1183"/>
      <c r="T40" s="1184"/>
      <c r="U40" s="1184"/>
      <c r="V40" s="1184"/>
      <c r="W40" s="1184"/>
      <c r="X40" s="1184"/>
      <c r="Y40" s="1184"/>
      <c r="Z40" s="1184"/>
      <c r="AA40" s="1184"/>
      <c r="AB40" s="1184"/>
      <c r="AC40" s="1184"/>
      <c r="AD40" s="1184"/>
      <c r="AE40" s="1184"/>
      <c r="AF40" s="1184"/>
      <c r="AG40" s="1184"/>
      <c r="AH40" s="1184"/>
      <c r="AI40" s="1185"/>
      <c r="AK40" s="545"/>
      <c r="AL40" s="545"/>
      <c r="AM40" s="545"/>
      <c r="AN40" s="545"/>
      <c r="AO40" s="545"/>
      <c r="AP40" s="545"/>
      <c r="AQ40" s="545"/>
      <c r="AR40" s="545"/>
      <c r="AS40" s="545"/>
      <c r="AT40" s="545"/>
      <c r="AU40" s="545"/>
      <c r="AV40" s="545"/>
      <c r="AW40" s="545"/>
      <c r="AX40" s="545"/>
      <c r="AY40" s="545"/>
      <c r="AZ40" s="545"/>
      <c r="BA40" s="545"/>
      <c r="BB40" s="545"/>
      <c r="BC40" s="545"/>
      <c r="BD40" s="545"/>
      <c r="BE40" s="545"/>
    </row>
    <row r="41" spans="1:57" x14ac:dyDescent="0.15">
      <c r="A41" s="1123"/>
      <c r="B41" s="1124"/>
      <c r="C41" s="1124"/>
      <c r="D41" s="1124"/>
      <c r="E41" s="1124"/>
      <c r="F41" s="1124"/>
      <c r="G41" s="1124"/>
      <c r="H41" s="1124"/>
      <c r="I41" s="1124"/>
      <c r="J41" s="1124"/>
      <c r="K41" s="1124"/>
      <c r="L41" s="1124"/>
      <c r="M41" s="1124"/>
      <c r="N41" s="1124"/>
      <c r="O41" s="1124"/>
      <c r="P41" s="1124"/>
      <c r="Q41" s="1125"/>
      <c r="S41" s="1183"/>
      <c r="T41" s="1184"/>
      <c r="U41" s="1184"/>
      <c r="V41" s="1184"/>
      <c r="W41" s="1184"/>
      <c r="X41" s="1184"/>
      <c r="Y41" s="1184"/>
      <c r="Z41" s="1184"/>
      <c r="AA41" s="1184"/>
      <c r="AB41" s="1184"/>
      <c r="AC41" s="1184"/>
      <c r="AD41" s="1184"/>
      <c r="AE41" s="1184"/>
      <c r="AF41" s="1184"/>
      <c r="AG41" s="1184"/>
      <c r="AH41" s="1184"/>
      <c r="AI41" s="1185"/>
      <c r="AK41" s="545"/>
      <c r="AL41" s="545"/>
      <c r="AM41" s="545"/>
      <c r="AN41" s="545"/>
      <c r="AO41" s="545"/>
      <c r="AP41" s="545"/>
      <c r="AQ41" s="545"/>
      <c r="AR41" s="545"/>
      <c r="AS41" s="545"/>
      <c r="AT41" s="545"/>
      <c r="AU41" s="545"/>
      <c r="AV41" s="545"/>
      <c r="AW41" s="545"/>
      <c r="AX41" s="545"/>
      <c r="AY41" s="545"/>
      <c r="AZ41" s="545"/>
      <c r="BA41" s="545"/>
      <c r="BB41" s="545"/>
      <c r="BC41" s="545"/>
      <c r="BD41" s="545"/>
      <c r="BE41" s="545"/>
    </row>
    <row r="42" spans="1:57" x14ac:dyDescent="0.15">
      <c r="A42" s="1123"/>
      <c r="B42" s="1124"/>
      <c r="C42" s="1124"/>
      <c r="D42" s="1124"/>
      <c r="E42" s="1124"/>
      <c r="F42" s="1124"/>
      <c r="G42" s="1124"/>
      <c r="H42" s="1124"/>
      <c r="I42" s="1124"/>
      <c r="J42" s="1124"/>
      <c r="K42" s="1124"/>
      <c r="L42" s="1124"/>
      <c r="M42" s="1124"/>
      <c r="N42" s="1124"/>
      <c r="O42" s="1124"/>
      <c r="P42" s="1124"/>
      <c r="Q42" s="1125"/>
      <c r="S42" s="1183"/>
      <c r="T42" s="1184"/>
      <c r="U42" s="1184"/>
      <c r="V42" s="1184"/>
      <c r="W42" s="1184"/>
      <c r="X42" s="1184"/>
      <c r="Y42" s="1184"/>
      <c r="Z42" s="1184"/>
      <c r="AA42" s="1184"/>
      <c r="AB42" s="1184"/>
      <c r="AC42" s="1184"/>
      <c r="AD42" s="1184"/>
      <c r="AE42" s="1184"/>
      <c r="AF42" s="1184"/>
      <c r="AG42" s="1184"/>
      <c r="AH42" s="1184"/>
      <c r="AI42" s="1185"/>
      <c r="AK42" s="545"/>
      <c r="AL42" s="545"/>
      <c r="AM42" s="545"/>
      <c r="AN42" s="545"/>
      <c r="AO42" s="545"/>
      <c r="AP42" s="545"/>
      <c r="AQ42" s="545"/>
      <c r="AR42" s="545"/>
      <c r="AS42" s="545"/>
      <c r="AT42" s="545"/>
      <c r="AU42" s="545"/>
      <c r="AV42" s="545"/>
      <c r="AW42" s="545"/>
      <c r="AX42" s="545"/>
      <c r="AY42" s="545"/>
      <c r="AZ42" s="545"/>
      <c r="BA42" s="545"/>
      <c r="BB42" s="545"/>
      <c r="BC42" s="545"/>
      <c r="BD42" s="545"/>
      <c r="BE42" s="545"/>
    </row>
    <row r="43" spans="1:57" x14ac:dyDescent="0.15">
      <c r="A43" s="1123"/>
      <c r="B43" s="1124"/>
      <c r="C43" s="1124"/>
      <c r="D43" s="1124"/>
      <c r="E43" s="1124"/>
      <c r="F43" s="1124"/>
      <c r="G43" s="1124"/>
      <c r="H43" s="1124"/>
      <c r="I43" s="1124"/>
      <c r="J43" s="1124"/>
      <c r="K43" s="1124"/>
      <c r="L43" s="1124"/>
      <c r="M43" s="1124"/>
      <c r="N43" s="1124"/>
      <c r="O43" s="1124"/>
      <c r="P43" s="1124"/>
      <c r="Q43" s="1125"/>
      <c r="S43" s="1183"/>
      <c r="T43" s="1184"/>
      <c r="U43" s="1184"/>
      <c r="V43" s="1184"/>
      <c r="W43" s="1184"/>
      <c r="X43" s="1184"/>
      <c r="Y43" s="1184"/>
      <c r="Z43" s="1184"/>
      <c r="AA43" s="1184"/>
      <c r="AB43" s="1184"/>
      <c r="AC43" s="1184"/>
      <c r="AD43" s="1184"/>
      <c r="AE43" s="1184"/>
      <c r="AF43" s="1184"/>
      <c r="AG43" s="1184"/>
      <c r="AH43" s="1184"/>
      <c r="AI43" s="1185"/>
      <c r="AK43" s="545"/>
      <c r="AL43" s="545"/>
      <c r="AM43" s="545"/>
      <c r="AN43" s="545"/>
      <c r="AO43" s="545"/>
      <c r="AP43" s="545"/>
      <c r="AQ43" s="545"/>
      <c r="AR43" s="545"/>
      <c r="AS43" s="545"/>
      <c r="AT43" s="545"/>
      <c r="AU43" s="545"/>
      <c r="AV43" s="545"/>
      <c r="AW43" s="545"/>
      <c r="AX43" s="545"/>
      <c r="AY43" s="545"/>
      <c r="AZ43" s="545"/>
      <c r="BA43" s="545"/>
      <c r="BB43" s="545"/>
      <c r="BC43" s="545"/>
      <c r="BD43" s="545"/>
      <c r="BE43" s="545"/>
    </row>
    <row r="44" spans="1:57" x14ac:dyDescent="0.15">
      <c r="A44" s="1123"/>
      <c r="B44" s="1124"/>
      <c r="C44" s="1124"/>
      <c r="D44" s="1124"/>
      <c r="E44" s="1124"/>
      <c r="F44" s="1124"/>
      <c r="G44" s="1124"/>
      <c r="H44" s="1124"/>
      <c r="I44" s="1124"/>
      <c r="J44" s="1124"/>
      <c r="K44" s="1124"/>
      <c r="L44" s="1124"/>
      <c r="M44" s="1124"/>
      <c r="N44" s="1124"/>
      <c r="O44" s="1124"/>
      <c r="P44" s="1124"/>
      <c r="Q44" s="1125"/>
      <c r="S44" s="1183"/>
      <c r="T44" s="1184"/>
      <c r="U44" s="1184"/>
      <c r="V44" s="1184"/>
      <c r="W44" s="1184"/>
      <c r="X44" s="1184"/>
      <c r="Y44" s="1184"/>
      <c r="Z44" s="1184"/>
      <c r="AA44" s="1184"/>
      <c r="AB44" s="1184"/>
      <c r="AC44" s="1184"/>
      <c r="AD44" s="1184"/>
      <c r="AE44" s="1184"/>
      <c r="AF44" s="1184"/>
      <c r="AG44" s="1184"/>
      <c r="AH44" s="1184"/>
      <c r="AI44" s="1185"/>
      <c r="AK44" s="545"/>
      <c r="AL44" s="545"/>
      <c r="AM44" s="545"/>
      <c r="AN44" s="545"/>
      <c r="AO44" s="545"/>
      <c r="AP44" s="545"/>
      <c r="AQ44" s="545"/>
      <c r="AR44" s="545"/>
      <c r="AS44" s="545"/>
      <c r="AT44" s="545"/>
      <c r="AU44" s="545"/>
      <c r="AV44" s="545"/>
      <c r="AW44" s="545"/>
      <c r="AX44" s="545"/>
      <c r="AY44" s="545"/>
      <c r="AZ44" s="545"/>
      <c r="BA44" s="545"/>
      <c r="BB44" s="545"/>
      <c r="BC44" s="545"/>
      <c r="BD44" s="545"/>
      <c r="BE44" s="545"/>
    </row>
    <row r="45" spans="1:57" x14ac:dyDescent="0.15">
      <c r="A45" s="1126"/>
      <c r="B45" s="1127"/>
      <c r="C45" s="1127"/>
      <c r="D45" s="1127"/>
      <c r="E45" s="1127"/>
      <c r="F45" s="1127"/>
      <c r="G45" s="1127"/>
      <c r="H45" s="1127"/>
      <c r="I45" s="1127"/>
      <c r="J45" s="1127"/>
      <c r="K45" s="1127"/>
      <c r="L45" s="1127"/>
      <c r="M45" s="1127"/>
      <c r="N45" s="1127"/>
      <c r="O45" s="1127"/>
      <c r="P45" s="1127"/>
      <c r="Q45" s="1128"/>
      <c r="S45" s="1099"/>
      <c r="T45" s="1100"/>
      <c r="U45" s="1100"/>
      <c r="V45" s="1100"/>
      <c r="W45" s="1100"/>
      <c r="X45" s="1100"/>
      <c r="Y45" s="1100"/>
      <c r="Z45" s="1100"/>
      <c r="AA45" s="1100"/>
      <c r="AB45" s="1100"/>
      <c r="AC45" s="1100"/>
      <c r="AD45" s="1100"/>
      <c r="AE45" s="1100"/>
      <c r="AF45" s="1100"/>
      <c r="AG45" s="1100"/>
      <c r="AH45" s="1100"/>
      <c r="AI45" s="1101"/>
      <c r="AK45" s="545"/>
      <c r="AL45" s="545"/>
      <c r="AM45" s="545"/>
      <c r="AN45" s="545"/>
      <c r="AO45" s="545"/>
      <c r="AP45" s="545"/>
      <c r="AQ45" s="545"/>
      <c r="AR45" s="545"/>
      <c r="AS45" s="545"/>
      <c r="AT45" s="545"/>
      <c r="AU45" s="545"/>
      <c r="AV45" s="545"/>
      <c r="AW45" s="545"/>
      <c r="AX45" s="545"/>
      <c r="AY45" s="545"/>
      <c r="AZ45" s="545"/>
      <c r="BA45" s="545"/>
      <c r="BB45" s="545"/>
      <c r="BC45" s="545"/>
      <c r="BD45" s="545"/>
      <c r="BE45" s="545"/>
    </row>
    <row r="46" spans="1:57" x14ac:dyDescent="0.15">
      <c r="A46" s="548"/>
      <c r="B46" s="548"/>
      <c r="C46" s="548"/>
      <c r="D46" s="548"/>
      <c r="E46" s="548"/>
      <c r="F46" s="548"/>
      <c r="G46" s="548"/>
      <c r="H46" s="548"/>
      <c r="I46" s="548"/>
      <c r="J46" s="548"/>
      <c r="K46" s="548"/>
      <c r="L46" s="548"/>
      <c r="M46" s="548"/>
      <c r="N46" s="548"/>
      <c r="O46" s="548"/>
      <c r="P46" s="548"/>
      <c r="Q46" s="548"/>
      <c r="S46" s="548"/>
      <c r="T46" s="548"/>
      <c r="U46" s="548"/>
      <c r="V46" s="548"/>
      <c r="W46" s="548"/>
      <c r="X46" s="548"/>
      <c r="Y46" s="548"/>
      <c r="Z46" s="548"/>
      <c r="AA46" s="548"/>
      <c r="AB46" s="548"/>
      <c r="AC46" s="548"/>
      <c r="AD46" s="548"/>
      <c r="AE46" s="548"/>
      <c r="AF46" s="548"/>
      <c r="AG46" s="548"/>
      <c r="AH46" s="548"/>
      <c r="AI46" s="548"/>
      <c r="AK46" s="545"/>
      <c r="AL46" s="545"/>
      <c r="AM46" s="545"/>
      <c r="AN46" s="545"/>
      <c r="AO46" s="545"/>
      <c r="AP46" s="545"/>
      <c r="AQ46" s="545"/>
      <c r="AR46" s="545"/>
      <c r="AS46" s="545"/>
      <c r="AT46" s="545"/>
      <c r="AU46" s="545"/>
      <c r="AV46" s="545"/>
      <c r="AW46" s="545"/>
      <c r="AX46" s="545"/>
      <c r="AY46" s="548"/>
      <c r="AZ46" s="548"/>
      <c r="BA46" s="548"/>
      <c r="BB46" s="548"/>
      <c r="BC46" s="548"/>
      <c r="BD46" s="548"/>
      <c r="BE46" s="548"/>
    </row>
    <row r="47" spans="1:57" x14ac:dyDescent="0.15">
      <c r="A47" s="252"/>
      <c r="B47" s="252"/>
      <c r="C47" s="252"/>
      <c r="D47" s="252"/>
      <c r="E47" s="252"/>
      <c r="F47" s="252"/>
      <c r="G47" s="252"/>
      <c r="H47" s="252"/>
      <c r="I47" s="252"/>
      <c r="J47" s="252"/>
      <c r="K47" s="252"/>
      <c r="L47" s="252"/>
      <c r="M47" s="252"/>
      <c r="N47" s="252"/>
      <c r="O47" s="252"/>
      <c r="P47" s="252"/>
      <c r="Q47" s="252"/>
      <c r="S47" s="252"/>
      <c r="T47" s="252"/>
      <c r="U47" s="252"/>
      <c r="V47" s="252"/>
      <c r="W47" s="252"/>
      <c r="X47" s="252"/>
      <c r="Y47" s="252"/>
      <c r="Z47" s="252"/>
      <c r="AA47" s="252"/>
      <c r="AB47" s="252"/>
      <c r="AC47" s="252"/>
      <c r="AD47" s="252"/>
      <c r="AE47" s="252"/>
      <c r="AF47" s="252"/>
      <c r="AG47" s="252"/>
      <c r="AH47" s="252"/>
      <c r="AI47" s="252"/>
      <c r="AK47" s="545"/>
      <c r="AL47" s="545"/>
      <c r="AM47" s="545"/>
      <c r="AN47" s="545"/>
      <c r="AO47" s="545"/>
      <c r="AP47" s="545"/>
      <c r="AQ47" s="545"/>
      <c r="AR47" s="545"/>
      <c r="AS47" s="545"/>
      <c r="AT47" s="545"/>
      <c r="AU47" s="545"/>
      <c r="AV47" s="545"/>
      <c r="AW47" s="545"/>
      <c r="AX47" s="545"/>
      <c r="AY47" s="252"/>
      <c r="AZ47" s="252"/>
      <c r="BA47" s="252"/>
      <c r="BB47" s="252"/>
      <c r="BC47" s="252"/>
      <c r="BD47" s="252"/>
      <c r="BE47" s="252"/>
    </row>
    <row r="48" spans="1:57" x14ac:dyDescent="0.15">
      <c r="A48" s="252" t="s">
        <v>118</v>
      </c>
      <c r="B48" s="252"/>
      <c r="C48" s="252"/>
      <c r="D48" s="252"/>
      <c r="E48" s="252"/>
      <c r="F48" s="252"/>
      <c r="G48" s="252"/>
      <c r="H48" s="252"/>
      <c r="I48" s="252"/>
      <c r="J48" s="252"/>
      <c r="K48" s="252"/>
      <c r="L48" s="252"/>
      <c r="M48" s="252"/>
      <c r="N48" s="252"/>
      <c r="O48" s="252"/>
      <c r="P48" s="252"/>
      <c r="Q48" s="252"/>
      <c r="S48" s="252" t="s">
        <v>118</v>
      </c>
      <c r="T48" s="252"/>
      <c r="U48" s="252"/>
      <c r="V48" s="252"/>
      <c r="W48" s="252"/>
      <c r="X48" s="252"/>
      <c r="Y48" s="252"/>
      <c r="Z48" s="252"/>
      <c r="AA48" s="252"/>
      <c r="AB48" s="252"/>
      <c r="AC48" s="252"/>
      <c r="AD48" s="252"/>
      <c r="AE48" s="252"/>
      <c r="AF48" s="252"/>
      <c r="AG48" s="252"/>
      <c r="AH48" s="252"/>
      <c r="AI48" s="252"/>
      <c r="AK48" s="545"/>
      <c r="AL48" s="545"/>
      <c r="AM48" s="545"/>
      <c r="AN48" s="545"/>
      <c r="AO48" s="545"/>
      <c r="AP48" s="545"/>
      <c r="AQ48" s="545"/>
      <c r="AR48" s="545"/>
      <c r="AS48" s="545"/>
      <c r="AT48" s="545"/>
      <c r="AU48" s="545"/>
      <c r="AV48" s="545"/>
      <c r="AW48" s="545"/>
      <c r="AX48" s="545"/>
      <c r="AY48" s="252"/>
      <c r="AZ48" s="252"/>
      <c r="BA48" s="252"/>
      <c r="BB48" s="252"/>
      <c r="BC48" s="252"/>
      <c r="BD48" s="252"/>
      <c r="BE48" s="252"/>
    </row>
    <row r="49" spans="1:57" x14ac:dyDescent="0.15">
      <c r="A49" s="252"/>
      <c r="B49" s="252"/>
      <c r="C49" s="252"/>
      <c r="D49" s="252"/>
      <c r="E49" s="252"/>
      <c r="F49" s="252"/>
      <c r="G49" s="252"/>
      <c r="H49" s="252"/>
      <c r="I49" s="252"/>
      <c r="J49" s="252"/>
      <c r="K49" s="252"/>
      <c r="L49" s="252"/>
      <c r="M49" s="252"/>
      <c r="N49" s="252"/>
      <c r="O49" s="252"/>
      <c r="P49" s="252"/>
      <c r="Q49" s="252"/>
      <c r="S49" s="252"/>
      <c r="T49" s="252"/>
      <c r="U49" s="252"/>
      <c r="V49" s="252"/>
      <c r="W49" s="252"/>
      <c r="X49" s="252"/>
      <c r="Y49" s="252"/>
      <c r="Z49" s="252"/>
      <c r="AA49" s="252"/>
      <c r="AB49" s="252"/>
      <c r="AC49" s="252"/>
      <c r="AD49" s="252"/>
      <c r="AE49" s="252"/>
      <c r="AF49" s="252"/>
      <c r="AG49" s="252"/>
      <c r="AH49" s="252"/>
      <c r="AI49" s="252"/>
      <c r="AK49" s="545"/>
      <c r="AL49" s="545"/>
      <c r="AM49" s="545"/>
      <c r="AN49" s="545"/>
      <c r="AO49" s="545"/>
      <c r="AP49" s="545"/>
      <c r="AQ49" s="545"/>
      <c r="AR49" s="545"/>
      <c r="AS49" s="545"/>
      <c r="AT49" s="545"/>
      <c r="AU49" s="545"/>
      <c r="AV49" s="545"/>
      <c r="AW49" s="545"/>
      <c r="AX49" s="545"/>
      <c r="AY49" s="252"/>
      <c r="AZ49" s="252"/>
      <c r="BA49" s="252"/>
      <c r="BB49" s="252"/>
      <c r="BC49" s="252"/>
      <c r="BD49" s="252"/>
      <c r="BE49" s="252"/>
    </row>
    <row r="50" spans="1:57" ht="12.75" customHeight="1" x14ac:dyDescent="0.15">
      <c r="A50" s="1120"/>
      <c r="B50" s="1121"/>
      <c r="C50" s="1121"/>
      <c r="D50" s="1121"/>
      <c r="E50" s="1121"/>
      <c r="F50" s="1121"/>
      <c r="G50" s="1121"/>
      <c r="H50" s="1121"/>
      <c r="I50" s="1121"/>
      <c r="J50" s="1121"/>
      <c r="K50" s="1121"/>
      <c r="L50" s="1121"/>
      <c r="M50" s="1121"/>
      <c r="N50" s="1121"/>
      <c r="O50" s="1121"/>
      <c r="P50" s="1121"/>
      <c r="Q50" s="1122"/>
      <c r="S50" s="1096" t="s">
        <v>693</v>
      </c>
      <c r="T50" s="1097"/>
      <c r="U50" s="1097"/>
      <c r="V50" s="1097"/>
      <c r="W50" s="1097"/>
      <c r="X50" s="1097"/>
      <c r="Y50" s="1097"/>
      <c r="Z50" s="1097"/>
      <c r="AA50" s="1097"/>
      <c r="AB50" s="1097"/>
      <c r="AC50" s="1097"/>
      <c r="AD50" s="1097"/>
      <c r="AE50" s="1097"/>
      <c r="AF50" s="1097"/>
      <c r="AG50" s="1097"/>
      <c r="AH50" s="1097"/>
      <c r="AI50" s="1098"/>
      <c r="AK50" s="545"/>
      <c r="AL50" s="545"/>
      <c r="AM50" s="545"/>
      <c r="AN50" s="545"/>
      <c r="AO50" s="545"/>
      <c r="AP50" s="545"/>
      <c r="AQ50" s="545"/>
      <c r="AR50" s="545"/>
      <c r="AS50" s="545"/>
      <c r="AT50" s="545"/>
      <c r="AU50" s="545"/>
      <c r="AV50" s="545"/>
      <c r="AW50" s="545"/>
      <c r="AX50" s="545"/>
      <c r="AY50" s="545"/>
      <c r="AZ50" s="545"/>
      <c r="BA50" s="545"/>
      <c r="BB50" s="545"/>
      <c r="BC50" s="545"/>
      <c r="BD50" s="545"/>
      <c r="BE50" s="545"/>
    </row>
    <row r="51" spans="1:57" x14ac:dyDescent="0.15">
      <c r="A51" s="1123"/>
      <c r="B51" s="1124"/>
      <c r="C51" s="1124"/>
      <c r="D51" s="1124"/>
      <c r="E51" s="1124"/>
      <c r="F51" s="1124"/>
      <c r="G51" s="1124"/>
      <c r="H51" s="1124"/>
      <c r="I51" s="1124"/>
      <c r="J51" s="1124"/>
      <c r="K51" s="1124"/>
      <c r="L51" s="1124"/>
      <c r="M51" s="1124"/>
      <c r="N51" s="1124"/>
      <c r="O51" s="1124"/>
      <c r="P51" s="1124"/>
      <c r="Q51" s="1125"/>
      <c r="S51" s="1183"/>
      <c r="T51" s="1184"/>
      <c r="U51" s="1184"/>
      <c r="V51" s="1184"/>
      <c r="W51" s="1184"/>
      <c r="X51" s="1184"/>
      <c r="Y51" s="1184"/>
      <c r="Z51" s="1184"/>
      <c r="AA51" s="1184"/>
      <c r="AB51" s="1184"/>
      <c r="AC51" s="1184"/>
      <c r="AD51" s="1184"/>
      <c r="AE51" s="1184"/>
      <c r="AF51" s="1184"/>
      <c r="AG51" s="1184"/>
      <c r="AH51" s="1184"/>
      <c r="AI51" s="1185"/>
      <c r="AK51" s="545"/>
      <c r="AL51" s="545"/>
      <c r="AM51" s="545"/>
      <c r="AN51" s="545"/>
      <c r="AO51" s="545"/>
      <c r="AP51" s="545"/>
      <c r="AQ51" s="545"/>
      <c r="AR51" s="545"/>
      <c r="AS51" s="545"/>
      <c r="AT51" s="545"/>
      <c r="AU51" s="545"/>
      <c r="AV51" s="545"/>
      <c r="AW51" s="545"/>
      <c r="AX51" s="545"/>
      <c r="AY51" s="545"/>
      <c r="AZ51" s="545"/>
      <c r="BA51" s="545"/>
      <c r="BB51" s="545"/>
      <c r="BC51" s="545"/>
      <c r="BD51" s="545"/>
      <c r="BE51" s="545"/>
    </row>
    <row r="52" spans="1:57" x14ac:dyDescent="0.15">
      <c r="A52" s="1123"/>
      <c r="B52" s="1124"/>
      <c r="C52" s="1124"/>
      <c r="D52" s="1124"/>
      <c r="E52" s="1124"/>
      <c r="F52" s="1124"/>
      <c r="G52" s="1124"/>
      <c r="H52" s="1124"/>
      <c r="I52" s="1124"/>
      <c r="J52" s="1124"/>
      <c r="K52" s="1124"/>
      <c r="L52" s="1124"/>
      <c r="M52" s="1124"/>
      <c r="N52" s="1124"/>
      <c r="O52" s="1124"/>
      <c r="P52" s="1124"/>
      <c r="Q52" s="1125"/>
      <c r="S52" s="1183"/>
      <c r="T52" s="1184"/>
      <c r="U52" s="1184"/>
      <c r="V52" s="1184"/>
      <c r="W52" s="1184"/>
      <c r="X52" s="1184"/>
      <c r="Y52" s="1184"/>
      <c r="Z52" s="1184"/>
      <c r="AA52" s="1184"/>
      <c r="AB52" s="1184"/>
      <c r="AC52" s="1184"/>
      <c r="AD52" s="1184"/>
      <c r="AE52" s="1184"/>
      <c r="AF52" s="1184"/>
      <c r="AG52" s="1184"/>
      <c r="AH52" s="1184"/>
      <c r="AI52" s="1185"/>
      <c r="AK52" s="545"/>
      <c r="AL52" s="545"/>
      <c r="AM52" s="545"/>
      <c r="AN52" s="545"/>
      <c r="AO52" s="545"/>
      <c r="AP52" s="545"/>
      <c r="AQ52" s="545"/>
      <c r="AR52" s="545"/>
      <c r="AS52" s="545"/>
      <c r="AT52" s="545"/>
      <c r="AU52" s="545"/>
      <c r="AV52" s="545"/>
      <c r="AW52" s="545"/>
      <c r="AX52" s="545"/>
      <c r="AY52" s="545"/>
      <c r="AZ52" s="545"/>
      <c r="BA52" s="545"/>
      <c r="BB52" s="545"/>
      <c r="BC52" s="545"/>
      <c r="BD52" s="545"/>
      <c r="BE52" s="545"/>
    </row>
    <row r="53" spans="1:57" x14ac:dyDescent="0.15">
      <c r="A53" s="1126"/>
      <c r="B53" s="1127"/>
      <c r="C53" s="1127"/>
      <c r="D53" s="1127"/>
      <c r="E53" s="1127"/>
      <c r="F53" s="1127"/>
      <c r="G53" s="1127"/>
      <c r="H53" s="1127"/>
      <c r="I53" s="1127"/>
      <c r="J53" s="1127"/>
      <c r="K53" s="1127"/>
      <c r="L53" s="1127"/>
      <c r="M53" s="1127"/>
      <c r="N53" s="1127"/>
      <c r="O53" s="1127"/>
      <c r="P53" s="1127"/>
      <c r="Q53" s="1128"/>
      <c r="S53" s="1099"/>
      <c r="T53" s="1100"/>
      <c r="U53" s="1100"/>
      <c r="V53" s="1100"/>
      <c r="W53" s="1100"/>
      <c r="X53" s="1100"/>
      <c r="Y53" s="1100"/>
      <c r="Z53" s="1100"/>
      <c r="AA53" s="1100"/>
      <c r="AB53" s="1100"/>
      <c r="AC53" s="1100"/>
      <c r="AD53" s="1100"/>
      <c r="AE53" s="1100"/>
      <c r="AF53" s="1100"/>
      <c r="AG53" s="1100"/>
      <c r="AH53" s="1100"/>
      <c r="AI53" s="1101"/>
      <c r="AK53" s="545"/>
      <c r="AL53" s="545"/>
      <c r="AM53" s="545"/>
      <c r="AN53" s="545"/>
      <c r="AO53" s="545"/>
      <c r="AP53" s="545"/>
      <c r="AQ53" s="545"/>
      <c r="AR53" s="545"/>
      <c r="AS53" s="545"/>
      <c r="AT53" s="545"/>
      <c r="AU53" s="545"/>
      <c r="AV53" s="545"/>
      <c r="AW53" s="545"/>
      <c r="AX53" s="545"/>
      <c r="AY53" s="545"/>
      <c r="AZ53" s="545"/>
      <c r="BA53" s="545"/>
      <c r="BB53" s="545"/>
      <c r="BC53" s="545"/>
      <c r="BD53" s="545"/>
      <c r="BE53" s="545"/>
    </row>
    <row r="54" spans="1:57" x14ac:dyDescent="0.15">
      <c r="A54" s="548"/>
      <c r="B54" s="548"/>
      <c r="C54" s="548"/>
      <c r="D54" s="548"/>
      <c r="E54" s="548"/>
      <c r="F54" s="548"/>
      <c r="G54" s="548"/>
      <c r="H54" s="548"/>
      <c r="I54" s="548"/>
      <c r="J54" s="548"/>
      <c r="K54" s="548"/>
      <c r="L54" s="548"/>
      <c r="M54" s="548"/>
      <c r="N54" s="548"/>
      <c r="O54" s="548"/>
      <c r="P54" s="548"/>
      <c r="Q54" s="548"/>
      <c r="S54" s="548"/>
      <c r="T54" s="548"/>
      <c r="U54" s="548"/>
      <c r="V54" s="548"/>
      <c r="W54" s="548"/>
      <c r="X54" s="548"/>
      <c r="Y54" s="548"/>
      <c r="Z54" s="548"/>
      <c r="AA54" s="548"/>
      <c r="AB54" s="548"/>
      <c r="AC54" s="548"/>
      <c r="AD54" s="548"/>
      <c r="AE54" s="548"/>
      <c r="AF54" s="548"/>
      <c r="AG54" s="548"/>
      <c r="AH54" s="548"/>
      <c r="AI54" s="548"/>
      <c r="AK54" s="545"/>
      <c r="AL54" s="545"/>
      <c r="AM54" s="545"/>
      <c r="AN54" s="545"/>
      <c r="AO54" s="545"/>
      <c r="AP54" s="545"/>
      <c r="AQ54" s="545"/>
      <c r="AR54" s="545"/>
      <c r="AS54" s="545"/>
      <c r="AT54" s="545"/>
      <c r="AU54" s="545"/>
      <c r="AV54" s="545"/>
      <c r="AW54" s="545"/>
      <c r="AX54" s="545"/>
      <c r="AY54" s="548"/>
      <c r="AZ54" s="548"/>
      <c r="BA54" s="548"/>
      <c r="BB54" s="548"/>
      <c r="BC54" s="548"/>
      <c r="BD54" s="548"/>
      <c r="BE54" s="548"/>
    </row>
    <row r="55" spans="1:57" x14ac:dyDescent="0.15">
      <c r="AK55" s="545"/>
      <c r="AL55" s="545"/>
      <c r="AM55" s="545"/>
      <c r="AN55" s="545"/>
      <c r="AO55" s="545"/>
      <c r="AP55" s="545"/>
      <c r="AQ55" s="545"/>
      <c r="AR55" s="545"/>
      <c r="AS55" s="545"/>
      <c r="AT55" s="545"/>
      <c r="AU55" s="545"/>
      <c r="AV55" s="545"/>
      <c r="AW55" s="545"/>
      <c r="AX55" s="545"/>
    </row>
    <row r="56" spans="1:57" x14ac:dyDescent="0.15">
      <c r="A56" s="1186" t="s">
        <v>184</v>
      </c>
      <c r="B56" s="1187"/>
      <c r="C56" s="1187"/>
      <c r="D56" s="1187"/>
      <c r="E56" s="1187"/>
      <c r="F56" s="1187"/>
      <c r="G56" s="1187"/>
      <c r="H56" s="1187"/>
      <c r="I56" s="1187"/>
      <c r="J56" s="1187"/>
      <c r="K56" s="1187"/>
      <c r="L56" s="1187"/>
      <c r="M56" s="1187"/>
      <c r="N56" s="1187"/>
      <c r="O56" s="1187"/>
      <c r="P56" s="1187"/>
      <c r="Q56" s="1187"/>
      <c r="S56" s="1186" t="s">
        <v>184</v>
      </c>
      <c r="T56" s="1187"/>
      <c r="U56" s="1187"/>
      <c r="V56" s="1187"/>
      <c r="W56" s="1187"/>
      <c r="X56" s="1187"/>
      <c r="Y56" s="1187"/>
      <c r="Z56" s="1187"/>
      <c r="AA56" s="1187"/>
      <c r="AB56" s="1187"/>
      <c r="AC56" s="1187"/>
      <c r="AD56" s="1187"/>
      <c r="AE56" s="1187"/>
      <c r="AF56" s="1187"/>
      <c r="AG56" s="1187"/>
      <c r="AH56" s="1187"/>
      <c r="AI56" s="1187"/>
      <c r="AK56" s="545"/>
      <c r="AL56" s="545"/>
      <c r="AM56" s="545"/>
      <c r="AN56" s="545"/>
      <c r="AO56" s="545"/>
      <c r="AP56" s="545"/>
      <c r="AQ56" s="545"/>
      <c r="AR56" s="545"/>
      <c r="AS56" s="545"/>
      <c r="AT56" s="545"/>
      <c r="AU56" s="545"/>
      <c r="AV56" s="545"/>
      <c r="AW56" s="545"/>
      <c r="AX56" s="545"/>
      <c r="AY56" s="240"/>
      <c r="AZ56" s="240"/>
      <c r="BA56" s="240"/>
      <c r="BB56" s="240"/>
      <c r="BC56" s="240"/>
      <c r="BD56" s="240"/>
      <c r="BE56" s="240"/>
    </row>
    <row r="57" spans="1:57" x14ac:dyDescent="0.15">
      <c r="A57" s="1187"/>
      <c r="B57" s="1187"/>
      <c r="C57" s="1187"/>
      <c r="D57" s="1187"/>
      <c r="E57" s="1187"/>
      <c r="F57" s="1187"/>
      <c r="G57" s="1187"/>
      <c r="H57" s="1187"/>
      <c r="I57" s="1187"/>
      <c r="J57" s="1187"/>
      <c r="K57" s="1187"/>
      <c r="L57" s="1187"/>
      <c r="M57" s="1187"/>
      <c r="N57" s="1187"/>
      <c r="O57" s="1187"/>
      <c r="P57" s="1187"/>
      <c r="Q57" s="1187"/>
      <c r="S57" s="1187"/>
      <c r="T57" s="1187"/>
      <c r="U57" s="1187"/>
      <c r="V57" s="1187"/>
      <c r="W57" s="1187"/>
      <c r="X57" s="1187"/>
      <c r="Y57" s="1187"/>
      <c r="Z57" s="1187"/>
      <c r="AA57" s="1187"/>
      <c r="AB57" s="1187"/>
      <c r="AC57" s="1187"/>
      <c r="AD57" s="1187"/>
      <c r="AE57" s="1187"/>
      <c r="AF57" s="1187"/>
      <c r="AG57" s="1187"/>
      <c r="AH57" s="1187"/>
      <c r="AI57" s="1187"/>
      <c r="AK57" s="545"/>
      <c r="AL57" s="545"/>
      <c r="AM57" s="545"/>
      <c r="AN57" s="545"/>
      <c r="AO57" s="545"/>
      <c r="AP57" s="545"/>
      <c r="AQ57" s="545"/>
      <c r="AR57" s="545"/>
      <c r="AS57" s="545"/>
      <c r="AT57" s="545"/>
      <c r="AU57" s="545"/>
      <c r="AV57" s="545"/>
      <c r="AW57" s="545"/>
      <c r="AX57" s="545"/>
      <c r="AY57" s="240"/>
      <c r="AZ57" s="240"/>
      <c r="BA57" s="240"/>
      <c r="BB57" s="240"/>
      <c r="BC57" s="240"/>
      <c r="BD57" s="240"/>
      <c r="BE57" s="240"/>
    </row>
    <row r="58" spans="1:57" x14ac:dyDescent="0.15">
      <c r="A58" s="1187"/>
      <c r="B58" s="1187"/>
      <c r="C58" s="1187"/>
      <c r="D58" s="1187"/>
      <c r="E58" s="1187"/>
      <c r="F58" s="1187"/>
      <c r="G58" s="1187"/>
      <c r="H58" s="1187"/>
      <c r="I58" s="1187"/>
      <c r="J58" s="1187"/>
      <c r="K58" s="1187"/>
      <c r="L58" s="1187"/>
      <c r="M58" s="1187"/>
      <c r="N58" s="1187"/>
      <c r="O58" s="1187"/>
      <c r="P58" s="1187"/>
      <c r="Q58" s="1187"/>
      <c r="S58" s="1187"/>
      <c r="T58" s="1187"/>
      <c r="U58" s="1187"/>
      <c r="V58" s="1187"/>
      <c r="W58" s="1187"/>
      <c r="X58" s="1187"/>
      <c r="Y58" s="1187"/>
      <c r="Z58" s="1187"/>
      <c r="AA58" s="1187"/>
      <c r="AB58" s="1187"/>
      <c r="AC58" s="1187"/>
      <c r="AD58" s="1187"/>
      <c r="AE58" s="1187"/>
      <c r="AF58" s="1187"/>
      <c r="AG58" s="1187"/>
      <c r="AH58" s="1187"/>
      <c r="AI58" s="1187"/>
      <c r="AK58" s="545"/>
      <c r="AL58" s="545"/>
      <c r="AM58" s="545"/>
      <c r="AN58" s="545"/>
      <c r="AO58" s="545"/>
      <c r="AP58" s="545"/>
      <c r="AQ58" s="545"/>
      <c r="AR58" s="545"/>
      <c r="AS58" s="545"/>
      <c r="AT58" s="545"/>
      <c r="AU58" s="545"/>
      <c r="AV58" s="545"/>
      <c r="AW58" s="545"/>
      <c r="AX58" s="545"/>
      <c r="AY58" s="240"/>
      <c r="AZ58" s="240"/>
      <c r="BA58" s="240"/>
      <c r="BB58" s="240"/>
      <c r="BC58" s="240"/>
      <c r="BD58" s="240"/>
      <c r="BE58" s="240"/>
    </row>
    <row r="59" spans="1:57" x14ac:dyDescent="0.15">
      <c r="A59" s="1187"/>
      <c r="B59" s="1187"/>
      <c r="C59" s="1187"/>
      <c r="D59" s="1187"/>
      <c r="E59" s="1187"/>
      <c r="F59" s="1187"/>
      <c r="G59" s="1187"/>
      <c r="H59" s="1187"/>
      <c r="I59" s="1187"/>
      <c r="J59" s="1187"/>
      <c r="K59" s="1187"/>
      <c r="L59" s="1187"/>
      <c r="M59" s="1187"/>
      <c r="N59" s="1187"/>
      <c r="O59" s="1187"/>
      <c r="P59" s="1187"/>
      <c r="Q59" s="1187"/>
      <c r="S59" s="1187"/>
      <c r="T59" s="1187"/>
      <c r="U59" s="1187"/>
      <c r="V59" s="1187"/>
      <c r="W59" s="1187"/>
      <c r="X59" s="1187"/>
      <c r="Y59" s="1187"/>
      <c r="Z59" s="1187"/>
      <c r="AA59" s="1187"/>
      <c r="AB59" s="1187"/>
      <c r="AC59" s="1187"/>
      <c r="AD59" s="1187"/>
      <c r="AE59" s="1187"/>
      <c r="AF59" s="1187"/>
      <c r="AG59" s="1187"/>
      <c r="AH59" s="1187"/>
      <c r="AI59" s="1187"/>
      <c r="AK59" s="545"/>
      <c r="AL59" s="545"/>
      <c r="AM59" s="545"/>
      <c r="AN59" s="545"/>
      <c r="AO59" s="545"/>
      <c r="AP59" s="545"/>
      <c r="AQ59" s="545"/>
      <c r="AR59" s="545"/>
      <c r="AS59" s="545"/>
      <c r="AT59" s="545"/>
      <c r="AU59" s="545"/>
      <c r="AV59" s="545"/>
      <c r="AW59" s="545"/>
      <c r="AX59" s="545"/>
      <c r="AY59" s="240"/>
      <c r="AZ59" s="240"/>
      <c r="BA59" s="240"/>
      <c r="BB59" s="240"/>
      <c r="BC59" s="240"/>
      <c r="BD59" s="240"/>
      <c r="BE59" s="240"/>
    </row>
    <row r="60" spans="1:57" x14ac:dyDescent="0.15">
      <c r="A60" s="1187"/>
      <c r="B60" s="1187"/>
      <c r="C60" s="1187"/>
      <c r="D60" s="1187"/>
      <c r="E60" s="1187"/>
      <c r="F60" s="1187"/>
      <c r="G60" s="1187"/>
      <c r="H60" s="1187"/>
      <c r="I60" s="1187"/>
      <c r="J60" s="1187"/>
      <c r="K60" s="1187"/>
      <c r="L60" s="1187"/>
      <c r="M60" s="1187"/>
      <c r="N60" s="1187"/>
      <c r="O60" s="1187"/>
      <c r="P60" s="1187"/>
      <c r="Q60" s="1187"/>
      <c r="S60" s="1187"/>
      <c r="T60" s="1187"/>
      <c r="U60" s="1187"/>
      <c r="V60" s="1187"/>
      <c r="W60" s="1187"/>
      <c r="X60" s="1187"/>
      <c r="Y60" s="1187"/>
      <c r="Z60" s="1187"/>
      <c r="AA60" s="1187"/>
      <c r="AB60" s="1187"/>
      <c r="AC60" s="1187"/>
      <c r="AD60" s="1187"/>
      <c r="AE60" s="1187"/>
      <c r="AF60" s="1187"/>
      <c r="AG60" s="1187"/>
      <c r="AH60" s="1187"/>
      <c r="AI60" s="1187"/>
      <c r="AK60" s="545"/>
      <c r="AL60" s="545"/>
      <c r="AM60" s="545"/>
      <c r="AN60" s="545"/>
      <c r="AO60" s="545"/>
      <c r="AP60" s="545"/>
      <c r="AQ60" s="545"/>
      <c r="AR60" s="545"/>
      <c r="AS60" s="545"/>
      <c r="AT60" s="545"/>
      <c r="AU60" s="545"/>
      <c r="AV60" s="545"/>
      <c r="AW60" s="545"/>
      <c r="AX60" s="545"/>
      <c r="AY60" s="240"/>
      <c r="AZ60" s="240"/>
      <c r="BA60" s="240"/>
      <c r="BB60" s="240"/>
      <c r="BC60" s="240"/>
      <c r="BD60" s="240"/>
      <c r="BE60" s="240"/>
    </row>
    <row r="61" spans="1:57" x14ac:dyDescent="0.15">
      <c r="A61" s="1187"/>
      <c r="B61" s="1187"/>
      <c r="C61" s="1187"/>
      <c r="D61" s="1187"/>
      <c r="E61" s="1187"/>
      <c r="F61" s="1187"/>
      <c r="G61" s="1187"/>
      <c r="H61" s="1187"/>
      <c r="I61" s="1187"/>
      <c r="J61" s="1187"/>
      <c r="K61" s="1187"/>
      <c r="L61" s="1187"/>
      <c r="M61" s="1187"/>
      <c r="N61" s="1187"/>
      <c r="O61" s="1187"/>
      <c r="P61" s="1187"/>
      <c r="Q61" s="1187"/>
      <c r="S61" s="1187"/>
      <c r="T61" s="1187"/>
      <c r="U61" s="1187"/>
      <c r="V61" s="1187"/>
      <c r="W61" s="1187"/>
      <c r="X61" s="1187"/>
      <c r="Y61" s="1187"/>
      <c r="Z61" s="1187"/>
      <c r="AA61" s="1187"/>
      <c r="AB61" s="1187"/>
      <c r="AC61" s="1187"/>
      <c r="AD61" s="1187"/>
      <c r="AE61" s="1187"/>
      <c r="AF61" s="1187"/>
      <c r="AG61" s="1187"/>
      <c r="AH61" s="1187"/>
      <c r="AI61" s="1187"/>
      <c r="AK61" s="545"/>
      <c r="AL61" s="545"/>
      <c r="AM61" s="545"/>
      <c r="AN61" s="545"/>
      <c r="AO61" s="545"/>
      <c r="AP61" s="545"/>
      <c r="AQ61" s="545"/>
      <c r="AR61" s="545"/>
      <c r="AS61" s="545"/>
      <c r="AT61" s="545"/>
      <c r="AU61" s="545"/>
      <c r="AV61" s="545"/>
      <c r="AW61" s="545"/>
      <c r="AX61" s="545"/>
      <c r="AY61" s="240"/>
      <c r="AZ61" s="240"/>
      <c r="BA61" s="240"/>
      <c r="BB61" s="240"/>
      <c r="BC61" s="240"/>
      <c r="BD61" s="240"/>
      <c r="BE61" s="240"/>
    </row>
    <row r="62" spans="1:57" x14ac:dyDescent="0.15">
      <c r="A62" s="1187"/>
      <c r="B62" s="1187"/>
      <c r="C62" s="1187"/>
      <c r="D62" s="1187"/>
      <c r="E62" s="1187"/>
      <c r="F62" s="1187"/>
      <c r="G62" s="1187"/>
      <c r="H62" s="1187"/>
      <c r="I62" s="1187"/>
      <c r="J62" s="1187"/>
      <c r="K62" s="1187"/>
      <c r="L62" s="1187"/>
      <c r="M62" s="1187"/>
      <c r="N62" s="1187"/>
      <c r="O62" s="1187"/>
      <c r="P62" s="1187"/>
      <c r="Q62" s="1187"/>
      <c r="S62" s="1187"/>
      <c r="T62" s="1187"/>
      <c r="U62" s="1187"/>
      <c r="V62" s="1187"/>
      <c r="W62" s="1187"/>
      <c r="X62" s="1187"/>
      <c r="Y62" s="1187"/>
      <c r="Z62" s="1187"/>
      <c r="AA62" s="1187"/>
      <c r="AB62" s="1187"/>
      <c r="AC62" s="1187"/>
      <c r="AD62" s="1187"/>
      <c r="AE62" s="1187"/>
      <c r="AF62" s="1187"/>
      <c r="AG62" s="1187"/>
      <c r="AH62" s="1187"/>
      <c r="AI62" s="1187"/>
      <c r="AK62" s="545"/>
      <c r="AL62" s="545"/>
      <c r="AM62" s="545"/>
      <c r="AN62" s="545"/>
      <c r="AO62" s="545"/>
      <c r="AP62" s="545"/>
      <c r="AQ62" s="545"/>
      <c r="AR62" s="545"/>
      <c r="AS62" s="545"/>
      <c r="AT62" s="545"/>
      <c r="AU62" s="545"/>
      <c r="AV62" s="545"/>
      <c r="AW62" s="545"/>
      <c r="AX62" s="545"/>
      <c r="AY62" s="240"/>
      <c r="AZ62" s="240"/>
      <c r="BA62" s="240"/>
      <c r="BB62" s="240"/>
      <c r="BC62" s="240"/>
      <c r="BD62" s="240"/>
      <c r="BE62" s="240"/>
    </row>
    <row r="63" spans="1:57" x14ac:dyDescent="0.15">
      <c r="AK63" s="545"/>
      <c r="AL63" s="545"/>
      <c r="AM63" s="545"/>
      <c r="AN63" s="545"/>
      <c r="AO63" s="545"/>
      <c r="AP63" s="545"/>
      <c r="AQ63" s="545"/>
      <c r="AR63" s="545"/>
      <c r="AS63" s="545"/>
      <c r="AT63" s="545"/>
      <c r="AU63" s="545"/>
      <c r="AV63" s="545"/>
      <c r="AW63" s="545"/>
      <c r="AX63" s="545"/>
    </row>
    <row r="64" spans="1:57" x14ac:dyDescent="0.15">
      <c r="AK64" s="545"/>
      <c r="AL64" s="545"/>
      <c r="AM64" s="545"/>
      <c r="AN64" s="545"/>
      <c r="AO64" s="545"/>
      <c r="AP64" s="545"/>
      <c r="AQ64" s="545"/>
      <c r="AR64" s="545"/>
      <c r="AS64" s="545"/>
      <c r="AT64" s="545"/>
      <c r="AU64" s="545"/>
      <c r="AV64" s="545"/>
      <c r="AW64" s="545"/>
      <c r="AX64" s="545"/>
    </row>
    <row r="65" spans="37:50" x14ac:dyDescent="0.15">
      <c r="AK65" s="545"/>
      <c r="AL65" s="545"/>
      <c r="AM65" s="545"/>
      <c r="AN65" s="545"/>
      <c r="AO65" s="545"/>
      <c r="AP65" s="545"/>
      <c r="AQ65" s="545"/>
      <c r="AR65" s="545"/>
      <c r="AS65" s="545"/>
      <c r="AT65" s="545"/>
      <c r="AU65" s="545"/>
      <c r="AV65" s="545"/>
      <c r="AW65" s="545"/>
      <c r="AX65" s="545"/>
    </row>
    <row r="66" spans="37:50" x14ac:dyDescent="0.15">
      <c r="AK66" s="545"/>
      <c r="AL66" s="545"/>
      <c r="AM66" s="545"/>
      <c r="AN66" s="545"/>
      <c r="AO66" s="545"/>
      <c r="AP66" s="545"/>
      <c r="AQ66" s="545"/>
      <c r="AR66" s="545"/>
      <c r="AS66" s="545"/>
      <c r="AT66" s="545"/>
      <c r="AU66" s="545"/>
      <c r="AV66" s="545"/>
      <c r="AW66" s="545"/>
      <c r="AX66" s="545"/>
    </row>
    <row r="67" spans="37:50" x14ac:dyDescent="0.15">
      <c r="AK67" s="545"/>
      <c r="AL67" s="545"/>
      <c r="AM67" s="545"/>
      <c r="AN67" s="545"/>
      <c r="AO67" s="545"/>
      <c r="AP67" s="545"/>
      <c r="AQ67" s="545"/>
      <c r="AR67" s="545"/>
      <c r="AS67" s="545"/>
      <c r="AT67" s="545"/>
      <c r="AU67" s="545"/>
      <c r="AV67" s="545"/>
      <c r="AW67" s="545"/>
      <c r="AX67" s="545"/>
    </row>
    <row r="68" spans="37:50" x14ac:dyDescent="0.15">
      <c r="AK68" s="545"/>
      <c r="AL68" s="545"/>
      <c r="AM68" s="545"/>
      <c r="AN68" s="545"/>
      <c r="AO68" s="545"/>
      <c r="AP68" s="545"/>
      <c r="AQ68" s="545"/>
      <c r="AR68" s="545"/>
      <c r="AS68" s="545"/>
      <c r="AT68" s="545"/>
      <c r="AU68" s="545"/>
      <c r="AV68" s="545"/>
      <c r="AW68" s="545"/>
      <c r="AX68" s="545"/>
    </row>
    <row r="69" spans="37:50" x14ac:dyDescent="0.15">
      <c r="AK69" s="545"/>
      <c r="AL69" s="545"/>
      <c r="AM69" s="545"/>
      <c r="AN69" s="545"/>
      <c r="AO69" s="545"/>
      <c r="AP69" s="545"/>
      <c r="AQ69" s="545"/>
      <c r="AR69" s="545"/>
      <c r="AS69" s="545"/>
      <c r="AT69" s="545"/>
      <c r="AU69" s="545"/>
      <c r="AV69" s="545"/>
      <c r="AW69" s="545"/>
      <c r="AX69" s="545"/>
    </row>
    <row r="70" spans="37:50" x14ac:dyDescent="0.15">
      <c r="AK70" s="545"/>
      <c r="AL70" s="545"/>
      <c r="AM70" s="545"/>
      <c r="AN70" s="545"/>
      <c r="AO70" s="545"/>
      <c r="AP70" s="545"/>
      <c r="AQ70" s="545"/>
      <c r="AR70" s="545"/>
      <c r="AS70" s="545"/>
      <c r="AT70" s="545"/>
      <c r="AU70" s="545"/>
      <c r="AV70" s="545"/>
      <c r="AW70" s="545"/>
      <c r="AX70" s="545"/>
    </row>
    <row r="71" spans="37:50" x14ac:dyDescent="0.15">
      <c r="AK71" s="545"/>
      <c r="AL71" s="545"/>
      <c r="AM71" s="545"/>
      <c r="AN71" s="545"/>
      <c r="AO71" s="545"/>
      <c r="AP71" s="545"/>
      <c r="AQ71" s="545"/>
      <c r="AR71" s="545"/>
      <c r="AS71" s="545"/>
      <c r="AT71" s="545"/>
      <c r="AU71" s="545"/>
      <c r="AV71" s="545"/>
      <c r="AW71" s="545"/>
      <c r="AX71" s="545"/>
    </row>
  </sheetData>
  <sheetProtection algorithmName="SHA-512" hashValue="VxV/VvkR6xqF4GB/XrKieHnjukYyRlHOWWH1ZvKpXfIgj5MtFZZOeNbCSjDtMeparsSw7WNmIMxkb3impCh0lQ==" saltValue="riZKMw96H0YgaztrgEHDMw==" spinCount="100000" sheet="1" objects="1" scenarios="1" formatRows="0" selectLockedCells="1"/>
  <mergeCells count="8">
    <mergeCell ref="S6:AI23"/>
    <mergeCell ref="S28:AI45"/>
    <mergeCell ref="S50:AI53"/>
    <mergeCell ref="S56:AI62"/>
    <mergeCell ref="A56:Q62"/>
    <mergeCell ref="A50:Q53"/>
    <mergeCell ref="A6:Q23"/>
    <mergeCell ref="A28:Q45"/>
  </mergeCells>
  <phoneticPr fontId="7"/>
  <conditionalFormatting sqref="S6 S28 S50">
    <cfRule type="cellIs" dxfId="12" priority="1" operator="equal">
      <formula>""</formula>
    </cfRule>
  </conditionalFormatting>
  <pageMargins left="0.70866141732283472" right="0.70866141732283472" top="0.74803149606299213" bottom="0.74803149606299213" header="0.31496062992125984" footer="0.31496062992125984"/>
  <pageSetup paperSize="9" fitToHeight="0" orientation="portrait" r:id="rId1"/>
  <colBreaks count="1" manualBreakCount="1">
    <brk id="17" max="6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BS59"/>
  <sheetViews>
    <sheetView showGridLines="0" view="pageBreakPreview" topLeftCell="A4" zoomScaleNormal="100" zoomScaleSheetLayoutView="100" workbookViewId="0">
      <selection activeCell="A8" sqref="A8:A9"/>
    </sheetView>
  </sheetViews>
  <sheetFormatPr defaultColWidth="9.140625" defaultRowHeight="12.75" x14ac:dyDescent="0.15"/>
  <cols>
    <col min="1" max="17" width="5.7109375" style="80" customWidth="1"/>
    <col min="18" max="18" width="5.7109375" style="80" hidden="1" customWidth="1"/>
    <col min="19" max="19" width="5.7109375" style="438" hidden="1" customWidth="1"/>
    <col min="20" max="37" width="5.7109375" style="80" hidden="1" customWidth="1"/>
    <col min="38" max="62" width="5.7109375" style="80" customWidth="1"/>
    <col min="63" max="63" width="10.7109375" style="80" hidden="1" customWidth="1"/>
    <col min="64" max="64" width="21" style="80" hidden="1" customWidth="1"/>
    <col min="65" max="65" width="47.140625" style="80" hidden="1" customWidth="1"/>
    <col min="66" max="66" width="7.85546875" style="80" hidden="1" customWidth="1"/>
    <col min="67" max="67" width="21.140625" style="80" hidden="1" customWidth="1"/>
    <col min="68" max="68" width="9.5703125" style="80" hidden="1" customWidth="1"/>
    <col min="69" max="69" width="6.85546875" style="80" hidden="1" customWidth="1"/>
    <col min="70" max="70" width="5.7109375" style="423" hidden="1" customWidth="1"/>
    <col min="71" max="71" width="8.7109375" style="80" hidden="1" customWidth="1"/>
    <col min="72" max="72" width="35.28515625" style="80" customWidth="1"/>
    <col min="73" max="113" width="5.7109375" style="80" customWidth="1"/>
    <col min="114" max="16384" width="9.140625" style="80"/>
  </cols>
  <sheetData>
    <row r="1" spans="1:71" x14ac:dyDescent="0.15">
      <c r="A1" s="80" t="s">
        <v>182</v>
      </c>
      <c r="T1" s="80" t="s">
        <v>182</v>
      </c>
    </row>
    <row r="2" spans="1:71" x14ac:dyDescent="0.15">
      <c r="A2" s="80" t="s">
        <v>476</v>
      </c>
      <c r="T2" s="80" t="s">
        <v>476</v>
      </c>
    </row>
    <row r="4" spans="1:71" x14ac:dyDescent="0.15">
      <c r="A4" s="226" t="s">
        <v>183</v>
      </c>
      <c r="B4" s="226"/>
      <c r="C4" s="226"/>
      <c r="D4" s="226"/>
      <c r="E4" s="226"/>
      <c r="F4" s="226"/>
      <c r="G4" s="226"/>
      <c r="H4" s="226"/>
      <c r="I4" s="226"/>
      <c r="J4" s="226"/>
      <c r="K4" s="226"/>
      <c r="L4" s="226"/>
      <c r="M4" s="226"/>
      <c r="N4" s="226"/>
      <c r="O4" s="226"/>
      <c r="P4" s="226"/>
      <c r="Q4" s="226"/>
      <c r="R4" s="226"/>
      <c r="T4" s="226" t="s">
        <v>183</v>
      </c>
      <c r="U4" s="226"/>
      <c r="V4" s="226"/>
      <c r="W4" s="226"/>
      <c r="X4" s="226"/>
      <c r="Y4" s="226"/>
      <c r="Z4" s="226"/>
      <c r="AA4" s="226"/>
      <c r="AB4" s="226"/>
      <c r="AC4" s="226"/>
      <c r="AD4" s="226"/>
      <c r="AE4" s="226"/>
      <c r="AF4" s="226"/>
      <c r="AG4" s="226"/>
      <c r="AH4" s="226"/>
      <c r="AI4" s="226"/>
      <c r="AJ4" s="226"/>
      <c r="BB4" s="226"/>
      <c r="BC4" s="226"/>
      <c r="BD4" s="226"/>
      <c r="BE4" s="226"/>
      <c r="BF4" s="226"/>
      <c r="BG4" s="226"/>
    </row>
    <row r="5" spans="1:71" x14ac:dyDescent="0.15">
      <c r="A5" s="226"/>
      <c r="B5" s="226"/>
      <c r="C5" s="226"/>
      <c r="D5" s="226"/>
      <c r="E5" s="226"/>
      <c r="F5" s="226"/>
      <c r="G5" s="226"/>
      <c r="H5" s="226"/>
      <c r="I5" s="226"/>
      <c r="J5" s="226"/>
      <c r="K5" s="226"/>
      <c r="L5" s="226"/>
      <c r="M5" s="226"/>
      <c r="N5" s="226"/>
      <c r="O5" s="226"/>
      <c r="P5" s="226"/>
      <c r="Q5" s="226"/>
      <c r="R5" s="226"/>
      <c r="T5" s="226"/>
      <c r="U5" s="226"/>
      <c r="V5" s="226"/>
      <c r="W5" s="226"/>
      <c r="X5" s="226"/>
      <c r="Y5" s="226"/>
      <c r="Z5" s="226"/>
      <c r="AA5" s="226"/>
      <c r="AB5" s="226"/>
      <c r="AC5" s="226"/>
      <c r="AD5" s="226"/>
      <c r="AE5" s="226"/>
      <c r="AF5" s="226"/>
      <c r="AG5" s="226"/>
      <c r="AH5" s="226"/>
      <c r="AI5" s="226"/>
      <c r="AJ5" s="226"/>
      <c r="BB5" s="226"/>
      <c r="BC5" s="226"/>
      <c r="BD5" s="226"/>
      <c r="BE5" s="226"/>
      <c r="BF5" s="226"/>
      <c r="BG5" s="226"/>
    </row>
    <row r="6" spans="1:71" x14ac:dyDescent="0.15">
      <c r="A6" s="1199"/>
      <c r="B6" s="1201" t="s">
        <v>192</v>
      </c>
      <c r="C6" s="894"/>
      <c r="D6" s="894"/>
      <c r="E6" s="894"/>
      <c r="F6" s="894"/>
      <c r="G6" s="894"/>
      <c r="H6" s="894"/>
      <c r="I6" s="894"/>
      <c r="J6" s="894"/>
      <c r="K6" s="894"/>
      <c r="L6" s="894"/>
      <c r="M6" s="894"/>
      <c r="N6" s="894"/>
      <c r="O6" s="894"/>
      <c r="P6" s="894"/>
      <c r="Q6" s="949"/>
      <c r="R6" s="433"/>
      <c r="T6" s="1188" t="s">
        <v>694</v>
      </c>
      <c r="U6" s="1189" t="s">
        <v>192</v>
      </c>
      <c r="V6" s="1189"/>
      <c r="W6" s="1189"/>
      <c r="X6" s="1189"/>
      <c r="Y6" s="1189"/>
      <c r="Z6" s="1189"/>
      <c r="AA6" s="1189"/>
      <c r="AB6" s="1189"/>
      <c r="AC6" s="1189" t="b">
        <v>0</v>
      </c>
      <c r="AD6" s="1189"/>
      <c r="AE6" s="1189" t="b">
        <v>0</v>
      </c>
      <c r="AF6" s="1189"/>
      <c r="AG6" s="1189"/>
      <c r="AH6" s="1189"/>
      <c r="AI6" s="1189"/>
      <c r="AJ6" s="1189"/>
      <c r="BB6" s="434"/>
      <c r="BC6" s="434"/>
      <c r="BD6" s="434"/>
      <c r="BE6" s="434"/>
      <c r="BF6" s="434"/>
      <c r="BG6" s="434"/>
      <c r="BK6" s="80" t="s">
        <v>287</v>
      </c>
      <c r="BL6" s="80" t="s">
        <v>288</v>
      </c>
      <c r="BM6" s="155" t="str">
        <f>IF(BR6=2,BS6,IF(BN6=TRUE,BO6,IF(BP6=TRUE,BQ6,"")))</f>
        <v/>
      </c>
      <c r="BN6" s="155" t="b">
        <f>A6&lt;&gt;""</f>
        <v>0</v>
      </c>
      <c r="BO6" s="155" t="str">
        <f>IF(BN6=FALSE,"",IF(BN6=TRUE,"データセンターのクラウドサービス活用"))</f>
        <v/>
      </c>
      <c r="BP6" s="155" t="b">
        <f>A8&lt;&gt;""</f>
        <v>0</v>
      </c>
      <c r="BQ6" s="155" t="str">
        <f>IF(BP6=FALSE,"",IF(BP6=TRUE,"ＥＭＳの導入"))</f>
        <v/>
      </c>
      <c r="BR6" s="218">
        <f>COUNTIF(BN6:BQ6,TRUE)</f>
        <v>0</v>
      </c>
      <c r="BS6" s="306" t="str">
        <f>IF(BR6=2,"データセンターのクラウドサービス活用とＥＭＳの導入","")</f>
        <v/>
      </c>
    </row>
    <row r="7" spans="1:71" ht="12.75" customHeight="1" x14ac:dyDescent="0.15">
      <c r="A7" s="1200"/>
      <c r="B7" s="952"/>
      <c r="C7" s="895"/>
      <c r="D7" s="895"/>
      <c r="E7" s="895"/>
      <c r="F7" s="895"/>
      <c r="G7" s="895"/>
      <c r="H7" s="895"/>
      <c r="I7" s="895"/>
      <c r="J7" s="895"/>
      <c r="K7" s="895"/>
      <c r="L7" s="895"/>
      <c r="M7" s="895"/>
      <c r="N7" s="895"/>
      <c r="O7" s="895"/>
      <c r="P7" s="895"/>
      <c r="Q7" s="953"/>
      <c r="R7" s="435"/>
      <c r="T7" s="1188"/>
      <c r="U7" s="1189"/>
      <c r="V7" s="1189"/>
      <c r="W7" s="1189"/>
      <c r="X7" s="1189"/>
      <c r="Y7" s="1189"/>
      <c r="Z7" s="1189"/>
      <c r="AA7" s="1189"/>
      <c r="AB7" s="1189"/>
      <c r="AC7" s="1189"/>
      <c r="AD7" s="1189"/>
      <c r="AE7" s="1189"/>
      <c r="AF7" s="1189"/>
      <c r="AG7" s="1189"/>
      <c r="AH7" s="1189"/>
      <c r="AI7" s="1189"/>
      <c r="AJ7" s="1189"/>
      <c r="BB7" s="434"/>
      <c r="BC7" s="434"/>
      <c r="BD7" s="434"/>
      <c r="BE7" s="434"/>
      <c r="BF7" s="434"/>
      <c r="BG7" s="434"/>
      <c r="BK7" s="80" t="s">
        <v>436</v>
      </c>
      <c r="BL7" s="80" t="s">
        <v>479</v>
      </c>
      <c r="BM7" s="163" t="str">
        <f>IF(A14="","",A14)</f>
        <v xml:space="preserve">
＜クラウドサービスの活用＞
・省エネルギー取組概要
・利用データセンター名称
・データセンターのＰＵＥ値（実測値又は設計値）
＜ＥＭＳの導入＞
・省エネルギー取組概要
・導入機器
・削減効果（計画値）
</v>
      </c>
    </row>
    <row r="8" spans="1:71" x14ac:dyDescent="0.15">
      <c r="A8" s="1199"/>
      <c r="B8" s="1201" t="s">
        <v>193</v>
      </c>
      <c r="C8" s="894"/>
      <c r="D8" s="894"/>
      <c r="E8" s="894"/>
      <c r="F8" s="894"/>
      <c r="G8" s="894"/>
      <c r="H8" s="894"/>
      <c r="I8" s="894"/>
      <c r="J8" s="894"/>
      <c r="K8" s="894"/>
      <c r="L8" s="894"/>
      <c r="M8" s="894"/>
      <c r="N8" s="894"/>
      <c r="O8" s="894"/>
      <c r="P8" s="894"/>
      <c r="Q8" s="949"/>
      <c r="R8" s="433"/>
      <c r="T8" s="1188" t="s">
        <v>694</v>
      </c>
      <c r="U8" s="1189" t="s">
        <v>193</v>
      </c>
      <c r="V8" s="1189"/>
      <c r="W8" s="1189"/>
      <c r="X8" s="1189"/>
      <c r="Y8" s="1189"/>
      <c r="Z8" s="1189"/>
      <c r="AA8" s="1189"/>
      <c r="AB8" s="1189"/>
      <c r="AC8" s="1189"/>
      <c r="AD8" s="1189"/>
      <c r="AE8" s="1189"/>
      <c r="AF8" s="1189"/>
      <c r="AG8" s="1189"/>
      <c r="AH8" s="1189"/>
      <c r="AI8" s="1189"/>
      <c r="AJ8" s="1189"/>
      <c r="BB8" s="434"/>
      <c r="BC8" s="434"/>
      <c r="BD8" s="434"/>
      <c r="BE8" s="434"/>
      <c r="BF8" s="434"/>
      <c r="BG8" s="434"/>
    </row>
    <row r="9" spans="1:71" x14ac:dyDescent="0.15">
      <c r="A9" s="1200"/>
      <c r="B9" s="952"/>
      <c r="C9" s="895"/>
      <c r="D9" s="895"/>
      <c r="E9" s="895"/>
      <c r="F9" s="895"/>
      <c r="G9" s="895"/>
      <c r="H9" s="895"/>
      <c r="I9" s="895"/>
      <c r="J9" s="895"/>
      <c r="K9" s="895"/>
      <c r="L9" s="895"/>
      <c r="M9" s="895"/>
      <c r="N9" s="895"/>
      <c r="O9" s="895"/>
      <c r="P9" s="895"/>
      <c r="Q9" s="953"/>
      <c r="R9" s="435"/>
      <c r="T9" s="1188"/>
      <c r="U9" s="1189"/>
      <c r="V9" s="1189"/>
      <c r="W9" s="1189"/>
      <c r="X9" s="1189"/>
      <c r="Y9" s="1189"/>
      <c r="Z9" s="1189"/>
      <c r="AA9" s="1189"/>
      <c r="AB9" s="1189"/>
      <c r="AC9" s="1189"/>
      <c r="AD9" s="1189"/>
      <c r="AE9" s="1189"/>
      <c r="AF9" s="1189"/>
      <c r="AG9" s="1189"/>
      <c r="AH9" s="1189"/>
      <c r="AI9" s="1189"/>
      <c r="AJ9" s="1189"/>
      <c r="BB9" s="434"/>
      <c r="BC9" s="434"/>
      <c r="BD9" s="434"/>
      <c r="BE9" s="434"/>
      <c r="BF9" s="434"/>
      <c r="BG9" s="434"/>
    </row>
    <row r="10" spans="1:71" x14ac:dyDescent="0.15">
      <c r="A10" s="253"/>
      <c r="T10" s="253"/>
    </row>
    <row r="12" spans="1:71" x14ac:dyDescent="0.15">
      <c r="A12" s="254" t="s">
        <v>194</v>
      </c>
      <c r="B12" s="252"/>
      <c r="C12" s="252"/>
      <c r="D12" s="252"/>
      <c r="E12" s="252"/>
      <c r="F12" s="252"/>
      <c r="G12" s="252"/>
      <c r="H12" s="252"/>
      <c r="I12" s="252"/>
      <c r="J12" s="252"/>
      <c r="K12" s="252"/>
      <c r="L12" s="252"/>
      <c r="M12" s="252"/>
      <c r="N12" s="252"/>
      <c r="O12" s="252"/>
      <c r="P12" s="252"/>
      <c r="Q12" s="252"/>
      <c r="R12" s="252"/>
      <c r="T12" s="254" t="s">
        <v>194</v>
      </c>
      <c r="U12" s="252"/>
      <c r="V12" s="252"/>
      <c r="W12" s="252"/>
      <c r="X12" s="252"/>
      <c r="Y12" s="252"/>
      <c r="Z12" s="252"/>
      <c r="AA12" s="252"/>
      <c r="AB12" s="252"/>
      <c r="AC12" s="252"/>
      <c r="AD12" s="252"/>
      <c r="AE12" s="252"/>
      <c r="AF12" s="252"/>
      <c r="AG12" s="252"/>
      <c r="AH12" s="252"/>
      <c r="AI12" s="252"/>
      <c r="AJ12" s="252"/>
      <c r="BB12" s="252"/>
      <c r="BC12" s="252"/>
      <c r="BD12" s="252"/>
      <c r="BE12" s="252"/>
      <c r="BF12" s="252"/>
      <c r="BG12" s="252"/>
    </row>
    <row r="13" spans="1:71" x14ac:dyDescent="0.15">
      <c r="A13" s="252"/>
      <c r="B13" s="252"/>
      <c r="C13" s="252"/>
      <c r="D13" s="252"/>
      <c r="E13" s="252"/>
      <c r="F13" s="252"/>
      <c r="G13" s="252"/>
      <c r="H13" s="252"/>
      <c r="I13" s="252"/>
      <c r="J13" s="252"/>
      <c r="K13" s="252"/>
      <c r="L13" s="252"/>
      <c r="M13" s="252"/>
      <c r="N13" s="252"/>
      <c r="O13" s="252"/>
      <c r="P13" s="252"/>
      <c r="Q13" s="252"/>
      <c r="R13" s="252"/>
      <c r="T13" s="252"/>
      <c r="U13" s="252"/>
      <c r="V13" s="252"/>
      <c r="W13" s="252"/>
      <c r="X13" s="252"/>
      <c r="Y13" s="252"/>
      <c r="Z13" s="252"/>
      <c r="AA13" s="252"/>
      <c r="AB13" s="252"/>
      <c r="AC13" s="252"/>
      <c r="AD13" s="252"/>
      <c r="AE13" s="252"/>
      <c r="AF13" s="252"/>
      <c r="AG13" s="252"/>
      <c r="AH13" s="252"/>
      <c r="AI13" s="252"/>
      <c r="AJ13" s="252"/>
      <c r="BB13" s="252"/>
      <c r="BC13" s="252"/>
      <c r="BD13" s="252"/>
      <c r="BE13" s="252"/>
      <c r="BF13" s="252"/>
      <c r="BG13" s="252"/>
    </row>
    <row r="14" spans="1:71" ht="12.75" customHeight="1" x14ac:dyDescent="0.15">
      <c r="A14" s="1202" t="s">
        <v>717</v>
      </c>
      <c r="B14" s="1203"/>
      <c r="C14" s="1203"/>
      <c r="D14" s="1203"/>
      <c r="E14" s="1203"/>
      <c r="F14" s="1203"/>
      <c r="G14" s="1203"/>
      <c r="H14" s="1203"/>
      <c r="I14" s="1203"/>
      <c r="J14" s="1203"/>
      <c r="K14" s="1203"/>
      <c r="L14" s="1203"/>
      <c r="M14" s="1203"/>
      <c r="N14" s="1203"/>
      <c r="O14" s="1203"/>
      <c r="P14" s="1203"/>
      <c r="Q14" s="1204"/>
      <c r="R14" s="550"/>
      <c r="T14" s="1190" t="s">
        <v>658</v>
      </c>
      <c r="U14" s="1191"/>
      <c r="V14" s="1191"/>
      <c r="W14" s="1191"/>
      <c r="X14" s="1191"/>
      <c r="Y14" s="1191"/>
      <c r="Z14" s="1191"/>
      <c r="AA14" s="1191"/>
      <c r="AB14" s="1191"/>
      <c r="AC14" s="1191"/>
      <c r="AD14" s="1191"/>
      <c r="AE14" s="1191"/>
      <c r="AF14" s="1191"/>
      <c r="AG14" s="1191"/>
      <c r="AH14" s="1191"/>
      <c r="AI14" s="1191"/>
      <c r="AJ14" s="1192"/>
      <c r="BB14" s="551"/>
      <c r="BC14" s="551"/>
      <c r="BD14" s="551"/>
      <c r="BE14" s="551"/>
      <c r="BF14" s="551"/>
      <c r="BG14" s="551"/>
    </row>
    <row r="15" spans="1:71" x14ac:dyDescent="0.15">
      <c r="A15" s="1205"/>
      <c r="B15" s="1206"/>
      <c r="C15" s="1206"/>
      <c r="D15" s="1206"/>
      <c r="E15" s="1206"/>
      <c r="F15" s="1206"/>
      <c r="G15" s="1206"/>
      <c r="H15" s="1206"/>
      <c r="I15" s="1206"/>
      <c r="J15" s="1206"/>
      <c r="K15" s="1206"/>
      <c r="L15" s="1206"/>
      <c r="M15" s="1206"/>
      <c r="N15" s="1206"/>
      <c r="O15" s="1206"/>
      <c r="P15" s="1206"/>
      <c r="Q15" s="1207"/>
      <c r="R15" s="551"/>
      <c r="T15" s="1193"/>
      <c r="U15" s="1194"/>
      <c r="V15" s="1194"/>
      <c r="W15" s="1194"/>
      <c r="X15" s="1194"/>
      <c r="Y15" s="1194"/>
      <c r="Z15" s="1194"/>
      <c r="AA15" s="1194"/>
      <c r="AB15" s="1194"/>
      <c r="AC15" s="1194"/>
      <c r="AD15" s="1194"/>
      <c r="AE15" s="1194"/>
      <c r="AF15" s="1194"/>
      <c r="AG15" s="1194"/>
      <c r="AH15" s="1194"/>
      <c r="AI15" s="1194"/>
      <c r="AJ15" s="1195"/>
      <c r="BB15" s="551"/>
      <c r="BC15" s="551"/>
      <c r="BD15" s="551"/>
      <c r="BE15" s="551"/>
      <c r="BF15" s="551"/>
      <c r="BG15" s="551"/>
    </row>
    <row r="16" spans="1:71" ht="12.75" customHeight="1" x14ac:dyDescent="0.15">
      <c r="A16" s="1205"/>
      <c r="B16" s="1206"/>
      <c r="C16" s="1206"/>
      <c r="D16" s="1206"/>
      <c r="E16" s="1206"/>
      <c r="F16" s="1206"/>
      <c r="G16" s="1206"/>
      <c r="H16" s="1206"/>
      <c r="I16" s="1206"/>
      <c r="J16" s="1206"/>
      <c r="K16" s="1206"/>
      <c r="L16" s="1206"/>
      <c r="M16" s="1206"/>
      <c r="N16" s="1206"/>
      <c r="O16" s="1206"/>
      <c r="P16" s="1206"/>
      <c r="Q16" s="1207"/>
      <c r="R16" s="551"/>
      <c r="T16" s="1193"/>
      <c r="U16" s="1194"/>
      <c r="V16" s="1194"/>
      <c r="W16" s="1194"/>
      <c r="X16" s="1194"/>
      <c r="Y16" s="1194"/>
      <c r="Z16" s="1194"/>
      <c r="AA16" s="1194"/>
      <c r="AB16" s="1194"/>
      <c r="AC16" s="1194"/>
      <c r="AD16" s="1194"/>
      <c r="AE16" s="1194"/>
      <c r="AF16" s="1194"/>
      <c r="AG16" s="1194"/>
      <c r="AH16" s="1194"/>
      <c r="AI16" s="1194"/>
      <c r="AJ16" s="1195"/>
      <c r="BB16" s="551"/>
      <c r="BC16" s="551"/>
      <c r="BD16" s="551"/>
      <c r="BE16" s="551"/>
      <c r="BF16" s="551"/>
      <c r="BG16" s="551"/>
    </row>
    <row r="17" spans="1:59" x14ac:dyDescent="0.15">
      <c r="A17" s="1205"/>
      <c r="B17" s="1206"/>
      <c r="C17" s="1206"/>
      <c r="D17" s="1206"/>
      <c r="E17" s="1206"/>
      <c r="F17" s="1206"/>
      <c r="G17" s="1206"/>
      <c r="H17" s="1206"/>
      <c r="I17" s="1206"/>
      <c r="J17" s="1206"/>
      <c r="K17" s="1206"/>
      <c r="L17" s="1206"/>
      <c r="M17" s="1206"/>
      <c r="N17" s="1206"/>
      <c r="O17" s="1206"/>
      <c r="P17" s="1206"/>
      <c r="Q17" s="1207"/>
      <c r="R17" s="551"/>
      <c r="T17" s="1193"/>
      <c r="U17" s="1194"/>
      <c r="V17" s="1194"/>
      <c r="W17" s="1194"/>
      <c r="X17" s="1194"/>
      <c r="Y17" s="1194"/>
      <c r="Z17" s="1194"/>
      <c r="AA17" s="1194"/>
      <c r="AB17" s="1194"/>
      <c r="AC17" s="1194"/>
      <c r="AD17" s="1194"/>
      <c r="AE17" s="1194"/>
      <c r="AF17" s="1194"/>
      <c r="AG17" s="1194"/>
      <c r="AH17" s="1194"/>
      <c r="AI17" s="1194"/>
      <c r="AJ17" s="1195"/>
      <c r="BB17" s="551"/>
      <c r="BC17" s="551"/>
      <c r="BD17" s="551"/>
      <c r="BE17" s="551"/>
      <c r="BF17" s="551"/>
      <c r="BG17" s="551"/>
    </row>
    <row r="18" spans="1:59" x14ac:dyDescent="0.15">
      <c r="A18" s="1205"/>
      <c r="B18" s="1206"/>
      <c r="C18" s="1206"/>
      <c r="D18" s="1206"/>
      <c r="E18" s="1206"/>
      <c r="F18" s="1206"/>
      <c r="G18" s="1206"/>
      <c r="H18" s="1206"/>
      <c r="I18" s="1206"/>
      <c r="J18" s="1206"/>
      <c r="K18" s="1206"/>
      <c r="L18" s="1206"/>
      <c r="M18" s="1206"/>
      <c r="N18" s="1206"/>
      <c r="O18" s="1206"/>
      <c r="P18" s="1206"/>
      <c r="Q18" s="1207"/>
      <c r="R18" s="551"/>
      <c r="T18" s="1193"/>
      <c r="U18" s="1194"/>
      <c r="V18" s="1194"/>
      <c r="W18" s="1194"/>
      <c r="X18" s="1194"/>
      <c r="Y18" s="1194"/>
      <c r="Z18" s="1194"/>
      <c r="AA18" s="1194"/>
      <c r="AB18" s="1194"/>
      <c r="AC18" s="1194"/>
      <c r="AD18" s="1194"/>
      <c r="AE18" s="1194"/>
      <c r="AF18" s="1194"/>
      <c r="AG18" s="1194"/>
      <c r="AH18" s="1194"/>
      <c r="AI18" s="1194"/>
      <c r="AJ18" s="1195"/>
      <c r="BB18" s="551"/>
      <c r="BC18" s="551"/>
      <c r="BD18" s="551"/>
      <c r="BE18" s="551"/>
      <c r="BF18" s="551"/>
      <c r="BG18" s="551"/>
    </row>
    <row r="19" spans="1:59" x14ac:dyDescent="0.15">
      <c r="A19" s="1205"/>
      <c r="B19" s="1206"/>
      <c r="C19" s="1206"/>
      <c r="D19" s="1206"/>
      <c r="E19" s="1206"/>
      <c r="F19" s="1206"/>
      <c r="G19" s="1206"/>
      <c r="H19" s="1206"/>
      <c r="I19" s="1206"/>
      <c r="J19" s="1206"/>
      <c r="K19" s="1206"/>
      <c r="L19" s="1206"/>
      <c r="M19" s="1206"/>
      <c r="N19" s="1206"/>
      <c r="O19" s="1206"/>
      <c r="P19" s="1206"/>
      <c r="Q19" s="1207"/>
      <c r="R19" s="551"/>
      <c r="T19" s="1193"/>
      <c r="U19" s="1194"/>
      <c r="V19" s="1194"/>
      <c r="W19" s="1194"/>
      <c r="X19" s="1194"/>
      <c r="Y19" s="1194"/>
      <c r="Z19" s="1194"/>
      <c r="AA19" s="1194"/>
      <c r="AB19" s="1194"/>
      <c r="AC19" s="1194"/>
      <c r="AD19" s="1194"/>
      <c r="AE19" s="1194"/>
      <c r="AF19" s="1194"/>
      <c r="AG19" s="1194"/>
      <c r="AH19" s="1194"/>
      <c r="AI19" s="1194"/>
      <c r="AJ19" s="1195"/>
      <c r="BB19" s="551"/>
      <c r="BC19" s="551"/>
      <c r="BD19" s="551"/>
      <c r="BE19" s="551"/>
      <c r="BF19" s="551"/>
      <c r="BG19" s="551"/>
    </row>
    <row r="20" spans="1:59" x14ac:dyDescent="0.15">
      <c r="A20" s="1205"/>
      <c r="B20" s="1206"/>
      <c r="C20" s="1206"/>
      <c r="D20" s="1206"/>
      <c r="E20" s="1206"/>
      <c r="F20" s="1206"/>
      <c r="G20" s="1206"/>
      <c r="H20" s="1206"/>
      <c r="I20" s="1206"/>
      <c r="J20" s="1206"/>
      <c r="K20" s="1206"/>
      <c r="L20" s="1206"/>
      <c r="M20" s="1206"/>
      <c r="N20" s="1206"/>
      <c r="O20" s="1206"/>
      <c r="P20" s="1206"/>
      <c r="Q20" s="1207"/>
      <c r="R20" s="551"/>
      <c r="T20" s="1193"/>
      <c r="U20" s="1194"/>
      <c r="V20" s="1194"/>
      <c r="W20" s="1194"/>
      <c r="X20" s="1194"/>
      <c r="Y20" s="1194"/>
      <c r="Z20" s="1194"/>
      <c r="AA20" s="1194"/>
      <c r="AB20" s="1194"/>
      <c r="AC20" s="1194"/>
      <c r="AD20" s="1194"/>
      <c r="AE20" s="1194"/>
      <c r="AF20" s="1194"/>
      <c r="AG20" s="1194"/>
      <c r="AH20" s="1194"/>
      <c r="AI20" s="1194"/>
      <c r="AJ20" s="1195"/>
      <c r="BB20" s="551"/>
      <c r="BC20" s="551"/>
      <c r="BD20" s="551"/>
      <c r="BE20" s="551"/>
      <c r="BF20" s="551"/>
      <c r="BG20" s="551"/>
    </row>
    <row r="21" spans="1:59" x14ac:dyDescent="0.15">
      <c r="A21" s="1205"/>
      <c r="B21" s="1206"/>
      <c r="C21" s="1206"/>
      <c r="D21" s="1206"/>
      <c r="E21" s="1206"/>
      <c r="F21" s="1206"/>
      <c r="G21" s="1206"/>
      <c r="H21" s="1206"/>
      <c r="I21" s="1206"/>
      <c r="J21" s="1206"/>
      <c r="K21" s="1206"/>
      <c r="L21" s="1206"/>
      <c r="M21" s="1206"/>
      <c r="N21" s="1206"/>
      <c r="O21" s="1206"/>
      <c r="P21" s="1206"/>
      <c r="Q21" s="1207"/>
      <c r="R21" s="551"/>
      <c r="T21" s="1193"/>
      <c r="U21" s="1194"/>
      <c r="V21" s="1194"/>
      <c r="W21" s="1194"/>
      <c r="X21" s="1194"/>
      <c r="Y21" s="1194"/>
      <c r="Z21" s="1194"/>
      <c r="AA21" s="1194"/>
      <c r="AB21" s="1194"/>
      <c r="AC21" s="1194"/>
      <c r="AD21" s="1194"/>
      <c r="AE21" s="1194"/>
      <c r="AF21" s="1194"/>
      <c r="AG21" s="1194"/>
      <c r="AH21" s="1194"/>
      <c r="AI21" s="1194"/>
      <c r="AJ21" s="1195"/>
      <c r="BB21" s="551"/>
      <c r="BC21" s="551"/>
      <c r="BD21" s="551"/>
      <c r="BE21" s="551"/>
      <c r="BF21" s="551"/>
      <c r="BG21" s="551"/>
    </row>
    <row r="22" spans="1:59" x14ac:dyDescent="0.15">
      <c r="A22" s="1205"/>
      <c r="B22" s="1206"/>
      <c r="C22" s="1206"/>
      <c r="D22" s="1206"/>
      <c r="E22" s="1206"/>
      <c r="F22" s="1206"/>
      <c r="G22" s="1206"/>
      <c r="H22" s="1206"/>
      <c r="I22" s="1206"/>
      <c r="J22" s="1206"/>
      <c r="K22" s="1206"/>
      <c r="L22" s="1206"/>
      <c r="M22" s="1206"/>
      <c r="N22" s="1206"/>
      <c r="O22" s="1206"/>
      <c r="P22" s="1206"/>
      <c r="Q22" s="1207"/>
      <c r="R22" s="551"/>
      <c r="T22" s="1193"/>
      <c r="U22" s="1194"/>
      <c r="V22" s="1194"/>
      <c r="W22" s="1194"/>
      <c r="X22" s="1194"/>
      <c r="Y22" s="1194"/>
      <c r="Z22" s="1194"/>
      <c r="AA22" s="1194"/>
      <c r="AB22" s="1194"/>
      <c r="AC22" s="1194"/>
      <c r="AD22" s="1194"/>
      <c r="AE22" s="1194"/>
      <c r="AF22" s="1194"/>
      <c r="AG22" s="1194"/>
      <c r="AH22" s="1194"/>
      <c r="AI22" s="1194"/>
      <c r="AJ22" s="1195"/>
      <c r="BB22" s="551"/>
      <c r="BC22" s="551"/>
      <c r="BD22" s="551"/>
      <c r="BE22" s="551"/>
      <c r="BF22" s="551"/>
      <c r="BG22" s="551"/>
    </row>
    <row r="23" spans="1:59" x14ac:dyDescent="0.15">
      <c r="A23" s="1205"/>
      <c r="B23" s="1206"/>
      <c r="C23" s="1206"/>
      <c r="D23" s="1206"/>
      <c r="E23" s="1206"/>
      <c r="F23" s="1206"/>
      <c r="G23" s="1206"/>
      <c r="H23" s="1206"/>
      <c r="I23" s="1206"/>
      <c r="J23" s="1206"/>
      <c r="K23" s="1206"/>
      <c r="L23" s="1206"/>
      <c r="M23" s="1206"/>
      <c r="N23" s="1206"/>
      <c r="O23" s="1206"/>
      <c r="P23" s="1206"/>
      <c r="Q23" s="1207"/>
      <c r="R23" s="551"/>
      <c r="T23" s="1193"/>
      <c r="U23" s="1194"/>
      <c r="V23" s="1194"/>
      <c r="W23" s="1194"/>
      <c r="X23" s="1194"/>
      <c r="Y23" s="1194"/>
      <c r="Z23" s="1194"/>
      <c r="AA23" s="1194"/>
      <c r="AB23" s="1194"/>
      <c r="AC23" s="1194"/>
      <c r="AD23" s="1194"/>
      <c r="AE23" s="1194"/>
      <c r="AF23" s="1194"/>
      <c r="AG23" s="1194"/>
      <c r="AH23" s="1194"/>
      <c r="AI23" s="1194"/>
      <c r="AJ23" s="1195"/>
      <c r="BB23" s="551"/>
      <c r="BC23" s="551"/>
      <c r="BD23" s="551"/>
      <c r="BE23" s="551"/>
      <c r="BF23" s="551"/>
      <c r="BG23" s="551"/>
    </row>
    <row r="24" spans="1:59" x14ac:dyDescent="0.15">
      <c r="A24" s="1205"/>
      <c r="B24" s="1206"/>
      <c r="C24" s="1206"/>
      <c r="D24" s="1206"/>
      <c r="E24" s="1206"/>
      <c r="F24" s="1206"/>
      <c r="G24" s="1206"/>
      <c r="H24" s="1206"/>
      <c r="I24" s="1206"/>
      <c r="J24" s="1206"/>
      <c r="K24" s="1206"/>
      <c r="L24" s="1206"/>
      <c r="M24" s="1206"/>
      <c r="N24" s="1206"/>
      <c r="O24" s="1206"/>
      <c r="P24" s="1206"/>
      <c r="Q24" s="1207"/>
      <c r="R24" s="551"/>
      <c r="T24" s="1193"/>
      <c r="U24" s="1194"/>
      <c r="V24" s="1194"/>
      <c r="W24" s="1194"/>
      <c r="X24" s="1194"/>
      <c r="Y24" s="1194"/>
      <c r="Z24" s="1194"/>
      <c r="AA24" s="1194"/>
      <c r="AB24" s="1194"/>
      <c r="AC24" s="1194"/>
      <c r="AD24" s="1194"/>
      <c r="AE24" s="1194"/>
      <c r="AF24" s="1194"/>
      <c r="AG24" s="1194"/>
      <c r="AH24" s="1194"/>
      <c r="AI24" s="1194"/>
      <c r="AJ24" s="1195"/>
      <c r="BB24" s="551"/>
      <c r="BC24" s="551"/>
      <c r="BD24" s="551"/>
      <c r="BE24" s="551"/>
      <c r="BF24" s="551"/>
      <c r="BG24" s="551"/>
    </row>
    <row r="25" spans="1:59" x14ac:dyDescent="0.15">
      <c r="A25" s="1205"/>
      <c r="B25" s="1206"/>
      <c r="C25" s="1206"/>
      <c r="D25" s="1206"/>
      <c r="E25" s="1206"/>
      <c r="F25" s="1206"/>
      <c r="G25" s="1206"/>
      <c r="H25" s="1206"/>
      <c r="I25" s="1206"/>
      <c r="J25" s="1206"/>
      <c r="K25" s="1206"/>
      <c r="L25" s="1206"/>
      <c r="M25" s="1206"/>
      <c r="N25" s="1206"/>
      <c r="O25" s="1206"/>
      <c r="P25" s="1206"/>
      <c r="Q25" s="1207"/>
      <c r="R25" s="551"/>
      <c r="T25" s="1193"/>
      <c r="U25" s="1194"/>
      <c r="V25" s="1194"/>
      <c r="W25" s="1194"/>
      <c r="X25" s="1194"/>
      <c r="Y25" s="1194"/>
      <c r="Z25" s="1194"/>
      <c r="AA25" s="1194"/>
      <c r="AB25" s="1194"/>
      <c r="AC25" s="1194"/>
      <c r="AD25" s="1194"/>
      <c r="AE25" s="1194"/>
      <c r="AF25" s="1194"/>
      <c r="AG25" s="1194"/>
      <c r="AH25" s="1194"/>
      <c r="AI25" s="1194"/>
      <c r="AJ25" s="1195"/>
      <c r="BB25" s="551"/>
      <c r="BC25" s="551"/>
      <c r="BD25" s="551"/>
      <c r="BE25" s="551"/>
      <c r="BF25" s="551"/>
      <c r="BG25" s="551"/>
    </row>
    <row r="26" spans="1:59" x14ac:dyDescent="0.15">
      <c r="A26" s="1205"/>
      <c r="B26" s="1206"/>
      <c r="C26" s="1206"/>
      <c r="D26" s="1206"/>
      <c r="E26" s="1206"/>
      <c r="F26" s="1206"/>
      <c r="G26" s="1206"/>
      <c r="H26" s="1206"/>
      <c r="I26" s="1206"/>
      <c r="J26" s="1206"/>
      <c r="K26" s="1206"/>
      <c r="L26" s="1206"/>
      <c r="M26" s="1206"/>
      <c r="N26" s="1206"/>
      <c r="O26" s="1206"/>
      <c r="P26" s="1206"/>
      <c r="Q26" s="1207"/>
      <c r="R26" s="551"/>
      <c r="T26" s="1193"/>
      <c r="U26" s="1194"/>
      <c r="V26" s="1194"/>
      <c r="W26" s="1194"/>
      <c r="X26" s="1194"/>
      <c r="Y26" s="1194"/>
      <c r="Z26" s="1194"/>
      <c r="AA26" s="1194"/>
      <c r="AB26" s="1194"/>
      <c r="AC26" s="1194"/>
      <c r="AD26" s="1194"/>
      <c r="AE26" s="1194"/>
      <c r="AF26" s="1194"/>
      <c r="AG26" s="1194"/>
      <c r="AH26" s="1194"/>
      <c r="AI26" s="1194"/>
      <c r="AJ26" s="1195"/>
      <c r="BB26" s="551"/>
      <c r="BC26" s="551"/>
      <c r="BD26" s="551"/>
      <c r="BE26" s="551"/>
      <c r="BF26" s="551"/>
      <c r="BG26" s="551"/>
    </row>
    <row r="27" spans="1:59" x14ac:dyDescent="0.15">
      <c r="A27" s="1205"/>
      <c r="B27" s="1206"/>
      <c r="C27" s="1206"/>
      <c r="D27" s="1206"/>
      <c r="E27" s="1206"/>
      <c r="F27" s="1206"/>
      <c r="G27" s="1206"/>
      <c r="H27" s="1206"/>
      <c r="I27" s="1206"/>
      <c r="J27" s="1206"/>
      <c r="K27" s="1206"/>
      <c r="L27" s="1206"/>
      <c r="M27" s="1206"/>
      <c r="N27" s="1206"/>
      <c r="O27" s="1206"/>
      <c r="P27" s="1206"/>
      <c r="Q27" s="1207"/>
      <c r="R27" s="551"/>
      <c r="T27" s="1193"/>
      <c r="U27" s="1194"/>
      <c r="V27" s="1194"/>
      <c r="W27" s="1194"/>
      <c r="X27" s="1194"/>
      <c r="Y27" s="1194"/>
      <c r="Z27" s="1194"/>
      <c r="AA27" s="1194"/>
      <c r="AB27" s="1194"/>
      <c r="AC27" s="1194"/>
      <c r="AD27" s="1194"/>
      <c r="AE27" s="1194"/>
      <c r="AF27" s="1194"/>
      <c r="AG27" s="1194"/>
      <c r="AH27" s="1194"/>
      <c r="AI27" s="1194"/>
      <c r="AJ27" s="1195"/>
      <c r="BB27" s="551"/>
      <c r="BC27" s="551"/>
      <c r="BD27" s="551"/>
      <c r="BE27" s="551"/>
      <c r="BF27" s="551"/>
      <c r="BG27" s="551"/>
    </row>
    <row r="28" spans="1:59" x14ac:dyDescent="0.15">
      <c r="A28" s="1205"/>
      <c r="B28" s="1206"/>
      <c r="C28" s="1206"/>
      <c r="D28" s="1206"/>
      <c r="E28" s="1206"/>
      <c r="F28" s="1206"/>
      <c r="G28" s="1206"/>
      <c r="H28" s="1206"/>
      <c r="I28" s="1206"/>
      <c r="J28" s="1206"/>
      <c r="K28" s="1206"/>
      <c r="L28" s="1206"/>
      <c r="M28" s="1206"/>
      <c r="N28" s="1206"/>
      <c r="O28" s="1206"/>
      <c r="P28" s="1206"/>
      <c r="Q28" s="1207"/>
      <c r="R28" s="551"/>
      <c r="T28" s="1193"/>
      <c r="U28" s="1194"/>
      <c r="V28" s="1194"/>
      <c r="W28" s="1194"/>
      <c r="X28" s="1194"/>
      <c r="Y28" s="1194"/>
      <c r="Z28" s="1194"/>
      <c r="AA28" s="1194"/>
      <c r="AB28" s="1194"/>
      <c r="AC28" s="1194"/>
      <c r="AD28" s="1194"/>
      <c r="AE28" s="1194"/>
      <c r="AF28" s="1194"/>
      <c r="AG28" s="1194"/>
      <c r="AH28" s="1194"/>
      <c r="AI28" s="1194"/>
      <c r="AJ28" s="1195"/>
      <c r="BB28" s="551"/>
      <c r="BC28" s="551"/>
      <c r="BD28" s="551"/>
      <c r="BE28" s="551"/>
      <c r="BF28" s="551"/>
      <c r="BG28" s="551"/>
    </row>
    <row r="29" spans="1:59" x14ac:dyDescent="0.15">
      <c r="A29" s="1205"/>
      <c r="B29" s="1206"/>
      <c r="C29" s="1206"/>
      <c r="D29" s="1206"/>
      <c r="E29" s="1206"/>
      <c r="F29" s="1206"/>
      <c r="G29" s="1206"/>
      <c r="H29" s="1206"/>
      <c r="I29" s="1206"/>
      <c r="J29" s="1206"/>
      <c r="K29" s="1206"/>
      <c r="L29" s="1206"/>
      <c r="M29" s="1206"/>
      <c r="N29" s="1206"/>
      <c r="O29" s="1206"/>
      <c r="P29" s="1206"/>
      <c r="Q29" s="1207"/>
      <c r="R29" s="551"/>
      <c r="T29" s="1193"/>
      <c r="U29" s="1194"/>
      <c r="V29" s="1194"/>
      <c r="W29" s="1194"/>
      <c r="X29" s="1194"/>
      <c r="Y29" s="1194"/>
      <c r="Z29" s="1194"/>
      <c r="AA29" s="1194"/>
      <c r="AB29" s="1194"/>
      <c r="AC29" s="1194"/>
      <c r="AD29" s="1194"/>
      <c r="AE29" s="1194"/>
      <c r="AF29" s="1194"/>
      <c r="AG29" s="1194"/>
      <c r="AH29" s="1194"/>
      <c r="AI29" s="1194"/>
      <c r="AJ29" s="1195"/>
      <c r="BB29" s="551"/>
      <c r="BC29" s="551"/>
      <c r="BD29" s="551"/>
      <c r="BE29" s="551"/>
      <c r="BF29" s="551"/>
      <c r="BG29" s="551"/>
    </row>
    <row r="30" spans="1:59" x14ac:dyDescent="0.15">
      <c r="A30" s="1205"/>
      <c r="B30" s="1206"/>
      <c r="C30" s="1206"/>
      <c r="D30" s="1206"/>
      <c r="E30" s="1206"/>
      <c r="F30" s="1206"/>
      <c r="G30" s="1206"/>
      <c r="H30" s="1206"/>
      <c r="I30" s="1206"/>
      <c r="J30" s="1206"/>
      <c r="K30" s="1206"/>
      <c r="L30" s="1206"/>
      <c r="M30" s="1206"/>
      <c r="N30" s="1206"/>
      <c r="O30" s="1206"/>
      <c r="P30" s="1206"/>
      <c r="Q30" s="1207"/>
      <c r="R30" s="551"/>
      <c r="T30" s="1193"/>
      <c r="U30" s="1194"/>
      <c r="V30" s="1194"/>
      <c r="W30" s="1194"/>
      <c r="X30" s="1194"/>
      <c r="Y30" s="1194"/>
      <c r="Z30" s="1194"/>
      <c r="AA30" s="1194"/>
      <c r="AB30" s="1194"/>
      <c r="AC30" s="1194"/>
      <c r="AD30" s="1194"/>
      <c r="AE30" s="1194"/>
      <c r="AF30" s="1194"/>
      <c r="AG30" s="1194"/>
      <c r="AH30" s="1194"/>
      <c r="AI30" s="1194"/>
      <c r="AJ30" s="1195"/>
      <c r="BB30" s="551"/>
      <c r="BC30" s="551"/>
      <c r="BD30" s="551"/>
      <c r="BE30" s="551"/>
      <c r="BF30" s="551"/>
      <c r="BG30" s="551"/>
    </row>
    <row r="31" spans="1:59" x14ac:dyDescent="0.15">
      <c r="A31" s="1205"/>
      <c r="B31" s="1206"/>
      <c r="C31" s="1206"/>
      <c r="D31" s="1206"/>
      <c r="E31" s="1206"/>
      <c r="F31" s="1206"/>
      <c r="G31" s="1206"/>
      <c r="H31" s="1206"/>
      <c r="I31" s="1206"/>
      <c r="J31" s="1206"/>
      <c r="K31" s="1206"/>
      <c r="L31" s="1206"/>
      <c r="M31" s="1206"/>
      <c r="N31" s="1206"/>
      <c r="O31" s="1206"/>
      <c r="P31" s="1206"/>
      <c r="Q31" s="1207"/>
      <c r="R31" s="551"/>
      <c r="T31" s="1193"/>
      <c r="U31" s="1194"/>
      <c r="V31" s="1194"/>
      <c r="W31" s="1194"/>
      <c r="X31" s="1194"/>
      <c r="Y31" s="1194"/>
      <c r="Z31" s="1194"/>
      <c r="AA31" s="1194"/>
      <c r="AB31" s="1194"/>
      <c r="AC31" s="1194"/>
      <c r="AD31" s="1194"/>
      <c r="AE31" s="1194"/>
      <c r="AF31" s="1194"/>
      <c r="AG31" s="1194"/>
      <c r="AH31" s="1194"/>
      <c r="AI31" s="1194"/>
      <c r="AJ31" s="1195"/>
      <c r="BB31" s="551"/>
      <c r="BC31" s="551"/>
      <c r="BD31" s="551"/>
      <c r="BE31" s="551"/>
      <c r="BF31" s="551"/>
      <c r="BG31" s="551"/>
    </row>
    <row r="32" spans="1:59" x14ac:dyDescent="0.15">
      <c r="A32" s="1205"/>
      <c r="B32" s="1206"/>
      <c r="C32" s="1206"/>
      <c r="D32" s="1206"/>
      <c r="E32" s="1206"/>
      <c r="F32" s="1206"/>
      <c r="G32" s="1206"/>
      <c r="H32" s="1206"/>
      <c r="I32" s="1206"/>
      <c r="J32" s="1206"/>
      <c r="K32" s="1206"/>
      <c r="L32" s="1206"/>
      <c r="M32" s="1206"/>
      <c r="N32" s="1206"/>
      <c r="O32" s="1206"/>
      <c r="P32" s="1206"/>
      <c r="Q32" s="1207"/>
      <c r="R32" s="551"/>
      <c r="T32" s="1193"/>
      <c r="U32" s="1194"/>
      <c r="V32" s="1194"/>
      <c r="W32" s="1194"/>
      <c r="X32" s="1194"/>
      <c r="Y32" s="1194"/>
      <c r="Z32" s="1194"/>
      <c r="AA32" s="1194"/>
      <c r="AB32" s="1194"/>
      <c r="AC32" s="1194"/>
      <c r="AD32" s="1194"/>
      <c r="AE32" s="1194"/>
      <c r="AF32" s="1194"/>
      <c r="AG32" s="1194"/>
      <c r="AH32" s="1194"/>
      <c r="AI32" s="1194"/>
      <c r="AJ32" s="1195"/>
      <c r="BB32" s="551"/>
      <c r="BC32" s="551"/>
      <c r="BD32" s="551"/>
      <c r="BE32" s="551"/>
      <c r="BF32" s="551"/>
      <c r="BG32" s="551"/>
    </row>
    <row r="33" spans="1:59" x14ac:dyDescent="0.15">
      <c r="A33" s="1205"/>
      <c r="B33" s="1206"/>
      <c r="C33" s="1206"/>
      <c r="D33" s="1206"/>
      <c r="E33" s="1206"/>
      <c r="F33" s="1206"/>
      <c r="G33" s="1206"/>
      <c r="H33" s="1206"/>
      <c r="I33" s="1206"/>
      <c r="J33" s="1206"/>
      <c r="K33" s="1206"/>
      <c r="L33" s="1206"/>
      <c r="M33" s="1206"/>
      <c r="N33" s="1206"/>
      <c r="O33" s="1206"/>
      <c r="P33" s="1206"/>
      <c r="Q33" s="1207"/>
      <c r="R33" s="551"/>
      <c r="T33" s="1193"/>
      <c r="U33" s="1194"/>
      <c r="V33" s="1194"/>
      <c r="W33" s="1194"/>
      <c r="X33" s="1194"/>
      <c r="Y33" s="1194"/>
      <c r="Z33" s="1194"/>
      <c r="AA33" s="1194"/>
      <c r="AB33" s="1194"/>
      <c r="AC33" s="1194"/>
      <c r="AD33" s="1194"/>
      <c r="AE33" s="1194"/>
      <c r="AF33" s="1194"/>
      <c r="AG33" s="1194"/>
      <c r="AH33" s="1194"/>
      <c r="AI33" s="1194"/>
      <c r="AJ33" s="1195"/>
      <c r="BB33" s="551"/>
      <c r="BC33" s="551"/>
      <c r="BD33" s="551"/>
      <c r="BE33" s="551"/>
      <c r="BF33" s="551"/>
      <c r="BG33" s="551"/>
    </row>
    <row r="34" spans="1:59" x14ac:dyDescent="0.15">
      <c r="A34" s="1205"/>
      <c r="B34" s="1206"/>
      <c r="C34" s="1206"/>
      <c r="D34" s="1206"/>
      <c r="E34" s="1206"/>
      <c r="F34" s="1206"/>
      <c r="G34" s="1206"/>
      <c r="H34" s="1206"/>
      <c r="I34" s="1206"/>
      <c r="J34" s="1206"/>
      <c r="K34" s="1206"/>
      <c r="L34" s="1206"/>
      <c r="M34" s="1206"/>
      <c r="N34" s="1206"/>
      <c r="O34" s="1206"/>
      <c r="P34" s="1206"/>
      <c r="Q34" s="1207"/>
      <c r="R34" s="551"/>
      <c r="T34" s="1193"/>
      <c r="U34" s="1194"/>
      <c r="V34" s="1194"/>
      <c r="W34" s="1194"/>
      <c r="X34" s="1194"/>
      <c r="Y34" s="1194"/>
      <c r="Z34" s="1194"/>
      <c r="AA34" s="1194"/>
      <c r="AB34" s="1194"/>
      <c r="AC34" s="1194"/>
      <c r="AD34" s="1194"/>
      <c r="AE34" s="1194"/>
      <c r="AF34" s="1194"/>
      <c r="AG34" s="1194"/>
      <c r="AH34" s="1194"/>
      <c r="AI34" s="1194"/>
      <c r="AJ34" s="1195"/>
      <c r="BB34" s="551"/>
      <c r="BC34" s="551"/>
      <c r="BD34" s="551"/>
      <c r="BE34" s="551"/>
      <c r="BF34" s="551"/>
      <c r="BG34" s="551"/>
    </row>
    <row r="35" spans="1:59" ht="12.75" customHeight="1" x14ac:dyDescent="0.15">
      <c r="A35" s="1205"/>
      <c r="B35" s="1206"/>
      <c r="C35" s="1206"/>
      <c r="D35" s="1206"/>
      <c r="E35" s="1206"/>
      <c r="F35" s="1206"/>
      <c r="G35" s="1206"/>
      <c r="H35" s="1206"/>
      <c r="I35" s="1206"/>
      <c r="J35" s="1206"/>
      <c r="K35" s="1206"/>
      <c r="L35" s="1206"/>
      <c r="M35" s="1206"/>
      <c r="N35" s="1206"/>
      <c r="O35" s="1206"/>
      <c r="P35" s="1206"/>
      <c r="Q35" s="1207"/>
      <c r="R35" s="551"/>
      <c r="T35" s="1193"/>
      <c r="U35" s="1194"/>
      <c r="V35" s="1194"/>
      <c r="W35" s="1194"/>
      <c r="X35" s="1194"/>
      <c r="Y35" s="1194"/>
      <c r="Z35" s="1194"/>
      <c r="AA35" s="1194"/>
      <c r="AB35" s="1194"/>
      <c r="AC35" s="1194"/>
      <c r="AD35" s="1194"/>
      <c r="AE35" s="1194"/>
      <c r="AF35" s="1194"/>
      <c r="AG35" s="1194"/>
      <c r="AH35" s="1194"/>
      <c r="AI35" s="1194"/>
      <c r="AJ35" s="1195"/>
      <c r="BB35" s="551"/>
      <c r="BC35" s="551"/>
      <c r="BD35" s="551"/>
      <c r="BE35" s="551"/>
      <c r="BF35" s="551"/>
      <c r="BG35" s="551"/>
    </row>
    <row r="36" spans="1:59" x14ac:dyDescent="0.15">
      <c r="A36" s="1205"/>
      <c r="B36" s="1206"/>
      <c r="C36" s="1206"/>
      <c r="D36" s="1206"/>
      <c r="E36" s="1206"/>
      <c r="F36" s="1206"/>
      <c r="G36" s="1206"/>
      <c r="H36" s="1206"/>
      <c r="I36" s="1206"/>
      <c r="J36" s="1206"/>
      <c r="K36" s="1206"/>
      <c r="L36" s="1206"/>
      <c r="M36" s="1206"/>
      <c r="N36" s="1206"/>
      <c r="O36" s="1206"/>
      <c r="P36" s="1206"/>
      <c r="Q36" s="1207"/>
      <c r="R36" s="551"/>
      <c r="T36" s="1193"/>
      <c r="U36" s="1194"/>
      <c r="V36" s="1194"/>
      <c r="W36" s="1194"/>
      <c r="X36" s="1194"/>
      <c r="Y36" s="1194"/>
      <c r="Z36" s="1194"/>
      <c r="AA36" s="1194"/>
      <c r="AB36" s="1194"/>
      <c r="AC36" s="1194"/>
      <c r="AD36" s="1194"/>
      <c r="AE36" s="1194"/>
      <c r="AF36" s="1194"/>
      <c r="AG36" s="1194"/>
      <c r="AH36" s="1194"/>
      <c r="AI36" s="1194"/>
      <c r="AJ36" s="1195"/>
      <c r="BB36" s="551"/>
      <c r="BC36" s="551"/>
      <c r="BD36" s="551"/>
      <c r="BE36" s="551"/>
      <c r="BF36" s="551"/>
      <c r="BG36" s="551"/>
    </row>
    <row r="37" spans="1:59" x14ac:dyDescent="0.15">
      <c r="A37" s="1205"/>
      <c r="B37" s="1206"/>
      <c r="C37" s="1206"/>
      <c r="D37" s="1206"/>
      <c r="E37" s="1206"/>
      <c r="F37" s="1206"/>
      <c r="G37" s="1206"/>
      <c r="H37" s="1206"/>
      <c r="I37" s="1206"/>
      <c r="J37" s="1206"/>
      <c r="K37" s="1206"/>
      <c r="L37" s="1206"/>
      <c r="M37" s="1206"/>
      <c r="N37" s="1206"/>
      <c r="O37" s="1206"/>
      <c r="P37" s="1206"/>
      <c r="Q37" s="1207"/>
      <c r="R37" s="551"/>
      <c r="T37" s="1193"/>
      <c r="U37" s="1194"/>
      <c r="V37" s="1194"/>
      <c r="W37" s="1194"/>
      <c r="X37" s="1194"/>
      <c r="Y37" s="1194"/>
      <c r="Z37" s="1194"/>
      <c r="AA37" s="1194"/>
      <c r="AB37" s="1194"/>
      <c r="AC37" s="1194"/>
      <c r="AD37" s="1194"/>
      <c r="AE37" s="1194"/>
      <c r="AF37" s="1194"/>
      <c r="AG37" s="1194"/>
      <c r="AH37" s="1194"/>
      <c r="AI37" s="1194"/>
      <c r="AJ37" s="1195"/>
      <c r="BB37" s="551"/>
      <c r="BC37" s="551"/>
      <c r="BD37" s="551"/>
      <c r="BE37" s="551"/>
      <c r="BF37" s="551"/>
      <c r="BG37" s="551"/>
    </row>
    <row r="38" spans="1:59" x14ac:dyDescent="0.15">
      <c r="A38" s="1205"/>
      <c r="B38" s="1206"/>
      <c r="C38" s="1206"/>
      <c r="D38" s="1206"/>
      <c r="E38" s="1206"/>
      <c r="F38" s="1206"/>
      <c r="G38" s="1206"/>
      <c r="H38" s="1206"/>
      <c r="I38" s="1206"/>
      <c r="J38" s="1206"/>
      <c r="K38" s="1206"/>
      <c r="L38" s="1206"/>
      <c r="M38" s="1206"/>
      <c r="N38" s="1206"/>
      <c r="O38" s="1206"/>
      <c r="P38" s="1206"/>
      <c r="Q38" s="1207"/>
      <c r="R38" s="551"/>
      <c r="T38" s="1193"/>
      <c r="U38" s="1194"/>
      <c r="V38" s="1194"/>
      <c r="W38" s="1194"/>
      <c r="X38" s="1194"/>
      <c r="Y38" s="1194"/>
      <c r="Z38" s="1194"/>
      <c r="AA38" s="1194"/>
      <c r="AB38" s="1194"/>
      <c r="AC38" s="1194"/>
      <c r="AD38" s="1194"/>
      <c r="AE38" s="1194"/>
      <c r="AF38" s="1194"/>
      <c r="AG38" s="1194"/>
      <c r="AH38" s="1194"/>
      <c r="AI38" s="1194"/>
      <c r="AJ38" s="1195"/>
      <c r="BB38" s="551"/>
      <c r="BC38" s="551"/>
      <c r="BD38" s="551"/>
      <c r="BE38" s="551"/>
      <c r="BF38" s="551"/>
      <c r="BG38" s="551"/>
    </row>
    <row r="39" spans="1:59" x14ac:dyDescent="0.15">
      <c r="A39" s="1205"/>
      <c r="B39" s="1206"/>
      <c r="C39" s="1206"/>
      <c r="D39" s="1206"/>
      <c r="E39" s="1206"/>
      <c r="F39" s="1206"/>
      <c r="G39" s="1206"/>
      <c r="H39" s="1206"/>
      <c r="I39" s="1206"/>
      <c r="J39" s="1206"/>
      <c r="K39" s="1206"/>
      <c r="L39" s="1206"/>
      <c r="M39" s="1206"/>
      <c r="N39" s="1206"/>
      <c r="O39" s="1206"/>
      <c r="P39" s="1206"/>
      <c r="Q39" s="1207"/>
      <c r="R39" s="551"/>
      <c r="T39" s="1193"/>
      <c r="U39" s="1194"/>
      <c r="V39" s="1194"/>
      <c r="W39" s="1194"/>
      <c r="X39" s="1194"/>
      <c r="Y39" s="1194"/>
      <c r="Z39" s="1194"/>
      <c r="AA39" s="1194"/>
      <c r="AB39" s="1194"/>
      <c r="AC39" s="1194"/>
      <c r="AD39" s="1194"/>
      <c r="AE39" s="1194"/>
      <c r="AF39" s="1194"/>
      <c r="AG39" s="1194"/>
      <c r="AH39" s="1194"/>
      <c r="AI39" s="1194"/>
      <c r="AJ39" s="1195"/>
      <c r="BB39" s="551"/>
      <c r="BC39" s="551"/>
      <c r="BD39" s="551"/>
      <c r="BE39" s="551"/>
      <c r="BF39" s="551"/>
      <c r="BG39" s="551"/>
    </row>
    <row r="40" spans="1:59" x14ac:dyDescent="0.15">
      <c r="A40" s="1205"/>
      <c r="B40" s="1206"/>
      <c r="C40" s="1206"/>
      <c r="D40" s="1206"/>
      <c r="E40" s="1206"/>
      <c r="F40" s="1206"/>
      <c r="G40" s="1206"/>
      <c r="H40" s="1206"/>
      <c r="I40" s="1206"/>
      <c r="J40" s="1206"/>
      <c r="K40" s="1206"/>
      <c r="L40" s="1206"/>
      <c r="M40" s="1206"/>
      <c r="N40" s="1206"/>
      <c r="O40" s="1206"/>
      <c r="P40" s="1206"/>
      <c r="Q40" s="1207"/>
      <c r="R40" s="551"/>
      <c r="T40" s="1193"/>
      <c r="U40" s="1194"/>
      <c r="V40" s="1194"/>
      <c r="W40" s="1194"/>
      <c r="X40" s="1194"/>
      <c r="Y40" s="1194"/>
      <c r="Z40" s="1194"/>
      <c r="AA40" s="1194"/>
      <c r="AB40" s="1194"/>
      <c r="AC40" s="1194"/>
      <c r="AD40" s="1194"/>
      <c r="AE40" s="1194"/>
      <c r="AF40" s="1194"/>
      <c r="AG40" s="1194"/>
      <c r="AH40" s="1194"/>
      <c r="AI40" s="1194"/>
      <c r="AJ40" s="1195"/>
      <c r="BB40" s="551"/>
      <c r="BC40" s="551"/>
      <c r="BD40" s="551"/>
      <c r="BE40" s="551"/>
      <c r="BF40" s="551"/>
      <c r="BG40" s="551"/>
    </row>
    <row r="41" spans="1:59" x14ac:dyDescent="0.15">
      <c r="A41" s="1205"/>
      <c r="B41" s="1206"/>
      <c r="C41" s="1206"/>
      <c r="D41" s="1206"/>
      <c r="E41" s="1206"/>
      <c r="F41" s="1206"/>
      <c r="G41" s="1206"/>
      <c r="H41" s="1206"/>
      <c r="I41" s="1206"/>
      <c r="J41" s="1206"/>
      <c r="K41" s="1206"/>
      <c r="L41" s="1206"/>
      <c r="M41" s="1206"/>
      <c r="N41" s="1206"/>
      <c r="O41" s="1206"/>
      <c r="P41" s="1206"/>
      <c r="Q41" s="1207"/>
      <c r="R41" s="551"/>
      <c r="T41" s="1193"/>
      <c r="U41" s="1194"/>
      <c r="V41" s="1194"/>
      <c r="W41" s="1194"/>
      <c r="X41" s="1194"/>
      <c r="Y41" s="1194"/>
      <c r="Z41" s="1194"/>
      <c r="AA41" s="1194"/>
      <c r="AB41" s="1194"/>
      <c r="AC41" s="1194"/>
      <c r="AD41" s="1194"/>
      <c r="AE41" s="1194"/>
      <c r="AF41" s="1194"/>
      <c r="AG41" s="1194"/>
      <c r="AH41" s="1194"/>
      <c r="AI41" s="1194"/>
      <c r="AJ41" s="1195"/>
      <c r="BB41" s="551"/>
      <c r="BC41" s="551"/>
      <c r="BD41" s="551"/>
      <c r="BE41" s="551"/>
      <c r="BF41" s="551"/>
      <c r="BG41" s="551"/>
    </row>
    <row r="42" spans="1:59" x14ac:dyDescent="0.15">
      <c r="A42" s="1205"/>
      <c r="B42" s="1206"/>
      <c r="C42" s="1206"/>
      <c r="D42" s="1206"/>
      <c r="E42" s="1206"/>
      <c r="F42" s="1206"/>
      <c r="G42" s="1206"/>
      <c r="H42" s="1206"/>
      <c r="I42" s="1206"/>
      <c r="J42" s="1206"/>
      <c r="K42" s="1206"/>
      <c r="L42" s="1206"/>
      <c r="M42" s="1206"/>
      <c r="N42" s="1206"/>
      <c r="O42" s="1206"/>
      <c r="P42" s="1206"/>
      <c r="Q42" s="1207"/>
      <c r="R42" s="551"/>
      <c r="T42" s="1193"/>
      <c r="U42" s="1194"/>
      <c r="V42" s="1194"/>
      <c r="W42" s="1194"/>
      <c r="X42" s="1194"/>
      <c r="Y42" s="1194"/>
      <c r="Z42" s="1194"/>
      <c r="AA42" s="1194"/>
      <c r="AB42" s="1194"/>
      <c r="AC42" s="1194"/>
      <c r="AD42" s="1194"/>
      <c r="AE42" s="1194"/>
      <c r="AF42" s="1194"/>
      <c r="AG42" s="1194"/>
      <c r="AH42" s="1194"/>
      <c r="AI42" s="1194"/>
      <c r="AJ42" s="1195"/>
      <c r="BB42" s="551"/>
      <c r="BC42" s="551"/>
      <c r="BD42" s="551"/>
      <c r="BE42" s="551"/>
      <c r="BF42" s="551"/>
      <c r="BG42" s="551"/>
    </row>
    <row r="43" spans="1:59" x14ac:dyDescent="0.15">
      <c r="A43" s="1205"/>
      <c r="B43" s="1206"/>
      <c r="C43" s="1206"/>
      <c r="D43" s="1206"/>
      <c r="E43" s="1206"/>
      <c r="F43" s="1206"/>
      <c r="G43" s="1206"/>
      <c r="H43" s="1206"/>
      <c r="I43" s="1206"/>
      <c r="J43" s="1206"/>
      <c r="K43" s="1206"/>
      <c r="L43" s="1206"/>
      <c r="M43" s="1206"/>
      <c r="N43" s="1206"/>
      <c r="O43" s="1206"/>
      <c r="P43" s="1206"/>
      <c r="Q43" s="1207"/>
      <c r="R43" s="551"/>
      <c r="T43" s="1193"/>
      <c r="U43" s="1194"/>
      <c r="V43" s="1194"/>
      <c r="W43" s="1194"/>
      <c r="X43" s="1194"/>
      <c r="Y43" s="1194"/>
      <c r="Z43" s="1194"/>
      <c r="AA43" s="1194"/>
      <c r="AB43" s="1194"/>
      <c r="AC43" s="1194"/>
      <c r="AD43" s="1194"/>
      <c r="AE43" s="1194"/>
      <c r="AF43" s="1194"/>
      <c r="AG43" s="1194"/>
      <c r="AH43" s="1194"/>
      <c r="AI43" s="1194"/>
      <c r="AJ43" s="1195"/>
      <c r="BB43" s="551"/>
      <c r="BC43" s="551"/>
      <c r="BD43" s="551"/>
      <c r="BE43" s="551"/>
      <c r="BF43" s="551"/>
      <c r="BG43" s="551"/>
    </row>
    <row r="44" spans="1:59" x14ac:dyDescent="0.15">
      <c r="A44" s="1205"/>
      <c r="B44" s="1206"/>
      <c r="C44" s="1206"/>
      <c r="D44" s="1206"/>
      <c r="E44" s="1206"/>
      <c r="F44" s="1206"/>
      <c r="G44" s="1206"/>
      <c r="H44" s="1206"/>
      <c r="I44" s="1206"/>
      <c r="J44" s="1206"/>
      <c r="K44" s="1206"/>
      <c r="L44" s="1206"/>
      <c r="M44" s="1206"/>
      <c r="N44" s="1206"/>
      <c r="O44" s="1206"/>
      <c r="P44" s="1206"/>
      <c r="Q44" s="1207"/>
      <c r="R44" s="551"/>
      <c r="T44" s="1193"/>
      <c r="U44" s="1194"/>
      <c r="V44" s="1194"/>
      <c r="W44" s="1194"/>
      <c r="X44" s="1194"/>
      <c r="Y44" s="1194"/>
      <c r="Z44" s="1194"/>
      <c r="AA44" s="1194"/>
      <c r="AB44" s="1194"/>
      <c r="AC44" s="1194"/>
      <c r="AD44" s="1194"/>
      <c r="AE44" s="1194"/>
      <c r="AF44" s="1194"/>
      <c r="AG44" s="1194"/>
      <c r="AH44" s="1194"/>
      <c r="AI44" s="1194"/>
      <c r="AJ44" s="1195"/>
      <c r="BB44" s="551"/>
      <c r="BC44" s="551"/>
      <c r="BD44" s="551"/>
      <c r="BE44" s="551"/>
      <c r="BF44" s="551"/>
      <c r="BG44" s="551"/>
    </row>
    <row r="45" spans="1:59" x14ac:dyDescent="0.15">
      <c r="A45" s="1205"/>
      <c r="B45" s="1206"/>
      <c r="C45" s="1206"/>
      <c r="D45" s="1206"/>
      <c r="E45" s="1206"/>
      <c r="F45" s="1206"/>
      <c r="G45" s="1206"/>
      <c r="H45" s="1206"/>
      <c r="I45" s="1206"/>
      <c r="J45" s="1206"/>
      <c r="K45" s="1206"/>
      <c r="L45" s="1206"/>
      <c r="M45" s="1206"/>
      <c r="N45" s="1206"/>
      <c r="O45" s="1206"/>
      <c r="P45" s="1206"/>
      <c r="Q45" s="1207"/>
      <c r="R45" s="551"/>
      <c r="T45" s="1193"/>
      <c r="U45" s="1194"/>
      <c r="V45" s="1194"/>
      <c r="W45" s="1194"/>
      <c r="X45" s="1194"/>
      <c r="Y45" s="1194"/>
      <c r="Z45" s="1194"/>
      <c r="AA45" s="1194"/>
      <c r="AB45" s="1194"/>
      <c r="AC45" s="1194"/>
      <c r="AD45" s="1194"/>
      <c r="AE45" s="1194"/>
      <c r="AF45" s="1194"/>
      <c r="AG45" s="1194"/>
      <c r="AH45" s="1194"/>
      <c r="AI45" s="1194"/>
      <c r="AJ45" s="1195"/>
      <c r="BB45" s="551"/>
      <c r="BC45" s="551"/>
      <c r="BD45" s="551"/>
      <c r="BE45" s="551"/>
      <c r="BF45" s="551"/>
      <c r="BG45" s="551"/>
    </row>
    <row r="46" spans="1:59" x14ac:dyDescent="0.15">
      <c r="A46" s="1205"/>
      <c r="B46" s="1206"/>
      <c r="C46" s="1206"/>
      <c r="D46" s="1206"/>
      <c r="E46" s="1206"/>
      <c r="F46" s="1206"/>
      <c r="G46" s="1206"/>
      <c r="H46" s="1206"/>
      <c r="I46" s="1206"/>
      <c r="J46" s="1206"/>
      <c r="K46" s="1206"/>
      <c r="L46" s="1206"/>
      <c r="M46" s="1206"/>
      <c r="N46" s="1206"/>
      <c r="O46" s="1206"/>
      <c r="P46" s="1206"/>
      <c r="Q46" s="1207"/>
      <c r="R46" s="551"/>
      <c r="T46" s="1193"/>
      <c r="U46" s="1194"/>
      <c r="V46" s="1194"/>
      <c r="W46" s="1194"/>
      <c r="X46" s="1194"/>
      <c r="Y46" s="1194"/>
      <c r="Z46" s="1194"/>
      <c r="AA46" s="1194"/>
      <c r="AB46" s="1194"/>
      <c r="AC46" s="1194"/>
      <c r="AD46" s="1194"/>
      <c r="AE46" s="1194"/>
      <c r="AF46" s="1194"/>
      <c r="AG46" s="1194"/>
      <c r="AH46" s="1194"/>
      <c r="AI46" s="1194"/>
      <c r="AJ46" s="1195"/>
      <c r="BB46" s="551"/>
      <c r="BC46" s="551"/>
      <c r="BD46" s="551"/>
      <c r="BE46" s="551"/>
      <c r="BF46" s="551"/>
      <c r="BG46" s="551"/>
    </row>
    <row r="47" spans="1:59" x14ac:dyDescent="0.15">
      <c r="A47" s="1205"/>
      <c r="B47" s="1206"/>
      <c r="C47" s="1206"/>
      <c r="D47" s="1206"/>
      <c r="E47" s="1206"/>
      <c r="F47" s="1206"/>
      <c r="G47" s="1206"/>
      <c r="H47" s="1206"/>
      <c r="I47" s="1206"/>
      <c r="J47" s="1206"/>
      <c r="K47" s="1206"/>
      <c r="L47" s="1206"/>
      <c r="M47" s="1206"/>
      <c r="N47" s="1206"/>
      <c r="O47" s="1206"/>
      <c r="P47" s="1206"/>
      <c r="Q47" s="1207"/>
      <c r="R47" s="551"/>
      <c r="T47" s="1193"/>
      <c r="U47" s="1194"/>
      <c r="V47" s="1194"/>
      <c r="W47" s="1194"/>
      <c r="X47" s="1194"/>
      <c r="Y47" s="1194"/>
      <c r="Z47" s="1194"/>
      <c r="AA47" s="1194"/>
      <c r="AB47" s="1194"/>
      <c r="AC47" s="1194"/>
      <c r="AD47" s="1194"/>
      <c r="AE47" s="1194"/>
      <c r="AF47" s="1194"/>
      <c r="AG47" s="1194"/>
      <c r="AH47" s="1194"/>
      <c r="AI47" s="1194"/>
      <c r="AJ47" s="1195"/>
      <c r="BB47" s="551"/>
      <c r="BC47" s="551"/>
      <c r="BD47" s="551"/>
      <c r="BE47" s="551"/>
      <c r="BF47" s="551"/>
      <c r="BG47" s="551"/>
    </row>
    <row r="48" spans="1:59" x14ac:dyDescent="0.15">
      <c r="A48" s="1205"/>
      <c r="B48" s="1206"/>
      <c r="C48" s="1206"/>
      <c r="D48" s="1206"/>
      <c r="E48" s="1206"/>
      <c r="F48" s="1206"/>
      <c r="G48" s="1206"/>
      <c r="H48" s="1206"/>
      <c r="I48" s="1206"/>
      <c r="J48" s="1206"/>
      <c r="K48" s="1206"/>
      <c r="L48" s="1206"/>
      <c r="M48" s="1206"/>
      <c r="N48" s="1206"/>
      <c r="O48" s="1206"/>
      <c r="P48" s="1206"/>
      <c r="Q48" s="1207"/>
      <c r="R48" s="551"/>
      <c r="T48" s="1193"/>
      <c r="U48" s="1194"/>
      <c r="V48" s="1194"/>
      <c r="W48" s="1194"/>
      <c r="X48" s="1194"/>
      <c r="Y48" s="1194"/>
      <c r="Z48" s="1194"/>
      <c r="AA48" s="1194"/>
      <c r="AB48" s="1194"/>
      <c r="AC48" s="1194"/>
      <c r="AD48" s="1194"/>
      <c r="AE48" s="1194"/>
      <c r="AF48" s="1194"/>
      <c r="AG48" s="1194"/>
      <c r="AH48" s="1194"/>
      <c r="AI48" s="1194"/>
      <c r="AJ48" s="1195"/>
      <c r="BB48" s="551"/>
      <c r="BC48" s="551"/>
      <c r="BD48" s="551"/>
      <c r="BE48" s="551"/>
      <c r="BF48" s="551"/>
      <c r="BG48" s="551"/>
    </row>
    <row r="49" spans="1:59" x14ac:dyDescent="0.15">
      <c r="A49" s="1205"/>
      <c r="B49" s="1206"/>
      <c r="C49" s="1206"/>
      <c r="D49" s="1206"/>
      <c r="E49" s="1206"/>
      <c r="F49" s="1206"/>
      <c r="G49" s="1206"/>
      <c r="H49" s="1206"/>
      <c r="I49" s="1206"/>
      <c r="J49" s="1206"/>
      <c r="K49" s="1206"/>
      <c r="L49" s="1206"/>
      <c r="M49" s="1206"/>
      <c r="N49" s="1206"/>
      <c r="O49" s="1206"/>
      <c r="P49" s="1206"/>
      <c r="Q49" s="1207"/>
      <c r="R49" s="551"/>
      <c r="T49" s="1193"/>
      <c r="U49" s="1194"/>
      <c r="V49" s="1194"/>
      <c r="W49" s="1194"/>
      <c r="X49" s="1194"/>
      <c r="Y49" s="1194"/>
      <c r="Z49" s="1194"/>
      <c r="AA49" s="1194"/>
      <c r="AB49" s="1194"/>
      <c r="AC49" s="1194"/>
      <c r="AD49" s="1194"/>
      <c r="AE49" s="1194"/>
      <c r="AF49" s="1194"/>
      <c r="AG49" s="1194"/>
      <c r="AH49" s="1194"/>
      <c r="AI49" s="1194"/>
      <c r="AJ49" s="1195"/>
      <c r="BB49" s="551"/>
      <c r="BC49" s="551"/>
      <c r="BD49" s="551"/>
      <c r="BE49" s="551"/>
      <c r="BF49" s="551"/>
      <c r="BG49" s="551"/>
    </row>
    <row r="50" spans="1:59" x14ac:dyDescent="0.15">
      <c r="A50" s="1205"/>
      <c r="B50" s="1206"/>
      <c r="C50" s="1206"/>
      <c r="D50" s="1206"/>
      <c r="E50" s="1206"/>
      <c r="F50" s="1206"/>
      <c r="G50" s="1206"/>
      <c r="H50" s="1206"/>
      <c r="I50" s="1206"/>
      <c r="J50" s="1206"/>
      <c r="K50" s="1206"/>
      <c r="L50" s="1206"/>
      <c r="M50" s="1206"/>
      <c r="N50" s="1206"/>
      <c r="O50" s="1206"/>
      <c r="P50" s="1206"/>
      <c r="Q50" s="1207"/>
      <c r="R50" s="551"/>
      <c r="T50" s="1193"/>
      <c r="U50" s="1194"/>
      <c r="V50" s="1194"/>
      <c r="W50" s="1194"/>
      <c r="X50" s="1194"/>
      <c r="Y50" s="1194"/>
      <c r="Z50" s="1194"/>
      <c r="AA50" s="1194"/>
      <c r="AB50" s="1194"/>
      <c r="AC50" s="1194"/>
      <c r="AD50" s="1194"/>
      <c r="AE50" s="1194"/>
      <c r="AF50" s="1194"/>
      <c r="AG50" s="1194"/>
      <c r="AH50" s="1194"/>
      <c r="AI50" s="1194"/>
      <c r="AJ50" s="1195"/>
      <c r="BB50" s="551"/>
      <c r="BC50" s="551"/>
      <c r="BD50" s="551"/>
      <c r="BE50" s="551"/>
      <c r="BF50" s="551"/>
      <c r="BG50" s="551"/>
    </row>
    <row r="51" spans="1:59" x14ac:dyDescent="0.15">
      <c r="A51" s="1208"/>
      <c r="B51" s="1209"/>
      <c r="C51" s="1209"/>
      <c r="D51" s="1209"/>
      <c r="E51" s="1209"/>
      <c r="F51" s="1209"/>
      <c r="G51" s="1209"/>
      <c r="H51" s="1209"/>
      <c r="I51" s="1209"/>
      <c r="J51" s="1209"/>
      <c r="K51" s="1209"/>
      <c r="L51" s="1209"/>
      <c r="M51" s="1209"/>
      <c r="N51" s="1209"/>
      <c r="O51" s="1209"/>
      <c r="P51" s="1209"/>
      <c r="Q51" s="1210"/>
      <c r="R51" s="552"/>
      <c r="T51" s="1196"/>
      <c r="U51" s="1197"/>
      <c r="V51" s="1197"/>
      <c r="W51" s="1197"/>
      <c r="X51" s="1197"/>
      <c r="Y51" s="1197"/>
      <c r="Z51" s="1197"/>
      <c r="AA51" s="1197"/>
      <c r="AB51" s="1197"/>
      <c r="AC51" s="1197"/>
      <c r="AD51" s="1197"/>
      <c r="AE51" s="1197"/>
      <c r="AF51" s="1197"/>
      <c r="AG51" s="1197"/>
      <c r="AH51" s="1197"/>
      <c r="AI51" s="1197"/>
      <c r="AJ51" s="1198"/>
      <c r="BB51" s="551"/>
      <c r="BC51" s="551"/>
      <c r="BD51" s="551"/>
      <c r="BE51" s="551"/>
      <c r="BF51" s="551"/>
      <c r="BG51" s="551"/>
    </row>
    <row r="52" spans="1:59" x14ac:dyDescent="0.15">
      <c r="A52" s="255"/>
      <c r="B52" s="255"/>
      <c r="C52" s="255"/>
      <c r="D52" s="255"/>
      <c r="E52" s="255"/>
      <c r="F52" s="255"/>
      <c r="G52" s="255"/>
      <c r="H52" s="255"/>
      <c r="I52" s="255"/>
      <c r="J52" s="255"/>
      <c r="K52" s="255"/>
      <c r="L52" s="255"/>
      <c r="M52" s="255"/>
      <c r="N52" s="255"/>
      <c r="O52" s="255"/>
      <c r="P52" s="255"/>
      <c r="Q52" s="255"/>
      <c r="R52" s="255"/>
      <c r="T52" s="254"/>
      <c r="U52" s="254"/>
      <c r="V52" s="254"/>
      <c r="W52" s="254"/>
      <c r="X52" s="254"/>
      <c r="Y52" s="254"/>
      <c r="Z52" s="254"/>
      <c r="AA52" s="254"/>
      <c r="AB52" s="254"/>
      <c r="AC52" s="254"/>
      <c r="AD52" s="254"/>
      <c r="AE52" s="254"/>
      <c r="AF52" s="254"/>
      <c r="AG52" s="254"/>
      <c r="AH52" s="254"/>
      <c r="AI52" s="254"/>
      <c r="AJ52" s="254"/>
      <c r="BB52" s="255"/>
      <c r="BC52" s="255"/>
      <c r="BD52" s="255"/>
      <c r="BE52" s="255"/>
      <c r="BF52" s="255"/>
      <c r="BG52" s="255"/>
    </row>
    <row r="53" spans="1:59" ht="12.75" customHeight="1" x14ac:dyDescent="0.15">
      <c r="A53" s="1186" t="s">
        <v>185</v>
      </c>
      <c r="B53" s="1186"/>
      <c r="C53" s="1186"/>
      <c r="D53" s="1186"/>
      <c r="E53" s="1186"/>
      <c r="F53" s="1186"/>
      <c r="G53" s="1186"/>
      <c r="H53" s="1186"/>
      <c r="I53" s="1186"/>
      <c r="J53" s="1186"/>
      <c r="K53" s="1186"/>
      <c r="L53" s="1186"/>
      <c r="M53" s="1186"/>
      <c r="N53" s="1186"/>
      <c r="O53" s="1186"/>
      <c r="P53" s="1186"/>
      <c r="Q53" s="1186"/>
      <c r="R53" s="437"/>
      <c r="T53" s="1186" t="s">
        <v>185</v>
      </c>
      <c r="U53" s="1186"/>
      <c r="V53" s="1186"/>
      <c r="W53" s="1186"/>
      <c r="X53" s="1186"/>
      <c r="Y53" s="1186"/>
      <c r="Z53" s="1186"/>
      <c r="AA53" s="1186"/>
      <c r="AB53" s="1186"/>
      <c r="AC53" s="1186"/>
      <c r="AD53" s="1186"/>
      <c r="AE53" s="1186"/>
      <c r="AF53" s="1186"/>
      <c r="AG53" s="1186"/>
      <c r="AH53" s="1186"/>
      <c r="AI53" s="1186"/>
      <c r="AJ53" s="1186"/>
      <c r="BB53" s="437"/>
      <c r="BC53" s="437"/>
      <c r="BD53" s="437"/>
      <c r="BE53" s="437"/>
      <c r="BF53" s="437"/>
      <c r="BG53" s="437"/>
    </row>
    <row r="54" spans="1:59" x14ac:dyDescent="0.15">
      <c r="A54" s="1186"/>
      <c r="B54" s="1186"/>
      <c r="C54" s="1186"/>
      <c r="D54" s="1186"/>
      <c r="E54" s="1186"/>
      <c r="F54" s="1186"/>
      <c r="G54" s="1186"/>
      <c r="H54" s="1186"/>
      <c r="I54" s="1186"/>
      <c r="J54" s="1186"/>
      <c r="K54" s="1186"/>
      <c r="L54" s="1186"/>
      <c r="M54" s="1186"/>
      <c r="N54" s="1186"/>
      <c r="O54" s="1186"/>
      <c r="P54" s="1186"/>
      <c r="Q54" s="1186"/>
      <c r="R54" s="437"/>
      <c r="T54" s="1186"/>
      <c r="U54" s="1186"/>
      <c r="V54" s="1186"/>
      <c r="W54" s="1186"/>
      <c r="X54" s="1186"/>
      <c r="Y54" s="1186"/>
      <c r="Z54" s="1186"/>
      <c r="AA54" s="1186"/>
      <c r="AB54" s="1186"/>
      <c r="AC54" s="1186"/>
      <c r="AD54" s="1186"/>
      <c r="AE54" s="1186"/>
      <c r="AF54" s="1186"/>
      <c r="AG54" s="1186"/>
      <c r="AH54" s="1186"/>
      <c r="AI54" s="1186"/>
      <c r="AJ54" s="1186"/>
      <c r="BB54" s="437"/>
      <c r="BC54" s="437"/>
      <c r="BD54" s="437"/>
      <c r="BE54" s="437"/>
      <c r="BF54" s="437"/>
      <c r="BG54" s="437"/>
    </row>
    <row r="55" spans="1:59" x14ac:dyDescent="0.15">
      <c r="A55" s="1186"/>
      <c r="B55" s="1186"/>
      <c r="C55" s="1186"/>
      <c r="D55" s="1186"/>
      <c r="E55" s="1186"/>
      <c r="F55" s="1186"/>
      <c r="G55" s="1186"/>
      <c r="H55" s="1186"/>
      <c r="I55" s="1186"/>
      <c r="J55" s="1186"/>
      <c r="K55" s="1186"/>
      <c r="L55" s="1186"/>
      <c r="M55" s="1186"/>
      <c r="N55" s="1186"/>
      <c r="O55" s="1186"/>
      <c r="P55" s="1186"/>
      <c r="Q55" s="1186"/>
      <c r="R55" s="437"/>
      <c r="T55" s="1186"/>
      <c r="U55" s="1186"/>
      <c r="V55" s="1186"/>
      <c r="W55" s="1186"/>
      <c r="X55" s="1186"/>
      <c r="Y55" s="1186"/>
      <c r="Z55" s="1186"/>
      <c r="AA55" s="1186"/>
      <c r="AB55" s="1186"/>
      <c r="AC55" s="1186"/>
      <c r="AD55" s="1186"/>
      <c r="AE55" s="1186"/>
      <c r="AF55" s="1186"/>
      <c r="AG55" s="1186"/>
      <c r="AH55" s="1186"/>
      <c r="AI55" s="1186"/>
      <c r="AJ55" s="1186"/>
      <c r="BB55" s="437"/>
      <c r="BC55" s="437"/>
      <c r="BD55" s="437"/>
      <c r="BE55" s="437"/>
      <c r="BF55" s="437"/>
      <c r="BG55" s="437"/>
    </row>
    <row r="56" spans="1:59" x14ac:dyDescent="0.15">
      <c r="A56" s="1186"/>
      <c r="B56" s="1186"/>
      <c r="C56" s="1186"/>
      <c r="D56" s="1186"/>
      <c r="E56" s="1186"/>
      <c r="F56" s="1186"/>
      <c r="G56" s="1186"/>
      <c r="H56" s="1186"/>
      <c r="I56" s="1186"/>
      <c r="J56" s="1186"/>
      <c r="K56" s="1186"/>
      <c r="L56" s="1186"/>
      <c r="M56" s="1186"/>
      <c r="N56" s="1186"/>
      <c r="O56" s="1186"/>
      <c r="P56" s="1186"/>
      <c r="Q56" s="1186"/>
      <c r="R56" s="437"/>
      <c r="T56" s="1186"/>
      <c r="U56" s="1186"/>
      <c r="V56" s="1186"/>
      <c r="W56" s="1186"/>
      <c r="X56" s="1186"/>
      <c r="Y56" s="1186"/>
      <c r="Z56" s="1186"/>
      <c r="AA56" s="1186"/>
      <c r="AB56" s="1186"/>
      <c r="AC56" s="1186"/>
      <c r="AD56" s="1186"/>
      <c r="AE56" s="1186"/>
      <c r="AF56" s="1186"/>
      <c r="AG56" s="1186"/>
      <c r="AH56" s="1186"/>
      <c r="AI56" s="1186"/>
      <c r="AJ56" s="1186"/>
      <c r="BB56" s="437"/>
      <c r="BC56" s="437"/>
      <c r="BD56" s="437"/>
      <c r="BE56" s="437"/>
      <c r="BF56" s="437"/>
      <c r="BG56" s="437"/>
    </row>
    <row r="57" spans="1:59" x14ac:dyDescent="0.15">
      <c r="A57" s="1186"/>
      <c r="B57" s="1186"/>
      <c r="C57" s="1186"/>
      <c r="D57" s="1186"/>
      <c r="E57" s="1186"/>
      <c r="F57" s="1186"/>
      <c r="G57" s="1186"/>
      <c r="H57" s="1186"/>
      <c r="I57" s="1186"/>
      <c r="J57" s="1186"/>
      <c r="K57" s="1186"/>
      <c r="L57" s="1186"/>
      <c r="M57" s="1186"/>
      <c r="N57" s="1186"/>
      <c r="O57" s="1186"/>
      <c r="P57" s="1186"/>
      <c r="Q57" s="1186"/>
      <c r="R57" s="437"/>
      <c r="T57" s="1186"/>
      <c r="U57" s="1186"/>
      <c r="V57" s="1186"/>
      <c r="W57" s="1186"/>
      <c r="X57" s="1186"/>
      <c r="Y57" s="1186"/>
      <c r="Z57" s="1186"/>
      <c r="AA57" s="1186"/>
      <c r="AB57" s="1186"/>
      <c r="AC57" s="1186"/>
      <c r="AD57" s="1186"/>
      <c r="AE57" s="1186"/>
      <c r="AF57" s="1186"/>
      <c r="AG57" s="1186"/>
      <c r="AH57" s="1186"/>
      <c r="AI57" s="1186"/>
      <c r="AJ57" s="1186"/>
      <c r="BB57" s="437"/>
      <c r="BC57" s="437"/>
      <c r="BD57" s="437"/>
      <c r="BE57" s="437"/>
      <c r="BF57" s="437"/>
      <c r="BG57" s="437"/>
    </row>
    <row r="58" spans="1:59" x14ac:dyDescent="0.15">
      <c r="A58" s="1186"/>
      <c r="B58" s="1186"/>
      <c r="C58" s="1186"/>
      <c r="D58" s="1186"/>
      <c r="E58" s="1186"/>
      <c r="F58" s="1186"/>
      <c r="G58" s="1186"/>
      <c r="H58" s="1186"/>
      <c r="I58" s="1186"/>
      <c r="J58" s="1186"/>
      <c r="K58" s="1186"/>
      <c r="L58" s="1186"/>
      <c r="M58" s="1186"/>
      <c r="N58" s="1186"/>
      <c r="O58" s="1186"/>
      <c r="P58" s="1186"/>
      <c r="Q58" s="1186"/>
      <c r="R58" s="437"/>
      <c r="T58" s="1186"/>
      <c r="U58" s="1186"/>
      <c r="V58" s="1186"/>
      <c r="W58" s="1186"/>
      <c r="X58" s="1186"/>
      <c r="Y58" s="1186"/>
      <c r="Z58" s="1186"/>
      <c r="AA58" s="1186"/>
      <c r="AB58" s="1186"/>
      <c r="AC58" s="1186"/>
      <c r="AD58" s="1186"/>
      <c r="AE58" s="1186"/>
      <c r="AF58" s="1186"/>
      <c r="AG58" s="1186"/>
      <c r="AH58" s="1186"/>
      <c r="AI58" s="1186"/>
      <c r="AJ58" s="1186"/>
      <c r="BB58" s="437"/>
      <c r="BC58" s="437"/>
      <c r="BD58" s="437"/>
      <c r="BE58" s="437"/>
      <c r="BF58" s="437"/>
      <c r="BG58" s="437"/>
    </row>
    <row r="59" spans="1:59" x14ac:dyDescent="0.15">
      <c r="A59" s="1186"/>
      <c r="B59" s="1186"/>
      <c r="C59" s="1186"/>
      <c r="D59" s="1186"/>
      <c r="E59" s="1186"/>
      <c r="F59" s="1186"/>
      <c r="G59" s="1186"/>
      <c r="H59" s="1186"/>
      <c r="I59" s="1186"/>
      <c r="J59" s="1186"/>
      <c r="K59" s="1186"/>
      <c r="L59" s="1186"/>
      <c r="M59" s="1186"/>
      <c r="N59" s="1186"/>
      <c r="O59" s="1186"/>
      <c r="P59" s="1186"/>
      <c r="Q59" s="1186"/>
      <c r="R59" s="437"/>
      <c r="T59" s="1186"/>
      <c r="U59" s="1186"/>
      <c r="V59" s="1186"/>
      <c r="W59" s="1186"/>
      <c r="X59" s="1186"/>
      <c r="Y59" s="1186"/>
      <c r="Z59" s="1186"/>
      <c r="AA59" s="1186"/>
      <c r="AB59" s="1186"/>
      <c r="AC59" s="1186"/>
      <c r="AD59" s="1186"/>
      <c r="AE59" s="1186"/>
      <c r="AF59" s="1186"/>
      <c r="AG59" s="1186"/>
      <c r="AH59" s="1186"/>
      <c r="AI59" s="1186"/>
      <c r="AJ59" s="1186"/>
      <c r="BB59" s="437"/>
      <c r="BC59" s="437"/>
      <c r="BD59" s="437"/>
      <c r="BE59" s="437"/>
      <c r="BF59" s="437"/>
      <c r="BG59" s="437"/>
    </row>
  </sheetData>
  <sheetProtection algorithmName="SHA-512" hashValue="GW0rmjMOFBlxHhBb/s+H/sc4n2TQsDICk4qMt/2WRe9XQKhmm2vOY+Gkn20AnjVbjISpayqySiMfTuRCo+jR6Q==" saltValue="Y9ylgQg4DYXyjin+B3egtw==" spinCount="100000" sheet="1" objects="1" scenarios="1" formatRows="0" selectLockedCells="1"/>
  <mergeCells count="12">
    <mergeCell ref="A53:Q59"/>
    <mergeCell ref="A6:A7"/>
    <mergeCell ref="B6:Q7"/>
    <mergeCell ref="A8:A9"/>
    <mergeCell ref="B8:Q9"/>
    <mergeCell ref="A14:Q51"/>
    <mergeCell ref="T53:AJ59"/>
    <mergeCell ref="T6:T7"/>
    <mergeCell ref="U6:AJ7"/>
    <mergeCell ref="T8:T9"/>
    <mergeCell ref="U8:AJ9"/>
    <mergeCell ref="T14:AJ51"/>
  </mergeCells>
  <phoneticPr fontId="7"/>
  <dataValidations count="1">
    <dataValidation type="list" allowBlank="1" showInputMessage="1" showErrorMessage="1" sqref="A6:A9" xr:uid="{3895EDED-3906-44B9-B227-D5588E520108}">
      <formula1>"☑"</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CB528"/>
  <sheetViews>
    <sheetView showGridLines="0" view="pageBreakPreview" topLeftCell="A64" zoomScale="110" zoomScaleNormal="100" zoomScaleSheetLayoutView="110" workbookViewId="0">
      <selection activeCell="P69" sqref="P69:AB77"/>
    </sheetView>
  </sheetViews>
  <sheetFormatPr defaultColWidth="9.140625" defaultRowHeight="12" x14ac:dyDescent="0.15"/>
  <cols>
    <col min="1" max="2" width="5.7109375" style="85" customWidth="1"/>
    <col min="3" max="3" width="3.28515625" style="85" customWidth="1"/>
    <col min="4" max="5" width="5.7109375" style="85" customWidth="1"/>
    <col min="6" max="6" width="3.42578125" style="85" customWidth="1"/>
    <col min="7" max="7" width="5.7109375" style="85" customWidth="1"/>
    <col min="8" max="15" width="4.7109375" style="85" customWidth="1"/>
    <col min="16" max="17" width="5.7109375" style="85" customWidth="1"/>
    <col min="18" max="19" width="3.5703125" style="85" customWidth="1"/>
    <col min="20" max="20" width="5.7109375" style="85" customWidth="1"/>
    <col min="21" max="21" width="3.85546875" style="85" customWidth="1"/>
    <col min="22" max="23" width="3.7109375" style="85" customWidth="1"/>
    <col min="24" max="24" width="3.140625" style="85" customWidth="1"/>
    <col min="25" max="26" width="2" style="85" customWidth="1"/>
    <col min="27" max="28" width="2.42578125" style="85" customWidth="1"/>
    <col min="29" max="29" width="2.42578125" style="438" customWidth="1"/>
    <col min="30" max="31" width="5.7109375" style="85" hidden="1" customWidth="1"/>
    <col min="32" max="32" width="3.28515625" style="85" hidden="1" customWidth="1"/>
    <col min="33" max="34" width="5.7109375" style="85" hidden="1" customWidth="1"/>
    <col min="35" max="35" width="3.42578125" style="85" hidden="1" customWidth="1"/>
    <col min="36" max="36" width="5.7109375" style="85" hidden="1" customWidth="1"/>
    <col min="37" max="44" width="4.7109375" style="85" hidden="1" customWidth="1"/>
    <col min="45" max="46" width="5.7109375" style="85" hidden="1" customWidth="1"/>
    <col min="47" max="48" width="3.5703125" style="85" hidden="1" customWidth="1"/>
    <col min="49" max="49" width="5.7109375" style="85" hidden="1" customWidth="1"/>
    <col min="50" max="50" width="3.85546875" style="85" hidden="1" customWidth="1"/>
    <col min="51" max="52" width="3.7109375" style="85" hidden="1" customWidth="1"/>
    <col min="53" max="53" width="3.140625" style="85" hidden="1" customWidth="1"/>
    <col min="54" max="55" width="2" style="85" hidden="1" customWidth="1"/>
    <col min="56" max="58" width="2.42578125" style="85" hidden="1" customWidth="1"/>
    <col min="59" max="72" width="2.42578125" style="85" customWidth="1"/>
    <col min="73" max="73" width="8.85546875" style="85" customWidth="1"/>
    <col min="74" max="75" width="9.140625" style="85"/>
    <col min="76" max="76" width="14.140625" style="85" customWidth="1"/>
    <col min="77" max="77" width="43.42578125" style="85" customWidth="1"/>
    <col min="78" max="78" width="15.140625" style="85" customWidth="1"/>
    <col min="79" max="16384" width="9.140625" style="85"/>
  </cols>
  <sheetData>
    <row r="1" spans="28:80" ht="12.75" hidden="1" customHeight="1" x14ac:dyDescent="0.15">
      <c r="BF1" s="80" t="s">
        <v>182</v>
      </c>
      <c r="BG1" s="80"/>
      <c r="BH1" s="80"/>
      <c r="BI1" s="80"/>
      <c r="BJ1" s="80"/>
      <c r="BK1" s="80"/>
      <c r="BL1" s="80"/>
      <c r="BM1" s="80"/>
      <c r="BN1" s="80"/>
      <c r="BO1" s="80"/>
      <c r="BP1" s="80"/>
      <c r="BQ1" s="80"/>
      <c r="BR1" s="80"/>
      <c r="BS1" s="80"/>
      <c r="BT1" s="80"/>
      <c r="BU1" s="80"/>
      <c r="BV1" s="80"/>
      <c r="BW1" s="80"/>
      <c r="BX1" s="80" t="s">
        <v>527</v>
      </c>
      <c r="BY1" s="80" t="s">
        <v>594</v>
      </c>
      <c r="BZ1" s="163" t="str">
        <f>IF(U65="","",U65)</f>
        <v/>
      </c>
      <c r="CB1" s="80"/>
    </row>
    <row r="2" spans="28:80" ht="12.75" hidden="1" customHeight="1" x14ac:dyDescent="0.15">
      <c r="BF2" s="80" t="s">
        <v>476</v>
      </c>
      <c r="BG2" s="80"/>
      <c r="BH2" s="80"/>
      <c r="BI2" s="80"/>
      <c r="BJ2" s="80"/>
      <c r="BK2" s="80"/>
      <c r="BL2" s="80"/>
      <c r="BM2" s="80"/>
      <c r="BN2" s="80"/>
      <c r="BO2" s="80"/>
      <c r="BP2" s="80"/>
      <c r="BQ2" s="80"/>
      <c r="BR2" s="80"/>
      <c r="BS2" s="80"/>
      <c r="BT2" s="80"/>
      <c r="BU2" s="80"/>
      <c r="BV2" s="80"/>
      <c r="BW2" s="80"/>
      <c r="BX2" s="80" t="s">
        <v>528</v>
      </c>
      <c r="BY2" s="80" t="s">
        <v>525</v>
      </c>
      <c r="BZ2" s="163" t="str">
        <f>IF(U66="","",U66)</f>
        <v/>
      </c>
      <c r="CB2" s="80"/>
    </row>
    <row r="3" spans="28:80" ht="12.75" hidden="1" customHeight="1" x14ac:dyDescent="0.15">
      <c r="BF3" s="80"/>
      <c r="BG3" s="80"/>
      <c r="BH3" s="80"/>
      <c r="BI3" s="80"/>
      <c r="BJ3" s="80"/>
      <c r="BK3" s="80"/>
      <c r="BL3" s="80"/>
      <c r="BM3" s="80"/>
      <c r="BN3" s="80"/>
      <c r="BO3" s="80"/>
      <c r="BP3" s="80"/>
      <c r="BQ3" s="80"/>
      <c r="BR3" s="80"/>
      <c r="BS3" s="80"/>
      <c r="BT3" s="80"/>
      <c r="BU3" s="80"/>
      <c r="BV3" s="80"/>
      <c r="BW3" s="80"/>
      <c r="BX3" s="80" t="s">
        <v>529</v>
      </c>
      <c r="BY3" s="85" t="s">
        <v>468</v>
      </c>
      <c r="BZ3" s="163" t="str">
        <f>IF(B69="","",B69)</f>
        <v/>
      </c>
    </row>
    <row r="4" spans="28:80" ht="12.75" hidden="1" customHeight="1" x14ac:dyDescent="0.15">
      <c r="BF4" s="226" t="s">
        <v>183</v>
      </c>
      <c r="BG4" s="226"/>
      <c r="BH4" s="226"/>
      <c r="BI4" s="226"/>
      <c r="BJ4" s="226"/>
      <c r="BK4" s="226"/>
      <c r="BL4" s="226"/>
      <c r="BM4" s="226"/>
      <c r="BN4" s="226"/>
      <c r="BO4" s="226"/>
      <c r="BP4" s="226"/>
      <c r="BQ4" s="226"/>
      <c r="BR4" s="226"/>
      <c r="BS4" s="226"/>
      <c r="BT4" s="226"/>
      <c r="BU4" s="226"/>
      <c r="BV4" s="226"/>
      <c r="BW4" s="80"/>
      <c r="BX4" s="80" t="s">
        <v>530</v>
      </c>
      <c r="BY4" s="85" t="s">
        <v>469</v>
      </c>
      <c r="BZ4" s="163" t="str">
        <f>IF(E69="","",E69)</f>
        <v/>
      </c>
    </row>
    <row r="5" spans="28:80" ht="12.75" hidden="1" customHeight="1" x14ac:dyDescent="0.15">
      <c r="BF5" s="226"/>
      <c r="BG5" s="226"/>
      <c r="BH5" s="226"/>
      <c r="BI5" s="226"/>
      <c r="BJ5" s="226"/>
      <c r="BK5" s="226"/>
      <c r="BL5" s="226"/>
      <c r="BM5" s="226"/>
      <c r="BN5" s="226"/>
      <c r="BO5" s="226"/>
      <c r="BP5" s="226"/>
      <c r="BQ5" s="226"/>
      <c r="BR5" s="226"/>
      <c r="BS5" s="226"/>
      <c r="BT5" s="226"/>
      <c r="BU5" s="226"/>
      <c r="BV5" s="226"/>
      <c r="BW5" s="80"/>
      <c r="BX5" s="80" t="s">
        <v>531</v>
      </c>
      <c r="BY5" s="553" t="s">
        <v>591</v>
      </c>
      <c r="BZ5" s="163" t="str">
        <f>IF(H69="","",H69)</f>
        <v/>
      </c>
    </row>
    <row r="6" spans="28:80" ht="12.75" hidden="1" customHeight="1" x14ac:dyDescent="0.15">
      <c r="AB6" s="85" t="b">
        <v>0</v>
      </c>
      <c r="AE6" s="85" t="b">
        <v>0</v>
      </c>
      <c r="BF6" s="723"/>
      <c r="BG6" s="1189" t="s">
        <v>192</v>
      </c>
      <c r="BH6" s="1189"/>
      <c r="BI6" s="1189"/>
      <c r="BJ6" s="1189"/>
      <c r="BK6" s="1189"/>
      <c r="BL6" s="1189"/>
      <c r="BM6" s="1189"/>
      <c r="BN6" s="1189"/>
      <c r="BO6" s="1189" t="b">
        <v>0</v>
      </c>
      <c r="BP6" s="1189"/>
      <c r="BQ6" s="1189" t="b">
        <v>0</v>
      </c>
      <c r="BR6" s="1189"/>
      <c r="BS6" s="1189"/>
      <c r="BT6" s="1189"/>
      <c r="BU6" s="1189"/>
      <c r="BV6" s="1189"/>
      <c r="BW6" s="80"/>
      <c r="BX6" s="80" t="s">
        <v>532</v>
      </c>
      <c r="BY6" s="85" t="s">
        <v>526</v>
      </c>
      <c r="BZ6" s="163" t="str">
        <f>IF(L69="","",L69)</f>
        <v/>
      </c>
    </row>
    <row r="7" spans="28:80" ht="12.75" hidden="1" customHeight="1" x14ac:dyDescent="0.15">
      <c r="BF7" s="723"/>
      <c r="BG7" s="1189"/>
      <c r="BH7" s="1189"/>
      <c r="BI7" s="1189"/>
      <c r="BJ7" s="1189"/>
      <c r="BK7" s="1189"/>
      <c r="BL7" s="1189"/>
      <c r="BM7" s="1189"/>
      <c r="BN7" s="1189"/>
      <c r="BO7" s="1189"/>
      <c r="BP7" s="1189"/>
      <c r="BQ7" s="1189"/>
      <c r="BR7" s="1189"/>
      <c r="BS7" s="1189"/>
      <c r="BT7" s="1189"/>
      <c r="BU7" s="1189"/>
      <c r="BV7" s="1189"/>
      <c r="BW7" s="80"/>
      <c r="BX7" s="80" t="s">
        <v>533</v>
      </c>
      <c r="BY7" s="85" t="s">
        <v>470</v>
      </c>
      <c r="BZ7" s="163" t="str">
        <f>IF(P69="","",P69)</f>
        <v/>
      </c>
    </row>
    <row r="8" spans="28:80" ht="12.75" hidden="1" customHeight="1" x14ac:dyDescent="0.15">
      <c r="BF8" s="723"/>
      <c r="BG8" s="1189" t="s">
        <v>193</v>
      </c>
      <c r="BH8" s="1189"/>
      <c r="BI8" s="1189"/>
      <c r="BJ8" s="1189"/>
      <c r="BK8" s="1189"/>
      <c r="BL8" s="1189"/>
      <c r="BM8" s="1189"/>
      <c r="BN8" s="1189"/>
      <c r="BO8" s="1189"/>
      <c r="BP8" s="1189"/>
      <c r="BQ8" s="1189"/>
      <c r="BR8" s="1189"/>
      <c r="BS8" s="1189"/>
      <c r="BT8" s="1189"/>
      <c r="BU8" s="1189"/>
      <c r="BV8" s="1189"/>
      <c r="BW8" s="80"/>
      <c r="BX8" s="80" t="s">
        <v>534</v>
      </c>
      <c r="BY8" s="85" t="s">
        <v>468</v>
      </c>
      <c r="BZ8" s="163" t="str">
        <f>IF(B78="","",B78)</f>
        <v/>
      </c>
    </row>
    <row r="9" spans="28:80" ht="12.75" hidden="1" customHeight="1" x14ac:dyDescent="0.15">
      <c r="BF9" s="723"/>
      <c r="BG9" s="1189"/>
      <c r="BH9" s="1189"/>
      <c r="BI9" s="1189"/>
      <c r="BJ9" s="1189"/>
      <c r="BK9" s="1189"/>
      <c r="BL9" s="1189"/>
      <c r="BM9" s="1189"/>
      <c r="BN9" s="1189"/>
      <c r="BO9" s="1189"/>
      <c r="BP9" s="1189"/>
      <c r="BQ9" s="1189"/>
      <c r="BR9" s="1189"/>
      <c r="BS9" s="1189"/>
      <c r="BT9" s="1189"/>
      <c r="BU9" s="1189"/>
      <c r="BV9" s="1189"/>
      <c r="BW9" s="80"/>
      <c r="BX9" s="80" t="s">
        <v>535</v>
      </c>
      <c r="BY9" s="85" t="s">
        <v>469</v>
      </c>
      <c r="BZ9" s="163" t="str">
        <f>IF(E78="","",E78)</f>
        <v/>
      </c>
    </row>
    <row r="10" spans="28:80" ht="12.75" hidden="1" customHeight="1" x14ac:dyDescent="0.15">
      <c r="BF10" s="253"/>
      <c r="BG10" s="80"/>
      <c r="BH10" s="80"/>
      <c r="BI10" s="80"/>
      <c r="BJ10" s="80"/>
      <c r="BK10" s="80"/>
      <c r="BL10" s="80"/>
      <c r="BM10" s="80"/>
      <c r="BN10" s="80"/>
      <c r="BO10" s="80"/>
      <c r="BP10" s="80"/>
      <c r="BQ10" s="80"/>
      <c r="BR10" s="80"/>
      <c r="BS10" s="80"/>
      <c r="BT10" s="80"/>
      <c r="BU10" s="80"/>
      <c r="BV10" s="80"/>
      <c r="BW10" s="80"/>
      <c r="BX10" s="80" t="s">
        <v>536</v>
      </c>
      <c r="BY10" s="553" t="s">
        <v>591</v>
      </c>
      <c r="BZ10" s="163" t="str">
        <f>IF(H78="","",H78)</f>
        <v/>
      </c>
    </row>
    <row r="11" spans="28:80" ht="12.75" hidden="1" customHeight="1" x14ac:dyDescent="0.15">
      <c r="BF11" s="80"/>
      <c r="BG11" s="80"/>
      <c r="BH11" s="80"/>
      <c r="BI11" s="80"/>
      <c r="BJ11" s="80"/>
      <c r="BK11" s="80"/>
      <c r="BL11" s="80"/>
      <c r="BM11" s="80"/>
      <c r="BN11" s="80"/>
      <c r="BO11" s="80"/>
      <c r="BP11" s="80"/>
      <c r="BQ11" s="80"/>
      <c r="BR11" s="80"/>
      <c r="BS11" s="80"/>
      <c r="BT11" s="80"/>
      <c r="BU11" s="80"/>
      <c r="BV11" s="80"/>
      <c r="BW11" s="80"/>
      <c r="BX11" s="80" t="s">
        <v>537</v>
      </c>
      <c r="BY11" s="85" t="s">
        <v>526</v>
      </c>
      <c r="BZ11" s="163" t="str">
        <f>IF(L78="","",L78)</f>
        <v/>
      </c>
    </row>
    <row r="12" spans="28:80" ht="12.75" hidden="1" customHeight="1" x14ac:dyDescent="0.15">
      <c r="BF12" s="254" t="s">
        <v>194</v>
      </c>
      <c r="BG12" s="252"/>
      <c r="BH12" s="252"/>
      <c r="BI12" s="252"/>
      <c r="BJ12" s="252"/>
      <c r="BK12" s="252"/>
      <c r="BL12" s="252"/>
      <c r="BM12" s="252"/>
      <c r="BN12" s="252"/>
      <c r="BO12" s="252"/>
      <c r="BP12" s="252"/>
      <c r="BQ12" s="252"/>
      <c r="BR12" s="252"/>
      <c r="BS12" s="252"/>
      <c r="BT12" s="252"/>
      <c r="BU12" s="252"/>
      <c r="BV12" s="252"/>
      <c r="BW12" s="80"/>
      <c r="BX12" s="80" t="s">
        <v>538</v>
      </c>
      <c r="BY12" s="85" t="s">
        <v>470</v>
      </c>
      <c r="BZ12" s="163" t="str">
        <f>IF(P78="","",P78)</f>
        <v/>
      </c>
    </row>
    <row r="13" spans="28:80" ht="12.75" hidden="1" customHeight="1" x14ac:dyDescent="0.15">
      <c r="BF13" s="252"/>
      <c r="BG13" s="252"/>
      <c r="BH13" s="252"/>
      <c r="BI13" s="252"/>
      <c r="BJ13" s="252"/>
      <c r="BK13" s="252"/>
      <c r="BL13" s="252"/>
      <c r="BM13" s="252"/>
      <c r="BN13" s="252"/>
      <c r="BO13" s="252"/>
      <c r="BP13" s="252"/>
      <c r="BQ13" s="252"/>
      <c r="BR13" s="252"/>
      <c r="BS13" s="252"/>
      <c r="BT13" s="252"/>
      <c r="BU13" s="252"/>
      <c r="BV13" s="252"/>
      <c r="BW13" s="80"/>
      <c r="BX13" s="80" t="s">
        <v>539</v>
      </c>
      <c r="BY13" s="85" t="s">
        <v>468</v>
      </c>
      <c r="BZ13" s="163" t="str">
        <f>IF(B87="","",B87)</f>
        <v/>
      </c>
    </row>
    <row r="14" spans="28:80" ht="12.75" hidden="1" customHeight="1" x14ac:dyDescent="0.15">
      <c r="BF14" s="1190" t="s">
        <v>658</v>
      </c>
      <c r="BG14" s="1191"/>
      <c r="BH14" s="1191"/>
      <c r="BI14" s="1191"/>
      <c r="BJ14" s="1191"/>
      <c r="BK14" s="1191"/>
      <c r="BL14" s="1191"/>
      <c r="BM14" s="1191"/>
      <c r="BN14" s="1191"/>
      <c r="BO14" s="1191"/>
      <c r="BP14" s="1191"/>
      <c r="BQ14" s="1191"/>
      <c r="BR14" s="1191"/>
      <c r="BS14" s="1191"/>
      <c r="BT14" s="1191"/>
      <c r="BU14" s="1191"/>
      <c r="BV14" s="1192"/>
      <c r="BW14" s="80"/>
      <c r="BX14" s="80" t="s">
        <v>540</v>
      </c>
      <c r="BY14" s="85" t="s">
        <v>469</v>
      </c>
      <c r="BZ14" s="163" t="str">
        <f>IF(E87="","",E87)</f>
        <v/>
      </c>
    </row>
    <row r="15" spans="28:80" ht="12.75" hidden="1" customHeight="1" x14ac:dyDescent="0.15">
      <c r="BF15" s="1193"/>
      <c r="BG15" s="1194"/>
      <c r="BH15" s="1194"/>
      <c r="BI15" s="1194"/>
      <c r="BJ15" s="1194"/>
      <c r="BK15" s="1194"/>
      <c r="BL15" s="1194"/>
      <c r="BM15" s="1194"/>
      <c r="BN15" s="1194"/>
      <c r="BO15" s="1194"/>
      <c r="BP15" s="1194"/>
      <c r="BQ15" s="1194"/>
      <c r="BR15" s="1194"/>
      <c r="BS15" s="1194"/>
      <c r="BT15" s="1194"/>
      <c r="BU15" s="1194"/>
      <c r="BV15" s="1195"/>
      <c r="BW15" s="80"/>
      <c r="BX15" s="80" t="s">
        <v>541</v>
      </c>
      <c r="BY15" s="553" t="s">
        <v>591</v>
      </c>
      <c r="BZ15" s="163" t="str">
        <f>IF(H87="","",H87)</f>
        <v/>
      </c>
    </row>
    <row r="16" spans="28:80" ht="12.75" hidden="1" customHeight="1" x14ac:dyDescent="0.15">
      <c r="BF16" s="1193"/>
      <c r="BG16" s="1194"/>
      <c r="BH16" s="1194"/>
      <c r="BI16" s="1194"/>
      <c r="BJ16" s="1194"/>
      <c r="BK16" s="1194"/>
      <c r="BL16" s="1194"/>
      <c r="BM16" s="1194"/>
      <c r="BN16" s="1194"/>
      <c r="BO16" s="1194"/>
      <c r="BP16" s="1194"/>
      <c r="BQ16" s="1194"/>
      <c r="BR16" s="1194"/>
      <c r="BS16" s="1194"/>
      <c r="BT16" s="1194"/>
      <c r="BU16" s="1194"/>
      <c r="BV16" s="1195"/>
      <c r="BW16" s="80"/>
      <c r="BX16" s="80" t="s">
        <v>542</v>
      </c>
      <c r="BY16" s="85" t="s">
        <v>526</v>
      </c>
      <c r="BZ16" s="163" t="str">
        <f>IF(L87="","",L87)</f>
        <v/>
      </c>
    </row>
    <row r="17" spans="58:78" ht="12.75" hidden="1" customHeight="1" x14ac:dyDescent="0.15">
      <c r="BF17" s="1193"/>
      <c r="BG17" s="1194"/>
      <c r="BH17" s="1194"/>
      <c r="BI17" s="1194"/>
      <c r="BJ17" s="1194"/>
      <c r="BK17" s="1194"/>
      <c r="BL17" s="1194"/>
      <c r="BM17" s="1194"/>
      <c r="BN17" s="1194"/>
      <c r="BO17" s="1194"/>
      <c r="BP17" s="1194"/>
      <c r="BQ17" s="1194"/>
      <c r="BR17" s="1194"/>
      <c r="BS17" s="1194"/>
      <c r="BT17" s="1194"/>
      <c r="BU17" s="1194"/>
      <c r="BV17" s="1195"/>
      <c r="BW17" s="80"/>
      <c r="BX17" s="80" t="s">
        <v>543</v>
      </c>
      <c r="BY17" s="85" t="s">
        <v>470</v>
      </c>
      <c r="BZ17" s="163" t="str">
        <f>IF(P87="","",P87)</f>
        <v/>
      </c>
    </row>
    <row r="18" spans="58:78" ht="12.75" hidden="1" customHeight="1" x14ac:dyDescent="0.15">
      <c r="BF18" s="1193"/>
      <c r="BG18" s="1194"/>
      <c r="BH18" s="1194"/>
      <c r="BI18" s="1194"/>
      <c r="BJ18" s="1194"/>
      <c r="BK18" s="1194"/>
      <c r="BL18" s="1194"/>
      <c r="BM18" s="1194"/>
      <c r="BN18" s="1194"/>
      <c r="BO18" s="1194"/>
      <c r="BP18" s="1194"/>
      <c r="BQ18" s="1194"/>
      <c r="BR18" s="1194"/>
      <c r="BS18" s="1194"/>
      <c r="BT18" s="1194"/>
      <c r="BU18" s="1194"/>
      <c r="BV18" s="1195"/>
      <c r="BW18" s="80"/>
      <c r="BX18" s="80" t="s">
        <v>544</v>
      </c>
      <c r="BY18" s="85" t="s">
        <v>468</v>
      </c>
      <c r="BZ18" s="163" t="str">
        <f>IF(B96="","",B96)</f>
        <v/>
      </c>
    </row>
    <row r="19" spans="58:78" ht="12.75" hidden="1" customHeight="1" x14ac:dyDescent="0.15">
      <c r="BF19" s="1193"/>
      <c r="BG19" s="1194"/>
      <c r="BH19" s="1194"/>
      <c r="BI19" s="1194"/>
      <c r="BJ19" s="1194"/>
      <c r="BK19" s="1194"/>
      <c r="BL19" s="1194"/>
      <c r="BM19" s="1194"/>
      <c r="BN19" s="1194"/>
      <c r="BO19" s="1194"/>
      <c r="BP19" s="1194"/>
      <c r="BQ19" s="1194"/>
      <c r="BR19" s="1194"/>
      <c r="BS19" s="1194"/>
      <c r="BT19" s="1194"/>
      <c r="BU19" s="1194"/>
      <c r="BV19" s="1195"/>
      <c r="BW19" s="80"/>
      <c r="BX19" s="80" t="s">
        <v>545</v>
      </c>
      <c r="BY19" s="85" t="s">
        <v>469</v>
      </c>
      <c r="BZ19" s="163" t="str">
        <f>IF(E96="","",E96)</f>
        <v/>
      </c>
    </row>
    <row r="20" spans="58:78" ht="12.75" hidden="1" customHeight="1" x14ac:dyDescent="0.15">
      <c r="BF20" s="1193"/>
      <c r="BG20" s="1194"/>
      <c r="BH20" s="1194"/>
      <c r="BI20" s="1194"/>
      <c r="BJ20" s="1194"/>
      <c r="BK20" s="1194"/>
      <c r="BL20" s="1194"/>
      <c r="BM20" s="1194"/>
      <c r="BN20" s="1194"/>
      <c r="BO20" s="1194"/>
      <c r="BP20" s="1194"/>
      <c r="BQ20" s="1194"/>
      <c r="BR20" s="1194"/>
      <c r="BS20" s="1194"/>
      <c r="BT20" s="1194"/>
      <c r="BU20" s="1194"/>
      <c r="BV20" s="1195"/>
      <c r="BW20" s="80"/>
      <c r="BX20" s="80" t="s">
        <v>546</v>
      </c>
      <c r="BY20" s="553" t="s">
        <v>591</v>
      </c>
      <c r="BZ20" s="163" t="str">
        <f>IF(H96="","",H96)</f>
        <v/>
      </c>
    </row>
    <row r="21" spans="58:78" ht="12.75" hidden="1" customHeight="1" x14ac:dyDescent="0.15">
      <c r="BF21" s="1193"/>
      <c r="BG21" s="1194"/>
      <c r="BH21" s="1194"/>
      <c r="BI21" s="1194"/>
      <c r="BJ21" s="1194"/>
      <c r="BK21" s="1194"/>
      <c r="BL21" s="1194"/>
      <c r="BM21" s="1194"/>
      <c r="BN21" s="1194"/>
      <c r="BO21" s="1194"/>
      <c r="BP21" s="1194"/>
      <c r="BQ21" s="1194"/>
      <c r="BR21" s="1194"/>
      <c r="BS21" s="1194"/>
      <c r="BT21" s="1194"/>
      <c r="BU21" s="1194"/>
      <c r="BV21" s="1195"/>
      <c r="BW21" s="80"/>
      <c r="BX21" s="80" t="s">
        <v>547</v>
      </c>
      <c r="BY21" s="85" t="s">
        <v>526</v>
      </c>
      <c r="BZ21" s="163" t="str">
        <f>IF(L96="","",L96)</f>
        <v/>
      </c>
    </row>
    <row r="22" spans="58:78" ht="12.75" hidden="1" customHeight="1" x14ac:dyDescent="0.15">
      <c r="BF22" s="1193"/>
      <c r="BG22" s="1194"/>
      <c r="BH22" s="1194"/>
      <c r="BI22" s="1194"/>
      <c r="BJ22" s="1194"/>
      <c r="BK22" s="1194"/>
      <c r="BL22" s="1194"/>
      <c r="BM22" s="1194"/>
      <c r="BN22" s="1194"/>
      <c r="BO22" s="1194"/>
      <c r="BP22" s="1194"/>
      <c r="BQ22" s="1194"/>
      <c r="BR22" s="1194"/>
      <c r="BS22" s="1194"/>
      <c r="BT22" s="1194"/>
      <c r="BU22" s="1194"/>
      <c r="BV22" s="1195"/>
      <c r="BW22" s="80"/>
      <c r="BX22" s="80" t="s">
        <v>548</v>
      </c>
      <c r="BY22" s="85" t="s">
        <v>470</v>
      </c>
      <c r="BZ22" s="163" t="str">
        <f>IF(P96="","",P96)</f>
        <v/>
      </c>
    </row>
    <row r="23" spans="58:78" ht="12.75" hidden="1" customHeight="1" x14ac:dyDescent="0.15">
      <c r="BF23" s="1193"/>
      <c r="BG23" s="1194"/>
      <c r="BH23" s="1194"/>
      <c r="BI23" s="1194"/>
      <c r="BJ23" s="1194"/>
      <c r="BK23" s="1194"/>
      <c r="BL23" s="1194"/>
      <c r="BM23" s="1194"/>
      <c r="BN23" s="1194"/>
      <c r="BO23" s="1194"/>
      <c r="BP23" s="1194"/>
      <c r="BQ23" s="1194"/>
      <c r="BR23" s="1194"/>
      <c r="BS23" s="1194"/>
      <c r="BT23" s="1194"/>
      <c r="BU23" s="1194"/>
      <c r="BV23" s="1195"/>
      <c r="BW23" s="80"/>
      <c r="BX23" s="80" t="s">
        <v>549</v>
      </c>
      <c r="BY23" s="85" t="s">
        <v>468</v>
      </c>
      <c r="BZ23" s="163" t="str">
        <f>IF(B110="","",B110)</f>
        <v/>
      </c>
    </row>
    <row r="24" spans="58:78" ht="12.75" hidden="1" customHeight="1" x14ac:dyDescent="0.15">
      <c r="BF24" s="1193"/>
      <c r="BG24" s="1194"/>
      <c r="BH24" s="1194"/>
      <c r="BI24" s="1194"/>
      <c r="BJ24" s="1194"/>
      <c r="BK24" s="1194"/>
      <c r="BL24" s="1194"/>
      <c r="BM24" s="1194"/>
      <c r="BN24" s="1194"/>
      <c r="BO24" s="1194"/>
      <c r="BP24" s="1194"/>
      <c r="BQ24" s="1194"/>
      <c r="BR24" s="1194"/>
      <c r="BS24" s="1194"/>
      <c r="BT24" s="1194"/>
      <c r="BU24" s="1194"/>
      <c r="BV24" s="1195"/>
      <c r="BW24" s="80"/>
      <c r="BX24" s="80" t="s">
        <v>550</v>
      </c>
      <c r="BY24" s="85" t="s">
        <v>469</v>
      </c>
      <c r="BZ24" s="163" t="str">
        <f>IF(E110="","",E110)</f>
        <v/>
      </c>
    </row>
    <row r="25" spans="58:78" ht="12.75" hidden="1" customHeight="1" x14ac:dyDescent="0.15">
      <c r="BF25" s="1193"/>
      <c r="BG25" s="1194"/>
      <c r="BH25" s="1194"/>
      <c r="BI25" s="1194"/>
      <c r="BJ25" s="1194"/>
      <c r="BK25" s="1194"/>
      <c r="BL25" s="1194"/>
      <c r="BM25" s="1194"/>
      <c r="BN25" s="1194"/>
      <c r="BO25" s="1194"/>
      <c r="BP25" s="1194"/>
      <c r="BQ25" s="1194"/>
      <c r="BR25" s="1194"/>
      <c r="BS25" s="1194"/>
      <c r="BT25" s="1194"/>
      <c r="BU25" s="1194"/>
      <c r="BV25" s="1195"/>
      <c r="BW25" s="80"/>
      <c r="BX25" s="80" t="s">
        <v>551</v>
      </c>
      <c r="BY25" s="553" t="s">
        <v>591</v>
      </c>
      <c r="BZ25" s="163" t="str">
        <f>IF(H110="","",H110)</f>
        <v/>
      </c>
    </row>
    <row r="26" spans="58:78" ht="12.75" hidden="1" customHeight="1" x14ac:dyDescent="0.15">
      <c r="BF26" s="1193"/>
      <c r="BG26" s="1194"/>
      <c r="BH26" s="1194"/>
      <c r="BI26" s="1194"/>
      <c r="BJ26" s="1194"/>
      <c r="BK26" s="1194"/>
      <c r="BL26" s="1194"/>
      <c r="BM26" s="1194"/>
      <c r="BN26" s="1194"/>
      <c r="BO26" s="1194"/>
      <c r="BP26" s="1194"/>
      <c r="BQ26" s="1194"/>
      <c r="BR26" s="1194"/>
      <c r="BS26" s="1194"/>
      <c r="BT26" s="1194"/>
      <c r="BU26" s="1194"/>
      <c r="BV26" s="1195"/>
      <c r="BW26" s="80"/>
      <c r="BX26" s="80" t="s">
        <v>552</v>
      </c>
      <c r="BY26" s="85" t="s">
        <v>526</v>
      </c>
      <c r="BZ26" s="163" t="str">
        <f>IF(L110="","",L110)</f>
        <v/>
      </c>
    </row>
    <row r="27" spans="58:78" ht="12.75" hidden="1" customHeight="1" x14ac:dyDescent="0.15">
      <c r="BF27" s="1193"/>
      <c r="BG27" s="1194"/>
      <c r="BH27" s="1194"/>
      <c r="BI27" s="1194"/>
      <c r="BJ27" s="1194"/>
      <c r="BK27" s="1194"/>
      <c r="BL27" s="1194"/>
      <c r="BM27" s="1194"/>
      <c r="BN27" s="1194"/>
      <c r="BO27" s="1194"/>
      <c r="BP27" s="1194"/>
      <c r="BQ27" s="1194"/>
      <c r="BR27" s="1194"/>
      <c r="BS27" s="1194"/>
      <c r="BT27" s="1194"/>
      <c r="BU27" s="1194"/>
      <c r="BV27" s="1195"/>
      <c r="BW27" s="80"/>
      <c r="BX27" s="80" t="s">
        <v>553</v>
      </c>
      <c r="BY27" s="85" t="s">
        <v>470</v>
      </c>
      <c r="BZ27" s="163" t="str">
        <f>IF(P110="","",P110)</f>
        <v/>
      </c>
    </row>
    <row r="28" spans="58:78" ht="12.75" hidden="1" customHeight="1" x14ac:dyDescent="0.15">
      <c r="BF28" s="1193"/>
      <c r="BG28" s="1194"/>
      <c r="BH28" s="1194"/>
      <c r="BI28" s="1194"/>
      <c r="BJ28" s="1194"/>
      <c r="BK28" s="1194"/>
      <c r="BL28" s="1194"/>
      <c r="BM28" s="1194"/>
      <c r="BN28" s="1194"/>
      <c r="BO28" s="1194"/>
      <c r="BP28" s="1194"/>
      <c r="BQ28" s="1194"/>
      <c r="BR28" s="1194"/>
      <c r="BS28" s="1194"/>
      <c r="BT28" s="1194"/>
      <c r="BU28" s="1194"/>
      <c r="BV28" s="1195"/>
      <c r="BW28" s="80"/>
      <c r="BX28" s="80" t="s">
        <v>554</v>
      </c>
      <c r="BY28" s="85" t="s">
        <v>468</v>
      </c>
      <c r="BZ28" s="163" t="str">
        <f>IF(B119="","",B119)</f>
        <v/>
      </c>
    </row>
    <row r="29" spans="58:78" ht="12.75" hidden="1" customHeight="1" x14ac:dyDescent="0.15">
      <c r="BF29" s="1193"/>
      <c r="BG29" s="1194"/>
      <c r="BH29" s="1194"/>
      <c r="BI29" s="1194"/>
      <c r="BJ29" s="1194"/>
      <c r="BK29" s="1194"/>
      <c r="BL29" s="1194"/>
      <c r="BM29" s="1194"/>
      <c r="BN29" s="1194"/>
      <c r="BO29" s="1194"/>
      <c r="BP29" s="1194"/>
      <c r="BQ29" s="1194"/>
      <c r="BR29" s="1194"/>
      <c r="BS29" s="1194"/>
      <c r="BT29" s="1194"/>
      <c r="BU29" s="1194"/>
      <c r="BV29" s="1195"/>
      <c r="BW29" s="80"/>
      <c r="BX29" s="80" t="s">
        <v>555</v>
      </c>
      <c r="BY29" s="85" t="s">
        <v>469</v>
      </c>
      <c r="BZ29" s="163" t="str">
        <f>IF(E119="","",E119)</f>
        <v/>
      </c>
    </row>
    <row r="30" spans="58:78" ht="12.75" hidden="1" customHeight="1" x14ac:dyDescent="0.15">
      <c r="BF30" s="1193"/>
      <c r="BG30" s="1194"/>
      <c r="BH30" s="1194"/>
      <c r="BI30" s="1194"/>
      <c r="BJ30" s="1194"/>
      <c r="BK30" s="1194"/>
      <c r="BL30" s="1194"/>
      <c r="BM30" s="1194"/>
      <c r="BN30" s="1194"/>
      <c r="BO30" s="1194"/>
      <c r="BP30" s="1194"/>
      <c r="BQ30" s="1194"/>
      <c r="BR30" s="1194"/>
      <c r="BS30" s="1194"/>
      <c r="BT30" s="1194"/>
      <c r="BU30" s="1194"/>
      <c r="BV30" s="1195"/>
      <c r="BW30" s="80"/>
      <c r="BX30" s="80" t="s">
        <v>556</v>
      </c>
      <c r="BY30" s="553" t="s">
        <v>591</v>
      </c>
      <c r="BZ30" s="163" t="str">
        <f>IF(H119="","",H119)</f>
        <v/>
      </c>
    </row>
    <row r="31" spans="58:78" ht="12.75" hidden="1" customHeight="1" x14ac:dyDescent="0.15">
      <c r="BF31" s="1193"/>
      <c r="BG31" s="1194"/>
      <c r="BH31" s="1194"/>
      <c r="BI31" s="1194"/>
      <c r="BJ31" s="1194"/>
      <c r="BK31" s="1194"/>
      <c r="BL31" s="1194"/>
      <c r="BM31" s="1194"/>
      <c r="BN31" s="1194"/>
      <c r="BO31" s="1194"/>
      <c r="BP31" s="1194"/>
      <c r="BQ31" s="1194"/>
      <c r="BR31" s="1194"/>
      <c r="BS31" s="1194"/>
      <c r="BT31" s="1194"/>
      <c r="BU31" s="1194"/>
      <c r="BV31" s="1195"/>
      <c r="BW31" s="80"/>
      <c r="BX31" s="80" t="s">
        <v>557</v>
      </c>
      <c r="BY31" s="85" t="s">
        <v>526</v>
      </c>
      <c r="BZ31" s="163" t="str">
        <f>IF(L119="","",L119)</f>
        <v/>
      </c>
    </row>
    <row r="32" spans="58:78" ht="12.75" hidden="1" customHeight="1" x14ac:dyDescent="0.15">
      <c r="BF32" s="1193"/>
      <c r="BG32" s="1194"/>
      <c r="BH32" s="1194"/>
      <c r="BI32" s="1194"/>
      <c r="BJ32" s="1194"/>
      <c r="BK32" s="1194"/>
      <c r="BL32" s="1194"/>
      <c r="BM32" s="1194"/>
      <c r="BN32" s="1194"/>
      <c r="BO32" s="1194"/>
      <c r="BP32" s="1194"/>
      <c r="BQ32" s="1194"/>
      <c r="BR32" s="1194"/>
      <c r="BS32" s="1194"/>
      <c r="BT32" s="1194"/>
      <c r="BU32" s="1194"/>
      <c r="BV32" s="1195"/>
      <c r="BW32" s="80"/>
      <c r="BX32" s="80" t="s">
        <v>558</v>
      </c>
      <c r="BY32" s="85" t="s">
        <v>470</v>
      </c>
      <c r="BZ32" s="163" t="str">
        <f>IF(P119="","",P119)</f>
        <v/>
      </c>
    </row>
    <row r="33" spans="58:78" ht="12.75" hidden="1" customHeight="1" x14ac:dyDescent="0.15">
      <c r="BF33" s="1193"/>
      <c r="BG33" s="1194"/>
      <c r="BH33" s="1194"/>
      <c r="BI33" s="1194"/>
      <c r="BJ33" s="1194"/>
      <c r="BK33" s="1194"/>
      <c r="BL33" s="1194"/>
      <c r="BM33" s="1194"/>
      <c r="BN33" s="1194"/>
      <c r="BO33" s="1194"/>
      <c r="BP33" s="1194"/>
      <c r="BQ33" s="1194"/>
      <c r="BR33" s="1194"/>
      <c r="BS33" s="1194"/>
      <c r="BT33" s="1194"/>
      <c r="BU33" s="1194"/>
      <c r="BV33" s="1195"/>
      <c r="BW33" s="80"/>
      <c r="BX33" s="80" t="s">
        <v>559</v>
      </c>
      <c r="BY33" s="85" t="s">
        <v>468</v>
      </c>
      <c r="BZ33" s="163" t="str">
        <f>IF(B128="","",B128)</f>
        <v/>
      </c>
    </row>
    <row r="34" spans="58:78" ht="12.75" hidden="1" customHeight="1" x14ac:dyDescent="0.15">
      <c r="BF34" s="1193"/>
      <c r="BG34" s="1194"/>
      <c r="BH34" s="1194"/>
      <c r="BI34" s="1194"/>
      <c r="BJ34" s="1194"/>
      <c r="BK34" s="1194"/>
      <c r="BL34" s="1194"/>
      <c r="BM34" s="1194"/>
      <c r="BN34" s="1194"/>
      <c r="BO34" s="1194"/>
      <c r="BP34" s="1194"/>
      <c r="BQ34" s="1194"/>
      <c r="BR34" s="1194"/>
      <c r="BS34" s="1194"/>
      <c r="BT34" s="1194"/>
      <c r="BU34" s="1194"/>
      <c r="BV34" s="1195"/>
      <c r="BW34" s="80"/>
      <c r="BX34" s="80" t="s">
        <v>560</v>
      </c>
      <c r="BY34" s="85" t="s">
        <v>469</v>
      </c>
      <c r="BZ34" s="163" t="str">
        <f>IF(E128="","",E128)</f>
        <v/>
      </c>
    </row>
    <row r="35" spans="58:78" ht="12.75" hidden="1" customHeight="1" x14ac:dyDescent="0.15">
      <c r="BF35" s="1193"/>
      <c r="BG35" s="1194"/>
      <c r="BH35" s="1194"/>
      <c r="BI35" s="1194"/>
      <c r="BJ35" s="1194"/>
      <c r="BK35" s="1194"/>
      <c r="BL35" s="1194"/>
      <c r="BM35" s="1194"/>
      <c r="BN35" s="1194"/>
      <c r="BO35" s="1194"/>
      <c r="BP35" s="1194"/>
      <c r="BQ35" s="1194"/>
      <c r="BR35" s="1194"/>
      <c r="BS35" s="1194"/>
      <c r="BT35" s="1194"/>
      <c r="BU35" s="1194"/>
      <c r="BV35" s="1195"/>
      <c r="BW35" s="80"/>
      <c r="BX35" s="80" t="s">
        <v>561</v>
      </c>
      <c r="BY35" s="553" t="s">
        <v>591</v>
      </c>
      <c r="BZ35" s="163" t="str">
        <f>IF(H128="","",H128)</f>
        <v/>
      </c>
    </row>
    <row r="36" spans="58:78" ht="12.75" hidden="1" customHeight="1" x14ac:dyDescent="0.15">
      <c r="BF36" s="1193"/>
      <c r="BG36" s="1194"/>
      <c r="BH36" s="1194"/>
      <c r="BI36" s="1194"/>
      <c r="BJ36" s="1194"/>
      <c r="BK36" s="1194"/>
      <c r="BL36" s="1194"/>
      <c r="BM36" s="1194"/>
      <c r="BN36" s="1194"/>
      <c r="BO36" s="1194"/>
      <c r="BP36" s="1194"/>
      <c r="BQ36" s="1194"/>
      <c r="BR36" s="1194"/>
      <c r="BS36" s="1194"/>
      <c r="BT36" s="1194"/>
      <c r="BU36" s="1194"/>
      <c r="BV36" s="1195"/>
      <c r="BW36" s="80"/>
      <c r="BX36" s="80" t="s">
        <v>562</v>
      </c>
      <c r="BY36" s="85" t="s">
        <v>526</v>
      </c>
      <c r="BZ36" s="163" t="str">
        <f>IF(L128="","",L128)</f>
        <v/>
      </c>
    </row>
    <row r="37" spans="58:78" ht="12.75" hidden="1" customHeight="1" x14ac:dyDescent="0.15">
      <c r="BF37" s="1193"/>
      <c r="BG37" s="1194"/>
      <c r="BH37" s="1194"/>
      <c r="BI37" s="1194"/>
      <c r="BJ37" s="1194"/>
      <c r="BK37" s="1194"/>
      <c r="BL37" s="1194"/>
      <c r="BM37" s="1194"/>
      <c r="BN37" s="1194"/>
      <c r="BO37" s="1194"/>
      <c r="BP37" s="1194"/>
      <c r="BQ37" s="1194"/>
      <c r="BR37" s="1194"/>
      <c r="BS37" s="1194"/>
      <c r="BT37" s="1194"/>
      <c r="BU37" s="1194"/>
      <c r="BV37" s="1195"/>
      <c r="BW37" s="80"/>
      <c r="BX37" s="80" t="s">
        <v>563</v>
      </c>
      <c r="BY37" s="85" t="s">
        <v>470</v>
      </c>
      <c r="BZ37" s="163" t="str">
        <f>IF(P128="","",P128)</f>
        <v/>
      </c>
    </row>
    <row r="38" spans="58:78" ht="12.75" hidden="1" customHeight="1" x14ac:dyDescent="0.15">
      <c r="BF38" s="1193"/>
      <c r="BG38" s="1194"/>
      <c r="BH38" s="1194"/>
      <c r="BI38" s="1194"/>
      <c r="BJ38" s="1194"/>
      <c r="BK38" s="1194"/>
      <c r="BL38" s="1194"/>
      <c r="BM38" s="1194"/>
      <c r="BN38" s="1194"/>
      <c r="BO38" s="1194"/>
      <c r="BP38" s="1194"/>
      <c r="BQ38" s="1194"/>
      <c r="BR38" s="1194"/>
      <c r="BS38" s="1194"/>
      <c r="BT38" s="1194"/>
      <c r="BU38" s="1194"/>
      <c r="BV38" s="1195"/>
      <c r="BW38" s="80"/>
      <c r="BX38" s="80" t="s">
        <v>564</v>
      </c>
      <c r="BY38" s="85" t="s">
        <v>468</v>
      </c>
      <c r="BZ38" s="163" t="str">
        <f>IF(B137="","",B137)</f>
        <v/>
      </c>
    </row>
    <row r="39" spans="58:78" ht="12.75" hidden="1" customHeight="1" x14ac:dyDescent="0.15">
      <c r="BF39" s="1193"/>
      <c r="BG39" s="1194"/>
      <c r="BH39" s="1194"/>
      <c r="BI39" s="1194"/>
      <c r="BJ39" s="1194"/>
      <c r="BK39" s="1194"/>
      <c r="BL39" s="1194"/>
      <c r="BM39" s="1194"/>
      <c r="BN39" s="1194"/>
      <c r="BO39" s="1194"/>
      <c r="BP39" s="1194"/>
      <c r="BQ39" s="1194"/>
      <c r="BR39" s="1194"/>
      <c r="BS39" s="1194"/>
      <c r="BT39" s="1194"/>
      <c r="BU39" s="1194"/>
      <c r="BV39" s="1195"/>
      <c r="BW39" s="80"/>
      <c r="BX39" s="80" t="s">
        <v>565</v>
      </c>
      <c r="BY39" s="85" t="s">
        <v>469</v>
      </c>
      <c r="BZ39" s="163" t="str">
        <f>IF(E137="","",E137)</f>
        <v/>
      </c>
    </row>
    <row r="40" spans="58:78" ht="12.75" hidden="1" customHeight="1" x14ac:dyDescent="0.15">
      <c r="BF40" s="1193"/>
      <c r="BG40" s="1194"/>
      <c r="BH40" s="1194"/>
      <c r="BI40" s="1194"/>
      <c r="BJ40" s="1194"/>
      <c r="BK40" s="1194"/>
      <c r="BL40" s="1194"/>
      <c r="BM40" s="1194"/>
      <c r="BN40" s="1194"/>
      <c r="BO40" s="1194"/>
      <c r="BP40" s="1194"/>
      <c r="BQ40" s="1194"/>
      <c r="BR40" s="1194"/>
      <c r="BS40" s="1194"/>
      <c r="BT40" s="1194"/>
      <c r="BU40" s="1194"/>
      <c r="BV40" s="1195"/>
      <c r="BW40" s="80"/>
      <c r="BX40" s="80" t="s">
        <v>566</v>
      </c>
      <c r="BY40" s="553" t="s">
        <v>591</v>
      </c>
      <c r="BZ40" s="163" t="str">
        <f>IF(H137="","",H137)</f>
        <v/>
      </c>
    </row>
    <row r="41" spans="58:78" ht="12.75" hidden="1" customHeight="1" x14ac:dyDescent="0.15">
      <c r="BF41" s="1193"/>
      <c r="BG41" s="1194"/>
      <c r="BH41" s="1194"/>
      <c r="BI41" s="1194"/>
      <c r="BJ41" s="1194"/>
      <c r="BK41" s="1194"/>
      <c r="BL41" s="1194"/>
      <c r="BM41" s="1194"/>
      <c r="BN41" s="1194"/>
      <c r="BO41" s="1194"/>
      <c r="BP41" s="1194"/>
      <c r="BQ41" s="1194"/>
      <c r="BR41" s="1194"/>
      <c r="BS41" s="1194"/>
      <c r="BT41" s="1194"/>
      <c r="BU41" s="1194"/>
      <c r="BV41" s="1195"/>
      <c r="BW41" s="80"/>
      <c r="BX41" s="80" t="s">
        <v>567</v>
      </c>
      <c r="BY41" s="85" t="s">
        <v>526</v>
      </c>
      <c r="BZ41" s="163" t="str">
        <f>IF(L137="","",L137)</f>
        <v/>
      </c>
    </row>
    <row r="42" spans="58:78" ht="12.75" hidden="1" customHeight="1" x14ac:dyDescent="0.15">
      <c r="BF42" s="1193"/>
      <c r="BG42" s="1194"/>
      <c r="BH42" s="1194"/>
      <c r="BI42" s="1194"/>
      <c r="BJ42" s="1194"/>
      <c r="BK42" s="1194"/>
      <c r="BL42" s="1194"/>
      <c r="BM42" s="1194"/>
      <c r="BN42" s="1194"/>
      <c r="BO42" s="1194"/>
      <c r="BP42" s="1194"/>
      <c r="BQ42" s="1194"/>
      <c r="BR42" s="1194"/>
      <c r="BS42" s="1194"/>
      <c r="BT42" s="1194"/>
      <c r="BU42" s="1194"/>
      <c r="BV42" s="1195"/>
      <c r="BW42" s="80"/>
      <c r="BX42" s="80" t="s">
        <v>568</v>
      </c>
      <c r="BY42" s="85" t="s">
        <v>470</v>
      </c>
      <c r="BZ42" s="163" t="str">
        <f>IF(P137="","",P137)</f>
        <v/>
      </c>
    </row>
    <row r="43" spans="58:78" ht="12.75" hidden="1" customHeight="1" x14ac:dyDescent="0.15">
      <c r="BF43" s="1193"/>
      <c r="BG43" s="1194"/>
      <c r="BH43" s="1194"/>
      <c r="BI43" s="1194"/>
      <c r="BJ43" s="1194"/>
      <c r="BK43" s="1194"/>
      <c r="BL43" s="1194"/>
      <c r="BM43" s="1194"/>
      <c r="BN43" s="1194"/>
      <c r="BO43" s="1194"/>
      <c r="BP43" s="1194"/>
      <c r="BQ43" s="1194"/>
      <c r="BR43" s="1194"/>
      <c r="BS43" s="1194"/>
      <c r="BT43" s="1194"/>
      <c r="BU43" s="1194"/>
      <c r="BV43" s="1195"/>
      <c r="BW43" s="80"/>
      <c r="BX43" s="80" t="s">
        <v>569</v>
      </c>
      <c r="BY43" s="85" t="s">
        <v>468</v>
      </c>
      <c r="BZ43" s="163" t="str">
        <f>IF(B151="","",B151)</f>
        <v/>
      </c>
    </row>
    <row r="44" spans="58:78" ht="12.75" hidden="1" customHeight="1" x14ac:dyDescent="0.15">
      <c r="BF44" s="1193"/>
      <c r="BG44" s="1194"/>
      <c r="BH44" s="1194"/>
      <c r="BI44" s="1194"/>
      <c r="BJ44" s="1194"/>
      <c r="BK44" s="1194"/>
      <c r="BL44" s="1194"/>
      <c r="BM44" s="1194"/>
      <c r="BN44" s="1194"/>
      <c r="BO44" s="1194"/>
      <c r="BP44" s="1194"/>
      <c r="BQ44" s="1194"/>
      <c r="BR44" s="1194"/>
      <c r="BS44" s="1194"/>
      <c r="BT44" s="1194"/>
      <c r="BU44" s="1194"/>
      <c r="BV44" s="1195"/>
      <c r="BW44" s="80"/>
      <c r="BX44" s="80" t="s">
        <v>570</v>
      </c>
      <c r="BY44" s="85" t="s">
        <v>469</v>
      </c>
      <c r="BZ44" s="163" t="str">
        <f>IF(E151="","",E151)</f>
        <v/>
      </c>
    </row>
    <row r="45" spans="58:78" ht="12.75" hidden="1" customHeight="1" x14ac:dyDescent="0.15">
      <c r="BF45" s="1193"/>
      <c r="BG45" s="1194"/>
      <c r="BH45" s="1194"/>
      <c r="BI45" s="1194"/>
      <c r="BJ45" s="1194"/>
      <c r="BK45" s="1194"/>
      <c r="BL45" s="1194"/>
      <c r="BM45" s="1194"/>
      <c r="BN45" s="1194"/>
      <c r="BO45" s="1194"/>
      <c r="BP45" s="1194"/>
      <c r="BQ45" s="1194"/>
      <c r="BR45" s="1194"/>
      <c r="BS45" s="1194"/>
      <c r="BT45" s="1194"/>
      <c r="BU45" s="1194"/>
      <c r="BV45" s="1195"/>
      <c r="BW45" s="80"/>
      <c r="BX45" s="80" t="s">
        <v>571</v>
      </c>
      <c r="BY45" s="553" t="s">
        <v>591</v>
      </c>
      <c r="BZ45" s="163" t="str">
        <f>IF(H151="","",H151)</f>
        <v/>
      </c>
    </row>
    <row r="46" spans="58:78" ht="12.75" hidden="1" customHeight="1" x14ac:dyDescent="0.15">
      <c r="BF46" s="1193"/>
      <c r="BG46" s="1194"/>
      <c r="BH46" s="1194"/>
      <c r="BI46" s="1194"/>
      <c r="BJ46" s="1194"/>
      <c r="BK46" s="1194"/>
      <c r="BL46" s="1194"/>
      <c r="BM46" s="1194"/>
      <c r="BN46" s="1194"/>
      <c r="BO46" s="1194"/>
      <c r="BP46" s="1194"/>
      <c r="BQ46" s="1194"/>
      <c r="BR46" s="1194"/>
      <c r="BS46" s="1194"/>
      <c r="BT46" s="1194"/>
      <c r="BU46" s="1194"/>
      <c r="BV46" s="1195"/>
      <c r="BW46" s="80"/>
      <c r="BX46" s="80" t="s">
        <v>572</v>
      </c>
      <c r="BY46" s="85" t="s">
        <v>526</v>
      </c>
      <c r="BZ46" s="163" t="str">
        <f>IF(L151="","",L151)</f>
        <v/>
      </c>
    </row>
    <row r="47" spans="58:78" ht="12.75" hidden="1" customHeight="1" x14ac:dyDescent="0.15">
      <c r="BF47" s="1193"/>
      <c r="BG47" s="1194"/>
      <c r="BH47" s="1194"/>
      <c r="BI47" s="1194"/>
      <c r="BJ47" s="1194"/>
      <c r="BK47" s="1194"/>
      <c r="BL47" s="1194"/>
      <c r="BM47" s="1194"/>
      <c r="BN47" s="1194"/>
      <c r="BO47" s="1194"/>
      <c r="BP47" s="1194"/>
      <c r="BQ47" s="1194"/>
      <c r="BR47" s="1194"/>
      <c r="BS47" s="1194"/>
      <c r="BT47" s="1194"/>
      <c r="BU47" s="1194"/>
      <c r="BV47" s="1195"/>
      <c r="BW47" s="80"/>
      <c r="BX47" s="80" t="s">
        <v>573</v>
      </c>
      <c r="BY47" s="85" t="s">
        <v>470</v>
      </c>
      <c r="BZ47" s="163" t="str">
        <f>IF(P151="","",P151)</f>
        <v/>
      </c>
    </row>
    <row r="48" spans="58:78" ht="12.75" hidden="1" customHeight="1" x14ac:dyDescent="0.15">
      <c r="BF48" s="1193"/>
      <c r="BG48" s="1194"/>
      <c r="BH48" s="1194"/>
      <c r="BI48" s="1194"/>
      <c r="BJ48" s="1194"/>
      <c r="BK48" s="1194"/>
      <c r="BL48" s="1194"/>
      <c r="BM48" s="1194"/>
      <c r="BN48" s="1194"/>
      <c r="BO48" s="1194"/>
      <c r="BP48" s="1194"/>
      <c r="BQ48" s="1194"/>
      <c r="BR48" s="1194"/>
      <c r="BS48" s="1194"/>
      <c r="BT48" s="1194"/>
      <c r="BU48" s="1194"/>
      <c r="BV48" s="1195"/>
      <c r="BW48" s="80"/>
      <c r="BX48" s="80" t="s">
        <v>574</v>
      </c>
      <c r="BY48" s="85" t="s">
        <v>468</v>
      </c>
      <c r="BZ48" s="163" t="str">
        <f>IF(B160="","",B160)</f>
        <v/>
      </c>
    </row>
    <row r="49" spans="1:78" ht="12.75" hidden="1" customHeight="1" x14ac:dyDescent="0.15">
      <c r="BF49" s="1193"/>
      <c r="BG49" s="1194"/>
      <c r="BH49" s="1194"/>
      <c r="BI49" s="1194"/>
      <c r="BJ49" s="1194"/>
      <c r="BK49" s="1194"/>
      <c r="BL49" s="1194"/>
      <c r="BM49" s="1194"/>
      <c r="BN49" s="1194"/>
      <c r="BO49" s="1194"/>
      <c r="BP49" s="1194"/>
      <c r="BQ49" s="1194"/>
      <c r="BR49" s="1194"/>
      <c r="BS49" s="1194"/>
      <c r="BT49" s="1194"/>
      <c r="BU49" s="1194"/>
      <c r="BV49" s="1195"/>
      <c r="BW49" s="80"/>
      <c r="BX49" s="80" t="s">
        <v>575</v>
      </c>
      <c r="BY49" s="85" t="s">
        <v>469</v>
      </c>
      <c r="BZ49" s="163" t="str">
        <f>IF(E160="","",E160)</f>
        <v/>
      </c>
    </row>
    <row r="50" spans="1:78" ht="12.75" hidden="1" customHeight="1" x14ac:dyDescent="0.15">
      <c r="BF50" s="1193"/>
      <c r="BG50" s="1194"/>
      <c r="BH50" s="1194"/>
      <c r="BI50" s="1194"/>
      <c r="BJ50" s="1194"/>
      <c r="BK50" s="1194"/>
      <c r="BL50" s="1194"/>
      <c r="BM50" s="1194"/>
      <c r="BN50" s="1194"/>
      <c r="BO50" s="1194"/>
      <c r="BP50" s="1194"/>
      <c r="BQ50" s="1194"/>
      <c r="BR50" s="1194"/>
      <c r="BS50" s="1194"/>
      <c r="BT50" s="1194"/>
      <c r="BU50" s="1194"/>
      <c r="BV50" s="1195"/>
      <c r="BW50" s="80"/>
      <c r="BX50" s="80" t="s">
        <v>576</v>
      </c>
      <c r="BY50" s="553" t="s">
        <v>591</v>
      </c>
      <c r="BZ50" s="163" t="str">
        <f>IF(H160="","",H160)</f>
        <v/>
      </c>
    </row>
    <row r="51" spans="1:78" ht="12.75" hidden="1" customHeight="1" x14ac:dyDescent="0.15">
      <c r="BF51" s="1196"/>
      <c r="BG51" s="1197"/>
      <c r="BH51" s="1197"/>
      <c r="BI51" s="1197"/>
      <c r="BJ51" s="1197"/>
      <c r="BK51" s="1197"/>
      <c r="BL51" s="1197"/>
      <c r="BM51" s="1197"/>
      <c r="BN51" s="1197"/>
      <c r="BO51" s="1197"/>
      <c r="BP51" s="1197"/>
      <c r="BQ51" s="1197"/>
      <c r="BR51" s="1197"/>
      <c r="BS51" s="1197"/>
      <c r="BT51" s="1197"/>
      <c r="BU51" s="1197"/>
      <c r="BV51" s="1198"/>
      <c r="BW51" s="80"/>
      <c r="BX51" s="80" t="s">
        <v>577</v>
      </c>
      <c r="BY51" s="85" t="s">
        <v>526</v>
      </c>
      <c r="BZ51" s="163" t="str">
        <f>IF(L160="","",L160)</f>
        <v/>
      </c>
    </row>
    <row r="52" spans="1:78" ht="12.75" hidden="1" customHeight="1" x14ac:dyDescent="0.15">
      <c r="BF52" s="254"/>
      <c r="BG52" s="254"/>
      <c r="BH52" s="254"/>
      <c r="BI52" s="254"/>
      <c r="BJ52" s="254"/>
      <c r="BK52" s="254"/>
      <c r="BL52" s="254"/>
      <c r="BM52" s="254"/>
      <c r="BN52" s="254"/>
      <c r="BO52" s="254"/>
      <c r="BP52" s="254"/>
      <c r="BQ52" s="254"/>
      <c r="BR52" s="254"/>
      <c r="BS52" s="254"/>
      <c r="BT52" s="254"/>
      <c r="BU52" s="254"/>
      <c r="BV52" s="254"/>
      <c r="BW52" s="80"/>
      <c r="BX52" s="80" t="s">
        <v>578</v>
      </c>
      <c r="BY52" s="85" t="s">
        <v>470</v>
      </c>
      <c r="BZ52" s="163" t="str">
        <f>IF(P160="","",P160)</f>
        <v/>
      </c>
    </row>
    <row r="53" spans="1:78" ht="12.75" hidden="1" customHeight="1" x14ac:dyDescent="0.15">
      <c r="BF53" s="1186" t="s">
        <v>185</v>
      </c>
      <c r="BG53" s="1186"/>
      <c r="BH53" s="1186"/>
      <c r="BI53" s="1186"/>
      <c r="BJ53" s="1186"/>
      <c r="BK53" s="1186"/>
      <c r="BL53" s="1186"/>
      <c r="BM53" s="1186"/>
      <c r="BN53" s="1186"/>
      <c r="BO53" s="1186"/>
      <c r="BP53" s="1186"/>
      <c r="BQ53" s="1186"/>
      <c r="BR53" s="1186"/>
      <c r="BS53" s="1186"/>
      <c r="BT53" s="1186"/>
      <c r="BU53" s="1186"/>
      <c r="BV53" s="1186"/>
      <c r="BW53" s="80"/>
      <c r="BX53" s="80" t="s">
        <v>579</v>
      </c>
      <c r="BY53" s="85" t="s">
        <v>468</v>
      </c>
      <c r="BZ53" s="163" t="str">
        <f>IF(B169="","",B169)</f>
        <v/>
      </c>
    </row>
    <row r="54" spans="1:78" ht="12.75" hidden="1" customHeight="1" x14ac:dyDescent="0.15">
      <c r="BF54" s="1186"/>
      <c r="BG54" s="1186"/>
      <c r="BH54" s="1186"/>
      <c r="BI54" s="1186"/>
      <c r="BJ54" s="1186"/>
      <c r="BK54" s="1186"/>
      <c r="BL54" s="1186"/>
      <c r="BM54" s="1186"/>
      <c r="BN54" s="1186"/>
      <c r="BO54" s="1186"/>
      <c r="BP54" s="1186"/>
      <c r="BQ54" s="1186"/>
      <c r="BR54" s="1186"/>
      <c r="BS54" s="1186"/>
      <c r="BT54" s="1186"/>
      <c r="BU54" s="1186"/>
      <c r="BV54" s="1186"/>
      <c r="BW54" s="80"/>
      <c r="BX54" s="80" t="s">
        <v>580</v>
      </c>
      <c r="BY54" s="85" t="s">
        <v>469</v>
      </c>
      <c r="BZ54" s="163" t="str">
        <f>IF(E169="","",E169)</f>
        <v/>
      </c>
    </row>
    <row r="55" spans="1:78" ht="12.75" hidden="1" customHeight="1" x14ac:dyDescent="0.15">
      <c r="BF55" s="1186"/>
      <c r="BG55" s="1186"/>
      <c r="BH55" s="1186"/>
      <c r="BI55" s="1186"/>
      <c r="BJ55" s="1186"/>
      <c r="BK55" s="1186"/>
      <c r="BL55" s="1186"/>
      <c r="BM55" s="1186"/>
      <c r="BN55" s="1186"/>
      <c r="BO55" s="1186"/>
      <c r="BP55" s="1186"/>
      <c r="BQ55" s="1186"/>
      <c r="BR55" s="1186"/>
      <c r="BS55" s="1186"/>
      <c r="BT55" s="1186"/>
      <c r="BU55" s="1186"/>
      <c r="BV55" s="1186"/>
      <c r="BW55" s="80"/>
      <c r="BX55" s="80" t="s">
        <v>581</v>
      </c>
      <c r="BY55" s="553" t="s">
        <v>591</v>
      </c>
      <c r="BZ55" s="163" t="str">
        <f>IF(H169="","",H169)</f>
        <v/>
      </c>
    </row>
    <row r="56" spans="1:78" ht="12.75" hidden="1" customHeight="1" x14ac:dyDescent="0.15">
      <c r="BF56" s="1186"/>
      <c r="BG56" s="1186"/>
      <c r="BH56" s="1186"/>
      <c r="BI56" s="1186"/>
      <c r="BJ56" s="1186"/>
      <c r="BK56" s="1186"/>
      <c r="BL56" s="1186"/>
      <c r="BM56" s="1186"/>
      <c r="BN56" s="1186"/>
      <c r="BO56" s="1186"/>
      <c r="BP56" s="1186"/>
      <c r="BQ56" s="1186"/>
      <c r="BR56" s="1186"/>
      <c r="BS56" s="1186"/>
      <c r="BT56" s="1186"/>
      <c r="BU56" s="1186"/>
      <c r="BV56" s="1186"/>
      <c r="BW56" s="80"/>
      <c r="BX56" s="80" t="s">
        <v>582</v>
      </c>
      <c r="BY56" s="85" t="s">
        <v>526</v>
      </c>
      <c r="BZ56" s="163" t="str">
        <f>IF(L169="","",L169)</f>
        <v/>
      </c>
    </row>
    <row r="57" spans="1:78" ht="12.75" hidden="1" customHeight="1" x14ac:dyDescent="0.15">
      <c r="BF57" s="1186"/>
      <c r="BG57" s="1186"/>
      <c r="BH57" s="1186"/>
      <c r="BI57" s="1186"/>
      <c r="BJ57" s="1186"/>
      <c r="BK57" s="1186"/>
      <c r="BL57" s="1186"/>
      <c r="BM57" s="1186"/>
      <c r="BN57" s="1186"/>
      <c r="BO57" s="1186"/>
      <c r="BP57" s="1186"/>
      <c r="BQ57" s="1186"/>
      <c r="BR57" s="1186"/>
      <c r="BS57" s="1186"/>
      <c r="BT57" s="1186"/>
      <c r="BU57" s="1186"/>
      <c r="BV57" s="1186"/>
      <c r="BW57" s="80"/>
      <c r="BX57" s="80" t="s">
        <v>583</v>
      </c>
      <c r="BY57" s="85" t="s">
        <v>470</v>
      </c>
      <c r="BZ57" s="163" t="str">
        <f>IF(P169="","",P169)</f>
        <v/>
      </c>
    </row>
    <row r="58" spans="1:78" ht="12.75" hidden="1" customHeight="1" x14ac:dyDescent="0.15">
      <c r="BF58" s="1186"/>
      <c r="BG58" s="1186"/>
      <c r="BH58" s="1186"/>
      <c r="BI58" s="1186"/>
      <c r="BJ58" s="1186"/>
      <c r="BK58" s="1186"/>
      <c r="BL58" s="1186"/>
      <c r="BM58" s="1186"/>
      <c r="BN58" s="1186"/>
      <c r="BO58" s="1186"/>
      <c r="BP58" s="1186"/>
      <c r="BQ58" s="1186"/>
      <c r="BR58" s="1186"/>
      <c r="BS58" s="1186"/>
      <c r="BT58" s="1186"/>
      <c r="BU58" s="1186"/>
      <c r="BV58" s="1186"/>
      <c r="BW58" s="80"/>
      <c r="BX58" s="80" t="s">
        <v>584</v>
      </c>
      <c r="BY58" s="85" t="s">
        <v>468</v>
      </c>
      <c r="BZ58" s="163" t="str">
        <f>IF(B178="","",B178)</f>
        <v/>
      </c>
    </row>
    <row r="59" spans="1:78" ht="12.75" hidden="1" customHeight="1" x14ac:dyDescent="0.15">
      <c r="BF59" s="1186"/>
      <c r="BG59" s="1186"/>
      <c r="BH59" s="1186"/>
      <c r="BI59" s="1186"/>
      <c r="BJ59" s="1186"/>
      <c r="BK59" s="1186"/>
      <c r="BL59" s="1186"/>
      <c r="BM59" s="1186"/>
      <c r="BN59" s="1186"/>
      <c r="BO59" s="1186"/>
      <c r="BP59" s="1186"/>
      <c r="BQ59" s="1186"/>
      <c r="BR59" s="1186"/>
      <c r="BS59" s="1186"/>
      <c r="BT59" s="1186"/>
      <c r="BU59" s="1186"/>
      <c r="BV59" s="1186"/>
      <c r="BW59" s="80"/>
      <c r="BX59" s="80" t="s">
        <v>585</v>
      </c>
      <c r="BY59" s="85" t="s">
        <v>469</v>
      </c>
      <c r="BZ59" s="163" t="str">
        <f>IF(E178="","",E178)</f>
        <v/>
      </c>
    </row>
    <row r="60" spans="1:78" ht="12.75" hidden="1" customHeight="1" x14ac:dyDescent="0.15">
      <c r="BX60" s="80" t="s">
        <v>586</v>
      </c>
      <c r="BY60" s="553" t="s">
        <v>591</v>
      </c>
      <c r="BZ60" s="163" t="str">
        <f>IF(H178="","",H178)</f>
        <v/>
      </c>
    </row>
    <row r="61" spans="1:78" ht="12.75" hidden="1" customHeight="1" x14ac:dyDescent="0.15">
      <c r="BX61" s="80" t="s">
        <v>587</v>
      </c>
      <c r="BY61" s="85" t="s">
        <v>526</v>
      </c>
      <c r="BZ61" s="163" t="str">
        <f>IF(L178="","",L178)</f>
        <v/>
      </c>
    </row>
    <row r="62" spans="1:78" ht="12.75" hidden="1" customHeight="1" x14ac:dyDescent="0.15">
      <c r="BX62" s="80" t="s">
        <v>588</v>
      </c>
      <c r="BY62" s="85" t="s">
        <v>470</v>
      </c>
      <c r="BZ62" s="163" t="str">
        <f>IF(P178="","",P178)</f>
        <v/>
      </c>
    </row>
    <row r="63" spans="1:78" ht="12" hidden="1" customHeight="1" x14ac:dyDescent="0.15"/>
    <row r="64" spans="1:78" ht="12.75" thickBot="1" x14ac:dyDescent="0.2">
      <c r="A64" s="85" t="s">
        <v>445</v>
      </c>
      <c r="AD64" s="85" t="s">
        <v>445</v>
      </c>
    </row>
    <row r="65" spans="1:75" x14ac:dyDescent="0.15">
      <c r="A65" s="85" t="s">
        <v>509</v>
      </c>
      <c r="M65" s="1280" t="s">
        <v>596</v>
      </c>
      <c r="N65" s="1281"/>
      <c r="O65" s="1281"/>
      <c r="P65" s="1281"/>
      <c r="Q65" s="1281"/>
      <c r="R65" s="1281"/>
      <c r="S65" s="1281"/>
      <c r="T65" s="1281"/>
      <c r="U65" s="1284" t="str">
        <f>IF(H69="","",AVERAGE(H69:J104,H110:J145,H151:J186))</f>
        <v/>
      </c>
      <c r="V65" s="1285"/>
      <c r="W65" s="1285"/>
      <c r="X65" s="1285"/>
      <c r="Y65" s="1285"/>
      <c r="Z65" s="1286"/>
      <c r="AD65" s="85" t="s">
        <v>509</v>
      </c>
      <c r="AP65" s="1280" t="s">
        <v>596</v>
      </c>
      <c r="AQ65" s="1281"/>
      <c r="AR65" s="1281"/>
      <c r="AS65" s="1281"/>
      <c r="AT65" s="1281"/>
      <c r="AU65" s="1281"/>
      <c r="AV65" s="1281"/>
      <c r="AW65" s="1281"/>
      <c r="AX65" s="1291">
        <f>IF(AK69="","",AVERAGE(AK69:AM104,AK110:AM145,AK151:AM186))</f>
        <v>16.650000000000002</v>
      </c>
      <c r="AY65" s="1292"/>
      <c r="AZ65" s="1292"/>
      <c r="BA65" s="1292"/>
      <c r="BB65" s="1292"/>
      <c r="BC65" s="1293"/>
    </row>
    <row r="66" spans="1:75" ht="12.75" thickBot="1" x14ac:dyDescent="0.2">
      <c r="M66" s="1282" t="s">
        <v>595</v>
      </c>
      <c r="N66" s="1283"/>
      <c r="O66" s="1283"/>
      <c r="P66" s="1283"/>
      <c r="Q66" s="1283"/>
      <c r="R66" s="1283"/>
      <c r="S66" s="1283"/>
      <c r="T66" s="1283"/>
      <c r="U66" s="1277" t="str">
        <f>IF(L69="","",SUM(L69:N104,L110:N145,L151:N186))</f>
        <v/>
      </c>
      <c r="V66" s="1278"/>
      <c r="W66" s="1278"/>
      <c r="X66" s="1278"/>
      <c r="Y66" s="1278"/>
      <c r="Z66" s="1279"/>
      <c r="AP66" s="1282" t="s">
        <v>595</v>
      </c>
      <c r="AQ66" s="1283"/>
      <c r="AR66" s="1283"/>
      <c r="AS66" s="1283"/>
      <c r="AT66" s="1283"/>
      <c r="AU66" s="1283"/>
      <c r="AV66" s="1283"/>
      <c r="AW66" s="1283"/>
      <c r="AX66" s="1277">
        <f>IF(AO69="","",SUM(AO69:AQ104,AO110:AQ145,AO151:AQ186))</f>
        <v>9.3219999999999992</v>
      </c>
      <c r="AY66" s="1278"/>
      <c r="AZ66" s="1278"/>
      <c r="BA66" s="1278"/>
      <c r="BB66" s="1278"/>
      <c r="BC66" s="1279"/>
    </row>
    <row r="68" spans="1:75" ht="45" customHeight="1" x14ac:dyDescent="0.15">
      <c r="A68" s="429" t="s">
        <v>446</v>
      </c>
      <c r="B68" s="724" t="s">
        <v>24</v>
      </c>
      <c r="C68" s="1289"/>
      <c r="D68" s="1290"/>
      <c r="E68" s="724" t="s">
        <v>13</v>
      </c>
      <c r="F68" s="1289"/>
      <c r="G68" s="1290"/>
      <c r="H68" s="730" t="s">
        <v>592</v>
      </c>
      <c r="I68" s="1287"/>
      <c r="J68" s="1287"/>
      <c r="K68" s="1288"/>
      <c r="L68" s="730" t="s">
        <v>454</v>
      </c>
      <c r="M68" s="1287"/>
      <c r="N68" s="1287"/>
      <c r="O68" s="1288"/>
      <c r="P68" s="724" t="s">
        <v>447</v>
      </c>
      <c r="Q68" s="1289"/>
      <c r="R68" s="1289"/>
      <c r="S68" s="1289"/>
      <c r="T68" s="1289"/>
      <c r="U68" s="1289"/>
      <c r="V68" s="1289"/>
      <c r="W68" s="1289"/>
      <c r="X68" s="1289"/>
      <c r="Y68" s="1289"/>
      <c r="Z68" s="1289"/>
      <c r="AA68" s="1289"/>
      <c r="AB68" s="1290"/>
      <c r="AD68" s="429" t="s">
        <v>446</v>
      </c>
      <c r="AE68" s="724" t="s">
        <v>24</v>
      </c>
      <c r="AF68" s="1289"/>
      <c r="AG68" s="1290"/>
      <c r="AH68" s="724" t="s">
        <v>13</v>
      </c>
      <c r="AI68" s="1289"/>
      <c r="AJ68" s="1290"/>
      <c r="AK68" s="730" t="s">
        <v>592</v>
      </c>
      <c r="AL68" s="1287"/>
      <c r="AM68" s="1287"/>
      <c r="AN68" s="1288"/>
      <c r="AO68" s="730" t="s">
        <v>454</v>
      </c>
      <c r="AP68" s="1287"/>
      <c r="AQ68" s="1287"/>
      <c r="AR68" s="1288"/>
      <c r="AS68" s="724" t="s">
        <v>447</v>
      </c>
      <c r="AT68" s="1289"/>
      <c r="AU68" s="1289"/>
      <c r="AV68" s="1289"/>
      <c r="AW68" s="1289"/>
      <c r="AX68" s="1289"/>
      <c r="AY68" s="1289"/>
      <c r="AZ68" s="1289"/>
      <c r="BA68" s="1289"/>
      <c r="BB68" s="1289"/>
      <c r="BC68" s="1289"/>
      <c r="BD68" s="1289"/>
      <c r="BE68" s="1290"/>
      <c r="BF68" s="216"/>
      <c r="BG68" s="216"/>
      <c r="BH68" s="216"/>
      <c r="BI68" s="216"/>
      <c r="BJ68" s="216"/>
      <c r="BK68" s="216"/>
      <c r="BL68" s="216"/>
      <c r="BM68" s="216"/>
      <c r="BN68" s="216"/>
      <c r="BO68" s="216"/>
      <c r="BP68" s="216"/>
      <c r="BQ68" s="216"/>
      <c r="BR68" s="438"/>
      <c r="BS68" s="438"/>
      <c r="BT68" s="438"/>
      <c r="BU68" s="438"/>
      <c r="BV68" s="438"/>
      <c r="BW68" s="438"/>
    </row>
    <row r="69" spans="1:75" ht="24" customHeight="1" x14ac:dyDescent="0.15">
      <c r="A69" s="876">
        <v>1</v>
      </c>
      <c r="B69" s="1247"/>
      <c r="C69" s="1248"/>
      <c r="D69" s="1249"/>
      <c r="E69" s="1247"/>
      <c r="F69" s="1248"/>
      <c r="G69" s="1249"/>
      <c r="H69" s="1265"/>
      <c r="I69" s="1266"/>
      <c r="J69" s="1266"/>
      <c r="K69" s="1226" t="s">
        <v>597</v>
      </c>
      <c r="L69" s="1271"/>
      <c r="M69" s="1272"/>
      <c r="N69" s="1272"/>
      <c r="O69" s="1235" t="s">
        <v>598</v>
      </c>
      <c r="P69" s="1256"/>
      <c r="Q69" s="1257"/>
      <c r="R69" s="1257"/>
      <c r="S69" s="1257"/>
      <c r="T69" s="1257"/>
      <c r="U69" s="1257"/>
      <c r="V69" s="1257"/>
      <c r="W69" s="1257"/>
      <c r="X69" s="1257"/>
      <c r="Y69" s="1257"/>
      <c r="Z69" s="1257"/>
      <c r="AA69" s="1257"/>
      <c r="AB69" s="1258"/>
      <c r="AD69" s="876">
        <v>1</v>
      </c>
      <c r="AE69" s="1211" t="s">
        <v>660</v>
      </c>
      <c r="AF69" s="1212"/>
      <c r="AG69" s="1213"/>
      <c r="AH69" s="1211" t="s">
        <v>641</v>
      </c>
      <c r="AI69" s="1212"/>
      <c r="AJ69" s="1213"/>
      <c r="AK69" s="1220">
        <v>29.6</v>
      </c>
      <c r="AL69" s="1221"/>
      <c r="AM69" s="1221"/>
      <c r="AN69" s="1226" t="s">
        <v>597</v>
      </c>
      <c r="AO69" s="1229">
        <v>0.875</v>
      </c>
      <c r="AP69" s="1230"/>
      <c r="AQ69" s="1230"/>
      <c r="AR69" s="1235" t="s">
        <v>394</v>
      </c>
      <c r="AS69" s="1238" t="s">
        <v>787</v>
      </c>
      <c r="AT69" s="1239"/>
      <c r="AU69" s="1239"/>
      <c r="AV69" s="1239"/>
      <c r="AW69" s="1239"/>
      <c r="AX69" s="1239"/>
      <c r="AY69" s="1239"/>
      <c r="AZ69" s="1239"/>
      <c r="BA69" s="1239"/>
      <c r="BB69" s="1239"/>
      <c r="BC69" s="1239"/>
      <c r="BD69" s="1239"/>
      <c r="BE69" s="1240"/>
      <c r="BF69" s="554"/>
      <c r="BG69" s="554"/>
      <c r="BH69" s="554"/>
      <c r="BI69" s="554"/>
      <c r="BJ69" s="554"/>
      <c r="BK69" s="554"/>
      <c r="BL69" s="554"/>
      <c r="BM69" s="554"/>
      <c r="BN69" s="554"/>
      <c r="BO69" s="554"/>
      <c r="BP69" s="554"/>
      <c r="BQ69" s="554"/>
      <c r="BR69" s="438"/>
      <c r="BS69" s="438"/>
      <c r="BT69" s="438"/>
      <c r="BU69" s="438"/>
      <c r="BV69" s="438"/>
      <c r="BW69" s="438"/>
    </row>
    <row r="70" spans="1:75" ht="24" customHeight="1" x14ac:dyDescent="0.15">
      <c r="A70" s="877"/>
      <c r="B70" s="1250"/>
      <c r="C70" s="1251"/>
      <c r="D70" s="1252"/>
      <c r="E70" s="1250"/>
      <c r="F70" s="1251"/>
      <c r="G70" s="1252"/>
      <c r="H70" s="1267"/>
      <c r="I70" s="1268"/>
      <c r="J70" s="1268"/>
      <c r="K70" s="1227"/>
      <c r="L70" s="1273"/>
      <c r="M70" s="1274"/>
      <c r="N70" s="1274"/>
      <c r="O70" s="1236"/>
      <c r="P70" s="1259"/>
      <c r="Q70" s="1260"/>
      <c r="R70" s="1260"/>
      <c r="S70" s="1260"/>
      <c r="T70" s="1260"/>
      <c r="U70" s="1260"/>
      <c r="V70" s="1260"/>
      <c r="W70" s="1260"/>
      <c r="X70" s="1260"/>
      <c r="Y70" s="1260"/>
      <c r="Z70" s="1260"/>
      <c r="AA70" s="1260"/>
      <c r="AB70" s="1261"/>
      <c r="AD70" s="877"/>
      <c r="AE70" s="1214"/>
      <c r="AF70" s="1215"/>
      <c r="AG70" s="1216"/>
      <c r="AH70" s="1214"/>
      <c r="AI70" s="1215"/>
      <c r="AJ70" s="1216"/>
      <c r="AK70" s="1222"/>
      <c r="AL70" s="1223"/>
      <c r="AM70" s="1223"/>
      <c r="AN70" s="1227"/>
      <c r="AO70" s="1231"/>
      <c r="AP70" s="1232"/>
      <c r="AQ70" s="1232"/>
      <c r="AR70" s="1236"/>
      <c r="AS70" s="1241"/>
      <c r="AT70" s="1242"/>
      <c r="AU70" s="1242"/>
      <c r="AV70" s="1242"/>
      <c r="AW70" s="1242"/>
      <c r="AX70" s="1242"/>
      <c r="AY70" s="1242"/>
      <c r="AZ70" s="1242"/>
      <c r="BA70" s="1242"/>
      <c r="BB70" s="1242"/>
      <c r="BC70" s="1242"/>
      <c r="BD70" s="1242"/>
      <c r="BE70" s="1243"/>
      <c r="BF70" s="554"/>
      <c r="BG70" s="554"/>
      <c r="BH70" s="554"/>
      <c r="BI70" s="554"/>
      <c r="BJ70" s="554"/>
      <c r="BK70" s="554"/>
      <c r="BL70" s="554"/>
      <c r="BM70" s="554"/>
      <c r="BN70" s="554"/>
      <c r="BO70" s="554"/>
      <c r="BP70" s="554"/>
      <c r="BQ70" s="554"/>
      <c r="BR70" s="438"/>
      <c r="BS70" s="438"/>
      <c r="BT70" s="438"/>
      <c r="BU70" s="438"/>
      <c r="BV70" s="438"/>
      <c r="BW70" s="438"/>
    </row>
    <row r="71" spans="1:75" ht="24" customHeight="1" x14ac:dyDescent="0.15">
      <c r="A71" s="877"/>
      <c r="B71" s="1250"/>
      <c r="C71" s="1251"/>
      <c r="D71" s="1252"/>
      <c r="E71" s="1250"/>
      <c r="F71" s="1251"/>
      <c r="G71" s="1252"/>
      <c r="H71" s="1267"/>
      <c r="I71" s="1268"/>
      <c r="J71" s="1268"/>
      <c r="K71" s="1227"/>
      <c r="L71" s="1273"/>
      <c r="M71" s="1274"/>
      <c r="N71" s="1274"/>
      <c r="O71" s="1236"/>
      <c r="P71" s="1259"/>
      <c r="Q71" s="1260"/>
      <c r="R71" s="1260"/>
      <c r="S71" s="1260"/>
      <c r="T71" s="1260"/>
      <c r="U71" s="1260"/>
      <c r="V71" s="1260"/>
      <c r="W71" s="1260"/>
      <c r="X71" s="1260"/>
      <c r="Y71" s="1260"/>
      <c r="Z71" s="1260"/>
      <c r="AA71" s="1260"/>
      <c r="AB71" s="1261"/>
      <c r="AD71" s="877"/>
      <c r="AE71" s="1214"/>
      <c r="AF71" s="1215"/>
      <c r="AG71" s="1216"/>
      <c r="AH71" s="1214"/>
      <c r="AI71" s="1215"/>
      <c r="AJ71" s="1216"/>
      <c r="AK71" s="1222"/>
      <c r="AL71" s="1223"/>
      <c r="AM71" s="1223"/>
      <c r="AN71" s="1227"/>
      <c r="AO71" s="1231"/>
      <c r="AP71" s="1232"/>
      <c r="AQ71" s="1232"/>
      <c r="AR71" s="1236"/>
      <c r="AS71" s="1241"/>
      <c r="AT71" s="1242"/>
      <c r="AU71" s="1242"/>
      <c r="AV71" s="1242"/>
      <c r="AW71" s="1242"/>
      <c r="AX71" s="1242"/>
      <c r="AY71" s="1242"/>
      <c r="AZ71" s="1242"/>
      <c r="BA71" s="1242"/>
      <c r="BB71" s="1242"/>
      <c r="BC71" s="1242"/>
      <c r="BD71" s="1242"/>
      <c r="BE71" s="1243"/>
      <c r="BF71" s="554"/>
      <c r="BG71" s="554"/>
      <c r="BH71" s="554"/>
      <c r="BI71" s="554"/>
      <c r="BJ71" s="554"/>
      <c r="BK71" s="554"/>
      <c r="BL71" s="554"/>
      <c r="BM71" s="554"/>
      <c r="BN71" s="554"/>
      <c r="BO71" s="554"/>
      <c r="BP71" s="554"/>
      <c r="BQ71" s="554"/>
      <c r="BR71" s="438"/>
      <c r="BS71" s="438"/>
      <c r="BT71" s="438"/>
      <c r="BU71" s="438"/>
      <c r="BV71" s="438"/>
      <c r="BW71" s="438"/>
    </row>
    <row r="72" spans="1:75" ht="24" customHeight="1" x14ac:dyDescent="0.15">
      <c r="A72" s="877"/>
      <c r="B72" s="1250"/>
      <c r="C72" s="1251"/>
      <c r="D72" s="1252"/>
      <c r="E72" s="1250"/>
      <c r="F72" s="1251"/>
      <c r="G72" s="1252"/>
      <c r="H72" s="1267"/>
      <c r="I72" s="1268"/>
      <c r="J72" s="1268"/>
      <c r="K72" s="1227"/>
      <c r="L72" s="1273"/>
      <c r="M72" s="1274"/>
      <c r="N72" s="1274"/>
      <c r="O72" s="1236"/>
      <c r="P72" s="1259"/>
      <c r="Q72" s="1260"/>
      <c r="R72" s="1260"/>
      <c r="S72" s="1260"/>
      <c r="T72" s="1260"/>
      <c r="U72" s="1260"/>
      <c r="V72" s="1260"/>
      <c r="W72" s="1260"/>
      <c r="X72" s="1260"/>
      <c r="Y72" s="1260"/>
      <c r="Z72" s="1260"/>
      <c r="AA72" s="1260"/>
      <c r="AB72" s="1261"/>
      <c r="AD72" s="877"/>
      <c r="AE72" s="1214"/>
      <c r="AF72" s="1215"/>
      <c r="AG72" s="1216"/>
      <c r="AH72" s="1214"/>
      <c r="AI72" s="1215"/>
      <c r="AJ72" s="1216"/>
      <c r="AK72" s="1222"/>
      <c r="AL72" s="1223"/>
      <c r="AM72" s="1223"/>
      <c r="AN72" s="1227"/>
      <c r="AO72" s="1231"/>
      <c r="AP72" s="1232"/>
      <c r="AQ72" s="1232"/>
      <c r="AR72" s="1236"/>
      <c r="AS72" s="1241"/>
      <c r="AT72" s="1242"/>
      <c r="AU72" s="1242"/>
      <c r="AV72" s="1242"/>
      <c r="AW72" s="1242"/>
      <c r="AX72" s="1242"/>
      <c r="AY72" s="1242"/>
      <c r="AZ72" s="1242"/>
      <c r="BA72" s="1242"/>
      <c r="BB72" s="1242"/>
      <c r="BC72" s="1242"/>
      <c r="BD72" s="1242"/>
      <c r="BE72" s="1243"/>
      <c r="BF72" s="554"/>
      <c r="BG72" s="554"/>
      <c r="BH72" s="554"/>
      <c r="BI72" s="554"/>
      <c r="BJ72" s="554"/>
      <c r="BK72" s="554"/>
      <c r="BL72" s="554"/>
      <c r="BM72" s="554"/>
      <c r="BN72" s="554"/>
      <c r="BO72" s="554"/>
      <c r="BP72" s="554"/>
      <c r="BQ72" s="554"/>
      <c r="BR72" s="438"/>
      <c r="BS72" s="438"/>
      <c r="BT72" s="438"/>
      <c r="BU72" s="438"/>
      <c r="BV72" s="438"/>
      <c r="BW72" s="438"/>
    </row>
    <row r="73" spans="1:75" ht="24" customHeight="1" x14ac:dyDescent="0.15">
      <c r="A73" s="877"/>
      <c r="B73" s="1250"/>
      <c r="C73" s="1251"/>
      <c r="D73" s="1252"/>
      <c r="E73" s="1250"/>
      <c r="F73" s="1251"/>
      <c r="G73" s="1252"/>
      <c r="H73" s="1267"/>
      <c r="I73" s="1268"/>
      <c r="J73" s="1268"/>
      <c r="K73" s="1227"/>
      <c r="L73" s="1273"/>
      <c r="M73" s="1274"/>
      <c r="N73" s="1274"/>
      <c r="O73" s="1236"/>
      <c r="P73" s="1259"/>
      <c r="Q73" s="1260"/>
      <c r="R73" s="1260"/>
      <c r="S73" s="1260"/>
      <c r="T73" s="1260"/>
      <c r="U73" s="1260"/>
      <c r="V73" s="1260"/>
      <c r="W73" s="1260"/>
      <c r="X73" s="1260"/>
      <c r="Y73" s="1260"/>
      <c r="Z73" s="1260"/>
      <c r="AA73" s="1260"/>
      <c r="AB73" s="1261"/>
      <c r="AD73" s="877"/>
      <c r="AE73" s="1214"/>
      <c r="AF73" s="1215"/>
      <c r="AG73" s="1216"/>
      <c r="AH73" s="1214"/>
      <c r="AI73" s="1215"/>
      <c r="AJ73" s="1216"/>
      <c r="AK73" s="1222"/>
      <c r="AL73" s="1223"/>
      <c r="AM73" s="1223"/>
      <c r="AN73" s="1227"/>
      <c r="AO73" s="1231"/>
      <c r="AP73" s="1232"/>
      <c r="AQ73" s="1232"/>
      <c r="AR73" s="1236"/>
      <c r="AS73" s="1241"/>
      <c r="AT73" s="1242"/>
      <c r="AU73" s="1242"/>
      <c r="AV73" s="1242"/>
      <c r="AW73" s="1242"/>
      <c r="AX73" s="1242"/>
      <c r="AY73" s="1242"/>
      <c r="AZ73" s="1242"/>
      <c r="BA73" s="1242"/>
      <c r="BB73" s="1242"/>
      <c r="BC73" s="1242"/>
      <c r="BD73" s="1242"/>
      <c r="BE73" s="1243"/>
      <c r="BF73" s="554"/>
      <c r="BG73" s="554"/>
      <c r="BH73" s="554"/>
      <c r="BI73" s="554"/>
      <c r="BJ73" s="554"/>
      <c r="BK73" s="554"/>
      <c r="BL73" s="554"/>
      <c r="BM73" s="554"/>
      <c r="BN73" s="554"/>
      <c r="BO73" s="554"/>
      <c r="BP73" s="554"/>
      <c r="BQ73" s="554"/>
      <c r="BR73" s="438"/>
      <c r="BS73" s="438"/>
      <c r="BT73" s="438"/>
      <c r="BU73" s="438"/>
      <c r="BV73" s="438"/>
      <c r="BW73" s="438"/>
    </row>
    <row r="74" spans="1:75" ht="24" customHeight="1" x14ac:dyDescent="0.15">
      <c r="A74" s="877"/>
      <c r="B74" s="1250"/>
      <c r="C74" s="1251"/>
      <c r="D74" s="1252"/>
      <c r="E74" s="1250"/>
      <c r="F74" s="1251"/>
      <c r="G74" s="1252"/>
      <c r="H74" s="1267"/>
      <c r="I74" s="1268"/>
      <c r="J74" s="1268"/>
      <c r="K74" s="1227"/>
      <c r="L74" s="1273"/>
      <c r="M74" s="1274"/>
      <c r="N74" s="1274"/>
      <c r="O74" s="1236"/>
      <c r="P74" s="1259"/>
      <c r="Q74" s="1260"/>
      <c r="R74" s="1260"/>
      <c r="S74" s="1260"/>
      <c r="T74" s="1260"/>
      <c r="U74" s="1260"/>
      <c r="V74" s="1260"/>
      <c r="W74" s="1260"/>
      <c r="X74" s="1260"/>
      <c r="Y74" s="1260"/>
      <c r="Z74" s="1260"/>
      <c r="AA74" s="1260"/>
      <c r="AB74" s="1261"/>
      <c r="AD74" s="877"/>
      <c r="AE74" s="1214"/>
      <c r="AF74" s="1215"/>
      <c r="AG74" s="1216"/>
      <c r="AH74" s="1214"/>
      <c r="AI74" s="1215"/>
      <c r="AJ74" s="1216"/>
      <c r="AK74" s="1222"/>
      <c r="AL74" s="1223"/>
      <c r="AM74" s="1223"/>
      <c r="AN74" s="1227"/>
      <c r="AO74" s="1231"/>
      <c r="AP74" s="1232"/>
      <c r="AQ74" s="1232"/>
      <c r="AR74" s="1236"/>
      <c r="AS74" s="1241"/>
      <c r="AT74" s="1242"/>
      <c r="AU74" s="1242"/>
      <c r="AV74" s="1242"/>
      <c r="AW74" s="1242"/>
      <c r="AX74" s="1242"/>
      <c r="AY74" s="1242"/>
      <c r="AZ74" s="1242"/>
      <c r="BA74" s="1242"/>
      <c r="BB74" s="1242"/>
      <c r="BC74" s="1242"/>
      <c r="BD74" s="1242"/>
      <c r="BE74" s="1243"/>
      <c r="BF74" s="554"/>
      <c r="BG74" s="554"/>
      <c r="BH74" s="554"/>
      <c r="BI74" s="554"/>
      <c r="BJ74" s="554"/>
      <c r="BK74" s="554"/>
      <c r="BL74" s="554"/>
      <c r="BM74" s="554"/>
      <c r="BN74" s="554"/>
      <c r="BO74" s="554"/>
      <c r="BP74" s="554"/>
      <c r="BQ74" s="554"/>
      <c r="BR74" s="438"/>
      <c r="BS74" s="438"/>
      <c r="BT74" s="438"/>
      <c r="BU74" s="438"/>
      <c r="BV74" s="438"/>
      <c r="BW74" s="438"/>
    </row>
    <row r="75" spans="1:75" ht="24" customHeight="1" x14ac:dyDescent="0.15">
      <c r="A75" s="877"/>
      <c r="B75" s="1250"/>
      <c r="C75" s="1251"/>
      <c r="D75" s="1252"/>
      <c r="E75" s="1250"/>
      <c r="F75" s="1251"/>
      <c r="G75" s="1252"/>
      <c r="H75" s="1267"/>
      <c r="I75" s="1268"/>
      <c r="J75" s="1268"/>
      <c r="K75" s="1227"/>
      <c r="L75" s="1273"/>
      <c r="M75" s="1274"/>
      <c r="N75" s="1274"/>
      <c r="O75" s="1236"/>
      <c r="P75" s="1259"/>
      <c r="Q75" s="1260"/>
      <c r="R75" s="1260"/>
      <c r="S75" s="1260"/>
      <c r="T75" s="1260"/>
      <c r="U75" s="1260"/>
      <c r="V75" s="1260"/>
      <c r="W75" s="1260"/>
      <c r="X75" s="1260"/>
      <c r="Y75" s="1260"/>
      <c r="Z75" s="1260"/>
      <c r="AA75" s="1260"/>
      <c r="AB75" s="1261"/>
      <c r="AD75" s="877"/>
      <c r="AE75" s="1214"/>
      <c r="AF75" s="1215"/>
      <c r="AG75" s="1216"/>
      <c r="AH75" s="1214"/>
      <c r="AI75" s="1215"/>
      <c r="AJ75" s="1216"/>
      <c r="AK75" s="1222"/>
      <c r="AL75" s="1223"/>
      <c r="AM75" s="1223"/>
      <c r="AN75" s="1227"/>
      <c r="AO75" s="1231"/>
      <c r="AP75" s="1232"/>
      <c r="AQ75" s="1232"/>
      <c r="AR75" s="1236"/>
      <c r="AS75" s="1241"/>
      <c r="AT75" s="1242"/>
      <c r="AU75" s="1242"/>
      <c r="AV75" s="1242"/>
      <c r="AW75" s="1242"/>
      <c r="AX75" s="1242"/>
      <c r="AY75" s="1242"/>
      <c r="AZ75" s="1242"/>
      <c r="BA75" s="1242"/>
      <c r="BB75" s="1242"/>
      <c r="BC75" s="1242"/>
      <c r="BD75" s="1242"/>
      <c r="BE75" s="1243"/>
      <c r="BF75" s="554"/>
      <c r="BG75" s="554"/>
      <c r="BH75" s="554"/>
      <c r="BI75" s="554"/>
      <c r="BJ75" s="554"/>
      <c r="BK75" s="554"/>
      <c r="BL75" s="554"/>
      <c r="BM75" s="554"/>
      <c r="BN75" s="554"/>
      <c r="BO75" s="554"/>
      <c r="BP75" s="554"/>
      <c r="BQ75" s="554"/>
      <c r="BR75" s="438"/>
      <c r="BS75" s="438"/>
      <c r="BT75" s="438"/>
      <c r="BU75" s="438"/>
      <c r="BV75" s="438"/>
      <c r="BW75" s="438"/>
    </row>
    <row r="76" spans="1:75" ht="24" customHeight="1" x14ac:dyDescent="0.15">
      <c r="A76" s="877"/>
      <c r="B76" s="1250"/>
      <c r="C76" s="1251"/>
      <c r="D76" s="1252"/>
      <c r="E76" s="1250"/>
      <c r="F76" s="1251"/>
      <c r="G76" s="1252"/>
      <c r="H76" s="1267"/>
      <c r="I76" s="1268"/>
      <c r="J76" s="1268"/>
      <c r="K76" s="1227"/>
      <c r="L76" s="1273"/>
      <c r="M76" s="1274"/>
      <c r="N76" s="1274"/>
      <c r="O76" s="1236"/>
      <c r="P76" s="1259"/>
      <c r="Q76" s="1260"/>
      <c r="R76" s="1260"/>
      <c r="S76" s="1260"/>
      <c r="T76" s="1260"/>
      <c r="U76" s="1260"/>
      <c r="V76" s="1260"/>
      <c r="W76" s="1260"/>
      <c r="X76" s="1260"/>
      <c r="Y76" s="1260"/>
      <c r="Z76" s="1260"/>
      <c r="AA76" s="1260"/>
      <c r="AB76" s="1261"/>
      <c r="AD76" s="877"/>
      <c r="AE76" s="1214"/>
      <c r="AF76" s="1215"/>
      <c r="AG76" s="1216"/>
      <c r="AH76" s="1214"/>
      <c r="AI76" s="1215"/>
      <c r="AJ76" s="1216"/>
      <c r="AK76" s="1222"/>
      <c r="AL76" s="1223"/>
      <c r="AM76" s="1223"/>
      <c r="AN76" s="1227"/>
      <c r="AO76" s="1231"/>
      <c r="AP76" s="1232"/>
      <c r="AQ76" s="1232"/>
      <c r="AR76" s="1236"/>
      <c r="AS76" s="1241"/>
      <c r="AT76" s="1242"/>
      <c r="AU76" s="1242"/>
      <c r="AV76" s="1242"/>
      <c r="AW76" s="1242"/>
      <c r="AX76" s="1242"/>
      <c r="AY76" s="1242"/>
      <c r="AZ76" s="1242"/>
      <c r="BA76" s="1242"/>
      <c r="BB76" s="1242"/>
      <c r="BC76" s="1242"/>
      <c r="BD76" s="1242"/>
      <c r="BE76" s="1243"/>
      <c r="BF76" s="554"/>
      <c r="BG76" s="554"/>
      <c r="BH76" s="554"/>
      <c r="BI76" s="554"/>
      <c r="BJ76" s="554"/>
      <c r="BK76" s="554"/>
      <c r="BL76" s="554"/>
      <c r="BM76" s="554"/>
      <c r="BN76" s="554"/>
      <c r="BO76" s="554"/>
      <c r="BP76" s="554"/>
      <c r="BQ76" s="554"/>
      <c r="BR76" s="438"/>
      <c r="BS76" s="438"/>
      <c r="BT76" s="438"/>
      <c r="BU76" s="438"/>
      <c r="BV76" s="438"/>
      <c r="BW76" s="438"/>
    </row>
    <row r="77" spans="1:75" ht="24" customHeight="1" x14ac:dyDescent="0.15">
      <c r="A77" s="878"/>
      <c r="B77" s="1253"/>
      <c r="C77" s="1254"/>
      <c r="D77" s="1255"/>
      <c r="E77" s="1253"/>
      <c r="F77" s="1254"/>
      <c r="G77" s="1255"/>
      <c r="H77" s="1269"/>
      <c r="I77" s="1270"/>
      <c r="J77" s="1270"/>
      <c r="K77" s="1228"/>
      <c r="L77" s="1275"/>
      <c r="M77" s="1276"/>
      <c r="N77" s="1276"/>
      <c r="O77" s="1237"/>
      <c r="P77" s="1262"/>
      <c r="Q77" s="1263"/>
      <c r="R77" s="1263"/>
      <c r="S77" s="1263"/>
      <c r="T77" s="1263"/>
      <c r="U77" s="1263"/>
      <c r="V77" s="1263"/>
      <c r="W77" s="1263"/>
      <c r="X77" s="1263"/>
      <c r="Y77" s="1263"/>
      <c r="Z77" s="1263"/>
      <c r="AA77" s="1263"/>
      <c r="AB77" s="1264"/>
      <c r="AD77" s="878"/>
      <c r="AE77" s="1217"/>
      <c r="AF77" s="1218"/>
      <c r="AG77" s="1219"/>
      <c r="AH77" s="1217"/>
      <c r="AI77" s="1218"/>
      <c r="AJ77" s="1219"/>
      <c r="AK77" s="1224"/>
      <c r="AL77" s="1225"/>
      <c r="AM77" s="1225"/>
      <c r="AN77" s="1228"/>
      <c r="AO77" s="1233"/>
      <c r="AP77" s="1234"/>
      <c r="AQ77" s="1234"/>
      <c r="AR77" s="1237"/>
      <c r="AS77" s="1244"/>
      <c r="AT77" s="1245"/>
      <c r="AU77" s="1245"/>
      <c r="AV77" s="1245"/>
      <c r="AW77" s="1245"/>
      <c r="AX77" s="1245"/>
      <c r="AY77" s="1245"/>
      <c r="AZ77" s="1245"/>
      <c r="BA77" s="1245"/>
      <c r="BB77" s="1245"/>
      <c r="BC77" s="1245"/>
      <c r="BD77" s="1245"/>
      <c r="BE77" s="1246"/>
      <c r="BF77" s="554"/>
      <c r="BG77" s="554"/>
      <c r="BH77" s="554"/>
      <c r="BI77" s="554"/>
      <c r="BJ77" s="554"/>
      <c r="BK77" s="554"/>
      <c r="BL77" s="554"/>
      <c r="BM77" s="554"/>
      <c r="BN77" s="554"/>
      <c r="BO77" s="554"/>
      <c r="BP77" s="554"/>
      <c r="BQ77" s="554"/>
      <c r="BR77" s="438"/>
      <c r="BS77" s="438"/>
      <c r="BT77" s="438"/>
      <c r="BU77" s="438"/>
      <c r="BV77" s="438"/>
      <c r="BW77" s="438"/>
    </row>
    <row r="78" spans="1:75" ht="24" customHeight="1" x14ac:dyDescent="0.15">
      <c r="A78" s="876">
        <v>2</v>
      </c>
      <c r="B78" s="1247"/>
      <c r="C78" s="1248"/>
      <c r="D78" s="1249"/>
      <c r="E78" s="1247"/>
      <c r="F78" s="1248"/>
      <c r="G78" s="1249"/>
      <c r="H78" s="1265"/>
      <c r="I78" s="1266"/>
      <c r="J78" s="1266"/>
      <c r="K78" s="1226" t="s">
        <v>597</v>
      </c>
      <c r="L78" s="1271"/>
      <c r="M78" s="1272"/>
      <c r="N78" s="1272"/>
      <c r="O78" s="1235" t="s">
        <v>598</v>
      </c>
      <c r="P78" s="1256"/>
      <c r="Q78" s="1257"/>
      <c r="R78" s="1257"/>
      <c r="S78" s="1257"/>
      <c r="T78" s="1257"/>
      <c r="U78" s="1257"/>
      <c r="V78" s="1257"/>
      <c r="W78" s="1257"/>
      <c r="X78" s="1257"/>
      <c r="Y78" s="1257"/>
      <c r="Z78" s="1257"/>
      <c r="AA78" s="1257"/>
      <c r="AB78" s="1258"/>
      <c r="AD78" s="876">
        <v>2</v>
      </c>
      <c r="AE78" s="1211" t="s">
        <v>661</v>
      </c>
      <c r="AF78" s="1212"/>
      <c r="AG78" s="1213"/>
      <c r="AH78" s="1211" t="s">
        <v>641</v>
      </c>
      <c r="AI78" s="1212"/>
      <c r="AJ78" s="1213"/>
      <c r="AK78" s="1220">
        <v>9.8000000000000007</v>
      </c>
      <c r="AL78" s="1221"/>
      <c r="AM78" s="1221"/>
      <c r="AN78" s="1226" t="s">
        <v>597</v>
      </c>
      <c r="AO78" s="1229">
        <v>1.0349999999999999</v>
      </c>
      <c r="AP78" s="1230"/>
      <c r="AQ78" s="1230"/>
      <c r="AR78" s="1235" t="s">
        <v>394</v>
      </c>
      <c r="AS78" s="1238" t="s">
        <v>788</v>
      </c>
      <c r="AT78" s="1239"/>
      <c r="AU78" s="1239"/>
      <c r="AV78" s="1239"/>
      <c r="AW78" s="1239"/>
      <c r="AX78" s="1239"/>
      <c r="AY78" s="1239"/>
      <c r="AZ78" s="1239"/>
      <c r="BA78" s="1239"/>
      <c r="BB78" s="1239"/>
      <c r="BC78" s="1239"/>
      <c r="BD78" s="1239"/>
      <c r="BE78" s="1240"/>
      <c r="BF78" s="554"/>
      <c r="BG78" s="554"/>
      <c r="BH78" s="554"/>
      <c r="BI78" s="554"/>
      <c r="BJ78" s="554"/>
      <c r="BK78" s="554"/>
      <c r="BL78" s="554"/>
      <c r="BM78" s="554"/>
      <c r="BN78" s="554"/>
      <c r="BO78" s="554"/>
      <c r="BP78" s="554"/>
      <c r="BQ78" s="554"/>
      <c r="BR78" s="438"/>
      <c r="BS78" s="438"/>
      <c r="BT78" s="438"/>
      <c r="BU78" s="438"/>
      <c r="BV78" s="438"/>
      <c r="BW78" s="438"/>
    </row>
    <row r="79" spans="1:75" ht="24" customHeight="1" x14ac:dyDescent="0.15">
      <c r="A79" s="877"/>
      <c r="B79" s="1250"/>
      <c r="C79" s="1251"/>
      <c r="D79" s="1252"/>
      <c r="E79" s="1250"/>
      <c r="F79" s="1251"/>
      <c r="G79" s="1252"/>
      <c r="H79" s="1267"/>
      <c r="I79" s="1268"/>
      <c r="J79" s="1268"/>
      <c r="K79" s="1227"/>
      <c r="L79" s="1273"/>
      <c r="M79" s="1274"/>
      <c r="N79" s="1274"/>
      <c r="O79" s="1236"/>
      <c r="P79" s="1259"/>
      <c r="Q79" s="1260"/>
      <c r="R79" s="1260"/>
      <c r="S79" s="1260"/>
      <c r="T79" s="1260"/>
      <c r="U79" s="1260"/>
      <c r="V79" s="1260"/>
      <c r="W79" s="1260"/>
      <c r="X79" s="1260"/>
      <c r="Y79" s="1260"/>
      <c r="Z79" s="1260"/>
      <c r="AA79" s="1260"/>
      <c r="AB79" s="1261"/>
      <c r="AD79" s="877"/>
      <c r="AE79" s="1214"/>
      <c r="AF79" s="1215"/>
      <c r="AG79" s="1216"/>
      <c r="AH79" s="1214"/>
      <c r="AI79" s="1215"/>
      <c r="AJ79" s="1216"/>
      <c r="AK79" s="1222"/>
      <c r="AL79" s="1223"/>
      <c r="AM79" s="1223"/>
      <c r="AN79" s="1227"/>
      <c r="AO79" s="1231"/>
      <c r="AP79" s="1232"/>
      <c r="AQ79" s="1232"/>
      <c r="AR79" s="1236"/>
      <c r="AS79" s="1241"/>
      <c r="AT79" s="1242"/>
      <c r="AU79" s="1242"/>
      <c r="AV79" s="1242"/>
      <c r="AW79" s="1242"/>
      <c r="AX79" s="1242"/>
      <c r="AY79" s="1242"/>
      <c r="AZ79" s="1242"/>
      <c r="BA79" s="1242"/>
      <c r="BB79" s="1242"/>
      <c r="BC79" s="1242"/>
      <c r="BD79" s="1242"/>
      <c r="BE79" s="1243"/>
      <c r="BF79" s="554"/>
      <c r="BG79" s="554"/>
      <c r="BH79" s="554"/>
      <c r="BI79" s="554"/>
      <c r="BJ79" s="554"/>
      <c r="BK79" s="554"/>
      <c r="BL79" s="554"/>
      <c r="BM79" s="554"/>
      <c r="BN79" s="554"/>
      <c r="BO79" s="554"/>
      <c r="BP79" s="554"/>
      <c r="BQ79" s="554"/>
      <c r="BR79" s="438"/>
      <c r="BS79" s="438"/>
      <c r="BT79" s="438"/>
      <c r="BU79" s="438"/>
      <c r="BV79" s="438"/>
      <c r="BW79" s="438"/>
    </row>
    <row r="80" spans="1:75" ht="24" customHeight="1" x14ac:dyDescent="0.15">
      <c r="A80" s="877"/>
      <c r="B80" s="1250"/>
      <c r="C80" s="1251"/>
      <c r="D80" s="1252"/>
      <c r="E80" s="1250"/>
      <c r="F80" s="1251"/>
      <c r="G80" s="1252"/>
      <c r="H80" s="1267"/>
      <c r="I80" s="1268"/>
      <c r="J80" s="1268"/>
      <c r="K80" s="1227"/>
      <c r="L80" s="1273"/>
      <c r="M80" s="1274"/>
      <c r="N80" s="1274"/>
      <c r="O80" s="1236"/>
      <c r="P80" s="1259"/>
      <c r="Q80" s="1260"/>
      <c r="R80" s="1260"/>
      <c r="S80" s="1260"/>
      <c r="T80" s="1260"/>
      <c r="U80" s="1260"/>
      <c r="V80" s="1260"/>
      <c r="W80" s="1260"/>
      <c r="X80" s="1260"/>
      <c r="Y80" s="1260"/>
      <c r="Z80" s="1260"/>
      <c r="AA80" s="1260"/>
      <c r="AB80" s="1261"/>
      <c r="AD80" s="877"/>
      <c r="AE80" s="1214"/>
      <c r="AF80" s="1215"/>
      <c r="AG80" s="1216"/>
      <c r="AH80" s="1214"/>
      <c r="AI80" s="1215"/>
      <c r="AJ80" s="1216"/>
      <c r="AK80" s="1222"/>
      <c r="AL80" s="1223"/>
      <c r="AM80" s="1223"/>
      <c r="AN80" s="1227"/>
      <c r="AO80" s="1231"/>
      <c r="AP80" s="1232"/>
      <c r="AQ80" s="1232"/>
      <c r="AR80" s="1236"/>
      <c r="AS80" s="1241"/>
      <c r="AT80" s="1242"/>
      <c r="AU80" s="1242"/>
      <c r="AV80" s="1242"/>
      <c r="AW80" s="1242"/>
      <c r="AX80" s="1242"/>
      <c r="AY80" s="1242"/>
      <c r="AZ80" s="1242"/>
      <c r="BA80" s="1242"/>
      <c r="BB80" s="1242"/>
      <c r="BC80" s="1242"/>
      <c r="BD80" s="1242"/>
      <c r="BE80" s="1243"/>
      <c r="BF80" s="554"/>
      <c r="BG80" s="554"/>
      <c r="BH80" s="554"/>
      <c r="BI80" s="554"/>
      <c r="BJ80" s="554"/>
      <c r="BK80" s="554"/>
      <c r="BL80" s="554"/>
      <c r="BM80" s="554"/>
      <c r="BN80" s="554"/>
      <c r="BO80" s="554"/>
      <c r="BP80" s="554"/>
      <c r="BQ80" s="554"/>
      <c r="BR80" s="438"/>
      <c r="BS80" s="438"/>
      <c r="BT80" s="438"/>
      <c r="BU80" s="438"/>
      <c r="BV80" s="438"/>
      <c r="BW80" s="438"/>
    </row>
    <row r="81" spans="1:75" ht="24" customHeight="1" x14ac:dyDescent="0.15">
      <c r="A81" s="877"/>
      <c r="B81" s="1250"/>
      <c r="C81" s="1251"/>
      <c r="D81" s="1252"/>
      <c r="E81" s="1250"/>
      <c r="F81" s="1251"/>
      <c r="G81" s="1252"/>
      <c r="H81" s="1267"/>
      <c r="I81" s="1268"/>
      <c r="J81" s="1268"/>
      <c r="K81" s="1227"/>
      <c r="L81" s="1273"/>
      <c r="M81" s="1274"/>
      <c r="N81" s="1274"/>
      <c r="O81" s="1236"/>
      <c r="P81" s="1259"/>
      <c r="Q81" s="1260"/>
      <c r="R81" s="1260"/>
      <c r="S81" s="1260"/>
      <c r="T81" s="1260"/>
      <c r="U81" s="1260"/>
      <c r="V81" s="1260"/>
      <c r="W81" s="1260"/>
      <c r="X81" s="1260"/>
      <c r="Y81" s="1260"/>
      <c r="Z81" s="1260"/>
      <c r="AA81" s="1260"/>
      <c r="AB81" s="1261"/>
      <c r="AD81" s="877"/>
      <c r="AE81" s="1214"/>
      <c r="AF81" s="1215"/>
      <c r="AG81" s="1216"/>
      <c r="AH81" s="1214"/>
      <c r="AI81" s="1215"/>
      <c r="AJ81" s="1216"/>
      <c r="AK81" s="1222"/>
      <c r="AL81" s="1223"/>
      <c r="AM81" s="1223"/>
      <c r="AN81" s="1227"/>
      <c r="AO81" s="1231"/>
      <c r="AP81" s="1232"/>
      <c r="AQ81" s="1232"/>
      <c r="AR81" s="1236"/>
      <c r="AS81" s="1241"/>
      <c r="AT81" s="1242"/>
      <c r="AU81" s="1242"/>
      <c r="AV81" s="1242"/>
      <c r="AW81" s="1242"/>
      <c r="AX81" s="1242"/>
      <c r="AY81" s="1242"/>
      <c r="AZ81" s="1242"/>
      <c r="BA81" s="1242"/>
      <c r="BB81" s="1242"/>
      <c r="BC81" s="1242"/>
      <c r="BD81" s="1242"/>
      <c r="BE81" s="1243"/>
      <c r="BF81" s="554"/>
      <c r="BG81" s="554"/>
      <c r="BH81" s="554"/>
      <c r="BI81" s="554"/>
      <c r="BJ81" s="554"/>
      <c r="BK81" s="554"/>
      <c r="BL81" s="554"/>
      <c r="BM81" s="554"/>
      <c r="BN81" s="554"/>
      <c r="BO81" s="554"/>
      <c r="BP81" s="554"/>
      <c r="BQ81" s="554"/>
      <c r="BR81" s="438"/>
      <c r="BS81" s="438"/>
      <c r="BT81" s="438"/>
      <c r="BU81" s="438"/>
      <c r="BV81" s="438"/>
      <c r="BW81" s="438"/>
    </row>
    <row r="82" spans="1:75" ht="24" customHeight="1" x14ac:dyDescent="0.15">
      <c r="A82" s="877"/>
      <c r="B82" s="1250"/>
      <c r="C82" s="1251"/>
      <c r="D82" s="1252"/>
      <c r="E82" s="1250"/>
      <c r="F82" s="1251"/>
      <c r="G82" s="1252"/>
      <c r="H82" s="1267"/>
      <c r="I82" s="1268"/>
      <c r="J82" s="1268"/>
      <c r="K82" s="1227"/>
      <c r="L82" s="1273"/>
      <c r="M82" s="1274"/>
      <c r="N82" s="1274"/>
      <c r="O82" s="1236"/>
      <c r="P82" s="1259"/>
      <c r="Q82" s="1260"/>
      <c r="R82" s="1260"/>
      <c r="S82" s="1260"/>
      <c r="T82" s="1260"/>
      <c r="U82" s="1260"/>
      <c r="V82" s="1260"/>
      <c r="W82" s="1260"/>
      <c r="X82" s="1260"/>
      <c r="Y82" s="1260"/>
      <c r="Z82" s="1260"/>
      <c r="AA82" s="1260"/>
      <c r="AB82" s="1261"/>
      <c r="AD82" s="877"/>
      <c r="AE82" s="1214"/>
      <c r="AF82" s="1215"/>
      <c r="AG82" s="1216"/>
      <c r="AH82" s="1214"/>
      <c r="AI82" s="1215"/>
      <c r="AJ82" s="1216"/>
      <c r="AK82" s="1222"/>
      <c r="AL82" s="1223"/>
      <c r="AM82" s="1223"/>
      <c r="AN82" s="1227"/>
      <c r="AO82" s="1231"/>
      <c r="AP82" s="1232"/>
      <c r="AQ82" s="1232"/>
      <c r="AR82" s="1236"/>
      <c r="AS82" s="1241"/>
      <c r="AT82" s="1242"/>
      <c r="AU82" s="1242"/>
      <c r="AV82" s="1242"/>
      <c r="AW82" s="1242"/>
      <c r="AX82" s="1242"/>
      <c r="AY82" s="1242"/>
      <c r="AZ82" s="1242"/>
      <c r="BA82" s="1242"/>
      <c r="BB82" s="1242"/>
      <c r="BC82" s="1242"/>
      <c r="BD82" s="1242"/>
      <c r="BE82" s="1243"/>
      <c r="BF82" s="554"/>
      <c r="BG82" s="554"/>
      <c r="BH82" s="554"/>
      <c r="BI82" s="554"/>
      <c r="BJ82" s="554"/>
      <c r="BK82" s="554"/>
      <c r="BL82" s="554"/>
      <c r="BM82" s="554"/>
      <c r="BN82" s="554"/>
      <c r="BO82" s="554"/>
      <c r="BP82" s="554"/>
      <c r="BQ82" s="554"/>
      <c r="BR82" s="438"/>
      <c r="BS82" s="438"/>
      <c r="BT82" s="438"/>
      <c r="BU82" s="438"/>
      <c r="BV82" s="438"/>
      <c r="BW82" s="438"/>
    </row>
    <row r="83" spans="1:75" ht="24" customHeight="1" x14ac:dyDescent="0.15">
      <c r="A83" s="877"/>
      <c r="B83" s="1250"/>
      <c r="C83" s="1251"/>
      <c r="D83" s="1252"/>
      <c r="E83" s="1250"/>
      <c r="F83" s="1251"/>
      <c r="G83" s="1252"/>
      <c r="H83" s="1267"/>
      <c r="I83" s="1268"/>
      <c r="J83" s="1268"/>
      <c r="K83" s="1227"/>
      <c r="L83" s="1273"/>
      <c r="M83" s="1274"/>
      <c r="N83" s="1274"/>
      <c r="O83" s="1236"/>
      <c r="P83" s="1259"/>
      <c r="Q83" s="1260"/>
      <c r="R83" s="1260"/>
      <c r="S83" s="1260"/>
      <c r="T83" s="1260"/>
      <c r="U83" s="1260"/>
      <c r="V83" s="1260"/>
      <c r="W83" s="1260"/>
      <c r="X83" s="1260"/>
      <c r="Y83" s="1260"/>
      <c r="Z83" s="1260"/>
      <c r="AA83" s="1260"/>
      <c r="AB83" s="1261"/>
      <c r="AD83" s="877"/>
      <c r="AE83" s="1214"/>
      <c r="AF83" s="1215"/>
      <c r="AG83" s="1216"/>
      <c r="AH83" s="1214"/>
      <c r="AI83" s="1215"/>
      <c r="AJ83" s="1216"/>
      <c r="AK83" s="1222"/>
      <c r="AL83" s="1223"/>
      <c r="AM83" s="1223"/>
      <c r="AN83" s="1227"/>
      <c r="AO83" s="1231"/>
      <c r="AP83" s="1232"/>
      <c r="AQ83" s="1232"/>
      <c r="AR83" s="1236"/>
      <c r="AS83" s="1241"/>
      <c r="AT83" s="1242"/>
      <c r="AU83" s="1242"/>
      <c r="AV83" s="1242"/>
      <c r="AW83" s="1242"/>
      <c r="AX83" s="1242"/>
      <c r="AY83" s="1242"/>
      <c r="AZ83" s="1242"/>
      <c r="BA83" s="1242"/>
      <c r="BB83" s="1242"/>
      <c r="BC83" s="1242"/>
      <c r="BD83" s="1242"/>
      <c r="BE83" s="1243"/>
      <c r="BF83" s="554"/>
      <c r="BG83" s="554"/>
      <c r="BH83" s="554"/>
      <c r="BI83" s="554"/>
      <c r="BJ83" s="554"/>
      <c r="BK83" s="554"/>
      <c r="BL83" s="554"/>
      <c r="BM83" s="554"/>
      <c r="BN83" s="554"/>
      <c r="BO83" s="554"/>
      <c r="BP83" s="554"/>
      <c r="BQ83" s="554"/>
      <c r="BR83" s="438"/>
      <c r="BS83" s="438"/>
      <c r="BT83" s="438"/>
      <c r="BU83" s="438"/>
      <c r="BV83" s="438"/>
      <c r="BW83" s="438"/>
    </row>
    <row r="84" spans="1:75" ht="24" customHeight="1" x14ac:dyDescent="0.15">
      <c r="A84" s="877"/>
      <c r="B84" s="1250"/>
      <c r="C84" s="1251"/>
      <c r="D84" s="1252"/>
      <c r="E84" s="1250"/>
      <c r="F84" s="1251"/>
      <c r="G84" s="1252"/>
      <c r="H84" s="1267"/>
      <c r="I84" s="1268"/>
      <c r="J84" s="1268"/>
      <c r="K84" s="1227"/>
      <c r="L84" s="1273"/>
      <c r="M84" s="1274"/>
      <c r="N84" s="1274"/>
      <c r="O84" s="1236"/>
      <c r="P84" s="1259"/>
      <c r="Q84" s="1260"/>
      <c r="R84" s="1260"/>
      <c r="S84" s="1260"/>
      <c r="T84" s="1260"/>
      <c r="U84" s="1260"/>
      <c r="V84" s="1260"/>
      <c r="W84" s="1260"/>
      <c r="X84" s="1260"/>
      <c r="Y84" s="1260"/>
      <c r="Z84" s="1260"/>
      <c r="AA84" s="1260"/>
      <c r="AB84" s="1261"/>
      <c r="AD84" s="877"/>
      <c r="AE84" s="1214"/>
      <c r="AF84" s="1215"/>
      <c r="AG84" s="1216"/>
      <c r="AH84" s="1214"/>
      <c r="AI84" s="1215"/>
      <c r="AJ84" s="1216"/>
      <c r="AK84" s="1222"/>
      <c r="AL84" s="1223"/>
      <c r="AM84" s="1223"/>
      <c r="AN84" s="1227"/>
      <c r="AO84" s="1231"/>
      <c r="AP84" s="1232"/>
      <c r="AQ84" s="1232"/>
      <c r="AR84" s="1236"/>
      <c r="AS84" s="1241"/>
      <c r="AT84" s="1242"/>
      <c r="AU84" s="1242"/>
      <c r="AV84" s="1242"/>
      <c r="AW84" s="1242"/>
      <c r="AX84" s="1242"/>
      <c r="AY84" s="1242"/>
      <c r="AZ84" s="1242"/>
      <c r="BA84" s="1242"/>
      <c r="BB84" s="1242"/>
      <c r="BC84" s="1242"/>
      <c r="BD84" s="1242"/>
      <c r="BE84" s="1243"/>
      <c r="BF84" s="554"/>
      <c r="BG84" s="554"/>
      <c r="BH84" s="554"/>
      <c r="BI84" s="554"/>
      <c r="BJ84" s="554"/>
      <c r="BK84" s="554"/>
      <c r="BL84" s="554"/>
      <c r="BM84" s="554"/>
      <c r="BN84" s="554"/>
      <c r="BO84" s="554"/>
      <c r="BP84" s="554"/>
      <c r="BQ84" s="554"/>
      <c r="BR84" s="438"/>
      <c r="BS84" s="438"/>
      <c r="BT84" s="438"/>
      <c r="BU84" s="438"/>
      <c r="BV84" s="438"/>
      <c r="BW84" s="438"/>
    </row>
    <row r="85" spans="1:75" ht="24" customHeight="1" x14ac:dyDescent="0.15">
      <c r="A85" s="877"/>
      <c r="B85" s="1250"/>
      <c r="C85" s="1251"/>
      <c r="D85" s="1252"/>
      <c r="E85" s="1250"/>
      <c r="F85" s="1251"/>
      <c r="G85" s="1252"/>
      <c r="H85" s="1267"/>
      <c r="I85" s="1268"/>
      <c r="J85" s="1268"/>
      <c r="K85" s="1227"/>
      <c r="L85" s="1273"/>
      <c r="M85" s="1274"/>
      <c r="N85" s="1274"/>
      <c r="O85" s="1236"/>
      <c r="P85" s="1259"/>
      <c r="Q85" s="1260"/>
      <c r="R85" s="1260"/>
      <c r="S85" s="1260"/>
      <c r="T85" s="1260"/>
      <c r="U85" s="1260"/>
      <c r="V85" s="1260"/>
      <c r="W85" s="1260"/>
      <c r="X85" s="1260"/>
      <c r="Y85" s="1260"/>
      <c r="Z85" s="1260"/>
      <c r="AA85" s="1260"/>
      <c r="AB85" s="1261"/>
      <c r="AD85" s="877"/>
      <c r="AE85" s="1214"/>
      <c r="AF85" s="1215"/>
      <c r="AG85" s="1216"/>
      <c r="AH85" s="1214"/>
      <c r="AI85" s="1215"/>
      <c r="AJ85" s="1216"/>
      <c r="AK85" s="1222"/>
      <c r="AL85" s="1223"/>
      <c r="AM85" s="1223"/>
      <c r="AN85" s="1227"/>
      <c r="AO85" s="1231"/>
      <c r="AP85" s="1232"/>
      <c r="AQ85" s="1232"/>
      <c r="AR85" s="1236"/>
      <c r="AS85" s="1241"/>
      <c r="AT85" s="1242"/>
      <c r="AU85" s="1242"/>
      <c r="AV85" s="1242"/>
      <c r="AW85" s="1242"/>
      <c r="AX85" s="1242"/>
      <c r="AY85" s="1242"/>
      <c r="AZ85" s="1242"/>
      <c r="BA85" s="1242"/>
      <c r="BB85" s="1242"/>
      <c r="BC85" s="1242"/>
      <c r="BD85" s="1242"/>
      <c r="BE85" s="1243"/>
      <c r="BF85" s="554"/>
      <c r="BG85" s="554"/>
      <c r="BH85" s="554"/>
      <c r="BI85" s="554"/>
      <c r="BJ85" s="554"/>
      <c r="BK85" s="554"/>
      <c r="BL85" s="554"/>
      <c r="BM85" s="554"/>
      <c r="BN85" s="554"/>
      <c r="BO85" s="554"/>
      <c r="BP85" s="554"/>
      <c r="BQ85" s="554"/>
      <c r="BR85" s="438"/>
      <c r="BS85" s="438"/>
      <c r="BT85" s="438"/>
      <c r="BU85" s="438"/>
      <c r="BV85" s="438"/>
      <c r="BW85" s="438"/>
    </row>
    <row r="86" spans="1:75" ht="24" customHeight="1" x14ac:dyDescent="0.15">
      <c r="A86" s="878"/>
      <c r="B86" s="1253"/>
      <c r="C86" s="1254"/>
      <c r="D86" s="1255"/>
      <c r="E86" s="1253"/>
      <c r="F86" s="1254"/>
      <c r="G86" s="1255"/>
      <c r="H86" s="1269"/>
      <c r="I86" s="1270"/>
      <c r="J86" s="1270"/>
      <c r="K86" s="1228"/>
      <c r="L86" s="1275"/>
      <c r="M86" s="1276"/>
      <c r="N86" s="1276"/>
      <c r="O86" s="1237"/>
      <c r="P86" s="1262"/>
      <c r="Q86" s="1263"/>
      <c r="R86" s="1263"/>
      <c r="S86" s="1263"/>
      <c r="T86" s="1263"/>
      <c r="U86" s="1263"/>
      <c r="V86" s="1263"/>
      <c r="W86" s="1263"/>
      <c r="X86" s="1263"/>
      <c r="Y86" s="1263"/>
      <c r="Z86" s="1263"/>
      <c r="AA86" s="1263"/>
      <c r="AB86" s="1264"/>
      <c r="AD86" s="878"/>
      <c r="AE86" s="1217"/>
      <c r="AF86" s="1218"/>
      <c r="AG86" s="1219"/>
      <c r="AH86" s="1217"/>
      <c r="AI86" s="1218"/>
      <c r="AJ86" s="1219"/>
      <c r="AK86" s="1224"/>
      <c r="AL86" s="1225"/>
      <c r="AM86" s="1225"/>
      <c r="AN86" s="1228"/>
      <c r="AO86" s="1233"/>
      <c r="AP86" s="1234"/>
      <c r="AQ86" s="1234"/>
      <c r="AR86" s="1237"/>
      <c r="AS86" s="1244"/>
      <c r="AT86" s="1245"/>
      <c r="AU86" s="1245"/>
      <c r="AV86" s="1245"/>
      <c r="AW86" s="1245"/>
      <c r="AX86" s="1245"/>
      <c r="AY86" s="1245"/>
      <c r="AZ86" s="1245"/>
      <c r="BA86" s="1245"/>
      <c r="BB86" s="1245"/>
      <c r="BC86" s="1245"/>
      <c r="BD86" s="1245"/>
      <c r="BE86" s="1246"/>
      <c r="BF86" s="554"/>
      <c r="BG86" s="554"/>
      <c r="BH86" s="554"/>
      <c r="BI86" s="554"/>
      <c r="BJ86" s="554"/>
      <c r="BK86" s="554"/>
      <c r="BL86" s="554"/>
      <c r="BM86" s="554"/>
      <c r="BN86" s="554"/>
      <c r="BO86" s="554"/>
      <c r="BP86" s="554"/>
      <c r="BQ86" s="554"/>
      <c r="BR86" s="438"/>
      <c r="BS86" s="438"/>
      <c r="BT86" s="438"/>
      <c r="BU86" s="438"/>
      <c r="BV86" s="438"/>
      <c r="BW86" s="438"/>
    </row>
    <row r="87" spans="1:75" ht="24" customHeight="1" x14ac:dyDescent="0.15">
      <c r="A87" s="876">
        <v>3</v>
      </c>
      <c r="B87" s="1247"/>
      <c r="C87" s="1248"/>
      <c r="D87" s="1249"/>
      <c r="E87" s="1247"/>
      <c r="F87" s="1248"/>
      <c r="G87" s="1249"/>
      <c r="H87" s="1265"/>
      <c r="I87" s="1266"/>
      <c r="J87" s="1266"/>
      <c r="K87" s="1226" t="s">
        <v>597</v>
      </c>
      <c r="L87" s="1271"/>
      <c r="M87" s="1272"/>
      <c r="N87" s="1272"/>
      <c r="O87" s="1235" t="s">
        <v>598</v>
      </c>
      <c r="P87" s="1256"/>
      <c r="Q87" s="1257"/>
      <c r="R87" s="1257"/>
      <c r="S87" s="1257"/>
      <c r="T87" s="1257"/>
      <c r="U87" s="1257"/>
      <c r="V87" s="1257"/>
      <c r="W87" s="1257"/>
      <c r="X87" s="1257"/>
      <c r="Y87" s="1257"/>
      <c r="Z87" s="1257"/>
      <c r="AA87" s="1257"/>
      <c r="AB87" s="1258"/>
      <c r="AD87" s="876">
        <v>3</v>
      </c>
      <c r="AE87" s="1211" t="s">
        <v>646</v>
      </c>
      <c r="AF87" s="1212"/>
      <c r="AG87" s="1213"/>
      <c r="AH87" s="1211" t="s">
        <v>641</v>
      </c>
      <c r="AI87" s="1212"/>
      <c r="AJ87" s="1213"/>
      <c r="AK87" s="1220">
        <v>4.2</v>
      </c>
      <c r="AL87" s="1221"/>
      <c r="AM87" s="1221"/>
      <c r="AN87" s="1226" t="s">
        <v>597</v>
      </c>
      <c r="AO87" s="1229">
        <v>0.108</v>
      </c>
      <c r="AP87" s="1230"/>
      <c r="AQ87" s="1230"/>
      <c r="AR87" s="1235" t="s">
        <v>394</v>
      </c>
      <c r="AS87" s="1238" t="s">
        <v>789</v>
      </c>
      <c r="AT87" s="1239"/>
      <c r="AU87" s="1239"/>
      <c r="AV87" s="1239"/>
      <c r="AW87" s="1239"/>
      <c r="AX87" s="1239"/>
      <c r="AY87" s="1239"/>
      <c r="AZ87" s="1239"/>
      <c r="BA87" s="1239"/>
      <c r="BB87" s="1239"/>
      <c r="BC87" s="1239"/>
      <c r="BD87" s="1239"/>
      <c r="BE87" s="1240"/>
      <c r="BF87" s="554"/>
      <c r="BG87" s="554"/>
      <c r="BH87" s="554"/>
      <c r="BI87" s="554"/>
      <c r="BJ87" s="554"/>
      <c r="BK87" s="554"/>
      <c r="BL87" s="554"/>
      <c r="BM87" s="554"/>
      <c r="BN87" s="554"/>
      <c r="BO87" s="554"/>
      <c r="BP87" s="554"/>
      <c r="BQ87" s="554"/>
      <c r="BR87" s="438"/>
      <c r="BS87" s="438"/>
      <c r="BT87" s="438"/>
      <c r="BU87" s="438"/>
      <c r="BV87" s="438"/>
      <c r="BW87" s="438"/>
    </row>
    <row r="88" spans="1:75" ht="24" customHeight="1" x14ac:dyDescent="0.15">
      <c r="A88" s="877"/>
      <c r="B88" s="1250"/>
      <c r="C88" s="1251"/>
      <c r="D88" s="1252"/>
      <c r="E88" s="1250"/>
      <c r="F88" s="1251"/>
      <c r="G88" s="1252"/>
      <c r="H88" s="1267"/>
      <c r="I88" s="1268"/>
      <c r="J88" s="1268"/>
      <c r="K88" s="1227"/>
      <c r="L88" s="1273"/>
      <c r="M88" s="1274"/>
      <c r="N88" s="1274"/>
      <c r="O88" s="1236"/>
      <c r="P88" s="1259"/>
      <c r="Q88" s="1260"/>
      <c r="R88" s="1260"/>
      <c r="S88" s="1260"/>
      <c r="T88" s="1260"/>
      <c r="U88" s="1260"/>
      <c r="V88" s="1260"/>
      <c r="W88" s="1260"/>
      <c r="X88" s="1260"/>
      <c r="Y88" s="1260"/>
      <c r="Z88" s="1260"/>
      <c r="AA88" s="1260"/>
      <c r="AB88" s="1261"/>
      <c r="AD88" s="877"/>
      <c r="AE88" s="1214"/>
      <c r="AF88" s="1215"/>
      <c r="AG88" s="1216"/>
      <c r="AH88" s="1214"/>
      <c r="AI88" s="1215"/>
      <c r="AJ88" s="1216"/>
      <c r="AK88" s="1222"/>
      <c r="AL88" s="1223"/>
      <c r="AM88" s="1223"/>
      <c r="AN88" s="1227"/>
      <c r="AO88" s="1231"/>
      <c r="AP88" s="1232"/>
      <c r="AQ88" s="1232"/>
      <c r="AR88" s="1236"/>
      <c r="AS88" s="1241"/>
      <c r="AT88" s="1242"/>
      <c r="AU88" s="1242"/>
      <c r="AV88" s="1242"/>
      <c r="AW88" s="1242"/>
      <c r="AX88" s="1242"/>
      <c r="AY88" s="1242"/>
      <c r="AZ88" s="1242"/>
      <c r="BA88" s="1242"/>
      <c r="BB88" s="1242"/>
      <c r="BC88" s="1242"/>
      <c r="BD88" s="1242"/>
      <c r="BE88" s="1243"/>
      <c r="BF88" s="554"/>
      <c r="BG88" s="554"/>
      <c r="BH88" s="554"/>
      <c r="BI88" s="554"/>
      <c r="BJ88" s="554"/>
      <c r="BK88" s="554"/>
      <c r="BL88" s="554"/>
      <c r="BM88" s="554"/>
      <c r="BN88" s="554"/>
      <c r="BO88" s="554"/>
      <c r="BP88" s="554"/>
      <c r="BQ88" s="554"/>
      <c r="BR88" s="438"/>
      <c r="BS88" s="438"/>
      <c r="BT88" s="438"/>
      <c r="BU88" s="438"/>
      <c r="BV88" s="438"/>
      <c r="BW88" s="438"/>
    </row>
    <row r="89" spans="1:75" ht="24" customHeight="1" x14ac:dyDescent="0.15">
      <c r="A89" s="877"/>
      <c r="B89" s="1250"/>
      <c r="C89" s="1251"/>
      <c r="D89" s="1252"/>
      <c r="E89" s="1250"/>
      <c r="F89" s="1251"/>
      <c r="G89" s="1252"/>
      <c r="H89" s="1267"/>
      <c r="I89" s="1268"/>
      <c r="J89" s="1268"/>
      <c r="K89" s="1227"/>
      <c r="L89" s="1273"/>
      <c r="M89" s="1274"/>
      <c r="N89" s="1274"/>
      <c r="O89" s="1236"/>
      <c r="P89" s="1259"/>
      <c r="Q89" s="1260"/>
      <c r="R89" s="1260"/>
      <c r="S89" s="1260"/>
      <c r="T89" s="1260"/>
      <c r="U89" s="1260"/>
      <c r="V89" s="1260"/>
      <c r="W89" s="1260"/>
      <c r="X89" s="1260"/>
      <c r="Y89" s="1260"/>
      <c r="Z89" s="1260"/>
      <c r="AA89" s="1260"/>
      <c r="AB89" s="1261"/>
      <c r="AD89" s="877"/>
      <c r="AE89" s="1214"/>
      <c r="AF89" s="1215"/>
      <c r="AG89" s="1216"/>
      <c r="AH89" s="1214"/>
      <c r="AI89" s="1215"/>
      <c r="AJ89" s="1216"/>
      <c r="AK89" s="1222"/>
      <c r="AL89" s="1223"/>
      <c r="AM89" s="1223"/>
      <c r="AN89" s="1227"/>
      <c r="AO89" s="1231"/>
      <c r="AP89" s="1232"/>
      <c r="AQ89" s="1232"/>
      <c r="AR89" s="1236"/>
      <c r="AS89" s="1241"/>
      <c r="AT89" s="1242"/>
      <c r="AU89" s="1242"/>
      <c r="AV89" s="1242"/>
      <c r="AW89" s="1242"/>
      <c r="AX89" s="1242"/>
      <c r="AY89" s="1242"/>
      <c r="AZ89" s="1242"/>
      <c r="BA89" s="1242"/>
      <c r="BB89" s="1242"/>
      <c r="BC89" s="1242"/>
      <c r="BD89" s="1242"/>
      <c r="BE89" s="1243"/>
      <c r="BF89" s="554"/>
      <c r="BG89" s="554"/>
      <c r="BH89" s="554"/>
      <c r="BI89" s="554"/>
      <c r="BJ89" s="554"/>
      <c r="BK89" s="554"/>
      <c r="BL89" s="554"/>
      <c r="BM89" s="554"/>
      <c r="BN89" s="554"/>
      <c r="BO89" s="554"/>
      <c r="BP89" s="554"/>
      <c r="BQ89" s="554"/>
      <c r="BR89" s="438"/>
      <c r="BS89" s="438"/>
      <c r="BT89" s="438"/>
      <c r="BU89" s="438"/>
      <c r="BV89" s="438"/>
      <c r="BW89" s="438"/>
    </row>
    <row r="90" spans="1:75" ht="24" customHeight="1" x14ac:dyDescent="0.15">
      <c r="A90" s="877"/>
      <c r="B90" s="1250"/>
      <c r="C90" s="1251"/>
      <c r="D90" s="1252"/>
      <c r="E90" s="1250"/>
      <c r="F90" s="1251"/>
      <c r="G90" s="1252"/>
      <c r="H90" s="1267"/>
      <c r="I90" s="1268"/>
      <c r="J90" s="1268"/>
      <c r="K90" s="1227"/>
      <c r="L90" s="1273"/>
      <c r="M90" s="1274"/>
      <c r="N90" s="1274"/>
      <c r="O90" s="1236"/>
      <c r="P90" s="1259"/>
      <c r="Q90" s="1260"/>
      <c r="R90" s="1260"/>
      <c r="S90" s="1260"/>
      <c r="T90" s="1260"/>
      <c r="U90" s="1260"/>
      <c r="V90" s="1260"/>
      <c r="W90" s="1260"/>
      <c r="X90" s="1260"/>
      <c r="Y90" s="1260"/>
      <c r="Z90" s="1260"/>
      <c r="AA90" s="1260"/>
      <c r="AB90" s="1261"/>
      <c r="AD90" s="877"/>
      <c r="AE90" s="1214"/>
      <c r="AF90" s="1215"/>
      <c r="AG90" s="1216"/>
      <c r="AH90" s="1214"/>
      <c r="AI90" s="1215"/>
      <c r="AJ90" s="1216"/>
      <c r="AK90" s="1222"/>
      <c r="AL90" s="1223"/>
      <c r="AM90" s="1223"/>
      <c r="AN90" s="1227"/>
      <c r="AO90" s="1231"/>
      <c r="AP90" s="1232"/>
      <c r="AQ90" s="1232"/>
      <c r="AR90" s="1236"/>
      <c r="AS90" s="1241"/>
      <c r="AT90" s="1242"/>
      <c r="AU90" s="1242"/>
      <c r="AV90" s="1242"/>
      <c r="AW90" s="1242"/>
      <c r="AX90" s="1242"/>
      <c r="AY90" s="1242"/>
      <c r="AZ90" s="1242"/>
      <c r="BA90" s="1242"/>
      <c r="BB90" s="1242"/>
      <c r="BC90" s="1242"/>
      <c r="BD90" s="1242"/>
      <c r="BE90" s="1243"/>
      <c r="BF90" s="554"/>
      <c r="BG90" s="554"/>
      <c r="BH90" s="554"/>
      <c r="BI90" s="554"/>
      <c r="BJ90" s="554"/>
      <c r="BK90" s="554"/>
      <c r="BL90" s="554"/>
      <c r="BM90" s="554"/>
      <c r="BN90" s="554"/>
      <c r="BO90" s="554"/>
      <c r="BP90" s="554"/>
      <c r="BQ90" s="554"/>
      <c r="BR90" s="438"/>
      <c r="BS90" s="438"/>
      <c r="BT90" s="438"/>
      <c r="BU90" s="438"/>
      <c r="BV90" s="438"/>
      <c r="BW90" s="438"/>
    </row>
    <row r="91" spans="1:75" ht="24" customHeight="1" x14ac:dyDescent="0.15">
      <c r="A91" s="877"/>
      <c r="B91" s="1250"/>
      <c r="C91" s="1251"/>
      <c r="D91" s="1252"/>
      <c r="E91" s="1250"/>
      <c r="F91" s="1251"/>
      <c r="G91" s="1252"/>
      <c r="H91" s="1267"/>
      <c r="I91" s="1268"/>
      <c r="J91" s="1268"/>
      <c r="K91" s="1227"/>
      <c r="L91" s="1273"/>
      <c r="M91" s="1274"/>
      <c r="N91" s="1274"/>
      <c r="O91" s="1236"/>
      <c r="P91" s="1259"/>
      <c r="Q91" s="1260"/>
      <c r="R91" s="1260"/>
      <c r="S91" s="1260"/>
      <c r="T91" s="1260"/>
      <c r="U91" s="1260"/>
      <c r="V91" s="1260"/>
      <c r="W91" s="1260"/>
      <c r="X91" s="1260"/>
      <c r="Y91" s="1260"/>
      <c r="Z91" s="1260"/>
      <c r="AA91" s="1260"/>
      <c r="AB91" s="1261"/>
      <c r="AD91" s="877"/>
      <c r="AE91" s="1214"/>
      <c r="AF91" s="1215"/>
      <c r="AG91" s="1216"/>
      <c r="AH91" s="1214"/>
      <c r="AI91" s="1215"/>
      <c r="AJ91" s="1216"/>
      <c r="AK91" s="1222"/>
      <c r="AL91" s="1223"/>
      <c r="AM91" s="1223"/>
      <c r="AN91" s="1227"/>
      <c r="AO91" s="1231"/>
      <c r="AP91" s="1232"/>
      <c r="AQ91" s="1232"/>
      <c r="AR91" s="1236"/>
      <c r="AS91" s="1241"/>
      <c r="AT91" s="1242"/>
      <c r="AU91" s="1242"/>
      <c r="AV91" s="1242"/>
      <c r="AW91" s="1242"/>
      <c r="AX91" s="1242"/>
      <c r="AY91" s="1242"/>
      <c r="AZ91" s="1242"/>
      <c r="BA91" s="1242"/>
      <c r="BB91" s="1242"/>
      <c r="BC91" s="1242"/>
      <c r="BD91" s="1242"/>
      <c r="BE91" s="1243"/>
      <c r="BF91" s="554"/>
      <c r="BG91" s="554"/>
      <c r="BH91" s="554"/>
      <c r="BI91" s="554"/>
      <c r="BJ91" s="554"/>
      <c r="BK91" s="554"/>
      <c r="BL91" s="554"/>
      <c r="BM91" s="554"/>
      <c r="BN91" s="554"/>
      <c r="BO91" s="554"/>
      <c r="BP91" s="554"/>
      <c r="BQ91" s="554"/>
      <c r="BR91" s="438"/>
      <c r="BS91" s="438"/>
      <c r="BT91" s="438"/>
      <c r="BU91" s="438"/>
      <c r="BV91" s="438"/>
      <c r="BW91" s="438"/>
    </row>
    <row r="92" spans="1:75" ht="24" customHeight="1" x14ac:dyDescent="0.15">
      <c r="A92" s="877"/>
      <c r="B92" s="1250"/>
      <c r="C92" s="1251"/>
      <c r="D92" s="1252"/>
      <c r="E92" s="1250"/>
      <c r="F92" s="1251"/>
      <c r="G92" s="1252"/>
      <c r="H92" s="1267"/>
      <c r="I92" s="1268"/>
      <c r="J92" s="1268"/>
      <c r="K92" s="1227"/>
      <c r="L92" s="1273"/>
      <c r="M92" s="1274"/>
      <c r="N92" s="1274"/>
      <c r="O92" s="1236"/>
      <c r="P92" s="1259"/>
      <c r="Q92" s="1260"/>
      <c r="R92" s="1260"/>
      <c r="S92" s="1260"/>
      <c r="T92" s="1260"/>
      <c r="U92" s="1260"/>
      <c r="V92" s="1260"/>
      <c r="W92" s="1260"/>
      <c r="X92" s="1260"/>
      <c r="Y92" s="1260"/>
      <c r="Z92" s="1260"/>
      <c r="AA92" s="1260"/>
      <c r="AB92" s="1261"/>
      <c r="AD92" s="877"/>
      <c r="AE92" s="1214"/>
      <c r="AF92" s="1215"/>
      <c r="AG92" s="1216"/>
      <c r="AH92" s="1214"/>
      <c r="AI92" s="1215"/>
      <c r="AJ92" s="1216"/>
      <c r="AK92" s="1222"/>
      <c r="AL92" s="1223"/>
      <c r="AM92" s="1223"/>
      <c r="AN92" s="1227"/>
      <c r="AO92" s="1231"/>
      <c r="AP92" s="1232"/>
      <c r="AQ92" s="1232"/>
      <c r="AR92" s="1236"/>
      <c r="AS92" s="1241"/>
      <c r="AT92" s="1242"/>
      <c r="AU92" s="1242"/>
      <c r="AV92" s="1242"/>
      <c r="AW92" s="1242"/>
      <c r="AX92" s="1242"/>
      <c r="AY92" s="1242"/>
      <c r="AZ92" s="1242"/>
      <c r="BA92" s="1242"/>
      <c r="BB92" s="1242"/>
      <c r="BC92" s="1242"/>
      <c r="BD92" s="1242"/>
      <c r="BE92" s="1243"/>
      <c r="BF92" s="554"/>
      <c r="BG92" s="554"/>
      <c r="BH92" s="554"/>
      <c r="BI92" s="554"/>
      <c r="BJ92" s="554"/>
      <c r="BK92" s="554"/>
      <c r="BL92" s="554"/>
      <c r="BM92" s="554"/>
      <c r="BN92" s="554"/>
      <c r="BO92" s="554"/>
      <c r="BP92" s="554"/>
      <c r="BQ92" s="554"/>
      <c r="BR92" s="438"/>
      <c r="BS92" s="438"/>
      <c r="BT92" s="438"/>
      <c r="BU92" s="438"/>
      <c r="BV92" s="438"/>
      <c r="BW92" s="438"/>
    </row>
    <row r="93" spans="1:75" ht="24" customHeight="1" x14ac:dyDescent="0.15">
      <c r="A93" s="877"/>
      <c r="B93" s="1250"/>
      <c r="C93" s="1251"/>
      <c r="D93" s="1252"/>
      <c r="E93" s="1250"/>
      <c r="F93" s="1251"/>
      <c r="G93" s="1252"/>
      <c r="H93" s="1267"/>
      <c r="I93" s="1268"/>
      <c r="J93" s="1268"/>
      <c r="K93" s="1227"/>
      <c r="L93" s="1273"/>
      <c r="M93" s="1274"/>
      <c r="N93" s="1274"/>
      <c r="O93" s="1236"/>
      <c r="P93" s="1259"/>
      <c r="Q93" s="1260"/>
      <c r="R93" s="1260"/>
      <c r="S93" s="1260"/>
      <c r="T93" s="1260"/>
      <c r="U93" s="1260"/>
      <c r="V93" s="1260"/>
      <c r="W93" s="1260"/>
      <c r="X93" s="1260"/>
      <c r="Y93" s="1260"/>
      <c r="Z93" s="1260"/>
      <c r="AA93" s="1260"/>
      <c r="AB93" s="1261"/>
      <c r="AD93" s="877"/>
      <c r="AE93" s="1214"/>
      <c r="AF93" s="1215"/>
      <c r="AG93" s="1216"/>
      <c r="AH93" s="1214"/>
      <c r="AI93" s="1215"/>
      <c r="AJ93" s="1216"/>
      <c r="AK93" s="1222"/>
      <c r="AL93" s="1223"/>
      <c r="AM93" s="1223"/>
      <c r="AN93" s="1227"/>
      <c r="AO93" s="1231"/>
      <c r="AP93" s="1232"/>
      <c r="AQ93" s="1232"/>
      <c r="AR93" s="1236"/>
      <c r="AS93" s="1241"/>
      <c r="AT93" s="1242"/>
      <c r="AU93" s="1242"/>
      <c r="AV93" s="1242"/>
      <c r="AW93" s="1242"/>
      <c r="AX93" s="1242"/>
      <c r="AY93" s="1242"/>
      <c r="AZ93" s="1242"/>
      <c r="BA93" s="1242"/>
      <c r="BB93" s="1242"/>
      <c r="BC93" s="1242"/>
      <c r="BD93" s="1242"/>
      <c r="BE93" s="1243"/>
      <c r="BF93" s="554"/>
      <c r="BG93" s="554"/>
      <c r="BH93" s="554"/>
      <c r="BI93" s="554"/>
      <c r="BJ93" s="554"/>
      <c r="BK93" s="554"/>
      <c r="BL93" s="554"/>
      <c r="BM93" s="554"/>
      <c r="BN93" s="554"/>
      <c r="BO93" s="554"/>
      <c r="BP93" s="554"/>
      <c r="BQ93" s="554"/>
      <c r="BR93" s="438"/>
      <c r="BS93" s="438"/>
      <c r="BT93" s="438"/>
      <c r="BU93" s="438"/>
      <c r="BV93" s="438"/>
      <c r="BW93" s="438"/>
    </row>
    <row r="94" spans="1:75" ht="24" customHeight="1" x14ac:dyDescent="0.15">
      <c r="A94" s="877"/>
      <c r="B94" s="1250"/>
      <c r="C94" s="1251"/>
      <c r="D94" s="1252"/>
      <c r="E94" s="1250"/>
      <c r="F94" s="1251"/>
      <c r="G94" s="1252"/>
      <c r="H94" s="1267"/>
      <c r="I94" s="1268"/>
      <c r="J94" s="1268"/>
      <c r="K94" s="1227"/>
      <c r="L94" s="1273"/>
      <c r="M94" s="1274"/>
      <c r="N94" s="1274"/>
      <c r="O94" s="1236"/>
      <c r="P94" s="1259"/>
      <c r="Q94" s="1260"/>
      <c r="R94" s="1260"/>
      <c r="S94" s="1260"/>
      <c r="T94" s="1260"/>
      <c r="U94" s="1260"/>
      <c r="V94" s="1260"/>
      <c r="W94" s="1260"/>
      <c r="X94" s="1260"/>
      <c r="Y94" s="1260"/>
      <c r="Z94" s="1260"/>
      <c r="AA94" s="1260"/>
      <c r="AB94" s="1261"/>
      <c r="AD94" s="877"/>
      <c r="AE94" s="1214"/>
      <c r="AF94" s="1215"/>
      <c r="AG94" s="1216"/>
      <c r="AH94" s="1214"/>
      <c r="AI94" s="1215"/>
      <c r="AJ94" s="1216"/>
      <c r="AK94" s="1222"/>
      <c r="AL94" s="1223"/>
      <c r="AM94" s="1223"/>
      <c r="AN94" s="1227"/>
      <c r="AO94" s="1231"/>
      <c r="AP94" s="1232"/>
      <c r="AQ94" s="1232"/>
      <c r="AR94" s="1236"/>
      <c r="AS94" s="1241"/>
      <c r="AT94" s="1242"/>
      <c r="AU94" s="1242"/>
      <c r="AV94" s="1242"/>
      <c r="AW94" s="1242"/>
      <c r="AX94" s="1242"/>
      <c r="AY94" s="1242"/>
      <c r="AZ94" s="1242"/>
      <c r="BA94" s="1242"/>
      <c r="BB94" s="1242"/>
      <c r="BC94" s="1242"/>
      <c r="BD94" s="1242"/>
      <c r="BE94" s="1243"/>
      <c r="BF94" s="554"/>
      <c r="BG94" s="554"/>
      <c r="BH94" s="554"/>
      <c r="BI94" s="554"/>
      <c r="BJ94" s="554"/>
      <c r="BK94" s="554"/>
      <c r="BL94" s="554"/>
      <c r="BM94" s="554"/>
      <c r="BN94" s="554"/>
      <c r="BO94" s="554"/>
      <c r="BP94" s="554"/>
      <c r="BQ94" s="554"/>
      <c r="BR94" s="438"/>
      <c r="BS94" s="438"/>
      <c r="BT94" s="438"/>
      <c r="BU94" s="438"/>
      <c r="BV94" s="438"/>
      <c r="BW94" s="438"/>
    </row>
    <row r="95" spans="1:75" ht="24" customHeight="1" x14ac:dyDescent="0.15">
      <c r="A95" s="878"/>
      <c r="B95" s="1253"/>
      <c r="C95" s="1254"/>
      <c r="D95" s="1255"/>
      <c r="E95" s="1253"/>
      <c r="F95" s="1254"/>
      <c r="G95" s="1255"/>
      <c r="H95" s="1269"/>
      <c r="I95" s="1270"/>
      <c r="J95" s="1270"/>
      <c r="K95" s="1228"/>
      <c r="L95" s="1275"/>
      <c r="M95" s="1276"/>
      <c r="N95" s="1276"/>
      <c r="O95" s="1237"/>
      <c r="P95" s="1262"/>
      <c r="Q95" s="1263"/>
      <c r="R95" s="1263"/>
      <c r="S95" s="1263"/>
      <c r="T95" s="1263"/>
      <c r="U95" s="1263"/>
      <c r="V95" s="1263"/>
      <c r="W95" s="1263"/>
      <c r="X95" s="1263"/>
      <c r="Y95" s="1263"/>
      <c r="Z95" s="1263"/>
      <c r="AA95" s="1263"/>
      <c r="AB95" s="1264"/>
      <c r="AD95" s="878"/>
      <c r="AE95" s="1217"/>
      <c r="AF95" s="1218"/>
      <c r="AG95" s="1219"/>
      <c r="AH95" s="1217"/>
      <c r="AI95" s="1218"/>
      <c r="AJ95" s="1219"/>
      <c r="AK95" s="1224"/>
      <c r="AL95" s="1225"/>
      <c r="AM95" s="1225"/>
      <c r="AN95" s="1228"/>
      <c r="AO95" s="1233"/>
      <c r="AP95" s="1234"/>
      <c r="AQ95" s="1234"/>
      <c r="AR95" s="1237"/>
      <c r="AS95" s="1244"/>
      <c r="AT95" s="1245"/>
      <c r="AU95" s="1245"/>
      <c r="AV95" s="1245"/>
      <c r="AW95" s="1245"/>
      <c r="AX95" s="1245"/>
      <c r="AY95" s="1245"/>
      <c r="AZ95" s="1245"/>
      <c r="BA95" s="1245"/>
      <c r="BB95" s="1245"/>
      <c r="BC95" s="1245"/>
      <c r="BD95" s="1245"/>
      <c r="BE95" s="1246"/>
      <c r="BF95" s="554"/>
      <c r="BG95" s="554"/>
      <c r="BH95" s="554"/>
      <c r="BI95" s="554"/>
      <c r="BJ95" s="554"/>
      <c r="BK95" s="554"/>
      <c r="BL95" s="554"/>
      <c r="BM95" s="554"/>
      <c r="BN95" s="554"/>
      <c r="BO95" s="554"/>
      <c r="BP95" s="554"/>
      <c r="BQ95" s="554"/>
      <c r="BR95" s="438"/>
      <c r="BS95" s="438"/>
      <c r="BT95" s="438"/>
      <c r="BU95" s="438"/>
      <c r="BV95" s="438"/>
      <c r="BW95" s="438"/>
    </row>
    <row r="96" spans="1:75" ht="24" customHeight="1" x14ac:dyDescent="0.15">
      <c r="A96" s="876">
        <v>4</v>
      </c>
      <c r="B96" s="1247"/>
      <c r="C96" s="1248"/>
      <c r="D96" s="1249"/>
      <c r="E96" s="1247"/>
      <c r="F96" s="1248"/>
      <c r="G96" s="1249"/>
      <c r="H96" s="1265"/>
      <c r="I96" s="1266"/>
      <c r="J96" s="1266"/>
      <c r="K96" s="1226" t="s">
        <v>597</v>
      </c>
      <c r="L96" s="1271"/>
      <c r="M96" s="1272"/>
      <c r="N96" s="1272"/>
      <c r="O96" s="1235" t="s">
        <v>598</v>
      </c>
      <c r="P96" s="1256"/>
      <c r="Q96" s="1257"/>
      <c r="R96" s="1257"/>
      <c r="S96" s="1257"/>
      <c r="T96" s="1257"/>
      <c r="U96" s="1257"/>
      <c r="V96" s="1257"/>
      <c r="W96" s="1257"/>
      <c r="X96" s="1257"/>
      <c r="Y96" s="1257"/>
      <c r="Z96" s="1257"/>
      <c r="AA96" s="1257"/>
      <c r="AB96" s="1258"/>
      <c r="AD96" s="876">
        <v>4</v>
      </c>
      <c r="AE96" s="1211" t="s">
        <v>662</v>
      </c>
      <c r="AF96" s="1212"/>
      <c r="AG96" s="1213"/>
      <c r="AH96" s="1211" t="s">
        <v>641</v>
      </c>
      <c r="AI96" s="1212"/>
      <c r="AJ96" s="1213"/>
      <c r="AK96" s="1220">
        <v>23</v>
      </c>
      <c r="AL96" s="1221"/>
      <c r="AM96" s="1221"/>
      <c r="AN96" s="1226" t="s">
        <v>597</v>
      </c>
      <c r="AO96" s="1229">
        <v>7.3040000000000003</v>
      </c>
      <c r="AP96" s="1230"/>
      <c r="AQ96" s="1230"/>
      <c r="AR96" s="1235" t="s">
        <v>394</v>
      </c>
      <c r="AS96" s="1238" t="s">
        <v>790</v>
      </c>
      <c r="AT96" s="1239"/>
      <c r="AU96" s="1239"/>
      <c r="AV96" s="1239"/>
      <c r="AW96" s="1239"/>
      <c r="AX96" s="1239"/>
      <c r="AY96" s="1239"/>
      <c r="AZ96" s="1239"/>
      <c r="BA96" s="1239"/>
      <c r="BB96" s="1239"/>
      <c r="BC96" s="1239"/>
      <c r="BD96" s="1239"/>
      <c r="BE96" s="1240"/>
      <c r="BF96" s="554"/>
      <c r="BG96" s="554"/>
      <c r="BH96" s="554"/>
      <c r="BI96" s="554"/>
      <c r="BJ96" s="554"/>
      <c r="BK96" s="554"/>
      <c r="BL96" s="554"/>
      <c r="BM96" s="554"/>
      <c r="BN96" s="554"/>
      <c r="BO96" s="554"/>
      <c r="BP96" s="554"/>
      <c r="BQ96" s="554"/>
      <c r="BR96" s="438"/>
      <c r="BS96" s="438"/>
      <c r="BT96" s="438"/>
      <c r="BU96" s="438"/>
      <c r="BV96" s="438"/>
      <c r="BW96" s="438"/>
    </row>
    <row r="97" spans="1:75" ht="24" customHeight="1" x14ac:dyDescent="0.15">
      <c r="A97" s="877"/>
      <c r="B97" s="1250"/>
      <c r="C97" s="1251"/>
      <c r="D97" s="1252"/>
      <c r="E97" s="1250"/>
      <c r="F97" s="1251"/>
      <c r="G97" s="1252"/>
      <c r="H97" s="1267"/>
      <c r="I97" s="1268"/>
      <c r="J97" s="1268"/>
      <c r="K97" s="1227"/>
      <c r="L97" s="1273"/>
      <c r="M97" s="1274"/>
      <c r="N97" s="1274"/>
      <c r="O97" s="1236"/>
      <c r="P97" s="1259"/>
      <c r="Q97" s="1260"/>
      <c r="R97" s="1260"/>
      <c r="S97" s="1260"/>
      <c r="T97" s="1260"/>
      <c r="U97" s="1260"/>
      <c r="V97" s="1260"/>
      <c r="W97" s="1260"/>
      <c r="X97" s="1260"/>
      <c r="Y97" s="1260"/>
      <c r="Z97" s="1260"/>
      <c r="AA97" s="1260"/>
      <c r="AB97" s="1261"/>
      <c r="AD97" s="877"/>
      <c r="AE97" s="1214"/>
      <c r="AF97" s="1215"/>
      <c r="AG97" s="1216"/>
      <c r="AH97" s="1214"/>
      <c r="AI97" s="1215"/>
      <c r="AJ97" s="1216"/>
      <c r="AK97" s="1222"/>
      <c r="AL97" s="1223"/>
      <c r="AM97" s="1223"/>
      <c r="AN97" s="1227"/>
      <c r="AO97" s="1231"/>
      <c r="AP97" s="1232"/>
      <c r="AQ97" s="1232"/>
      <c r="AR97" s="1236"/>
      <c r="AS97" s="1241"/>
      <c r="AT97" s="1242"/>
      <c r="AU97" s="1242"/>
      <c r="AV97" s="1242"/>
      <c r="AW97" s="1242"/>
      <c r="AX97" s="1242"/>
      <c r="AY97" s="1242"/>
      <c r="AZ97" s="1242"/>
      <c r="BA97" s="1242"/>
      <c r="BB97" s="1242"/>
      <c r="BC97" s="1242"/>
      <c r="BD97" s="1242"/>
      <c r="BE97" s="1243"/>
      <c r="BF97" s="554"/>
      <c r="BG97" s="554"/>
      <c r="BH97" s="554"/>
      <c r="BI97" s="554"/>
      <c r="BJ97" s="554"/>
      <c r="BK97" s="554"/>
      <c r="BL97" s="554"/>
      <c r="BM97" s="554"/>
      <c r="BN97" s="554"/>
      <c r="BO97" s="554"/>
      <c r="BP97" s="554"/>
      <c r="BQ97" s="554"/>
      <c r="BR97" s="438"/>
      <c r="BS97" s="438"/>
      <c r="BT97" s="438"/>
      <c r="BU97" s="438"/>
      <c r="BV97" s="438"/>
      <c r="BW97" s="438"/>
    </row>
    <row r="98" spans="1:75" ht="24" customHeight="1" x14ac:dyDescent="0.15">
      <c r="A98" s="877"/>
      <c r="B98" s="1250"/>
      <c r="C98" s="1251"/>
      <c r="D98" s="1252"/>
      <c r="E98" s="1250"/>
      <c r="F98" s="1251"/>
      <c r="G98" s="1252"/>
      <c r="H98" s="1267"/>
      <c r="I98" s="1268"/>
      <c r="J98" s="1268"/>
      <c r="K98" s="1227"/>
      <c r="L98" s="1273"/>
      <c r="M98" s="1274"/>
      <c r="N98" s="1274"/>
      <c r="O98" s="1236"/>
      <c r="P98" s="1259"/>
      <c r="Q98" s="1260"/>
      <c r="R98" s="1260"/>
      <c r="S98" s="1260"/>
      <c r="T98" s="1260"/>
      <c r="U98" s="1260"/>
      <c r="V98" s="1260"/>
      <c r="W98" s="1260"/>
      <c r="X98" s="1260"/>
      <c r="Y98" s="1260"/>
      <c r="Z98" s="1260"/>
      <c r="AA98" s="1260"/>
      <c r="AB98" s="1261"/>
      <c r="AD98" s="877"/>
      <c r="AE98" s="1214"/>
      <c r="AF98" s="1215"/>
      <c r="AG98" s="1216"/>
      <c r="AH98" s="1214"/>
      <c r="AI98" s="1215"/>
      <c r="AJ98" s="1216"/>
      <c r="AK98" s="1222"/>
      <c r="AL98" s="1223"/>
      <c r="AM98" s="1223"/>
      <c r="AN98" s="1227"/>
      <c r="AO98" s="1231"/>
      <c r="AP98" s="1232"/>
      <c r="AQ98" s="1232"/>
      <c r="AR98" s="1236"/>
      <c r="AS98" s="1241"/>
      <c r="AT98" s="1242"/>
      <c r="AU98" s="1242"/>
      <c r="AV98" s="1242"/>
      <c r="AW98" s="1242"/>
      <c r="AX98" s="1242"/>
      <c r="AY98" s="1242"/>
      <c r="AZ98" s="1242"/>
      <c r="BA98" s="1242"/>
      <c r="BB98" s="1242"/>
      <c r="BC98" s="1242"/>
      <c r="BD98" s="1242"/>
      <c r="BE98" s="1243"/>
      <c r="BF98" s="554"/>
      <c r="BG98" s="554"/>
      <c r="BH98" s="554"/>
      <c r="BI98" s="554"/>
      <c r="BJ98" s="554"/>
      <c r="BK98" s="554"/>
      <c r="BL98" s="554"/>
      <c r="BM98" s="554"/>
      <c r="BN98" s="554"/>
      <c r="BO98" s="554"/>
      <c r="BP98" s="554"/>
      <c r="BQ98" s="554"/>
      <c r="BR98" s="438"/>
      <c r="BS98" s="438"/>
      <c r="BT98" s="438"/>
      <c r="BU98" s="438"/>
      <c r="BV98" s="438"/>
      <c r="BW98" s="438"/>
    </row>
    <row r="99" spans="1:75" ht="24" customHeight="1" x14ac:dyDescent="0.15">
      <c r="A99" s="877"/>
      <c r="B99" s="1250"/>
      <c r="C99" s="1251"/>
      <c r="D99" s="1252"/>
      <c r="E99" s="1250"/>
      <c r="F99" s="1251"/>
      <c r="G99" s="1252"/>
      <c r="H99" s="1267"/>
      <c r="I99" s="1268"/>
      <c r="J99" s="1268"/>
      <c r="K99" s="1227"/>
      <c r="L99" s="1273"/>
      <c r="M99" s="1274"/>
      <c r="N99" s="1274"/>
      <c r="O99" s="1236"/>
      <c r="P99" s="1259"/>
      <c r="Q99" s="1260"/>
      <c r="R99" s="1260"/>
      <c r="S99" s="1260"/>
      <c r="T99" s="1260"/>
      <c r="U99" s="1260"/>
      <c r="V99" s="1260"/>
      <c r="W99" s="1260"/>
      <c r="X99" s="1260"/>
      <c r="Y99" s="1260"/>
      <c r="Z99" s="1260"/>
      <c r="AA99" s="1260"/>
      <c r="AB99" s="1261"/>
      <c r="AD99" s="877"/>
      <c r="AE99" s="1214"/>
      <c r="AF99" s="1215"/>
      <c r="AG99" s="1216"/>
      <c r="AH99" s="1214"/>
      <c r="AI99" s="1215"/>
      <c r="AJ99" s="1216"/>
      <c r="AK99" s="1222"/>
      <c r="AL99" s="1223"/>
      <c r="AM99" s="1223"/>
      <c r="AN99" s="1227"/>
      <c r="AO99" s="1231"/>
      <c r="AP99" s="1232"/>
      <c r="AQ99" s="1232"/>
      <c r="AR99" s="1236"/>
      <c r="AS99" s="1241"/>
      <c r="AT99" s="1242"/>
      <c r="AU99" s="1242"/>
      <c r="AV99" s="1242"/>
      <c r="AW99" s="1242"/>
      <c r="AX99" s="1242"/>
      <c r="AY99" s="1242"/>
      <c r="AZ99" s="1242"/>
      <c r="BA99" s="1242"/>
      <c r="BB99" s="1242"/>
      <c r="BC99" s="1242"/>
      <c r="BD99" s="1242"/>
      <c r="BE99" s="1243"/>
      <c r="BF99" s="554"/>
      <c r="BG99" s="554"/>
      <c r="BH99" s="554"/>
      <c r="BI99" s="554"/>
      <c r="BJ99" s="554"/>
      <c r="BK99" s="554"/>
      <c r="BL99" s="554"/>
      <c r="BM99" s="554"/>
      <c r="BN99" s="554"/>
      <c r="BO99" s="554"/>
      <c r="BP99" s="554"/>
      <c r="BQ99" s="554"/>
      <c r="BR99" s="438"/>
      <c r="BS99" s="438"/>
      <c r="BT99" s="438"/>
      <c r="BU99" s="438"/>
      <c r="BV99" s="438"/>
      <c r="BW99" s="438"/>
    </row>
    <row r="100" spans="1:75" ht="24" customHeight="1" x14ac:dyDescent="0.15">
      <c r="A100" s="877"/>
      <c r="B100" s="1250"/>
      <c r="C100" s="1251"/>
      <c r="D100" s="1252"/>
      <c r="E100" s="1250"/>
      <c r="F100" s="1251"/>
      <c r="G100" s="1252"/>
      <c r="H100" s="1267"/>
      <c r="I100" s="1268"/>
      <c r="J100" s="1268"/>
      <c r="K100" s="1227"/>
      <c r="L100" s="1273"/>
      <c r="M100" s="1274"/>
      <c r="N100" s="1274"/>
      <c r="O100" s="1236"/>
      <c r="P100" s="1259"/>
      <c r="Q100" s="1260"/>
      <c r="R100" s="1260"/>
      <c r="S100" s="1260"/>
      <c r="T100" s="1260"/>
      <c r="U100" s="1260"/>
      <c r="V100" s="1260"/>
      <c r="W100" s="1260"/>
      <c r="X100" s="1260"/>
      <c r="Y100" s="1260"/>
      <c r="Z100" s="1260"/>
      <c r="AA100" s="1260"/>
      <c r="AB100" s="1261"/>
      <c r="AD100" s="877"/>
      <c r="AE100" s="1214"/>
      <c r="AF100" s="1215"/>
      <c r="AG100" s="1216"/>
      <c r="AH100" s="1214"/>
      <c r="AI100" s="1215"/>
      <c r="AJ100" s="1216"/>
      <c r="AK100" s="1222"/>
      <c r="AL100" s="1223"/>
      <c r="AM100" s="1223"/>
      <c r="AN100" s="1227"/>
      <c r="AO100" s="1231"/>
      <c r="AP100" s="1232"/>
      <c r="AQ100" s="1232"/>
      <c r="AR100" s="1236"/>
      <c r="AS100" s="1241"/>
      <c r="AT100" s="1242"/>
      <c r="AU100" s="1242"/>
      <c r="AV100" s="1242"/>
      <c r="AW100" s="1242"/>
      <c r="AX100" s="1242"/>
      <c r="AY100" s="1242"/>
      <c r="AZ100" s="1242"/>
      <c r="BA100" s="1242"/>
      <c r="BB100" s="1242"/>
      <c r="BC100" s="1242"/>
      <c r="BD100" s="1242"/>
      <c r="BE100" s="1243"/>
      <c r="BF100" s="554"/>
      <c r="BG100" s="554"/>
      <c r="BH100" s="554"/>
      <c r="BI100" s="554"/>
      <c r="BJ100" s="554"/>
      <c r="BK100" s="554"/>
      <c r="BL100" s="554"/>
      <c r="BM100" s="554"/>
      <c r="BN100" s="554"/>
      <c r="BO100" s="554"/>
      <c r="BP100" s="554"/>
      <c r="BQ100" s="554"/>
      <c r="BR100" s="438"/>
      <c r="BS100" s="438"/>
      <c r="BT100" s="438"/>
      <c r="BU100" s="438"/>
      <c r="BV100" s="438"/>
      <c r="BW100" s="438"/>
    </row>
    <row r="101" spans="1:75" ht="24" customHeight="1" x14ac:dyDescent="0.15">
      <c r="A101" s="877"/>
      <c r="B101" s="1250"/>
      <c r="C101" s="1251"/>
      <c r="D101" s="1252"/>
      <c r="E101" s="1250"/>
      <c r="F101" s="1251"/>
      <c r="G101" s="1252"/>
      <c r="H101" s="1267"/>
      <c r="I101" s="1268"/>
      <c r="J101" s="1268"/>
      <c r="K101" s="1227"/>
      <c r="L101" s="1273"/>
      <c r="M101" s="1274"/>
      <c r="N101" s="1274"/>
      <c r="O101" s="1236"/>
      <c r="P101" s="1259"/>
      <c r="Q101" s="1260"/>
      <c r="R101" s="1260"/>
      <c r="S101" s="1260"/>
      <c r="T101" s="1260"/>
      <c r="U101" s="1260"/>
      <c r="V101" s="1260"/>
      <c r="W101" s="1260"/>
      <c r="X101" s="1260"/>
      <c r="Y101" s="1260"/>
      <c r="Z101" s="1260"/>
      <c r="AA101" s="1260"/>
      <c r="AB101" s="1261"/>
      <c r="AD101" s="877"/>
      <c r="AE101" s="1214"/>
      <c r="AF101" s="1215"/>
      <c r="AG101" s="1216"/>
      <c r="AH101" s="1214"/>
      <c r="AI101" s="1215"/>
      <c r="AJ101" s="1216"/>
      <c r="AK101" s="1222"/>
      <c r="AL101" s="1223"/>
      <c r="AM101" s="1223"/>
      <c r="AN101" s="1227"/>
      <c r="AO101" s="1231"/>
      <c r="AP101" s="1232"/>
      <c r="AQ101" s="1232"/>
      <c r="AR101" s="1236"/>
      <c r="AS101" s="1241"/>
      <c r="AT101" s="1242"/>
      <c r="AU101" s="1242"/>
      <c r="AV101" s="1242"/>
      <c r="AW101" s="1242"/>
      <c r="AX101" s="1242"/>
      <c r="AY101" s="1242"/>
      <c r="AZ101" s="1242"/>
      <c r="BA101" s="1242"/>
      <c r="BB101" s="1242"/>
      <c r="BC101" s="1242"/>
      <c r="BD101" s="1242"/>
      <c r="BE101" s="1243"/>
      <c r="BF101" s="554"/>
      <c r="BG101" s="554"/>
      <c r="BH101" s="554"/>
      <c r="BI101" s="554"/>
      <c r="BJ101" s="554"/>
      <c r="BK101" s="554"/>
      <c r="BL101" s="554"/>
      <c r="BM101" s="554"/>
      <c r="BN101" s="554"/>
      <c r="BO101" s="554"/>
      <c r="BP101" s="554"/>
      <c r="BQ101" s="554"/>
      <c r="BR101" s="438"/>
      <c r="BS101" s="438"/>
      <c r="BT101" s="438"/>
      <c r="BU101" s="438"/>
      <c r="BV101" s="438"/>
      <c r="BW101" s="438"/>
    </row>
    <row r="102" spans="1:75" ht="24" customHeight="1" x14ac:dyDescent="0.15">
      <c r="A102" s="877"/>
      <c r="B102" s="1250"/>
      <c r="C102" s="1251"/>
      <c r="D102" s="1252"/>
      <c r="E102" s="1250"/>
      <c r="F102" s="1251"/>
      <c r="G102" s="1252"/>
      <c r="H102" s="1267"/>
      <c r="I102" s="1268"/>
      <c r="J102" s="1268"/>
      <c r="K102" s="1227"/>
      <c r="L102" s="1273"/>
      <c r="M102" s="1274"/>
      <c r="N102" s="1274"/>
      <c r="O102" s="1236"/>
      <c r="P102" s="1259"/>
      <c r="Q102" s="1260"/>
      <c r="R102" s="1260"/>
      <c r="S102" s="1260"/>
      <c r="T102" s="1260"/>
      <c r="U102" s="1260"/>
      <c r="V102" s="1260"/>
      <c r="W102" s="1260"/>
      <c r="X102" s="1260"/>
      <c r="Y102" s="1260"/>
      <c r="Z102" s="1260"/>
      <c r="AA102" s="1260"/>
      <c r="AB102" s="1261"/>
      <c r="AD102" s="877"/>
      <c r="AE102" s="1214"/>
      <c r="AF102" s="1215"/>
      <c r="AG102" s="1216"/>
      <c r="AH102" s="1214"/>
      <c r="AI102" s="1215"/>
      <c r="AJ102" s="1216"/>
      <c r="AK102" s="1222"/>
      <c r="AL102" s="1223"/>
      <c r="AM102" s="1223"/>
      <c r="AN102" s="1227"/>
      <c r="AO102" s="1231"/>
      <c r="AP102" s="1232"/>
      <c r="AQ102" s="1232"/>
      <c r="AR102" s="1236"/>
      <c r="AS102" s="1241"/>
      <c r="AT102" s="1242"/>
      <c r="AU102" s="1242"/>
      <c r="AV102" s="1242"/>
      <c r="AW102" s="1242"/>
      <c r="AX102" s="1242"/>
      <c r="AY102" s="1242"/>
      <c r="AZ102" s="1242"/>
      <c r="BA102" s="1242"/>
      <c r="BB102" s="1242"/>
      <c r="BC102" s="1242"/>
      <c r="BD102" s="1242"/>
      <c r="BE102" s="1243"/>
      <c r="BF102" s="554"/>
      <c r="BG102" s="554"/>
      <c r="BH102" s="554"/>
      <c r="BI102" s="554"/>
      <c r="BJ102" s="554"/>
      <c r="BK102" s="554"/>
      <c r="BL102" s="554"/>
      <c r="BM102" s="554"/>
      <c r="BN102" s="554"/>
      <c r="BO102" s="554"/>
      <c r="BP102" s="554"/>
      <c r="BQ102" s="554"/>
      <c r="BR102" s="438"/>
      <c r="BS102" s="438"/>
      <c r="BT102" s="438"/>
      <c r="BU102" s="438"/>
      <c r="BV102" s="438"/>
      <c r="BW102" s="438"/>
    </row>
    <row r="103" spans="1:75" ht="24" customHeight="1" x14ac:dyDescent="0.15">
      <c r="A103" s="877"/>
      <c r="B103" s="1250"/>
      <c r="C103" s="1251"/>
      <c r="D103" s="1252"/>
      <c r="E103" s="1250"/>
      <c r="F103" s="1251"/>
      <c r="G103" s="1252"/>
      <c r="H103" s="1267"/>
      <c r="I103" s="1268"/>
      <c r="J103" s="1268"/>
      <c r="K103" s="1227"/>
      <c r="L103" s="1273"/>
      <c r="M103" s="1274"/>
      <c r="N103" s="1274"/>
      <c r="O103" s="1236"/>
      <c r="P103" s="1259"/>
      <c r="Q103" s="1260"/>
      <c r="R103" s="1260"/>
      <c r="S103" s="1260"/>
      <c r="T103" s="1260"/>
      <c r="U103" s="1260"/>
      <c r="V103" s="1260"/>
      <c r="W103" s="1260"/>
      <c r="X103" s="1260"/>
      <c r="Y103" s="1260"/>
      <c r="Z103" s="1260"/>
      <c r="AA103" s="1260"/>
      <c r="AB103" s="1261"/>
      <c r="AD103" s="877"/>
      <c r="AE103" s="1214"/>
      <c r="AF103" s="1215"/>
      <c r="AG103" s="1216"/>
      <c r="AH103" s="1214"/>
      <c r="AI103" s="1215"/>
      <c r="AJ103" s="1216"/>
      <c r="AK103" s="1222"/>
      <c r="AL103" s="1223"/>
      <c r="AM103" s="1223"/>
      <c r="AN103" s="1227"/>
      <c r="AO103" s="1231"/>
      <c r="AP103" s="1232"/>
      <c r="AQ103" s="1232"/>
      <c r="AR103" s="1236"/>
      <c r="AS103" s="1241"/>
      <c r="AT103" s="1242"/>
      <c r="AU103" s="1242"/>
      <c r="AV103" s="1242"/>
      <c r="AW103" s="1242"/>
      <c r="AX103" s="1242"/>
      <c r="AY103" s="1242"/>
      <c r="AZ103" s="1242"/>
      <c r="BA103" s="1242"/>
      <c r="BB103" s="1242"/>
      <c r="BC103" s="1242"/>
      <c r="BD103" s="1242"/>
      <c r="BE103" s="1243"/>
      <c r="BF103" s="554"/>
      <c r="BG103" s="554"/>
      <c r="BH103" s="554"/>
      <c r="BI103" s="554"/>
      <c r="BJ103" s="554"/>
      <c r="BK103" s="554"/>
      <c r="BL103" s="554"/>
      <c r="BM103" s="554"/>
      <c r="BN103" s="554"/>
      <c r="BO103" s="554"/>
      <c r="BP103" s="554"/>
      <c r="BQ103" s="554"/>
      <c r="BR103" s="438"/>
      <c r="BS103" s="438"/>
      <c r="BT103" s="438"/>
      <c r="BU103" s="438"/>
      <c r="BV103" s="438"/>
      <c r="BW103" s="438"/>
    </row>
    <row r="104" spans="1:75" ht="24" customHeight="1" x14ac:dyDescent="0.15">
      <c r="A104" s="878"/>
      <c r="B104" s="1253"/>
      <c r="C104" s="1254"/>
      <c r="D104" s="1255"/>
      <c r="E104" s="1253"/>
      <c r="F104" s="1254"/>
      <c r="G104" s="1255"/>
      <c r="H104" s="1269"/>
      <c r="I104" s="1270"/>
      <c r="J104" s="1270"/>
      <c r="K104" s="1228"/>
      <c r="L104" s="1275"/>
      <c r="M104" s="1276"/>
      <c r="N104" s="1276"/>
      <c r="O104" s="1237"/>
      <c r="P104" s="1262"/>
      <c r="Q104" s="1263"/>
      <c r="R104" s="1263"/>
      <c r="S104" s="1263"/>
      <c r="T104" s="1263"/>
      <c r="U104" s="1263"/>
      <c r="V104" s="1263"/>
      <c r="W104" s="1263"/>
      <c r="X104" s="1263"/>
      <c r="Y104" s="1263"/>
      <c r="Z104" s="1263"/>
      <c r="AA104" s="1263"/>
      <c r="AB104" s="1264"/>
      <c r="AD104" s="878"/>
      <c r="AE104" s="1217"/>
      <c r="AF104" s="1218"/>
      <c r="AG104" s="1219"/>
      <c r="AH104" s="1217"/>
      <c r="AI104" s="1218"/>
      <c r="AJ104" s="1219"/>
      <c r="AK104" s="1224"/>
      <c r="AL104" s="1225"/>
      <c r="AM104" s="1225"/>
      <c r="AN104" s="1228"/>
      <c r="AO104" s="1233"/>
      <c r="AP104" s="1234"/>
      <c r="AQ104" s="1234"/>
      <c r="AR104" s="1237"/>
      <c r="AS104" s="1244"/>
      <c r="AT104" s="1245"/>
      <c r="AU104" s="1245"/>
      <c r="AV104" s="1245"/>
      <c r="AW104" s="1245"/>
      <c r="AX104" s="1245"/>
      <c r="AY104" s="1245"/>
      <c r="AZ104" s="1245"/>
      <c r="BA104" s="1245"/>
      <c r="BB104" s="1245"/>
      <c r="BC104" s="1245"/>
      <c r="BD104" s="1245"/>
      <c r="BE104" s="1246"/>
      <c r="BF104" s="554"/>
      <c r="BG104" s="554"/>
      <c r="BH104" s="554"/>
      <c r="BI104" s="554"/>
      <c r="BJ104" s="554"/>
      <c r="BK104" s="554"/>
      <c r="BL104" s="554"/>
      <c r="BM104" s="554"/>
      <c r="BN104" s="554"/>
      <c r="BO104" s="554"/>
      <c r="BP104" s="554"/>
      <c r="BQ104" s="554"/>
      <c r="BR104" s="438"/>
      <c r="BS104" s="438"/>
      <c r="BT104" s="438"/>
      <c r="BU104" s="438"/>
      <c r="BV104" s="438"/>
      <c r="BW104" s="438"/>
    </row>
    <row r="105" spans="1:75" x14ac:dyDescent="0.15">
      <c r="P105" s="553"/>
      <c r="Q105" s="553"/>
      <c r="R105" s="553"/>
      <c r="S105" s="553"/>
      <c r="T105" s="553"/>
      <c r="U105" s="553"/>
      <c r="V105" s="553"/>
      <c r="W105" s="553"/>
      <c r="X105" s="553"/>
      <c r="Y105" s="553"/>
      <c r="Z105" s="553"/>
      <c r="AA105" s="553"/>
      <c r="AB105" s="553"/>
      <c r="AS105" s="553"/>
      <c r="AT105" s="553"/>
      <c r="AU105" s="553"/>
      <c r="AV105" s="553"/>
      <c r="AW105" s="553"/>
      <c r="AX105" s="553"/>
      <c r="AY105" s="553"/>
      <c r="AZ105" s="553"/>
      <c r="BA105" s="553"/>
      <c r="BB105" s="553"/>
      <c r="BC105" s="553"/>
      <c r="BD105" s="553"/>
      <c r="BE105" s="553"/>
      <c r="BF105" s="553"/>
      <c r="BG105" s="553"/>
      <c r="BH105" s="553"/>
      <c r="BI105" s="553"/>
      <c r="BJ105" s="553"/>
      <c r="BK105" s="553"/>
      <c r="BL105" s="553"/>
      <c r="BM105" s="553"/>
      <c r="BN105" s="553"/>
      <c r="BO105" s="553"/>
      <c r="BP105" s="553"/>
      <c r="BQ105" s="553"/>
      <c r="BR105" s="438"/>
      <c r="BS105" s="438"/>
      <c r="BT105" s="438"/>
      <c r="BU105" s="438"/>
      <c r="BV105" s="438"/>
      <c r="BW105" s="438"/>
    </row>
    <row r="106" spans="1:75" x14ac:dyDescent="0.15">
      <c r="A106" s="85" t="s">
        <v>445</v>
      </c>
      <c r="P106" s="553"/>
      <c r="Q106" s="553"/>
      <c r="R106" s="553"/>
      <c r="S106" s="553"/>
      <c r="T106" s="553"/>
      <c r="U106" s="553"/>
      <c r="V106" s="553"/>
      <c r="W106" s="553"/>
      <c r="X106" s="553"/>
      <c r="Y106" s="553"/>
      <c r="Z106" s="553"/>
      <c r="AA106" s="553"/>
      <c r="AB106" s="553"/>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8"/>
      <c r="AY106" s="438"/>
      <c r="AZ106" s="438"/>
      <c r="BA106" s="438"/>
      <c r="BB106" s="438"/>
      <c r="BC106" s="438"/>
      <c r="BD106" s="438"/>
      <c r="BE106" s="438"/>
      <c r="BF106" s="553"/>
      <c r="BG106" s="553"/>
      <c r="BH106" s="553"/>
      <c r="BI106" s="553"/>
      <c r="BJ106" s="553"/>
      <c r="BK106" s="553"/>
      <c r="BL106" s="553"/>
      <c r="BM106" s="553"/>
      <c r="BN106" s="553"/>
      <c r="BO106" s="553"/>
      <c r="BP106" s="553"/>
      <c r="BQ106" s="553"/>
      <c r="BR106" s="438"/>
      <c r="BS106" s="438"/>
      <c r="BT106" s="438"/>
      <c r="BU106" s="438"/>
      <c r="BV106" s="438"/>
      <c r="BW106" s="438"/>
    </row>
    <row r="107" spans="1:75" x14ac:dyDescent="0.15">
      <c r="A107" s="85" t="s">
        <v>477</v>
      </c>
      <c r="P107" s="553"/>
      <c r="Q107" s="553"/>
      <c r="R107" s="553"/>
      <c r="S107" s="553"/>
      <c r="T107" s="553"/>
      <c r="U107" s="553"/>
      <c r="V107" s="553"/>
      <c r="W107" s="553"/>
      <c r="X107" s="553"/>
      <c r="Y107" s="553"/>
      <c r="Z107" s="553"/>
      <c r="AA107" s="553"/>
      <c r="AB107" s="553"/>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8"/>
      <c r="AY107" s="438"/>
      <c r="AZ107" s="438"/>
      <c r="BA107" s="438"/>
      <c r="BB107" s="438"/>
      <c r="BC107" s="438"/>
      <c r="BD107" s="438"/>
      <c r="BE107" s="438"/>
      <c r="BF107" s="553"/>
      <c r="BG107" s="553"/>
      <c r="BH107" s="553"/>
      <c r="BI107" s="553"/>
      <c r="BJ107" s="553"/>
      <c r="BK107" s="553"/>
      <c r="BL107" s="553"/>
      <c r="BM107" s="553"/>
      <c r="BN107" s="553"/>
      <c r="BO107" s="553"/>
      <c r="BP107" s="553"/>
      <c r="BQ107" s="553"/>
      <c r="BR107" s="438"/>
      <c r="BS107" s="438"/>
      <c r="BT107" s="438"/>
      <c r="BU107" s="438"/>
      <c r="BV107" s="438"/>
      <c r="BW107" s="438"/>
    </row>
    <row r="108" spans="1:75" x14ac:dyDescent="0.15">
      <c r="P108" s="553"/>
      <c r="Q108" s="553"/>
      <c r="R108" s="553"/>
      <c r="S108" s="553"/>
      <c r="T108" s="553"/>
      <c r="U108" s="553"/>
      <c r="V108" s="553"/>
      <c r="W108" s="553"/>
      <c r="X108" s="553"/>
      <c r="Y108" s="553"/>
      <c r="Z108" s="553"/>
      <c r="AA108" s="553"/>
      <c r="AB108" s="553"/>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553"/>
      <c r="BG108" s="553"/>
      <c r="BH108" s="553"/>
      <c r="BI108" s="553"/>
      <c r="BJ108" s="553"/>
      <c r="BK108" s="553"/>
      <c r="BL108" s="553"/>
      <c r="BM108" s="553"/>
      <c r="BN108" s="553"/>
      <c r="BO108" s="553"/>
      <c r="BP108" s="553"/>
      <c r="BQ108" s="553"/>
      <c r="BR108" s="438"/>
      <c r="BS108" s="438"/>
      <c r="BT108" s="438"/>
      <c r="BU108" s="438"/>
      <c r="BV108" s="438"/>
      <c r="BW108" s="438"/>
    </row>
    <row r="109" spans="1:75" ht="45" customHeight="1" x14ac:dyDescent="0.15">
      <c r="A109" s="429" t="s">
        <v>446</v>
      </c>
      <c r="B109" s="724" t="s">
        <v>24</v>
      </c>
      <c r="C109" s="1289"/>
      <c r="D109" s="1290"/>
      <c r="E109" s="724" t="s">
        <v>13</v>
      </c>
      <c r="F109" s="1289"/>
      <c r="G109" s="1290"/>
      <c r="H109" s="730" t="s">
        <v>592</v>
      </c>
      <c r="I109" s="1287"/>
      <c r="J109" s="1287"/>
      <c r="K109" s="1288"/>
      <c r="L109" s="730" t="s">
        <v>454</v>
      </c>
      <c r="M109" s="1287"/>
      <c r="N109" s="1287"/>
      <c r="O109" s="1288"/>
      <c r="P109" s="730" t="s">
        <v>447</v>
      </c>
      <c r="Q109" s="1287"/>
      <c r="R109" s="1287"/>
      <c r="S109" s="1287"/>
      <c r="T109" s="1287"/>
      <c r="U109" s="1287"/>
      <c r="V109" s="1287"/>
      <c r="W109" s="1287"/>
      <c r="X109" s="1287"/>
      <c r="Y109" s="1287"/>
      <c r="Z109" s="1287"/>
      <c r="AA109" s="1287"/>
      <c r="AB109" s="128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8"/>
      <c r="AY109" s="438"/>
      <c r="AZ109" s="438"/>
      <c r="BA109" s="438"/>
      <c r="BB109" s="438"/>
      <c r="BC109" s="438"/>
      <c r="BD109" s="438"/>
      <c r="BE109" s="438"/>
      <c r="BF109" s="91"/>
      <c r="BG109" s="91"/>
      <c r="BH109" s="91"/>
      <c r="BI109" s="91"/>
      <c r="BJ109" s="91"/>
      <c r="BK109" s="91"/>
      <c r="BL109" s="91"/>
      <c r="BM109" s="91"/>
      <c r="BN109" s="91"/>
      <c r="BO109" s="91"/>
      <c r="BP109" s="91"/>
      <c r="BQ109" s="91"/>
      <c r="BR109" s="438"/>
      <c r="BS109" s="438"/>
      <c r="BT109" s="438"/>
      <c r="BU109" s="438"/>
      <c r="BV109" s="438"/>
      <c r="BW109" s="438"/>
    </row>
    <row r="110" spans="1:75" ht="24" customHeight="1" x14ac:dyDescent="0.15">
      <c r="A110" s="876">
        <v>5</v>
      </c>
      <c r="B110" s="1247"/>
      <c r="C110" s="1248"/>
      <c r="D110" s="1249"/>
      <c r="E110" s="1247"/>
      <c r="F110" s="1248"/>
      <c r="G110" s="1249"/>
      <c r="H110" s="1265"/>
      <c r="I110" s="1266"/>
      <c r="J110" s="1266"/>
      <c r="K110" s="1226" t="s">
        <v>597</v>
      </c>
      <c r="L110" s="1271"/>
      <c r="M110" s="1272"/>
      <c r="N110" s="1272"/>
      <c r="O110" s="1235" t="s">
        <v>598</v>
      </c>
      <c r="P110" s="1256"/>
      <c r="Q110" s="1257"/>
      <c r="R110" s="1257"/>
      <c r="S110" s="1257"/>
      <c r="T110" s="1257"/>
      <c r="U110" s="1257"/>
      <c r="V110" s="1257"/>
      <c r="W110" s="1257"/>
      <c r="X110" s="1257"/>
      <c r="Y110" s="1257"/>
      <c r="Z110" s="1257"/>
      <c r="AA110" s="1257"/>
      <c r="AB110" s="125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F110" s="554"/>
      <c r="BG110" s="554"/>
      <c r="BH110" s="554"/>
      <c r="BI110" s="554"/>
      <c r="BJ110" s="554"/>
      <c r="BK110" s="554"/>
      <c r="BL110" s="554"/>
      <c r="BM110" s="554"/>
      <c r="BN110" s="554"/>
      <c r="BO110" s="554"/>
      <c r="BP110" s="554"/>
      <c r="BQ110" s="554"/>
      <c r="BR110" s="438"/>
      <c r="BS110" s="438"/>
      <c r="BT110" s="438"/>
      <c r="BU110" s="438"/>
      <c r="BV110" s="438"/>
      <c r="BW110" s="438"/>
    </row>
    <row r="111" spans="1:75" ht="24" customHeight="1" x14ac:dyDescent="0.15">
      <c r="A111" s="877"/>
      <c r="B111" s="1250"/>
      <c r="C111" s="1251"/>
      <c r="D111" s="1252"/>
      <c r="E111" s="1250"/>
      <c r="F111" s="1251"/>
      <c r="G111" s="1252"/>
      <c r="H111" s="1267"/>
      <c r="I111" s="1268"/>
      <c r="J111" s="1268"/>
      <c r="K111" s="1227"/>
      <c r="L111" s="1273"/>
      <c r="M111" s="1274"/>
      <c r="N111" s="1274"/>
      <c r="O111" s="1236"/>
      <c r="P111" s="1259"/>
      <c r="Q111" s="1260"/>
      <c r="R111" s="1260"/>
      <c r="S111" s="1260"/>
      <c r="T111" s="1260"/>
      <c r="U111" s="1260"/>
      <c r="V111" s="1260"/>
      <c r="W111" s="1260"/>
      <c r="X111" s="1260"/>
      <c r="Y111" s="1260"/>
      <c r="Z111" s="1260"/>
      <c r="AA111" s="1260"/>
      <c r="AB111" s="1261"/>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8"/>
      <c r="AZ111" s="438"/>
      <c r="BA111" s="438"/>
      <c r="BB111" s="438"/>
      <c r="BC111" s="438"/>
      <c r="BD111" s="438"/>
      <c r="BE111" s="438"/>
      <c r="BF111" s="554"/>
      <c r="BG111" s="554"/>
      <c r="BH111" s="554"/>
      <c r="BI111" s="554"/>
      <c r="BJ111" s="554"/>
      <c r="BK111" s="554"/>
      <c r="BL111" s="554"/>
      <c r="BM111" s="554"/>
      <c r="BN111" s="554"/>
      <c r="BO111" s="554"/>
      <c r="BP111" s="554"/>
      <c r="BQ111" s="554"/>
      <c r="BR111" s="554"/>
      <c r="BS111" s="438"/>
      <c r="BT111" s="438"/>
      <c r="BU111" s="438"/>
    </row>
    <row r="112" spans="1:75" ht="24" customHeight="1" x14ac:dyDescent="0.15">
      <c r="A112" s="877"/>
      <c r="B112" s="1250"/>
      <c r="C112" s="1251"/>
      <c r="D112" s="1252"/>
      <c r="E112" s="1250"/>
      <c r="F112" s="1251"/>
      <c r="G112" s="1252"/>
      <c r="H112" s="1267"/>
      <c r="I112" s="1268"/>
      <c r="J112" s="1268"/>
      <c r="K112" s="1227"/>
      <c r="L112" s="1273"/>
      <c r="M112" s="1274"/>
      <c r="N112" s="1274"/>
      <c r="O112" s="1236"/>
      <c r="P112" s="1259"/>
      <c r="Q112" s="1260"/>
      <c r="R112" s="1260"/>
      <c r="S112" s="1260"/>
      <c r="T112" s="1260"/>
      <c r="U112" s="1260"/>
      <c r="V112" s="1260"/>
      <c r="W112" s="1260"/>
      <c r="X112" s="1260"/>
      <c r="Y112" s="1260"/>
      <c r="Z112" s="1260"/>
      <c r="AA112" s="1260"/>
      <c r="AB112" s="1261"/>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554"/>
      <c r="BG112" s="554"/>
      <c r="BH112" s="554"/>
      <c r="BI112" s="554"/>
      <c r="BJ112" s="554"/>
      <c r="BK112" s="554"/>
      <c r="BL112" s="554"/>
      <c r="BM112" s="554"/>
      <c r="BN112" s="554"/>
      <c r="BO112" s="554"/>
      <c r="BP112" s="554"/>
      <c r="BQ112" s="554"/>
      <c r="BR112" s="554"/>
      <c r="BS112" s="438"/>
      <c r="BT112" s="438"/>
      <c r="BU112" s="438"/>
    </row>
    <row r="113" spans="1:73" ht="24" customHeight="1" x14ac:dyDescent="0.15">
      <c r="A113" s="877"/>
      <c r="B113" s="1250"/>
      <c r="C113" s="1251"/>
      <c r="D113" s="1252"/>
      <c r="E113" s="1250"/>
      <c r="F113" s="1251"/>
      <c r="G113" s="1252"/>
      <c r="H113" s="1267"/>
      <c r="I113" s="1268"/>
      <c r="J113" s="1268"/>
      <c r="K113" s="1227"/>
      <c r="L113" s="1273"/>
      <c r="M113" s="1274"/>
      <c r="N113" s="1274"/>
      <c r="O113" s="1236"/>
      <c r="P113" s="1259"/>
      <c r="Q113" s="1260"/>
      <c r="R113" s="1260"/>
      <c r="S113" s="1260"/>
      <c r="T113" s="1260"/>
      <c r="U113" s="1260"/>
      <c r="V113" s="1260"/>
      <c r="W113" s="1260"/>
      <c r="X113" s="1260"/>
      <c r="Y113" s="1260"/>
      <c r="Z113" s="1260"/>
      <c r="AA113" s="1260"/>
      <c r="AB113" s="1261"/>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554"/>
      <c r="BG113" s="554"/>
      <c r="BH113" s="554"/>
      <c r="BI113" s="554"/>
      <c r="BJ113" s="554"/>
      <c r="BK113" s="554"/>
      <c r="BL113" s="554"/>
      <c r="BM113" s="554"/>
      <c r="BN113" s="554"/>
      <c r="BO113" s="554"/>
      <c r="BP113" s="554"/>
      <c r="BQ113" s="554"/>
      <c r="BR113" s="554"/>
      <c r="BS113" s="438"/>
      <c r="BT113" s="438"/>
      <c r="BU113" s="438"/>
    </row>
    <row r="114" spans="1:73" ht="24" customHeight="1" x14ac:dyDescent="0.15">
      <c r="A114" s="877"/>
      <c r="B114" s="1250"/>
      <c r="C114" s="1251"/>
      <c r="D114" s="1252"/>
      <c r="E114" s="1250"/>
      <c r="F114" s="1251"/>
      <c r="G114" s="1252"/>
      <c r="H114" s="1267"/>
      <c r="I114" s="1268"/>
      <c r="J114" s="1268"/>
      <c r="K114" s="1227"/>
      <c r="L114" s="1273"/>
      <c r="M114" s="1274"/>
      <c r="N114" s="1274"/>
      <c r="O114" s="1236"/>
      <c r="P114" s="1259"/>
      <c r="Q114" s="1260"/>
      <c r="R114" s="1260"/>
      <c r="S114" s="1260"/>
      <c r="T114" s="1260"/>
      <c r="U114" s="1260"/>
      <c r="V114" s="1260"/>
      <c r="W114" s="1260"/>
      <c r="X114" s="1260"/>
      <c r="Y114" s="1260"/>
      <c r="Z114" s="1260"/>
      <c r="AA114" s="1260"/>
      <c r="AB114" s="1261"/>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8"/>
      <c r="AZ114" s="438"/>
      <c r="BA114" s="438"/>
      <c r="BB114" s="438"/>
      <c r="BC114" s="438"/>
      <c r="BD114" s="438"/>
      <c r="BE114" s="438"/>
      <c r="BF114" s="554"/>
      <c r="BG114" s="554"/>
      <c r="BH114" s="554"/>
      <c r="BI114" s="554"/>
      <c r="BJ114" s="554"/>
      <c r="BK114" s="554"/>
      <c r="BL114" s="554"/>
      <c r="BM114" s="554"/>
      <c r="BN114" s="554"/>
      <c r="BO114" s="554"/>
      <c r="BP114" s="554"/>
      <c r="BQ114" s="554"/>
      <c r="BR114" s="554"/>
      <c r="BS114" s="438"/>
      <c r="BT114" s="438"/>
      <c r="BU114" s="438"/>
    </row>
    <row r="115" spans="1:73" ht="24" customHeight="1" x14ac:dyDescent="0.15">
      <c r="A115" s="877"/>
      <c r="B115" s="1250"/>
      <c r="C115" s="1251"/>
      <c r="D115" s="1252"/>
      <c r="E115" s="1250"/>
      <c r="F115" s="1251"/>
      <c r="G115" s="1252"/>
      <c r="H115" s="1267"/>
      <c r="I115" s="1268"/>
      <c r="J115" s="1268"/>
      <c r="K115" s="1227"/>
      <c r="L115" s="1273"/>
      <c r="M115" s="1274"/>
      <c r="N115" s="1274"/>
      <c r="O115" s="1236"/>
      <c r="P115" s="1259"/>
      <c r="Q115" s="1260"/>
      <c r="R115" s="1260"/>
      <c r="S115" s="1260"/>
      <c r="T115" s="1260"/>
      <c r="U115" s="1260"/>
      <c r="V115" s="1260"/>
      <c r="W115" s="1260"/>
      <c r="X115" s="1260"/>
      <c r="Y115" s="1260"/>
      <c r="Z115" s="1260"/>
      <c r="AA115" s="1260"/>
      <c r="AB115" s="1261"/>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38"/>
      <c r="AY115" s="438"/>
      <c r="AZ115" s="438"/>
      <c r="BA115" s="438"/>
      <c r="BB115" s="438"/>
      <c r="BC115" s="438"/>
      <c r="BD115" s="438"/>
      <c r="BE115" s="438"/>
      <c r="BF115" s="554"/>
      <c r="BG115" s="554"/>
      <c r="BH115" s="554"/>
      <c r="BI115" s="554"/>
      <c r="BJ115" s="554"/>
      <c r="BK115" s="554"/>
      <c r="BL115" s="554"/>
      <c r="BM115" s="554"/>
      <c r="BN115" s="554"/>
      <c r="BO115" s="554"/>
      <c r="BP115" s="554"/>
      <c r="BQ115" s="554"/>
      <c r="BR115" s="554"/>
      <c r="BS115" s="438"/>
      <c r="BT115" s="438"/>
      <c r="BU115" s="438"/>
    </row>
    <row r="116" spans="1:73" ht="24" customHeight="1" x14ac:dyDescent="0.15">
      <c r="A116" s="877"/>
      <c r="B116" s="1250"/>
      <c r="C116" s="1251"/>
      <c r="D116" s="1252"/>
      <c r="E116" s="1250"/>
      <c r="F116" s="1251"/>
      <c r="G116" s="1252"/>
      <c r="H116" s="1267"/>
      <c r="I116" s="1268"/>
      <c r="J116" s="1268"/>
      <c r="K116" s="1227"/>
      <c r="L116" s="1273"/>
      <c r="M116" s="1274"/>
      <c r="N116" s="1274"/>
      <c r="O116" s="1236"/>
      <c r="P116" s="1259"/>
      <c r="Q116" s="1260"/>
      <c r="R116" s="1260"/>
      <c r="S116" s="1260"/>
      <c r="T116" s="1260"/>
      <c r="U116" s="1260"/>
      <c r="V116" s="1260"/>
      <c r="W116" s="1260"/>
      <c r="X116" s="1260"/>
      <c r="Y116" s="1260"/>
      <c r="Z116" s="1260"/>
      <c r="AA116" s="1260"/>
      <c r="AB116" s="1261"/>
      <c r="AD116" s="438"/>
      <c r="AE116" s="438"/>
      <c r="AF116" s="438"/>
      <c r="AG116" s="438"/>
      <c r="AH116" s="438"/>
      <c r="AI116" s="438"/>
      <c r="AJ116" s="438"/>
      <c r="AK116" s="438"/>
      <c r="AL116" s="438"/>
      <c r="AM116" s="438"/>
      <c r="AN116" s="438"/>
      <c r="AO116" s="438"/>
      <c r="AP116" s="438"/>
      <c r="AQ116" s="438"/>
      <c r="AR116" s="438"/>
      <c r="AS116" s="438"/>
      <c r="AT116" s="438"/>
      <c r="AU116" s="438"/>
      <c r="AV116" s="438"/>
      <c r="AW116" s="438"/>
      <c r="AX116" s="438"/>
      <c r="AY116" s="438"/>
      <c r="AZ116" s="438"/>
      <c r="BA116" s="438"/>
      <c r="BB116" s="438"/>
      <c r="BC116" s="438"/>
      <c r="BD116" s="438"/>
      <c r="BE116" s="438"/>
      <c r="BF116" s="554"/>
      <c r="BG116" s="554"/>
      <c r="BH116" s="554"/>
      <c r="BI116" s="554"/>
      <c r="BJ116" s="554"/>
      <c r="BK116" s="554"/>
      <c r="BL116" s="554"/>
      <c r="BM116" s="554"/>
      <c r="BN116" s="554"/>
      <c r="BO116" s="554"/>
      <c r="BP116" s="554"/>
      <c r="BQ116" s="554"/>
      <c r="BR116" s="554"/>
      <c r="BS116" s="438"/>
      <c r="BT116" s="438"/>
      <c r="BU116" s="438"/>
    </row>
    <row r="117" spans="1:73" ht="24" customHeight="1" x14ac:dyDescent="0.15">
      <c r="A117" s="877"/>
      <c r="B117" s="1250"/>
      <c r="C117" s="1251"/>
      <c r="D117" s="1252"/>
      <c r="E117" s="1250"/>
      <c r="F117" s="1251"/>
      <c r="G117" s="1252"/>
      <c r="H117" s="1267"/>
      <c r="I117" s="1268"/>
      <c r="J117" s="1268"/>
      <c r="K117" s="1227"/>
      <c r="L117" s="1273"/>
      <c r="M117" s="1274"/>
      <c r="N117" s="1274"/>
      <c r="O117" s="1236"/>
      <c r="P117" s="1259"/>
      <c r="Q117" s="1260"/>
      <c r="R117" s="1260"/>
      <c r="S117" s="1260"/>
      <c r="T117" s="1260"/>
      <c r="U117" s="1260"/>
      <c r="V117" s="1260"/>
      <c r="W117" s="1260"/>
      <c r="X117" s="1260"/>
      <c r="Y117" s="1260"/>
      <c r="Z117" s="1260"/>
      <c r="AA117" s="1260"/>
      <c r="AB117" s="1261"/>
      <c r="AD117" s="438"/>
      <c r="AE117" s="438"/>
      <c r="AF117" s="438"/>
      <c r="AG117" s="438"/>
      <c r="AH117" s="438"/>
      <c r="AI117" s="438"/>
      <c r="AJ117" s="438"/>
      <c r="AK117" s="438"/>
      <c r="AL117" s="438"/>
      <c r="AM117" s="438"/>
      <c r="AN117" s="438"/>
      <c r="AO117" s="438"/>
      <c r="AP117" s="438"/>
      <c r="AQ117" s="438"/>
      <c r="AR117" s="438"/>
      <c r="AS117" s="438"/>
      <c r="AT117" s="438"/>
      <c r="AU117" s="438"/>
      <c r="AV117" s="438"/>
      <c r="AW117" s="438"/>
      <c r="AX117" s="438"/>
      <c r="AY117" s="438"/>
      <c r="AZ117" s="438"/>
      <c r="BA117" s="438"/>
      <c r="BB117" s="438"/>
      <c r="BC117" s="438"/>
      <c r="BD117" s="438"/>
      <c r="BE117" s="438"/>
      <c r="BF117" s="554"/>
      <c r="BG117" s="554"/>
      <c r="BH117" s="554"/>
      <c r="BI117" s="554"/>
      <c r="BJ117" s="554"/>
      <c r="BK117" s="554"/>
      <c r="BL117" s="554"/>
      <c r="BM117" s="554"/>
      <c r="BN117" s="554"/>
      <c r="BO117" s="554"/>
      <c r="BP117" s="554"/>
      <c r="BQ117" s="554"/>
      <c r="BR117" s="554"/>
      <c r="BS117" s="438"/>
      <c r="BT117" s="438"/>
      <c r="BU117" s="438"/>
    </row>
    <row r="118" spans="1:73" ht="24" customHeight="1" x14ac:dyDescent="0.15">
      <c r="A118" s="878"/>
      <c r="B118" s="1253"/>
      <c r="C118" s="1254"/>
      <c r="D118" s="1255"/>
      <c r="E118" s="1253"/>
      <c r="F118" s="1254"/>
      <c r="G118" s="1255"/>
      <c r="H118" s="1269"/>
      <c r="I118" s="1270"/>
      <c r="J118" s="1270"/>
      <c r="K118" s="1228"/>
      <c r="L118" s="1275"/>
      <c r="M118" s="1276"/>
      <c r="N118" s="1276"/>
      <c r="O118" s="1237"/>
      <c r="P118" s="1262"/>
      <c r="Q118" s="1263"/>
      <c r="R118" s="1263"/>
      <c r="S118" s="1263"/>
      <c r="T118" s="1263"/>
      <c r="U118" s="1263"/>
      <c r="V118" s="1263"/>
      <c r="W118" s="1263"/>
      <c r="X118" s="1263"/>
      <c r="Y118" s="1263"/>
      <c r="Z118" s="1263"/>
      <c r="AA118" s="1263"/>
      <c r="AB118" s="1264"/>
      <c r="AD118" s="438"/>
      <c r="AE118" s="438"/>
      <c r="AF118" s="438"/>
      <c r="AG118" s="438"/>
      <c r="AH118" s="438"/>
      <c r="AI118" s="438"/>
      <c r="AJ118" s="438"/>
      <c r="AK118" s="438"/>
      <c r="AL118" s="438"/>
      <c r="AM118" s="438"/>
      <c r="AN118" s="438"/>
      <c r="AO118" s="438"/>
      <c r="AP118" s="438"/>
      <c r="AQ118" s="438"/>
      <c r="AR118" s="438"/>
      <c r="AS118" s="438"/>
      <c r="AT118" s="438"/>
      <c r="AU118" s="438"/>
      <c r="AV118" s="438"/>
      <c r="AW118" s="438"/>
      <c r="AX118" s="438"/>
      <c r="AY118" s="438"/>
      <c r="AZ118" s="438"/>
      <c r="BA118" s="438"/>
      <c r="BB118" s="438"/>
      <c r="BC118" s="438"/>
      <c r="BD118" s="438"/>
      <c r="BE118" s="438"/>
      <c r="BF118" s="554"/>
      <c r="BG118" s="554"/>
      <c r="BH118" s="554"/>
      <c r="BI118" s="554"/>
      <c r="BJ118" s="554"/>
      <c r="BK118" s="554"/>
      <c r="BL118" s="554"/>
      <c r="BM118" s="554"/>
      <c r="BN118" s="554"/>
      <c r="BO118" s="554"/>
      <c r="BP118" s="554"/>
      <c r="BQ118" s="554"/>
      <c r="BR118" s="554"/>
      <c r="BS118" s="438"/>
      <c r="BT118" s="438"/>
      <c r="BU118" s="438"/>
    </row>
    <row r="119" spans="1:73" ht="24" customHeight="1" x14ac:dyDescent="0.15">
      <c r="A119" s="876">
        <v>6</v>
      </c>
      <c r="B119" s="1247"/>
      <c r="C119" s="1248"/>
      <c r="D119" s="1249"/>
      <c r="E119" s="1247"/>
      <c r="F119" s="1248"/>
      <c r="G119" s="1249"/>
      <c r="H119" s="1265"/>
      <c r="I119" s="1266"/>
      <c r="J119" s="1266"/>
      <c r="K119" s="1226" t="s">
        <v>597</v>
      </c>
      <c r="L119" s="1271"/>
      <c r="M119" s="1272"/>
      <c r="N119" s="1272"/>
      <c r="O119" s="1235" t="s">
        <v>598</v>
      </c>
      <c r="P119" s="1256"/>
      <c r="Q119" s="1257"/>
      <c r="R119" s="1257"/>
      <c r="S119" s="1257"/>
      <c r="T119" s="1257"/>
      <c r="U119" s="1257"/>
      <c r="V119" s="1257"/>
      <c r="W119" s="1257"/>
      <c r="X119" s="1257"/>
      <c r="Y119" s="1257"/>
      <c r="Z119" s="1257"/>
      <c r="AA119" s="1257"/>
      <c r="AB119" s="1258"/>
      <c r="AD119" s="438"/>
      <c r="AE119" s="438"/>
      <c r="AF119" s="438"/>
      <c r="AG119" s="438"/>
      <c r="AH119" s="438"/>
      <c r="AI119" s="438"/>
      <c r="AJ119" s="438"/>
      <c r="AK119" s="438"/>
      <c r="AL119" s="438"/>
      <c r="AM119" s="438"/>
      <c r="AN119" s="438"/>
      <c r="AO119" s="438"/>
      <c r="AP119" s="438"/>
      <c r="AQ119" s="438"/>
      <c r="AR119" s="438"/>
      <c r="AS119" s="438"/>
      <c r="AT119" s="438"/>
      <c r="AU119" s="438"/>
      <c r="AV119" s="438"/>
      <c r="AW119" s="438"/>
      <c r="AX119" s="438"/>
      <c r="AY119" s="438"/>
      <c r="AZ119" s="438"/>
      <c r="BA119" s="438"/>
      <c r="BB119" s="438"/>
      <c r="BC119" s="438"/>
      <c r="BD119" s="438"/>
      <c r="BE119" s="438"/>
      <c r="BF119" s="554"/>
      <c r="BG119" s="554"/>
      <c r="BH119" s="554"/>
      <c r="BI119" s="554"/>
      <c r="BJ119" s="554"/>
      <c r="BK119" s="554"/>
      <c r="BL119" s="554"/>
      <c r="BM119" s="554"/>
      <c r="BN119" s="554"/>
      <c r="BO119" s="554"/>
      <c r="BP119" s="554"/>
      <c r="BQ119" s="554"/>
      <c r="BR119" s="554"/>
      <c r="BS119" s="438"/>
      <c r="BT119" s="438"/>
      <c r="BU119" s="438"/>
    </row>
    <row r="120" spans="1:73" ht="24" customHeight="1" x14ac:dyDescent="0.15">
      <c r="A120" s="877"/>
      <c r="B120" s="1250"/>
      <c r="C120" s="1251"/>
      <c r="D120" s="1252"/>
      <c r="E120" s="1250"/>
      <c r="F120" s="1251"/>
      <c r="G120" s="1252"/>
      <c r="H120" s="1267"/>
      <c r="I120" s="1268"/>
      <c r="J120" s="1268"/>
      <c r="K120" s="1227"/>
      <c r="L120" s="1273"/>
      <c r="M120" s="1274"/>
      <c r="N120" s="1274"/>
      <c r="O120" s="1236"/>
      <c r="P120" s="1259"/>
      <c r="Q120" s="1260"/>
      <c r="R120" s="1260"/>
      <c r="S120" s="1260"/>
      <c r="T120" s="1260"/>
      <c r="U120" s="1260"/>
      <c r="V120" s="1260"/>
      <c r="W120" s="1260"/>
      <c r="X120" s="1260"/>
      <c r="Y120" s="1260"/>
      <c r="Z120" s="1260"/>
      <c r="AA120" s="1260"/>
      <c r="AB120" s="1261"/>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38"/>
      <c r="AY120" s="438"/>
      <c r="AZ120" s="438"/>
      <c r="BA120" s="438"/>
      <c r="BB120" s="438"/>
      <c r="BC120" s="438"/>
      <c r="BD120" s="438"/>
      <c r="BE120" s="438"/>
      <c r="BF120" s="554"/>
      <c r="BG120" s="554"/>
      <c r="BH120" s="554"/>
      <c r="BI120" s="554"/>
      <c r="BJ120" s="554"/>
      <c r="BK120" s="554"/>
      <c r="BL120" s="554"/>
      <c r="BM120" s="554"/>
      <c r="BN120" s="554"/>
      <c r="BO120" s="554"/>
      <c r="BP120" s="554"/>
      <c r="BQ120" s="554"/>
      <c r="BR120" s="554"/>
      <c r="BS120" s="438"/>
      <c r="BT120" s="438"/>
      <c r="BU120" s="438"/>
    </row>
    <row r="121" spans="1:73" ht="24" customHeight="1" x14ac:dyDescent="0.15">
      <c r="A121" s="877"/>
      <c r="B121" s="1250"/>
      <c r="C121" s="1251"/>
      <c r="D121" s="1252"/>
      <c r="E121" s="1250"/>
      <c r="F121" s="1251"/>
      <c r="G121" s="1252"/>
      <c r="H121" s="1267"/>
      <c r="I121" s="1268"/>
      <c r="J121" s="1268"/>
      <c r="K121" s="1227"/>
      <c r="L121" s="1273"/>
      <c r="M121" s="1274"/>
      <c r="N121" s="1274"/>
      <c r="O121" s="1236"/>
      <c r="P121" s="1259"/>
      <c r="Q121" s="1260"/>
      <c r="R121" s="1260"/>
      <c r="S121" s="1260"/>
      <c r="T121" s="1260"/>
      <c r="U121" s="1260"/>
      <c r="V121" s="1260"/>
      <c r="W121" s="1260"/>
      <c r="X121" s="1260"/>
      <c r="Y121" s="1260"/>
      <c r="Z121" s="1260"/>
      <c r="AA121" s="1260"/>
      <c r="AB121" s="1261"/>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8"/>
      <c r="AY121" s="438"/>
      <c r="AZ121" s="438"/>
      <c r="BA121" s="438"/>
      <c r="BB121" s="438"/>
      <c r="BC121" s="438"/>
      <c r="BD121" s="438"/>
      <c r="BE121" s="438"/>
      <c r="BF121" s="554"/>
      <c r="BG121" s="554"/>
      <c r="BH121" s="554"/>
      <c r="BI121" s="554"/>
      <c r="BJ121" s="554"/>
      <c r="BK121" s="554"/>
      <c r="BL121" s="554"/>
      <c r="BM121" s="554"/>
      <c r="BN121" s="554"/>
      <c r="BO121" s="554"/>
      <c r="BP121" s="554"/>
      <c r="BQ121" s="554"/>
      <c r="BR121" s="554"/>
      <c r="BS121" s="438"/>
      <c r="BT121" s="438"/>
      <c r="BU121" s="438"/>
    </row>
    <row r="122" spans="1:73" ht="24" customHeight="1" x14ac:dyDescent="0.15">
      <c r="A122" s="877"/>
      <c r="B122" s="1250"/>
      <c r="C122" s="1251"/>
      <c r="D122" s="1252"/>
      <c r="E122" s="1250"/>
      <c r="F122" s="1251"/>
      <c r="G122" s="1252"/>
      <c r="H122" s="1267"/>
      <c r="I122" s="1268"/>
      <c r="J122" s="1268"/>
      <c r="K122" s="1227"/>
      <c r="L122" s="1273"/>
      <c r="M122" s="1274"/>
      <c r="N122" s="1274"/>
      <c r="O122" s="1236"/>
      <c r="P122" s="1259"/>
      <c r="Q122" s="1260"/>
      <c r="R122" s="1260"/>
      <c r="S122" s="1260"/>
      <c r="T122" s="1260"/>
      <c r="U122" s="1260"/>
      <c r="V122" s="1260"/>
      <c r="W122" s="1260"/>
      <c r="X122" s="1260"/>
      <c r="Y122" s="1260"/>
      <c r="Z122" s="1260"/>
      <c r="AA122" s="1260"/>
      <c r="AB122" s="1261"/>
      <c r="AD122" s="438"/>
      <c r="AE122" s="438"/>
      <c r="AF122" s="438"/>
      <c r="AG122" s="438"/>
      <c r="AH122" s="438"/>
      <c r="AI122" s="438"/>
      <c r="AJ122" s="438"/>
      <c r="AK122" s="438"/>
      <c r="AL122" s="438"/>
      <c r="AM122" s="438"/>
      <c r="AN122" s="438"/>
      <c r="AO122" s="438"/>
      <c r="AP122" s="438"/>
      <c r="AQ122" s="438"/>
      <c r="AR122" s="438"/>
      <c r="AS122" s="438"/>
      <c r="AT122" s="438"/>
      <c r="AU122" s="438"/>
      <c r="AV122" s="438"/>
      <c r="AW122" s="438"/>
      <c r="AX122" s="438"/>
      <c r="AY122" s="438"/>
      <c r="AZ122" s="438"/>
      <c r="BA122" s="438"/>
      <c r="BB122" s="438"/>
      <c r="BC122" s="438"/>
      <c r="BD122" s="438"/>
      <c r="BE122" s="438"/>
      <c r="BF122" s="554"/>
      <c r="BG122" s="554"/>
      <c r="BH122" s="554"/>
      <c r="BI122" s="554"/>
      <c r="BJ122" s="554"/>
      <c r="BK122" s="554"/>
      <c r="BL122" s="554"/>
      <c r="BM122" s="554"/>
      <c r="BN122" s="554"/>
      <c r="BO122" s="554"/>
      <c r="BP122" s="554"/>
      <c r="BQ122" s="554"/>
      <c r="BR122" s="554"/>
      <c r="BS122" s="438"/>
      <c r="BT122" s="438"/>
      <c r="BU122" s="438"/>
    </row>
    <row r="123" spans="1:73" ht="24" customHeight="1" x14ac:dyDescent="0.15">
      <c r="A123" s="877"/>
      <c r="B123" s="1250"/>
      <c r="C123" s="1251"/>
      <c r="D123" s="1252"/>
      <c r="E123" s="1250"/>
      <c r="F123" s="1251"/>
      <c r="G123" s="1252"/>
      <c r="H123" s="1267"/>
      <c r="I123" s="1268"/>
      <c r="J123" s="1268"/>
      <c r="K123" s="1227"/>
      <c r="L123" s="1273"/>
      <c r="M123" s="1274"/>
      <c r="N123" s="1274"/>
      <c r="O123" s="1236"/>
      <c r="P123" s="1259"/>
      <c r="Q123" s="1260"/>
      <c r="R123" s="1260"/>
      <c r="S123" s="1260"/>
      <c r="T123" s="1260"/>
      <c r="U123" s="1260"/>
      <c r="V123" s="1260"/>
      <c r="W123" s="1260"/>
      <c r="X123" s="1260"/>
      <c r="Y123" s="1260"/>
      <c r="Z123" s="1260"/>
      <c r="AA123" s="1260"/>
      <c r="AB123" s="1261"/>
      <c r="AD123" s="438"/>
      <c r="AE123" s="438"/>
      <c r="AF123" s="438"/>
      <c r="AG123" s="438"/>
      <c r="AH123" s="438"/>
      <c r="AI123" s="438"/>
      <c r="AJ123" s="438"/>
      <c r="AK123" s="438"/>
      <c r="AL123" s="438"/>
      <c r="AM123" s="438"/>
      <c r="AN123" s="438"/>
      <c r="AO123" s="438"/>
      <c r="AP123" s="438"/>
      <c r="AQ123" s="438"/>
      <c r="AR123" s="438"/>
      <c r="AS123" s="438"/>
      <c r="AT123" s="438"/>
      <c r="AU123" s="438"/>
      <c r="AV123" s="438"/>
      <c r="AW123" s="438"/>
      <c r="AX123" s="438"/>
      <c r="AY123" s="438"/>
      <c r="AZ123" s="438"/>
      <c r="BA123" s="438"/>
      <c r="BB123" s="438"/>
      <c r="BC123" s="438"/>
      <c r="BD123" s="438"/>
      <c r="BE123" s="438"/>
      <c r="BF123" s="554"/>
      <c r="BG123" s="554"/>
      <c r="BH123" s="554"/>
      <c r="BI123" s="554"/>
      <c r="BJ123" s="554"/>
      <c r="BK123" s="554"/>
      <c r="BL123" s="554"/>
      <c r="BM123" s="554"/>
      <c r="BN123" s="554"/>
      <c r="BO123" s="554"/>
      <c r="BP123" s="554"/>
      <c r="BQ123" s="554"/>
      <c r="BR123" s="554"/>
      <c r="BS123" s="438"/>
      <c r="BT123" s="438"/>
      <c r="BU123" s="438"/>
    </row>
    <row r="124" spans="1:73" ht="24" customHeight="1" x14ac:dyDescent="0.15">
      <c r="A124" s="877"/>
      <c r="B124" s="1250"/>
      <c r="C124" s="1251"/>
      <c r="D124" s="1252"/>
      <c r="E124" s="1250"/>
      <c r="F124" s="1251"/>
      <c r="G124" s="1252"/>
      <c r="H124" s="1267"/>
      <c r="I124" s="1268"/>
      <c r="J124" s="1268"/>
      <c r="K124" s="1227"/>
      <c r="L124" s="1273"/>
      <c r="M124" s="1274"/>
      <c r="N124" s="1274"/>
      <c r="O124" s="1236"/>
      <c r="P124" s="1259"/>
      <c r="Q124" s="1260"/>
      <c r="R124" s="1260"/>
      <c r="S124" s="1260"/>
      <c r="T124" s="1260"/>
      <c r="U124" s="1260"/>
      <c r="V124" s="1260"/>
      <c r="W124" s="1260"/>
      <c r="X124" s="1260"/>
      <c r="Y124" s="1260"/>
      <c r="Z124" s="1260"/>
      <c r="AA124" s="1260"/>
      <c r="AB124" s="1261"/>
      <c r="AD124" s="438"/>
      <c r="AE124" s="438"/>
      <c r="AF124" s="438"/>
      <c r="AG124" s="438"/>
      <c r="AH124" s="438"/>
      <c r="AI124" s="438"/>
      <c r="AJ124" s="438"/>
      <c r="AK124" s="438"/>
      <c r="AL124" s="438"/>
      <c r="AM124" s="438"/>
      <c r="AN124" s="438"/>
      <c r="AO124" s="438"/>
      <c r="AP124" s="438"/>
      <c r="AQ124" s="438"/>
      <c r="AR124" s="438"/>
      <c r="AS124" s="438"/>
      <c r="AT124" s="438"/>
      <c r="AU124" s="438"/>
      <c r="AV124" s="438"/>
      <c r="AW124" s="438"/>
      <c r="AX124" s="438"/>
      <c r="AY124" s="438"/>
      <c r="AZ124" s="438"/>
      <c r="BA124" s="438"/>
      <c r="BB124" s="438"/>
      <c r="BC124" s="438"/>
      <c r="BD124" s="438"/>
      <c r="BE124" s="438"/>
      <c r="BF124" s="554"/>
      <c r="BG124" s="554"/>
      <c r="BH124" s="554"/>
      <c r="BI124" s="554"/>
      <c r="BJ124" s="554"/>
      <c r="BK124" s="554"/>
      <c r="BL124" s="554"/>
      <c r="BM124" s="554"/>
      <c r="BN124" s="554"/>
      <c r="BO124" s="554"/>
      <c r="BP124" s="554"/>
      <c r="BQ124" s="554"/>
      <c r="BR124" s="554"/>
      <c r="BS124" s="438"/>
      <c r="BT124" s="438"/>
      <c r="BU124" s="438"/>
    </row>
    <row r="125" spans="1:73" ht="24" customHeight="1" x14ac:dyDescent="0.15">
      <c r="A125" s="877"/>
      <c r="B125" s="1250"/>
      <c r="C125" s="1251"/>
      <c r="D125" s="1252"/>
      <c r="E125" s="1250"/>
      <c r="F125" s="1251"/>
      <c r="G125" s="1252"/>
      <c r="H125" s="1267"/>
      <c r="I125" s="1268"/>
      <c r="J125" s="1268"/>
      <c r="K125" s="1227"/>
      <c r="L125" s="1273"/>
      <c r="M125" s="1274"/>
      <c r="N125" s="1274"/>
      <c r="O125" s="1236"/>
      <c r="P125" s="1259"/>
      <c r="Q125" s="1260"/>
      <c r="R125" s="1260"/>
      <c r="S125" s="1260"/>
      <c r="T125" s="1260"/>
      <c r="U125" s="1260"/>
      <c r="V125" s="1260"/>
      <c r="W125" s="1260"/>
      <c r="X125" s="1260"/>
      <c r="Y125" s="1260"/>
      <c r="Z125" s="1260"/>
      <c r="AA125" s="1260"/>
      <c r="AB125" s="1261"/>
      <c r="AD125" s="438"/>
      <c r="AE125" s="438"/>
      <c r="AF125" s="438"/>
      <c r="AG125" s="438"/>
      <c r="AH125" s="438"/>
      <c r="AI125" s="438"/>
      <c r="AJ125" s="438"/>
      <c r="AK125" s="438"/>
      <c r="AL125" s="438"/>
      <c r="AM125" s="438"/>
      <c r="AN125" s="438"/>
      <c r="AO125" s="438"/>
      <c r="AP125" s="438"/>
      <c r="AQ125" s="438"/>
      <c r="AR125" s="438"/>
      <c r="AS125" s="438"/>
      <c r="AT125" s="438"/>
      <c r="AU125" s="438"/>
      <c r="AV125" s="438"/>
      <c r="AW125" s="438"/>
      <c r="AX125" s="438"/>
      <c r="AY125" s="438"/>
      <c r="AZ125" s="438"/>
      <c r="BA125" s="438"/>
      <c r="BB125" s="438"/>
      <c r="BC125" s="438"/>
      <c r="BD125" s="438"/>
      <c r="BE125" s="438"/>
      <c r="BF125" s="554"/>
      <c r="BG125" s="554"/>
      <c r="BH125" s="554"/>
      <c r="BI125" s="554"/>
      <c r="BJ125" s="554"/>
      <c r="BK125" s="554"/>
      <c r="BL125" s="554"/>
      <c r="BM125" s="554"/>
      <c r="BN125" s="554"/>
      <c r="BO125" s="554"/>
      <c r="BP125" s="554"/>
      <c r="BQ125" s="554"/>
      <c r="BR125" s="554"/>
      <c r="BS125" s="438"/>
      <c r="BT125" s="438"/>
      <c r="BU125" s="438"/>
    </row>
    <row r="126" spans="1:73" ht="24" customHeight="1" x14ac:dyDescent="0.15">
      <c r="A126" s="877"/>
      <c r="B126" s="1250"/>
      <c r="C126" s="1251"/>
      <c r="D126" s="1252"/>
      <c r="E126" s="1250"/>
      <c r="F126" s="1251"/>
      <c r="G126" s="1252"/>
      <c r="H126" s="1267"/>
      <c r="I126" s="1268"/>
      <c r="J126" s="1268"/>
      <c r="K126" s="1227"/>
      <c r="L126" s="1273"/>
      <c r="M126" s="1274"/>
      <c r="N126" s="1274"/>
      <c r="O126" s="1236"/>
      <c r="P126" s="1259"/>
      <c r="Q126" s="1260"/>
      <c r="R126" s="1260"/>
      <c r="S126" s="1260"/>
      <c r="T126" s="1260"/>
      <c r="U126" s="1260"/>
      <c r="V126" s="1260"/>
      <c r="W126" s="1260"/>
      <c r="X126" s="1260"/>
      <c r="Y126" s="1260"/>
      <c r="Z126" s="1260"/>
      <c r="AA126" s="1260"/>
      <c r="AB126" s="1261"/>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c r="AX126" s="438"/>
      <c r="AY126" s="438"/>
      <c r="AZ126" s="438"/>
      <c r="BA126" s="438"/>
      <c r="BB126" s="438"/>
      <c r="BC126" s="438"/>
      <c r="BD126" s="438"/>
      <c r="BE126" s="438"/>
      <c r="BF126" s="554"/>
      <c r="BG126" s="554"/>
      <c r="BH126" s="554"/>
      <c r="BI126" s="554"/>
      <c r="BJ126" s="554"/>
      <c r="BK126" s="554"/>
      <c r="BL126" s="554"/>
      <c r="BM126" s="554"/>
      <c r="BN126" s="554"/>
      <c r="BO126" s="554"/>
      <c r="BP126" s="554"/>
      <c r="BQ126" s="554"/>
      <c r="BR126" s="554"/>
      <c r="BS126" s="438"/>
      <c r="BT126" s="438"/>
      <c r="BU126" s="438"/>
    </row>
    <row r="127" spans="1:73" ht="24" customHeight="1" x14ac:dyDescent="0.15">
      <c r="A127" s="878"/>
      <c r="B127" s="1253"/>
      <c r="C127" s="1254"/>
      <c r="D127" s="1255"/>
      <c r="E127" s="1253"/>
      <c r="F127" s="1254"/>
      <c r="G127" s="1255"/>
      <c r="H127" s="1269"/>
      <c r="I127" s="1270"/>
      <c r="J127" s="1270"/>
      <c r="K127" s="1228"/>
      <c r="L127" s="1275"/>
      <c r="M127" s="1276"/>
      <c r="N127" s="1276"/>
      <c r="O127" s="1237"/>
      <c r="P127" s="1262"/>
      <c r="Q127" s="1263"/>
      <c r="R127" s="1263"/>
      <c r="S127" s="1263"/>
      <c r="T127" s="1263"/>
      <c r="U127" s="1263"/>
      <c r="V127" s="1263"/>
      <c r="W127" s="1263"/>
      <c r="X127" s="1263"/>
      <c r="Y127" s="1263"/>
      <c r="Z127" s="1263"/>
      <c r="AA127" s="1263"/>
      <c r="AB127" s="1264"/>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8"/>
      <c r="AY127" s="438"/>
      <c r="AZ127" s="438"/>
      <c r="BA127" s="438"/>
      <c r="BB127" s="438"/>
      <c r="BC127" s="438"/>
      <c r="BD127" s="438"/>
      <c r="BE127" s="438"/>
      <c r="BF127" s="554"/>
      <c r="BG127" s="554"/>
      <c r="BH127" s="554"/>
      <c r="BI127" s="554"/>
      <c r="BJ127" s="554"/>
      <c r="BK127" s="554"/>
      <c r="BL127" s="554"/>
      <c r="BM127" s="554"/>
      <c r="BN127" s="554"/>
      <c r="BO127" s="554"/>
      <c r="BP127" s="554"/>
      <c r="BQ127" s="554"/>
      <c r="BR127" s="554"/>
      <c r="BS127" s="438"/>
      <c r="BT127" s="438"/>
      <c r="BU127" s="438"/>
    </row>
    <row r="128" spans="1:73" ht="24" customHeight="1" x14ac:dyDescent="0.15">
      <c r="A128" s="876">
        <v>7</v>
      </c>
      <c r="B128" s="1247"/>
      <c r="C128" s="1248"/>
      <c r="D128" s="1249"/>
      <c r="E128" s="1247"/>
      <c r="F128" s="1248"/>
      <c r="G128" s="1249"/>
      <c r="H128" s="1265"/>
      <c r="I128" s="1266"/>
      <c r="J128" s="1266"/>
      <c r="K128" s="1226" t="s">
        <v>597</v>
      </c>
      <c r="L128" s="1271"/>
      <c r="M128" s="1272"/>
      <c r="N128" s="1272"/>
      <c r="O128" s="1235" t="s">
        <v>598</v>
      </c>
      <c r="P128" s="1256"/>
      <c r="Q128" s="1257"/>
      <c r="R128" s="1257"/>
      <c r="S128" s="1257"/>
      <c r="T128" s="1257"/>
      <c r="U128" s="1257"/>
      <c r="V128" s="1257"/>
      <c r="W128" s="1257"/>
      <c r="X128" s="1257"/>
      <c r="Y128" s="1257"/>
      <c r="Z128" s="1257"/>
      <c r="AA128" s="1257"/>
      <c r="AB128" s="125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c r="AX128" s="438"/>
      <c r="AY128" s="438"/>
      <c r="AZ128" s="438"/>
      <c r="BA128" s="438"/>
      <c r="BB128" s="438"/>
      <c r="BC128" s="438"/>
      <c r="BD128" s="438"/>
      <c r="BE128" s="438"/>
      <c r="BF128" s="554"/>
      <c r="BG128" s="554"/>
      <c r="BH128" s="554"/>
      <c r="BI128" s="554"/>
      <c r="BJ128" s="554"/>
      <c r="BK128" s="554"/>
      <c r="BL128" s="554"/>
      <c r="BM128" s="554"/>
      <c r="BN128" s="554"/>
      <c r="BO128" s="554"/>
      <c r="BP128" s="554"/>
      <c r="BQ128" s="554"/>
      <c r="BR128" s="554"/>
      <c r="BS128" s="438"/>
      <c r="BT128" s="438"/>
      <c r="BU128" s="438"/>
    </row>
    <row r="129" spans="1:73" ht="24" customHeight="1" x14ac:dyDescent="0.15">
      <c r="A129" s="877"/>
      <c r="B129" s="1250"/>
      <c r="C129" s="1251"/>
      <c r="D129" s="1252"/>
      <c r="E129" s="1250"/>
      <c r="F129" s="1251"/>
      <c r="G129" s="1252"/>
      <c r="H129" s="1267"/>
      <c r="I129" s="1268"/>
      <c r="J129" s="1268"/>
      <c r="K129" s="1227"/>
      <c r="L129" s="1273"/>
      <c r="M129" s="1274"/>
      <c r="N129" s="1274"/>
      <c r="O129" s="1236"/>
      <c r="P129" s="1259"/>
      <c r="Q129" s="1260"/>
      <c r="R129" s="1260"/>
      <c r="S129" s="1260"/>
      <c r="T129" s="1260"/>
      <c r="U129" s="1260"/>
      <c r="V129" s="1260"/>
      <c r="W129" s="1260"/>
      <c r="X129" s="1260"/>
      <c r="Y129" s="1260"/>
      <c r="Z129" s="1260"/>
      <c r="AA129" s="1260"/>
      <c r="AB129" s="1261"/>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8"/>
      <c r="AY129" s="438"/>
      <c r="AZ129" s="438"/>
      <c r="BA129" s="438"/>
      <c r="BB129" s="438"/>
      <c r="BC129" s="438"/>
      <c r="BD129" s="438"/>
      <c r="BE129" s="438"/>
      <c r="BF129" s="554"/>
      <c r="BG129" s="554"/>
      <c r="BH129" s="554"/>
      <c r="BI129" s="554"/>
      <c r="BJ129" s="554"/>
      <c r="BK129" s="554"/>
      <c r="BL129" s="554"/>
      <c r="BM129" s="554"/>
      <c r="BN129" s="554"/>
      <c r="BO129" s="554"/>
      <c r="BP129" s="554"/>
      <c r="BQ129" s="554"/>
      <c r="BR129" s="554"/>
      <c r="BS129" s="438"/>
      <c r="BT129" s="438"/>
      <c r="BU129" s="438"/>
    </row>
    <row r="130" spans="1:73" ht="24" customHeight="1" x14ac:dyDescent="0.15">
      <c r="A130" s="877"/>
      <c r="B130" s="1250"/>
      <c r="C130" s="1251"/>
      <c r="D130" s="1252"/>
      <c r="E130" s="1250"/>
      <c r="F130" s="1251"/>
      <c r="G130" s="1252"/>
      <c r="H130" s="1267"/>
      <c r="I130" s="1268"/>
      <c r="J130" s="1268"/>
      <c r="K130" s="1227"/>
      <c r="L130" s="1273"/>
      <c r="M130" s="1274"/>
      <c r="N130" s="1274"/>
      <c r="O130" s="1236"/>
      <c r="P130" s="1259"/>
      <c r="Q130" s="1260"/>
      <c r="R130" s="1260"/>
      <c r="S130" s="1260"/>
      <c r="T130" s="1260"/>
      <c r="U130" s="1260"/>
      <c r="V130" s="1260"/>
      <c r="W130" s="1260"/>
      <c r="X130" s="1260"/>
      <c r="Y130" s="1260"/>
      <c r="Z130" s="1260"/>
      <c r="AA130" s="1260"/>
      <c r="AB130" s="1261"/>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554"/>
      <c r="BG130" s="554"/>
      <c r="BH130" s="554"/>
      <c r="BI130" s="554"/>
      <c r="BJ130" s="554"/>
      <c r="BK130" s="554"/>
      <c r="BL130" s="554"/>
      <c r="BM130" s="554"/>
      <c r="BN130" s="554"/>
      <c r="BO130" s="554"/>
      <c r="BP130" s="554"/>
      <c r="BQ130" s="554"/>
      <c r="BR130" s="554"/>
      <c r="BS130" s="438"/>
      <c r="BT130" s="438"/>
      <c r="BU130" s="438"/>
    </row>
    <row r="131" spans="1:73" ht="24" customHeight="1" x14ac:dyDescent="0.15">
      <c r="A131" s="877"/>
      <c r="B131" s="1250"/>
      <c r="C131" s="1251"/>
      <c r="D131" s="1252"/>
      <c r="E131" s="1250"/>
      <c r="F131" s="1251"/>
      <c r="G131" s="1252"/>
      <c r="H131" s="1267"/>
      <c r="I131" s="1268"/>
      <c r="J131" s="1268"/>
      <c r="K131" s="1227"/>
      <c r="L131" s="1273"/>
      <c r="M131" s="1274"/>
      <c r="N131" s="1274"/>
      <c r="O131" s="1236"/>
      <c r="P131" s="1259"/>
      <c r="Q131" s="1260"/>
      <c r="R131" s="1260"/>
      <c r="S131" s="1260"/>
      <c r="T131" s="1260"/>
      <c r="U131" s="1260"/>
      <c r="V131" s="1260"/>
      <c r="W131" s="1260"/>
      <c r="X131" s="1260"/>
      <c r="Y131" s="1260"/>
      <c r="Z131" s="1260"/>
      <c r="AA131" s="1260"/>
      <c r="AB131" s="1261"/>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38"/>
      <c r="AY131" s="438"/>
      <c r="AZ131" s="438"/>
      <c r="BA131" s="438"/>
      <c r="BB131" s="438"/>
      <c r="BC131" s="438"/>
      <c r="BD131" s="438"/>
      <c r="BE131" s="438"/>
      <c r="BF131" s="554"/>
      <c r="BG131" s="554"/>
      <c r="BH131" s="554"/>
      <c r="BI131" s="554"/>
      <c r="BJ131" s="554"/>
      <c r="BK131" s="554"/>
      <c r="BL131" s="554"/>
      <c r="BM131" s="554"/>
      <c r="BN131" s="554"/>
      <c r="BO131" s="554"/>
      <c r="BP131" s="554"/>
      <c r="BQ131" s="554"/>
      <c r="BR131" s="554"/>
      <c r="BS131" s="438"/>
      <c r="BT131" s="438"/>
      <c r="BU131" s="438"/>
    </row>
    <row r="132" spans="1:73" ht="24" customHeight="1" x14ac:dyDescent="0.15">
      <c r="A132" s="877"/>
      <c r="B132" s="1250"/>
      <c r="C132" s="1251"/>
      <c r="D132" s="1252"/>
      <c r="E132" s="1250"/>
      <c r="F132" s="1251"/>
      <c r="G132" s="1252"/>
      <c r="H132" s="1267"/>
      <c r="I132" s="1268"/>
      <c r="J132" s="1268"/>
      <c r="K132" s="1227"/>
      <c r="L132" s="1273"/>
      <c r="M132" s="1274"/>
      <c r="N132" s="1274"/>
      <c r="O132" s="1236"/>
      <c r="P132" s="1259"/>
      <c r="Q132" s="1260"/>
      <c r="R132" s="1260"/>
      <c r="S132" s="1260"/>
      <c r="T132" s="1260"/>
      <c r="U132" s="1260"/>
      <c r="V132" s="1260"/>
      <c r="W132" s="1260"/>
      <c r="X132" s="1260"/>
      <c r="Y132" s="1260"/>
      <c r="Z132" s="1260"/>
      <c r="AA132" s="1260"/>
      <c r="AB132" s="1261"/>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8"/>
      <c r="AY132" s="438"/>
      <c r="AZ132" s="438"/>
      <c r="BA132" s="438"/>
      <c r="BB132" s="438"/>
      <c r="BC132" s="438"/>
      <c r="BD132" s="438"/>
      <c r="BE132" s="438"/>
      <c r="BF132" s="554"/>
      <c r="BG132" s="554"/>
      <c r="BH132" s="554"/>
      <c r="BI132" s="554"/>
      <c r="BJ132" s="554"/>
      <c r="BK132" s="554"/>
      <c r="BL132" s="554"/>
      <c r="BM132" s="554"/>
      <c r="BN132" s="554"/>
      <c r="BO132" s="554"/>
      <c r="BP132" s="554"/>
      <c r="BQ132" s="554"/>
      <c r="BR132" s="554"/>
      <c r="BS132" s="438"/>
      <c r="BT132" s="438"/>
      <c r="BU132" s="438"/>
    </row>
    <row r="133" spans="1:73" ht="24" customHeight="1" x14ac:dyDescent="0.15">
      <c r="A133" s="877"/>
      <c r="B133" s="1250"/>
      <c r="C133" s="1251"/>
      <c r="D133" s="1252"/>
      <c r="E133" s="1250"/>
      <c r="F133" s="1251"/>
      <c r="G133" s="1252"/>
      <c r="H133" s="1267"/>
      <c r="I133" s="1268"/>
      <c r="J133" s="1268"/>
      <c r="K133" s="1227"/>
      <c r="L133" s="1273"/>
      <c r="M133" s="1274"/>
      <c r="N133" s="1274"/>
      <c r="O133" s="1236"/>
      <c r="P133" s="1259"/>
      <c r="Q133" s="1260"/>
      <c r="R133" s="1260"/>
      <c r="S133" s="1260"/>
      <c r="T133" s="1260"/>
      <c r="U133" s="1260"/>
      <c r="V133" s="1260"/>
      <c r="W133" s="1260"/>
      <c r="X133" s="1260"/>
      <c r="Y133" s="1260"/>
      <c r="Z133" s="1260"/>
      <c r="AA133" s="1260"/>
      <c r="AB133" s="1261"/>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8"/>
      <c r="AY133" s="438"/>
      <c r="AZ133" s="438"/>
      <c r="BA133" s="438"/>
      <c r="BB133" s="438"/>
      <c r="BC133" s="438"/>
      <c r="BD133" s="438"/>
      <c r="BE133" s="438"/>
      <c r="BF133" s="554"/>
      <c r="BG133" s="554"/>
      <c r="BH133" s="554"/>
      <c r="BI133" s="554"/>
      <c r="BJ133" s="554"/>
      <c r="BK133" s="554"/>
      <c r="BL133" s="554"/>
      <c r="BM133" s="554"/>
      <c r="BN133" s="554"/>
      <c r="BO133" s="554"/>
      <c r="BP133" s="554"/>
      <c r="BQ133" s="554"/>
      <c r="BR133" s="554"/>
      <c r="BS133" s="438"/>
      <c r="BT133" s="438"/>
      <c r="BU133" s="438"/>
    </row>
    <row r="134" spans="1:73" ht="24" customHeight="1" x14ac:dyDescent="0.15">
      <c r="A134" s="877"/>
      <c r="B134" s="1250"/>
      <c r="C134" s="1251"/>
      <c r="D134" s="1252"/>
      <c r="E134" s="1250"/>
      <c r="F134" s="1251"/>
      <c r="G134" s="1252"/>
      <c r="H134" s="1267"/>
      <c r="I134" s="1268"/>
      <c r="J134" s="1268"/>
      <c r="K134" s="1227"/>
      <c r="L134" s="1273"/>
      <c r="M134" s="1274"/>
      <c r="N134" s="1274"/>
      <c r="O134" s="1236"/>
      <c r="P134" s="1259"/>
      <c r="Q134" s="1260"/>
      <c r="R134" s="1260"/>
      <c r="S134" s="1260"/>
      <c r="T134" s="1260"/>
      <c r="U134" s="1260"/>
      <c r="V134" s="1260"/>
      <c r="W134" s="1260"/>
      <c r="X134" s="1260"/>
      <c r="Y134" s="1260"/>
      <c r="Z134" s="1260"/>
      <c r="AA134" s="1260"/>
      <c r="AB134" s="1261"/>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8"/>
      <c r="AY134" s="438"/>
      <c r="AZ134" s="438"/>
      <c r="BA134" s="438"/>
      <c r="BB134" s="438"/>
      <c r="BC134" s="438"/>
      <c r="BD134" s="438"/>
      <c r="BE134" s="438"/>
      <c r="BF134" s="554"/>
      <c r="BG134" s="554"/>
      <c r="BH134" s="554"/>
      <c r="BI134" s="554"/>
      <c r="BJ134" s="554"/>
      <c r="BK134" s="554"/>
      <c r="BL134" s="554"/>
      <c r="BM134" s="554"/>
      <c r="BN134" s="554"/>
      <c r="BO134" s="554"/>
      <c r="BP134" s="554"/>
      <c r="BQ134" s="554"/>
      <c r="BR134" s="554"/>
      <c r="BS134" s="438"/>
      <c r="BT134" s="438"/>
      <c r="BU134" s="438"/>
    </row>
    <row r="135" spans="1:73" ht="24" customHeight="1" x14ac:dyDescent="0.15">
      <c r="A135" s="877"/>
      <c r="B135" s="1250"/>
      <c r="C135" s="1251"/>
      <c r="D135" s="1252"/>
      <c r="E135" s="1250"/>
      <c r="F135" s="1251"/>
      <c r="G135" s="1252"/>
      <c r="H135" s="1267"/>
      <c r="I135" s="1268"/>
      <c r="J135" s="1268"/>
      <c r="K135" s="1227"/>
      <c r="L135" s="1273"/>
      <c r="M135" s="1274"/>
      <c r="N135" s="1274"/>
      <c r="O135" s="1236"/>
      <c r="P135" s="1259"/>
      <c r="Q135" s="1260"/>
      <c r="R135" s="1260"/>
      <c r="S135" s="1260"/>
      <c r="T135" s="1260"/>
      <c r="U135" s="1260"/>
      <c r="V135" s="1260"/>
      <c r="W135" s="1260"/>
      <c r="X135" s="1260"/>
      <c r="Y135" s="1260"/>
      <c r="Z135" s="1260"/>
      <c r="AA135" s="1260"/>
      <c r="AB135" s="1261"/>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38"/>
      <c r="AY135" s="438"/>
      <c r="AZ135" s="438"/>
      <c r="BA135" s="438"/>
      <c r="BB135" s="438"/>
      <c r="BC135" s="438"/>
      <c r="BD135" s="438"/>
      <c r="BE135" s="438"/>
      <c r="BF135" s="554"/>
      <c r="BG135" s="554"/>
      <c r="BH135" s="554"/>
      <c r="BI135" s="554"/>
      <c r="BJ135" s="554"/>
      <c r="BK135" s="554"/>
      <c r="BL135" s="554"/>
      <c r="BM135" s="554"/>
      <c r="BN135" s="554"/>
      <c r="BO135" s="554"/>
      <c r="BP135" s="554"/>
      <c r="BQ135" s="554"/>
      <c r="BR135" s="554"/>
      <c r="BS135" s="438"/>
      <c r="BT135" s="438"/>
      <c r="BU135" s="438"/>
    </row>
    <row r="136" spans="1:73" ht="24" customHeight="1" x14ac:dyDescent="0.15">
      <c r="A136" s="878"/>
      <c r="B136" s="1253"/>
      <c r="C136" s="1254"/>
      <c r="D136" s="1255"/>
      <c r="E136" s="1253"/>
      <c r="F136" s="1254"/>
      <c r="G136" s="1255"/>
      <c r="H136" s="1269"/>
      <c r="I136" s="1270"/>
      <c r="J136" s="1270"/>
      <c r="K136" s="1228"/>
      <c r="L136" s="1275"/>
      <c r="M136" s="1276"/>
      <c r="N136" s="1276"/>
      <c r="O136" s="1237"/>
      <c r="P136" s="1262"/>
      <c r="Q136" s="1263"/>
      <c r="R136" s="1263"/>
      <c r="S136" s="1263"/>
      <c r="T136" s="1263"/>
      <c r="U136" s="1263"/>
      <c r="V136" s="1263"/>
      <c r="W136" s="1263"/>
      <c r="X136" s="1263"/>
      <c r="Y136" s="1263"/>
      <c r="Z136" s="1263"/>
      <c r="AA136" s="1263"/>
      <c r="AB136" s="1264"/>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554"/>
      <c r="BG136" s="554"/>
      <c r="BH136" s="554"/>
      <c r="BI136" s="554"/>
      <c r="BJ136" s="554"/>
      <c r="BK136" s="554"/>
      <c r="BL136" s="554"/>
      <c r="BM136" s="554"/>
      <c r="BN136" s="554"/>
      <c r="BO136" s="554"/>
      <c r="BP136" s="554"/>
      <c r="BQ136" s="554"/>
      <c r="BR136" s="554"/>
      <c r="BS136" s="438"/>
      <c r="BT136" s="438"/>
      <c r="BU136" s="438"/>
    </row>
    <row r="137" spans="1:73" ht="24" customHeight="1" x14ac:dyDescent="0.15">
      <c r="A137" s="876">
        <v>8</v>
      </c>
      <c r="B137" s="1247"/>
      <c r="C137" s="1248"/>
      <c r="D137" s="1249"/>
      <c r="E137" s="1247"/>
      <c r="F137" s="1248"/>
      <c r="G137" s="1249"/>
      <c r="H137" s="1265"/>
      <c r="I137" s="1266"/>
      <c r="J137" s="1266"/>
      <c r="K137" s="1226" t="s">
        <v>597</v>
      </c>
      <c r="L137" s="1271"/>
      <c r="M137" s="1272"/>
      <c r="N137" s="1272"/>
      <c r="O137" s="1235" t="s">
        <v>598</v>
      </c>
      <c r="P137" s="1256"/>
      <c r="Q137" s="1257"/>
      <c r="R137" s="1257"/>
      <c r="S137" s="1257"/>
      <c r="T137" s="1257"/>
      <c r="U137" s="1257"/>
      <c r="V137" s="1257"/>
      <c r="W137" s="1257"/>
      <c r="X137" s="1257"/>
      <c r="Y137" s="1257"/>
      <c r="Z137" s="1257"/>
      <c r="AA137" s="1257"/>
      <c r="AB137" s="1258"/>
      <c r="AD137" s="438"/>
      <c r="AE137" s="438"/>
      <c r="AF137" s="438"/>
      <c r="AG137" s="438"/>
      <c r="AH137" s="438"/>
      <c r="AI137" s="438"/>
      <c r="AJ137" s="438"/>
      <c r="AK137" s="438"/>
      <c r="AL137" s="438"/>
      <c r="AM137" s="438"/>
      <c r="AN137" s="438"/>
      <c r="AO137" s="438"/>
      <c r="AP137" s="438"/>
      <c r="AQ137" s="438"/>
      <c r="AR137" s="438"/>
      <c r="AS137" s="438"/>
      <c r="AT137" s="438"/>
      <c r="AU137" s="438"/>
      <c r="AV137" s="438"/>
      <c r="AW137" s="438"/>
      <c r="AX137" s="438"/>
      <c r="AY137" s="438"/>
      <c r="AZ137" s="438"/>
      <c r="BA137" s="438"/>
      <c r="BB137" s="438"/>
      <c r="BC137" s="438"/>
      <c r="BD137" s="438"/>
      <c r="BE137" s="438"/>
      <c r="BF137" s="554"/>
      <c r="BG137" s="554"/>
      <c r="BH137" s="554"/>
      <c r="BI137" s="554"/>
      <c r="BJ137" s="554"/>
      <c r="BK137" s="554"/>
      <c r="BL137" s="554"/>
      <c r="BM137" s="554"/>
      <c r="BN137" s="554"/>
      <c r="BO137" s="554"/>
      <c r="BP137" s="554"/>
      <c r="BQ137" s="554"/>
      <c r="BR137" s="554"/>
      <c r="BS137" s="438"/>
      <c r="BT137" s="438"/>
      <c r="BU137" s="438"/>
    </row>
    <row r="138" spans="1:73" ht="24" customHeight="1" x14ac:dyDescent="0.15">
      <c r="A138" s="877"/>
      <c r="B138" s="1250"/>
      <c r="C138" s="1251"/>
      <c r="D138" s="1252"/>
      <c r="E138" s="1250"/>
      <c r="F138" s="1251"/>
      <c r="G138" s="1252"/>
      <c r="H138" s="1267"/>
      <c r="I138" s="1268"/>
      <c r="J138" s="1268"/>
      <c r="K138" s="1227"/>
      <c r="L138" s="1273"/>
      <c r="M138" s="1274"/>
      <c r="N138" s="1274"/>
      <c r="O138" s="1236"/>
      <c r="P138" s="1259"/>
      <c r="Q138" s="1260"/>
      <c r="R138" s="1260"/>
      <c r="S138" s="1260"/>
      <c r="T138" s="1260"/>
      <c r="U138" s="1260"/>
      <c r="V138" s="1260"/>
      <c r="W138" s="1260"/>
      <c r="X138" s="1260"/>
      <c r="Y138" s="1260"/>
      <c r="Z138" s="1260"/>
      <c r="AA138" s="1260"/>
      <c r="AB138" s="1261"/>
      <c r="AD138" s="438"/>
      <c r="AE138" s="438"/>
      <c r="AF138" s="438"/>
      <c r="AG138" s="438"/>
      <c r="AH138" s="438"/>
      <c r="AI138" s="438"/>
      <c r="AJ138" s="438"/>
      <c r="AK138" s="438"/>
      <c r="AL138" s="438"/>
      <c r="AM138" s="438"/>
      <c r="AN138" s="438"/>
      <c r="AO138" s="438"/>
      <c r="AP138" s="438"/>
      <c r="AQ138" s="438"/>
      <c r="AR138" s="438"/>
      <c r="AS138" s="438"/>
      <c r="AT138" s="438"/>
      <c r="AU138" s="438"/>
      <c r="AV138" s="438"/>
      <c r="AW138" s="438"/>
      <c r="AX138" s="438"/>
      <c r="AY138" s="438"/>
      <c r="AZ138" s="438"/>
      <c r="BA138" s="438"/>
      <c r="BB138" s="438"/>
      <c r="BC138" s="438"/>
      <c r="BD138" s="438"/>
      <c r="BE138" s="438"/>
      <c r="BF138" s="554"/>
      <c r="BG138" s="554"/>
      <c r="BH138" s="554"/>
      <c r="BI138" s="554"/>
      <c r="BJ138" s="554"/>
      <c r="BK138" s="554"/>
      <c r="BL138" s="554"/>
      <c r="BM138" s="554"/>
      <c r="BN138" s="554"/>
      <c r="BO138" s="554"/>
      <c r="BP138" s="554"/>
      <c r="BQ138" s="554"/>
      <c r="BR138" s="554"/>
      <c r="BS138" s="438"/>
      <c r="BT138" s="438"/>
      <c r="BU138" s="438"/>
    </row>
    <row r="139" spans="1:73" ht="24" customHeight="1" x14ac:dyDescent="0.15">
      <c r="A139" s="877"/>
      <c r="B139" s="1250"/>
      <c r="C139" s="1251"/>
      <c r="D139" s="1252"/>
      <c r="E139" s="1250"/>
      <c r="F139" s="1251"/>
      <c r="G139" s="1252"/>
      <c r="H139" s="1267"/>
      <c r="I139" s="1268"/>
      <c r="J139" s="1268"/>
      <c r="K139" s="1227"/>
      <c r="L139" s="1273"/>
      <c r="M139" s="1274"/>
      <c r="N139" s="1274"/>
      <c r="O139" s="1236"/>
      <c r="P139" s="1259"/>
      <c r="Q139" s="1260"/>
      <c r="R139" s="1260"/>
      <c r="S139" s="1260"/>
      <c r="T139" s="1260"/>
      <c r="U139" s="1260"/>
      <c r="V139" s="1260"/>
      <c r="W139" s="1260"/>
      <c r="X139" s="1260"/>
      <c r="Y139" s="1260"/>
      <c r="Z139" s="1260"/>
      <c r="AA139" s="1260"/>
      <c r="AB139" s="1261"/>
      <c r="AD139" s="438"/>
      <c r="AE139" s="438"/>
      <c r="AF139" s="438"/>
      <c r="AG139" s="438"/>
      <c r="AH139" s="438"/>
      <c r="AI139" s="438"/>
      <c r="AJ139" s="438"/>
      <c r="AK139" s="438"/>
      <c r="AL139" s="438"/>
      <c r="AM139" s="438"/>
      <c r="AN139" s="438"/>
      <c r="AO139" s="438"/>
      <c r="AP139" s="438"/>
      <c r="AQ139" s="438"/>
      <c r="AR139" s="438"/>
      <c r="AS139" s="438"/>
      <c r="AT139" s="438"/>
      <c r="AU139" s="438"/>
      <c r="AV139" s="438"/>
      <c r="AW139" s="438"/>
      <c r="AX139" s="438"/>
      <c r="AY139" s="438"/>
      <c r="AZ139" s="438"/>
      <c r="BA139" s="438"/>
      <c r="BB139" s="438"/>
      <c r="BC139" s="438"/>
      <c r="BD139" s="438"/>
      <c r="BE139" s="438"/>
      <c r="BF139" s="554"/>
      <c r="BG139" s="554"/>
      <c r="BH139" s="554"/>
      <c r="BI139" s="554"/>
      <c r="BJ139" s="554"/>
      <c r="BK139" s="554"/>
      <c r="BL139" s="554"/>
      <c r="BM139" s="554"/>
      <c r="BN139" s="554"/>
      <c r="BO139" s="554"/>
      <c r="BP139" s="554"/>
      <c r="BQ139" s="554"/>
      <c r="BR139" s="554"/>
      <c r="BS139" s="438"/>
      <c r="BT139" s="438"/>
      <c r="BU139" s="438"/>
    </row>
    <row r="140" spans="1:73" ht="24" customHeight="1" x14ac:dyDescent="0.15">
      <c r="A140" s="877"/>
      <c r="B140" s="1250"/>
      <c r="C140" s="1251"/>
      <c r="D140" s="1252"/>
      <c r="E140" s="1250"/>
      <c r="F140" s="1251"/>
      <c r="G140" s="1252"/>
      <c r="H140" s="1267"/>
      <c r="I140" s="1268"/>
      <c r="J140" s="1268"/>
      <c r="K140" s="1227"/>
      <c r="L140" s="1273"/>
      <c r="M140" s="1274"/>
      <c r="N140" s="1274"/>
      <c r="O140" s="1236"/>
      <c r="P140" s="1259"/>
      <c r="Q140" s="1260"/>
      <c r="R140" s="1260"/>
      <c r="S140" s="1260"/>
      <c r="T140" s="1260"/>
      <c r="U140" s="1260"/>
      <c r="V140" s="1260"/>
      <c r="W140" s="1260"/>
      <c r="X140" s="1260"/>
      <c r="Y140" s="1260"/>
      <c r="Z140" s="1260"/>
      <c r="AA140" s="1260"/>
      <c r="AB140" s="1261"/>
      <c r="AD140" s="438"/>
      <c r="AE140" s="438"/>
      <c r="AF140" s="438"/>
      <c r="AG140" s="438"/>
      <c r="AH140" s="438"/>
      <c r="AI140" s="438"/>
      <c r="AJ140" s="438"/>
      <c r="AK140" s="438"/>
      <c r="AL140" s="438"/>
      <c r="AM140" s="438"/>
      <c r="AN140" s="438"/>
      <c r="AO140" s="438"/>
      <c r="AP140" s="438"/>
      <c r="AQ140" s="438"/>
      <c r="AR140" s="438"/>
      <c r="AS140" s="438"/>
      <c r="AT140" s="438"/>
      <c r="AU140" s="438"/>
      <c r="AV140" s="438"/>
      <c r="AW140" s="438"/>
      <c r="AX140" s="438"/>
      <c r="AY140" s="438"/>
      <c r="AZ140" s="438"/>
      <c r="BA140" s="438"/>
      <c r="BB140" s="438"/>
      <c r="BC140" s="438"/>
      <c r="BD140" s="438"/>
      <c r="BE140" s="438"/>
      <c r="BF140" s="554"/>
      <c r="BG140" s="554"/>
      <c r="BH140" s="554"/>
      <c r="BI140" s="554"/>
      <c r="BJ140" s="554"/>
      <c r="BK140" s="554"/>
      <c r="BL140" s="554"/>
      <c r="BM140" s="554"/>
      <c r="BN140" s="554"/>
      <c r="BO140" s="554"/>
      <c r="BP140" s="554"/>
      <c r="BQ140" s="554"/>
      <c r="BR140" s="554"/>
      <c r="BS140" s="438"/>
      <c r="BT140" s="438"/>
      <c r="BU140" s="438"/>
    </row>
    <row r="141" spans="1:73" ht="24" customHeight="1" x14ac:dyDescent="0.15">
      <c r="A141" s="877"/>
      <c r="B141" s="1250"/>
      <c r="C141" s="1251"/>
      <c r="D141" s="1252"/>
      <c r="E141" s="1250"/>
      <c r="F141" s="1251"/>
      <c r="G141" s="1252"/>
      <c r="H141" s="1267"/>
      <c r="I141" s="1268"/>
      <c r="J141" s="1268"/>
      <c r="K141" s="1227"/>
      <c r="L141" s="1273"/>
      <c r="M141" s="1274"/>
      <c r="N141" s="1274"/>
      <c r="O141" s="1236"/>
      <c r="P141" s="1259"/>
      <c r="Q141" s="1260"/>
      <c r="R141" s="1260"/>
      <c r="S141" s="1260"/>
      <c r="T141" s="1260"/>
      <c r="U141" s="1260"/>
      <c r="V141" s="1260"/>
      <c r="W141" s="1260"/>
      <c r="X141" s="1260"/>
      <c r="Y141" s="1260"/>
      <c r="Z141" s="1260"/>
      <c r="AA141" s="1260"/>
      <c r="AB141" s="1261"/>
      <c r="AD141" s="438"/>
      <c r="AE141" s="438"/>
      <c r="AF141" s="438"/>
      <c r="AG141" s="438"/>
      <c r="AH141" s="438"/>
      <c r="AI141" s="438"/>
      <c r="AJ141" s="438"/>
      <c r="AK141" s="438"/>
      <c r="AL141" s="438"/>
      <c r="AM141" s="438"/>
      <c r="AN141" s="438"/>
      <c r="AO141" s="438"/>
      <c r="AP141" s="438"/>
      <c r="AQ141" s="438"/>
      <c r="AR141" s="438"/>
      <c r="AS141" s="438"/>
      <c r="AT141" s="438"/>
      <c r="AU141" s="438"/>
      <c r="AV141" s="438"/>
      <c r="AW141" s="438"/>
      <c r="AX141" s="438"/>
      <c r="AY141" s="438"/>
      <c r="AZ141" s="438"/>
      <c r="BA141" s="438"/>
      <c r="BB141" s="438"/>
      <c r="BC141" s="438"/>
      <c r="BD141" s="438"/>
      <c r="BE141" s="438"/>
      <c r="BF141" s="554"/>
      <c r="BG141" s="554"/>
      <c r="BH141" s="554"/>
      <c r="BI141" s="554"/>
      <c r="BJ141" s="554"/>
      <c r="BK141" s="554"/>
      <c r="BL141" s="554"/>
      <c r="BM141" s="554"/>
      <c r="BN141" s="554"/>
      <c r="BO141" s="554"/>
      <c r="BP141" s="554"/>
      <c r="BQ141" s="554"/>
      <c r="BR141" s="554"/>
      <c r="BS141" s="438"/>
      <c r="BT141" s="438"/>
      <c r="BU141" s="438"/>
    </row>
    <row r="142" spans="1:73" ht="24" customHeight="1" x14ac:dyDescent="0.15">
      <c r="A142" s="877"/>
      <c r="B142" s="1250"/>
      <c r="C142" s="1251"/>
      <c r="D142" s="1252"/>
      <c r="E142" s="1250"/>
      <c r="F142" s="1251"/>
      <c r="G142" s="1252"/>
      <c r="H142" s="1267"/>
      <c r="I142" s="1268"/>
      <c r="J142" s="1268"/>
      <c r="K142" s="1227"/>
      <c r="L142" s="1273"/>
      <c r="M142" s="1274"/>
      <c r="N142" s="1274"/>
      <c r="O142" s="1236"/>
      <c r="P142" s="1259"/>
      <c r="Q142" s="1260"/>
      <c r="R142" s="1260"/>
      <c r="S142" s="1260"/>
      <c r="T142" s="1260"/>
      <c r="U142" s="1260"/>
      <c r="V142" s="1260"/>
      <c r="W142" s="1260"/>
      <c r="X142" s="1260"/>
      <c r="Y142" s="1260"/>
      <c r="Z142" s="1260"/>
      <c r="AA142" s="1260"/>
      <c r="AB142" s="1261"/>
      <c r="AD142" s="438"/>
      <c r="AE142" s="438"/>
      <c r="AF142" s="438"/>
      <c r="AG142" s="438"/>
      <c r="AH142" s="438"/>
      <c r="AI142" s="438"/>
      <c r="AJ142" s="438"/>
      <c r="AK142" s="438"/>
      <c r="AL142" s="438"/>
      <c r="AM142" s="438"/>
      <c r="AN142" s="438"/>
      <c r="AO142" s="438"/>
      <c r="AP142" s="438"/>
      <c r="AQ142" s="438"/>
      <c r="AR142" s="438"/>
      <c r="AS142" s="438"/>
      <c r="AT142" s="438"/>
      <c r="AU142" s="438"/>
      <c r="AV142" s="438"/>
      <c r="AW142" s="438"/>
      <c r="AX142" s="438"/>
      <c r="AY142" s="438"/>
      <c r="AZ142" s="438"/>
      <c r="BA142" s="438"/>
      <c r="BB142" s="438"/>
      <c r="BC142" s="438"/>
      <c r="BD142" s="438"/>
      <c r="BE142" s="438"/>
      <c r="BF142" s="554"/>
      <c r="BG142" s="554"/>
      <c r="BH142" s="554"/>
      <c r="BI142" s="554"/>
      <c r="BJ142" s="554"/>
      <c r="BK142" s="554"/>
      <c r="BL142" s="554"/>
      <c r="BM142" s="554"/>
      <c r="BN142" s="554"/>
      <c r="BO142" s="554"/>
      <c r="BP142" s="554"/>
      <c r="BQ142" s="554"/>
      <c r="BR142" s="554"/>
      <c r="BS142" s="438"/>
      <c r="BT142" s="438"/>
      <c r="BU142" s="438"/>
    </row>
    <row r="143" spans="1:73" ht="24" customHeight="1" x14ac:dyDescent="0.15">
      <c r="A143" s="877"/>
      <c r="B143" s="1250"/>
      <c r="C143" s="1251"/>
      <c r="D143" s="1252"/>
      <c r="E143" s="1250"/>
      <c r="F143" s="1251"/>
      <c r="G143" s="1252"/>
      <c r="H143" s="1267"/>
      <c r="I143" s="1268"/>
      <c r="J143" s="1268"/>
      <c r="K143" s="1227"/>
      <c r="L143" s="1273"/>
      <c r="M143" s="1274"/>
      <c r="N143" s="1274"/>
      <c r="O143" s="1236"/>
      <c r="P143" s="1259"/>
      <c r="Q143" s="1260"/>
      <c r="R143" s="1260"/>
      <c r="S143" s="1260"/>
      <c r="T143" s="1260"/>
      <c r="U143" s="1260"/>
      <c r="V143" s="1260"/>
      <c r="W143" s="1260"/>
      <c r="X143" s="1260"/>
      <c r="Y143" s="1260"/>
      <c r="Z143" s="1260"/>
      <c r="AA143" s="1260"/>
      <c r="AB143" s="1261"/>
      <c r="AD143" s="438"/>
      <c r="AE143" s="438"/>
      <c r="AF143" s="438"/>
      <c r="AG143" s="438"/>
      <c r="AH143" s="438"/>
      <c r="AI143" s="438"/>
      <c r="AJ143" s="438"/>
      <c r="AK143" s="438"/>
      <c r="AL143" s="438"/>
      <c r="AM143" s="438"/>
      <c r="AN143" s="438"/>
      <c r="AO143" s="438"/>
      <c r="AP143" s="438"/>
      <c r="AQ143" s="438"/>
      <c r="AR143" s="438"/>
      <c r="AS143" s="438"/>
      <c r="AT143" s="438"/>
      <c r="AU143" s="438"/>
      <c r="AV143" s="438"/>
      <c r="AW143" s="438"/>
      <c r="AX143" s="438"/>
      <c r="AY143" s="438"/>
      <c r="AZ143" s="438"/>
      <c r="BA143" s="438"/>
      <c r="BB143" s="438"/>
      <c r="BC143" s="438"/>
      <c r="BD143" s="438"/>
      <c r="BE143" s="438"/>
      <c r="BF143" s="554"/>
      <c r="BG143" s="554"/>
      <c r="BH143" s="554"/>
      <c r="BI143" s="554"/>
      <c r="BJ143" s="554"/>
      <c r="BK143" s="554"/>
      <c r="BL143" s="554"/>
      <c r="BM143" s="554"/>
      <c r="BN143" s="554"/>
      <c r="BO143" s="554"/>
      <c r="BP143" s="554"/>
      <c r="BQ143" s="554"/>
      <c r="BR143" s="554"/>
      <c r="BS143" s="438"/>
      <c r="BT143" s="438"/>
      <c r="BU143" s="438"/>
    </row>
    <row r="144" spans="1:73" ht="24" customHeight="1" x14ac:dyDescent="0.15">
      <c r="A144" s="877"/>
      <c r="B144" s="1250"/>
      <c r="C144" s="1251"/>
      <c r="D144" s="1252"/>
      <c r="E144" s="1250"/>
      <c r="F144" s="1251"/>
      <c r="G144" s="1252"/>
      <c r="H144" s="1267"/>
      <c r="I144" s="1268"/>
      <c r="J144" s="1268"/>
      <c r="K144" s="1227"/>
      <c r="L144" s="1273"/>
      <c r="M144" s="1274"/>
      <c r="N144" s="1274"/>
      <c r="O144" s="1236"/>
      <c r="P144" s="1259"/>
      <c r="Q144" s="1260"/>
      <c r="R144" s="1260"/>
      <c r="S144" s="1260"/>
      <c r="T144" s="1260"/>
      <c r="U144" s="1260"/>
      <c r="V144" s="1260"/>
      <c r="W144" s="1260"/>
      <c r="X144" s="1260"/>
      <c r="Y144" s="1260"/>
      <c r="Z144" s="1260"/>
      <c r="AA144" s="1260"/>
      <c r="AB144" s="1261"/>
      <c r="AD144" s="438"/>
      <c r="AE144" s="438"/>
      <c r="AF144" s="438"/>
      <c r="AG144" s="438"/>
      <c r="AH144" s="438"/>
      <c r="AI144" s="438"/>
      <c r="AJ144" s="438"/>
      <c r="AK144" s="438"/>
      <c r="AL144" s="438"/>
      <c r="AM144" s="438"/>
      <c r="AN144" s="438"/>
      <c r="AO144" s="438"/>
      <c r="AP144" s="438"/>
      <c r="AQ144" s="438"/>
      <c r="AR144" s="438"/>
      <c r="AS144" s="438"/>
      <c r="AT144" s="438"/>
      <c r="AU144" s="438"/>
      <c r="AV144" s="438"/>
      <c r="AW144" s="438"/>
      <c r="AX144" s="438"/>
      <c r="AY144" s="438"/>
      <c r="AZ144" s="438"/>
      <c r="BA144" s="438"/>
      <c r="BB144" s="438"/>
      <c r="BC144" s="438"/>
      <c r="BD144" s="438"/>
      <c r="BE144" s="438"/>
      <c r="BF144" s="554"/>
      <c r="BG144" s="554"/>
      <c r="BH144" s="554"/>
      <c r="BI144" s="554"/>
      <c r="BJ144" s="554"/>
      <c r="BK144" s="554"/>
      <c r="BL144" s="554"/>
      <c r="BM144" s="554"/>
      <c r="BN144" s="554"/>
      <c r="BO144" s="554"/>
      <c r="BP144" s="554"/>
      <c r="BQ144" s="554"/>
      <c r="BR144" s="554"/>
      <c r="BS144" s="438"/>
      <c r="BT144" s="438"/>
      <c r="BU144" s="438"/>
    </row>
    <row r="145" spans="1:73" ht="24" customHeight="1" x14ac:dyDescent="0.15">
      <c r="A145" s="878"/>
      <c r="B145" s="1253"/>
      <c r="C145" s="1254"/>
      <c r="D145" s="1255"/>
      <c r="E145" s="1253"/>
      <c r="F145" s="1254"/>
      <c r="G145" s="1255"/>
      <c r="H145" s="1269"/>
      <c r="I145" s="1270"/>
      <c r="J145" s="1270"/>
      <c r="K145" s="1228"/>
      <c r="L145" s="1275"/>
      <c r="M145" s="1276"/>
      <c r="N145" s="1276"/>
      <c r="O145" s="1237"/>
      <c r="P145" s="1262"/>
      <c r="Q145" s="1263"/>
      <c r="R145" s="1263"/>
      <c r="S145" s="1263"/>
      <c r="T145" s="1263"/>
      <c r="U145" s="1263"/>
      <c r="V145" s="1263"/>
      <c r="W145" s="1263"/>
      <c r="X145" s="1263"/>
      <c r="Y145" s="1263"/>
      <c r="Z145" s="1263"/>
      <c r="AA145" s="1263"/>
      <c r="AB145" s="1264"/>
      <c r="AD145" s="438"/>
      <c r="AE145" s="438"/>
      <c r="AF145" s="438"/>
      <c r="AG145" s="438"/>
      <c r="AH145" s="438"/>
      <c r="AI145" s="438"/>
      <c r="AJ145" s="438"/>
      <c r="AK145" s="438"/>
      <c r="AL145" s="438"/>
      <c r="AM145" s="438"/>
      <c r="AN145" s="438"/>
      <c r="AO145" s="438"/>
      <c r="AP145" s="438"/>
      <c r="AQ145" s="438"/>
      <c r="AR145" s="438"/>
      <c r="AS145" s="438"/>
      <c r="AT145" s="438"/>
      <c r="AU145" s="438"/>
      <c r="AV145" s="438"/>
      <c r="AW145" s="438"/>
      <c r="AX145" s="438"/>
      <c r="AY145" s="438"/>
      <c r="AZ145" s="438"/>
      <c r="BA145" s="438"/>
      <c r="BB145" s="438"/>
      <c r="BC145" s="438"/>
      <c r="BD145" s="438"/>
      <c r="BE145" s="438"/>
      <c r="BF145" s="554"/>
      <c r="BG145" s="554"/>
      <c r="BH145" s="554"/>
      <c r="BI145" s="554"/>
      <c r="BJ145" s="554"/>
      <c r="BK145" s="554"/>
      <c r="BL145" s="554"/>
      <c r="BM145" s="554"/>
      <c r="BN145" s="554"/>
      <c r="BO145" s="554"/>
      <c r="BP145" s="554"/>
      <c r="BQ145" s="554"/>
      <c r="BR145" s="554"/>
      <c r="BS145" s="438"/>
      <c r="BT145" s="438"/>
      <c r="BU145" s="438"/>
    </row>
    <row r="146" spans="1:73" x14ac:dyDescent="0.15">
      <c r="P146" s="553"/>
      <c r="Q146" s="553"/>
      <c r="R146" s="553"/>
      <c r="S146" s="553"/>
      <c r="T146" s="553"/>
      <c r="U146" s="553"/>
      <c r="V146" s="553"/>
      <c r="W146" s="553"/>
      <c r="X146" s="553"/>
      <c r="Y146" s="553"/>
      <c r="Z146" s="553"/>
      <c r="AA146" s="553"/>
      <c r="AB146" s="553"/>
      <c r="AD146" s="438"/>
      <c r="AE146" s="438"/>
      <c r="AF146" s="438"/>
      <c r="AG146" s="438"/>
      <c r="AH146" s="438"/>
      <c r="AI146" s="438"/>
      <c r="AJ146" s="438"/>
      <c r="AK146" s="438"/>
      <c r="AL146" s="438"/>
      <c r="AM146" s="438"/>
      <c r="AN146" s="438"/>
      <c r="AO146" s="438"/>
      <c r="AP146" s="438"/>
      <c r="AQ146" s="438"/>
      <c r="AR146" s="438"/>
      <c r="AS146" s="438"/>
      <c r="AT146" s="438"/>
      <c r="AU146" s="438"/>
      <c r="AV146" s="438"/>
      <c r="AW146" s="438"/>
      <c r="AX146" s="438"/>
      <c r="AY146" s="438"/>
      <c r="AZ146" s="438"/>
      <c r="BA146" s="438"/>
      <c r="BB146" s="438"/>
      <c r="BC146" s="438"/>
      <c r="BD146" s="438"/>
      <c r="BE146" s="438"/>
      <c r="BF146" s="553"/>
      <c r="BG146" s="553"/>
      <c r="BH146" s="553"/>
      <c r="BI146" s="553"/>
      <c r="BJ146" s="553"/>
      <c r="BK146" s="553"/>
      <c r="BL146" s="553"/>
      <c r="BM146" s="553"/>
      <c r="BN146" s="553"/>
      <c r="BO146" s="553"/>
      <c r="BP146" s="553"/>
      <c r="BQ146" s="553"/>
      <c r="BR146" s="553"/>
      <c r="BS146" s="438"/>
      <c r="BT146" s="438"/>
      <c r="BU146" s="438"/>
    </row>
    <row r="147" spans="1:73" x14ac:dyDescent="0.15">
      <c r="A147" s="85" t="s">
        <v>445</v>
      </c>
      <c r="P147" s="553"/>
      <c r="Q147" s="553"/>
      <c r="R147" s="553"/>
      <c r="S147" s="553"/>
      <c r="T147" s="553"/>
      <c r="U147" s="553"/>
      <c r="V147" s="553"/>
      <c r="W147" s="553"/>
      <c r="X147" s="553"/>
      <c r="Y147" s="553"/>
      <c r="Z147" s="553"/>
      <c r="AA147" s="553"/>
      <c r="AB147" s="553"/>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8"/>
      <c r="AY147" s="438"/>
      <c r="AZ147" s="438"/>
      <c r="BA147" s="438"/>
      <c r="BB147" s="438"/>
      <c r="BC147" s="438"/>
      <c r="BD147" s="438"/>
      <c r="BE147" s="438"/>
      <c r="BF147" s="553"/>
      <c r="BG147" s="553"/>
      <c r="BH147" s="553"/>
      <c r="BI147" s="553"/>
      <c r="BJ147" s="553"/>
      <c r="BK147" s="553"/>
      <c r="BL147" s="553"/>
      <c r="BM147" s="553"/>
      <c r="BN147" s="553"/>
      <c r="BO147" s="553"/>
      <c r="BP147" s="553"/>
      <c r="BQ147" s="553"/>
      <c r="BR147" s="553"/>
      <c r="BS147" s="438"/>
      <c r="BT147" s="438"/>
      <c r="BU147" s="438"/>
    </row>
    <row r="148" spans="1:73" x14ac:dyDescent="0.15">
      <c r="A148" s="85" t="s">
        <v>477</v>
      </c>
      <c r="P148" s="553"/>
      <c r="Q148" s="553"/>
      <c r="R148" s="553"/>
      <c r="S148" s="553"/>
      <c r="T148" s="553"/>
      <c r="U148" s="553"/>
      <c r="V148" s="553"/>
      <c r="W148" s="553"/>
      <c r="X148" s="553"/>
      <c r="Y148" s="553"/>
      <c r="Z148" s="553"/>
      <c r="AA148" s="553"/>
      <c r="AB148" s="553"/>
      <c r="AD148" s="438"/>
      <c r="AE148" s="438"/>
      <c r="AF148" s="438"/>
      <c r="AG148" s="438"/>
      <c r="AH148" s="438"/>
      <c r="AI148" s="438"/>
      <c r="AJ148" s="438"/>
      <c r="AK148" s="438"/>
      <c r="AL148" s="438"/>
      <c r="AM148" s="438"/>
      <c r="AN148" s="438"/>
      <c r="AO148" s="438"/>
      <c r="AP148" s="438"/>
      <c r="AQ148" s="438"/>
      <c r="AR148" s="438"/>
      <c r="AS148" s="438"/>
      <c r="AT148" s="438"/>
      <c r="AU148" s="438"/>
      <c r="AV148" s="438"/>
      <c r="AW148" s="438"/>
      <c r="AX148" s="438"/>
      <c r="AY148" s="438"/>
      <c r="AZ148" s="438"/>
      <c r="BA148" s="438"/>
      <c r="BB148" s="438"/>
      <c r="BC148" s="438"/>
      <c r="BD148" s="438"/>
      <c r="BE148" s="438"/>
      <c r="BF148" s="553"/>
      <c r="BG148" s="553"/>
      <c r="BH148" s="553"/>
      <c r="BI148" s="553"/>
      <c r="BJ148" s="553"/>
      <c r="BK148" s="553"/>
      <c r="BL148" s="553"/>
      <c r="BM148" s="553"/>
      <c r="BN148" s="553"/>
      <c r="BO148" s="553"/>
      <c r="BP148" s="553"/>
      <c r="BQ148" s="553"/>
      <c r="BR148" s="553"/>
      <c r="BS148" s="438"/>
      <c r="BT148" s="438"/>
      <c r="BU148" s="438"/>
    </row>
    <row r="149" spans="1:73" x14ac:dyDescent="0.15">
      <c r="P149" s="553"/>
      <c r="Q149" s="553"/>
      <c r="R149" s="553"/>
      <c r="S149" s="553"/>
      <c r="T149" s="553"/>
      <c r="U149" s="553"/>
      <c r="V149" s="553"/>
      <c r="W149" s="553"/>
      <c r="X149" s="553"/>
      <c r="Y149" s="553"/>
      <c r="Z149" s="553"/>
      <c r="AA149" s="553"/>
      <c r="AB149" s="553"/>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c r="AX149" s="438"/>
      <c r="AY149" s="438"/>
      <c r="AZ149" s="438"/>
      <c r="BA149" s="438"/>
      <c r="BB149" s="438"/>
      <c r="BC149" s="438"/>
      <c r="BD149" s="438"/>
      <c r="BE149" s="438"/>
      <c r="BF149" s="553"/>
      <c r="BG149" s="553"/>
      <c r="BH149" s="553"/>
      <c r="BI149" s="553"/>
      <c r="BJ149" s="553"/>
      <c r="BK149" s="553"/>
      <c r="BL149" s="553"/>
      <c r="BM149" s="553"/>
      <c r="BN149" s="553"/>
      <c r="BO149" s="553"/>
      <c r="BP149" s="553"/>
      <c r="BQ149" s="553"/>
      <c r="BR149" s="553"/>
      <c r="BS149" s="438"/>
      <c r="BT149" s="438"/>
      <c r="BU149" s="438"/>
    </row>
    <row r="150" spans="1:73" ht="45" customHeight="1" x14ac:dyDescent="0.15">
      <c r="A150" s="429" t="s">
        <v>446</v>
      </c>
      <c r="B150" s="724" t="s">
        <v>24</v>
      </c>
      <c r="C150" s="1289"/>
      <c r="D150" s="1290"/>
      <c r="E150" s="724" t="s">
        <v>13</v>
      </c>
      <c r="F150" s="1289"/>
      <c r="G150" s="1290"/>
      <c r="H150" s="730" t="s">
        <v>592</v>
      </c>
      <c r="I150" s="1287"/>
      <c r="J150" s="1287"/>
      <c r="K150" s="1288"/>
      <c r="L150" s="730" t="s">
        <v>454</v>
      </c>
      <c r="M150" s="1287"/>
      <c r="N150" s="1287"/>
      <c r="O150" s="1288"/>
      <c r="P150" s="730" t="s">
        <v>447</v>
      </c>
      <c r="Q150" s="1287"/>
      <c r="R150" s="1287"/>
      <c r="S150" s="1287"/>
      <c r="T150" s="1287"/>
      <c r="U150" s="1287"/>
      <c r="V150" s="1287"/>
      <c r="W150" s="1287"/>
      <c r="X150" s="1287"/>
      <c r="Y150" s="1287"/>
      <c r="Z150" s="1287"/>
      <c r="AA150" s="1287"/>
      <c r="AB150" s="1288"/>
      <c r="AD150" s="438"/>
      <c r="AE150" s="438"/>
      <c r="AF150" s="438"/>
      <c r="AG150" s="438"/>
      <c r="AH150" s="438"/>
      <c r="AI150" s="438"/>
      <c r="AJ150" s="438"/>
      <c r="AK150" s="438"/>
      <c r="AL150" s="438"/>
      <c r="AM150" s="438"/>
      <c r="AN150" s="438"/>
      <c r="AO150" s="438"/>
      <c r="AP150" s="438"/>
      <c r="AQ150" s="438"/>
      <c r="AR150" s="438"/>
      <c r="AS150" s="438"/>
      <c r="AT150" s="438"/>
      <c r="AU150" s="438"/>
      <c r="AV150" s="438"/>
      <c r="AW150" s="438"/>
      <c r="AX150" s="438"/>
      <c r="AY150" s="438"/>
      <c r="AZ150" s="438"/>
      <c r="BA150" s="438"/>
      <c r="BB150" s="438"/>
      <c r="BC150" s="438"/>
      <c r="BD150" s="438"/>
      <c r="BE150" s="438"/>
      <c r="BF150" s="91"/>
      <c r="BG150" s="91"/>
      <c r="BH150" s="91"/>
      <c r="BI150" s="91"/>
      <c r="BJ150" s="91"/>
      <c r="BK150" s="91"/>
      <c r="BL150" s="91"/>
      <c r="BM150" s="91"/>
      <c r="BN150" s="91"/>
      <c r="BO150" s="91"/>
      <c r="BP150" s="91"/>
      <c r="BQ150" s="91"/>
      <c r="BR150" s="91"/>
      <c r="BS150" s="438"/>
      <c r="BT150" s="438"/>
      <c r="BU150" s="438"/>
    </row>
    <row r="151" spans="1:73" ht="24" customHeight="1" x14ac:dyDescent="0.15">
      <c r="A151" s="876">
        <v>9</v>
      </c>
      <c r="B151" s="1247"/>
      <c r="C151" s="1248"/>
      <c r="D151" s="1249"/>
      <c r="E151" s="1247"/>
      <c r="F151" s="1248"/>
      <c r="G151" s="1249"/>
      <c r="H151" s="1265"/>
      <c r="I151" s="1266"/>
      <c r="J151" s="1266"/>
      <c r="K151" s="1226" t="s">
        <v>597</v>
      </c>
      <c r="L151" s="1271"/>
      <c r="M151" s="1272"/>
      <c r="N151" s="1272"/>
      <c r="O151" s="1235" t="s">
        <v>598</v>
      </c>
      <c r="P151" s="1256"/>
      <c r="Q151" s="1257"/>
      <c r="R151" s="1257"/>
      <c r="S151" s="1257"/>
      <c r="T151" s="1257"/>
      <c r="U151" s="1257"/>
      <c r="V151" s="1257"/>
      <c r="W151" s="1257"/>
      <c r="X151" s="1257"/>
      <c r="Y151" s="1257"/>
      <c r="Z151" s="1257"/>
      <c r="AA151" s="1257"/>
      <c r="AB151" s="1258"/>
      <c r="AD151" s="438"/>
      <c r="AE151" s="438"/>
      <c r="AF151" s="438"/>
      <c r="AG151" s="438"/>
      <c r="AH151" s="438"/>
      <c r="AI151" s="438"/>
      <c r="AJ151" s="438"/>
      <c r="AK151" s="438"/>
      <c r="AL151" s="438"/>
      <c r="AM151" s="438"/>
      <c r="AN151" s="438"/>
      <c r="AO151" s="438"/>
      <c r="AP151" s="438"/>
      <c r="AQ151" s="438"/>
      <c r="AR151" s="438"/>
      <c r="AS151" s="438"/>
      <c r="AT151" s="438"/>
      <c r="AU151" s="438"/>
      <c r="AV151" s="438"/>
      <c r="AW151" s="438"/>
      <c r="AX151" s="438"/>
      <c r="AY151" s="438"/>
      <c r="AZ151" s="438"/>
      <c r="BA151" s="438"/>
      <c r="BB151" s="438"/>
      <c r="BC151" s="438"/>
      <c r="BD151" s="438"/>
      <c r="BE151" s="438"/>
      <c r="BF151" s="554"/>
      <c r="BG151" s="554"/>
      <c r="BH151" s="554"/>
      <c r="BI151" s="554"/>
      <c r="BJ151" s="554"/>
      <c r="BK151" s="554"/>
      <c r="BL151" s="554"/>
      <c r="BM151" s="554"/>
      <c r="BN151" s="554"/>
      <c r="BO151" s="554"/>
      <c r="BP151" s="554"/>
      <c r="BQ151" s="554"/>
      <c r="BR151" s="554"/>
      <c r="BS151" s="438"/>
      <c r="BT151" s="438"/>
      <c r="BU151" s="438"/>
    </row>
    <row r="152" spans="1:73" ht="24" customHeight="1" x14ac:dyDescent="0.15">
      <c r="A152" s="877"/>
      <c r="B152" s="1250"/>
      <c r="C152" s="1251"/>
      <c r="D152" s="1252"/>
      <c r="E152" s="1250"/>
      <c r="F152" s="1251"/>
      <c r="G152" s="1252"/>
      <c r="H152" s="1267"/>
      <c r="I152" s="1268"/>
      <c r="J152" s="1268"/>
      <c r="K152" s="1227"/>
      <c r="L152" s="1273"/>
      <c r="M152" s="1274"/>
      <c r="N152" s="1274"/>
      <c r="O152" s="1236"/>
      <c r="P152" s="1259"/>
      <c r="Q152" s="1260"/>
      <c r="R152" s="1260"/>
      <c r="S152" s="1260"/>
      <c r="T152" s="1260"/>
      <c r="U152" s="1260"/>
      <c r="V152" s="1260"/>
      <c r="W152" s="1260"/>
      <c r="X152" s="1260"/>
      <c r="Y152" s="1260"/>
      <c r="Z152" s="1260"/>
      <c r="AA152" s="1260"/>
      <c r="AB152" s="1261"/>
      <c r="AD152" s="438"/>
      <c r="AE152" s="438"/>
      <c r="AF152" s="438"/>
      <c r="AG152" s="438"/>
      <c r="AH152" s="438"/>
      <c r="AI152" s="438"/>
      <c r="AJ152" s="438"/>
      <c r="AK152" s="438"/>
      <c r="AL152" s="438"/>
      <c r="AM152" s="438"/>
      <c r="AN152" s="438"/>
      <c r="AO152" s="438"/>
      <c r="AP152" s="438"/>
      <c r="AQ152" s="438"/>
      <c r="AR152" s="438"/>
      <c r="AS152" s="438"/>
      <c r="AT152" s="438"/>
      <c r="AU152" s="438"/>
      <c r="AV152" s="438"/>
      <c r="AW152" s="438"/>
      <c r="AX152" s="438"/>
      <c r="AY152" s="438"/>
      <c r="AZ152" s="438"/>
      <c r="BA152" s="438"/>
      <c r="BB152" s="438"/>
      <c r="BC152" s="438"/>
      <c r="BD152" s="438"/>
      <c r="BE152" s="438"/>
      <c r="BF152" s="554"/>
      <c r="BG152" s="554"/>
      <c r="BH152" s="554"/>
      <c r="BI152" s="554"/>
      <c r="BJ152" s="554"/>
      <c r="BK152" s="554"/>
      <c r="BL152" s="554"/>
      <c r="BM152" s="554"/>
      <c r="BN152" s="554"/>
      <c r="BO152" s="554"/>
      <c r="BP152" s="554"/>
      <c r="BQ152" s="554"/>
      <c r="BR152" s="554"/>
      <c r="BS152" s="438"/>
      <c r="BT152" s="438"/>
      <c r="BU152" s="438"/>
    </row>
    <row r="153" spans="1:73" ht="24" customHeight="1" x14ac:dyDescent="0.15">
      <c r="A153" s="877"/>
      <c r="B153" s="1250"/>
      <c r="C153" s="1251"/>
      <c r="D153" s="1252"/>
      <c r="E153" s="1250"/>
      <c r="F153" s="1251"/>
      <c r="G153" s="1252"/>
      <c r="H153" s="1267"/>
      <c r="I153" s="1268"/>
      <c r="J153" s="1268"/>
      <c r="K153" s="1227"/>
      <c r="L153" s="1273"/>
      <c r="M153" s="1274"/>
      <c r="N153" s="1274"/>
      <c r="O153" s="1236"/>
      <c r="P153" s="1259"/>
      <c r="Q153" s="1260"/>
      <c r="R153" s="1260"/>
      <c r="S153" s="1260"/>
      <c r="T153" s="1260"/>
      <c r="U153" s="1260"/>
      <c r="V153" s="1260"/>
      <c r="W153" s="1260"/>
      <c r="X153" s="1260"/>
      <c r="Y153" s="1260"/>
      <c r="Z153" s="1260"/>
      <c r="AA153" s="1260"/>
      <c r="AB153" s="1261"/>
      <c r="AD153" s="438"/>
      <c r="AE153" s="438"/>
      <c r="AF153" s="438"/>
      <c r="AG153" s="438"/>
      <c r="AH153" s="438"/>
      <c r="AI153" s="438"/>
      <c r="AJ153" s="438"/>
      <c r="AK153" s="438"/>
      <c r="AL153" s="438"/>
      <c r="AM153" s="438"/>
      <c r="AN153" s="438"/>
      <c r="AO153" s="438"/>
      <c r="AP153" s="438"/>
      <c r="AQ153" s="438"/>
      <c r="AR153" s="438"/>
      <c r="AS153" s="438"/>
      <c r="AT153" s="438"/>
      <c r="AU153" s="438"/>
      <c r="AV153" s="438"/>
      <c r="AW153" s="438"/>
      <c r="AX153" s="438"/>
      <c r="AY153" s="438"/>
      <c r="AZ153" s="438"/>
      <c r="BA153" s="438"/>
      <c r="BB153" s="438"/>
      <c r="BC153" s="438"/>
      <c r="BD153" s="438"/>
      <c r="BE153" s="438"/>
      <c r="BF153" s="554"/>
      <c r="BG153" s="554"/>
      <c r="BH153" s="554"/>
      <c r="BI153" s="554"/>
      <c r="BJ153" s="554"/>
      <c r="BK153" s="554"/>
      <c r="BL153" s="554"/>
      <c r="BM153" s="554"/>
      <c r="BN153" s="554"/>
      <c r="BO153" s="554"/>
      <c r="BP153" s="554"/>
      <c r="BQ153" s="554"/>
      <c r="BR153" s="554"/>
      <c r="BS153" s="438"/>
      <c r="BT153" s="438"/>
      <c r="BU153" s="438"/>
    </row>
    <row r="154" spans="1:73" ht="24" customHeight="1" x14ac:dyDescent="0.15">
      <c r="A154" s="877"/>
      <c r="B154" s="1250"/>
      <c r="C154" s="1251"/>
      <c r="D154" s="1252"/>
      <c r="E154" s="1250"/>
      <c r="F154" s="1251"/>
      <c r="G154" s="1252"/>
      <c r="H154" s="1267"/>
      <c r="I154" s="1268"/>
      <c r="J154" s="1268"/>
      <c r="K154" s="1227"/>
      <c r="L154" s="1273"/>
      <c r="M154" s="1274"/>
      <c r="N154" s="1274"/>
      <c r="O154" s="1236"/>
      <c r="P154" s="1259"/>
      <c r="Q154" s="1260"/>
      <c r="R154" s="1260"/>
      <c r="S154" s="1260"/>
      <c r="T154" s="1260"/>
      <c r="U154" s="1260"/>
      <c r="V154" s="1260"/>
      <c r="W154" s="1260"/>
      <c r="X154" s="1260"/>
      <c r="Y154" s="1260"/>
      <c r="Z154" s="1260"/>
      <c r="AA154" s="1260"/>
      <c r="AB154" s="1261"/>
      <c r="AD154" s="438"/>
      <c r="AE154" s="438"/>
      <c r="AF154" s="438"/>
      <c r="AG154" s="438"/>
      <c r="AH154" s="438"/>
      <c r="AI154" s="438"/>
      <c r="AJ154" s="438"/>
      <c r="AK154" s="438"/>
      <c r="AL154" s="438"/>
      <c r="AM154" s="438"/>
      <c r="AN154" s="438"/>
      <c r="AO154" s="438"/>
      <c r="AP154" s="438"/>
      <c r="AQ154" s="438"/>
      <c r="AR154" s="438"/>
      <c r="AS154" s="438"/>
      <c r="AT154" s="438"/>
      <c r="AU154" s="438"/>
      <c r="AV154" s="438"/>
      <c r="AW154" s="438"/>
      <c r="AX154" s="438"/>
      <c r="AY154" s="438"/>
      <c r="AZ154" s="438"/>
      <c r="BA154" s="438"/>
      <c r="BB154" s="438"/>
      <c r="BC154" s="438"/>
      <c r="BD154" s="438"/>
      <c r="BE154" s="438"/>
      <c r="BF154" s="554"/>
      <c r="BG154" s="554"/>
      <c r="BH154" s="554"/>
      <c r="BI154" s="554"/>
      <c r="BJ154" s="554"/>
      <c r="BK154" s="554"/>
      <c r="BL154" s="554"/>
      <c r="BM154" s="554"/>
      <c r="BN154" s="554"/>
      <c r="BO154" s="554"/>
      <c r="BP154" s="554"/>
      <c r="BQ154" s="554"/>
      <c r="BR154" s="554"/>
      <c r="BS154" s="438"/>
      <c r="BT154" s="438"/>
      <c r="BU154" s="438"/>
    </row>
    <row r="155" spans="1:73" ht="24" customHeight="1" x14ac:dyDescent="0.15">
      <c r="A155" s="877"/>
      <c r="B155" s="1250"/>
      <c r="C155" s="1251"/>
      <c r="D155" s="1252"/>
      <c r="E155" s="1250"/>
      <c r="F155" s="1251"/>
      <c r="G155" s="1252"/>
      <c r="H155" s="1267"/>
      <c r="I155" s="1268"/>
      <c r="J155" s="1268"/>
      <c r="K155" s="1227"/>
      <c r="L155" s="1273"/>
      <c r="M155" s="1274"/>
      <c r="N155" s="1274"/>
      <c r="O155" s="1236"/>
      <c r="P155" s="1259"/>
      <c r="Q155" s="1260"/>
      <c r="R155" s="1260"/>
      <c r="S155" s="1260"/>
      <c r="T155" s="1260"/>
      <c r="U155" s="1260"/>
      <c r="V155" s="1260"/>
      <c r="W155" s="1260"/>
      <c r="X155" s="1260"/>
      <c r="Y155" s="1260"/>
      <c r="Z155" s="1260"/>
      <c r="AA155" s="1260"/>
      <c r="AB155" s="1261"/>
      <c r="AD155" s="438"/>
      <c r="AE155" s="438"/>
      <c r="AF155" s="438"/>
      <c r="AG155" s="438"/>
      <c r="AH155" s="438"/>
      <c r="AI155" s="438"/>
      <c r="AJ155" s="438"/>
      <c r="AK155" s="438"/>
      <c r="AL155" s="438"/>
      <c r="AM155" s="438"/>
      <c r="AN155" s="438"/>
      <c r="AO155" s="438"/>
      <c r="AP155" s="438"/>
      <c r="AQ155" s="438"/>
      <c r="AR155" s="438"/>
      <c r="AS155" s="438"/>
      <c r="AT155" s="438"/>
      <c r="AU155" s="438"/>
      <c r="AV155" s="438"/>
      <c r="AW155" s="438"/>
      <c r="AX155" s="438"/>
      <c r="AY155" s="438"/>
      <c r="AZ155" s="438"/>
      <c r="BA155" s="438"/>
      <c r="BB155" s="438"/>
      <c r="BC155" s="438"/>
      <c r="BD155" s="438"/>
      <c r="BE155" s="438"/>
      <c r="BF155" s="554"/>
      <c r="BG155" s="554"/>
      <c r="BH155" s="554"/>
      <c r="BI155" s="554"/>
      <c r="BJ155" s="554"/>
      <c r="BK155" s="554"/>
      <c r="BL155" s="554"/>
      <c r="BM155" s="554"/>
      <c r="BN155" s="554"/>
      <c r="BO155" s="554"/>
      <c r="BP155" s="554"/>
      <c r="BQ155" s="554"/>
      <c r="BR155" s="554"/>
      <c r="BS155" s="438"/>
      <c r="BT155" s="438"/>
      <c r="BU155" s="438"/>
    </row>
    <row r="156" spans="1:73" ht="24" customHeight="1" x14ac:dyDescent="0.15">
      <c r="A156" s="877"/>
      <c r="B156" s="1250"/>
      <c r="C156" s="1251"/>
      <c r="D156" s="1252"/>
      <c r="E156" s="1250"/>
      <c r="F156" s="1251"/>
      <c r="G156" s="1252"/>
      <c r="H156" s="1267"/>
      <c r="I156" s="1268"/>
      <c r="J156" s="1268"/>
      <c r="K156" s="1227"/>
      <c r="L156" s="1273"/>
      <c r="M156" s="1274"/>
      <c r="N156" s="1274"/>
      <c r="O156" s="1236"/>
      <c r="P156" s="1259"/>
      <c r="Q156" s="1260"/>
      <c r="R156" s="1260"/>
      <c r="S156" s="1260"/>
      <c r="T156" s="1260"/>
      <c r="U156" s="1260"/>
      <c r="V156" s="1260"/>
      <c r="W156" s="1260"/>
      <c r="X156" s="1260"/>
      <c r="Y156" s="1260"/>
      <c r="Z156" s="1260"/>
      <c r="AA156" s="1260"/>
      <c r="AB156" s="1261"/>
      <c r="AD156" s="438"/>
      <c r="AE156" s="438"/>
      <c r="AF156" s="438"/>
      <c r="AG156" s="438"/>
      <c r="AH156" s="438"/>
      <c r="AI156" s="438"/>
      <c r="AJ156" s="438"/>
      <c r="AK156" s="438"/>
      <c r="AL156" s="438"/>
      <c r="AM156" s="438"/>
      <c r="AN156" s="438"/>
      <c r="AO156" s="438"/>
      <c r="AP156" s="438"/>
      <c r="AQ156" s="438"/>
      <c r="AR156" s="438"/>
      <c r="AS156" s="438"/>
      <c r="AT156" s="438"/>
      <c r="AU156" s="438"/>
      <c r="AV156" s="438"/>
      <c r="AW156" s="438"/>
      <c r="AX156" s="438"/>
      <c r="AY156" s="438"/>
      <c r="AZ156" s="438"/>
      <c r="BA156" s="438"/>
      <c r="BB156" s="438"/>
      <c r="BC156" s="438"/>
      <c r="BD156" s="438"/>
      <c r="BE156" s="438"/>
      <c r="BF156" s="554"/>
      <c r="BG156" s="554"/>
      <c r="BH156" s="554"/>
      <c r="BI156" s="554"/>
      <c r="BJ156" s="554"/>
      <c r="BK156" s="554"/>
      <c r="BL156" s="554"/>
      <c r="BM156" s="554"/>
      <c r="BN156" s="554"/>
      <c r="BO156" s="554"/>
      <c r="BP156" s="554"/>
      <c r="BQ156" s="554"/>
      <c r="BR156" s="554"/>
      <c r="BS156" s="438"/>
      <c r="BT156" s="438"/>
      <c r="BU156" s="438"/>
    </row>
    <row r="157" spans="1:73" ht="24" customHeight="1" x14ac:dyDescent="0.15">
      <c r="A157" s="877"/>
      <c r="B157" s="1250"/>
      <c r="C157" s="1251"/>
      <c r="D157" s="1252"/>
      <c r="E157" s="1250"/>
      <c r="F157" s="1251"/>
      <c r="G157" s="1252"/>
      <c r="H157" s="1267"/>
      <c r="I157" s="1268"/>
      <c r="J157" s="1268"/>
      <c r="K157" s="1227"/>
      <c r="L157" s="1273"/>
      <c r="M157" s="1274"/>
      <c r="N157" s="1274"/>
      <c r="O157" s="1236"/>
      <c r="P157" s="1259"/>
      <c r="Q157" s="1260"/>
      <c r="R157" s="1260"/>
      <c r="S157" s="1260"/>
      <c r="T157" s="1260"/>
      <c r="U157" s="1260"/>
      <c r="V157" s="1260"/>
      <c r="W157" s="1260"/>
      <c r="X157" s="1260"/>
      <c r="Y157" s="1260"/>
      <c r="Z157" s="1260"/>
      <c r="AA157" s="1260"/>
      <c r="AB157" s="1261"/>
      <c r="AD157" s="438"/>
      <c r="AE157" s="438"/>
      <c r="AF157" s="438"/>
      <c r="AG157" s="438"/>
      <c r="AH157" s="438"/>
      <c r="AI157" s="438"/>
      <c r="AJ157" s="438"/>
      <c r="AK157" s="438"/>
      <c r="AL157" s="438"/>
      <c r="AM157" s="438"/>
      <c r="AN157" s="438"/>
      <c r="AO157" s="438"/>
      <c r="AP157" s="438"/>
      <c r="AQ157" s="438"/>
      <c r="AR157" s="438"/>
      <c r="AS157" s="438"/>
      <c r="AT157" s="438"/>
      <c r="AU157" s="438"/>
      <c r="AV157" s="438"/>
      <c r="AW157" s="438"/>
      <c r="AX157" s="438"/>
      <c r="AY157" s="438"/>
      <c r="AZ157" s="438"/>
      <c r="BA157" s="438"/>
      <c r="BB157" s="438"/>
      <c r="BC157" s="438"/>
      <c r="BD157" s="438"/>
      <c r="BE157" s="438"/>
      <c r="BF157" s="554"/>
      <c r="BG157" s="554"/>
      <c r="BH157" s="554"/>
      <c r="BI157" s="554"/>
      <c r="BJ157" s="554"/>
      <c r="BK157" s="554"/>
      <c r="BL157" s="554"/>
      <c r="BM157" s="554"/>
      <c r="BN157" s="554"/>
      <c r="BO157" s="554"/>
      <c r="BP157" s="554"/>
      <c r="BQ157" s="554"/>
      <c r="BR157" s="554"/>
      <c r="BS157" s="438"/>
      <c r="BT157" s="438"/>
      <c r="BU157" s="438"/>
    </row>
    <row r="158" spans="1:73" ht="24" customHeight="1" x14ac:dyDescent="0.15">
      <c r="A158" s="877"/>
      <c r="B158" s="1250"/>
      <c r="C158" s="1251"/>
      <c r="D158" s="1252"/>
      <c r="E158" s="1250"/>
      <c r="F158" s="1251"/>
      <c r="G158" s="1252"/>
      <c r="H158" s="1267"/>
      <c r="I158" s="1268"/>
      <c r="J158" s="1268"/>
      <c r="K158" s="1227"/>
      <c r="L158" s="1273"/>
      <c r="M158" s="1274"/>
      <c r="N158" s="1274"/>
      <c r="O158" s="1236"/>
      <c r="P158" s="1259"/>
      <c r="Q158" s="1260"/>
      <c r="R158" s="1260"/>
      <c r="S158" s="1260"/>
      <c r="T158" s="1260"/>
      <c r="U158" s="1260"/>
      <c r="V158" s="1260"/>
      <c r="W158" s="1260"/>
      <c r="X158" s="1260"/>
      <c r="Y158" s="1260"/>
      <c r="Z158" s="1260"/>
      <c r="AA158" s="1260"/>
      <c r="AB158" s="1261"/>
      <c r="AD158" s="438"/>
      <c r="AE158" s="438"/>
      <c r="AF158" s="438"/>
      <c r="AG158" s="438"/>
      <c r="AH158" s="438"/>
      <c r="AI158" s="438"/>
      <c r="AJ158" s="438"/>
      <c r="AK158" s="438"/>
      <c r="AL158" s="438"/>
      <c r="AM158" s="438"/>
      <c r="AN158" s="438"/>
      <c r="AO158" s="438"/>
      <c r="AP158" s="438"/>
      <c r="AQ158" s="438"/>
      <c r="AR158" s="438"/>
      <c r="AS158" s="438"/>
      <c r="AT158" s="438"/>
      <c r="AU158" s="438"/>
      <c r="AV158" s="438"/>
      <c r="AW158" s="438"/>
      <c r="AX158" s="438"/>
      <c r="AY158" s="438"/>
      <c r="AZ158" s="438"/>
      <c r="BA158" s="438"/>
      <c r="BB158" s="438"/>
      <c r="BC158" s="438"/>
      <c r="BD158" s="438"/>
      <c r="BE158" s="438"/>
      <c r="BF158" s="554"/>
      <c r="BG158" s="554"/>
      <c r="BH158" s="554"/>
      <c r="BI158" s="554"/>
      <c r="BJ158" s="554"/>
      <c r="BK158" s="554"/>
      <c r="BL158" s="554"/>
      <c r="BM158" s="554"/>
      <c r="BN158" s="554"/>
      <c r="BO158" s="554"/>
      <c r="BP158" s="554"/>
      <c r="BQ158" s="554"/>
      <c r="BR158" s="554"/>
      <c r="BS158" s="438"/>
      <c r="BT158" s="438"/>
      <c r="BU158" s="438"/>
    </row>
    <row r="159" spans="1:73" ht="24" customHeight="1" x14ac:dyDescent="0.15">
      <c r="A159" s="878"/>
      <c r="B159" s="1253"/>
      <c r="C159" s="1254"/>
      <c r="D159" s="1255"/>
      <c r="E159" s="1253"/>
      <c r="F159" s="1254"/>
      <c r="G159" s="1255"/>
      <c r="H159" s="1269"/>
      <c r="I159" s="1270"/>
      <c r="J159" s="1270"/>
      <c r="K159" s="1228"/>
      <c r="L159" s="1275"/>
      <c r="M159" s="1276"/>
      <c r="N159" s="1276"/>
      <c r="O159" s="1237"/>
      <c r="P159" s="1262"/>
      <c r="Q159" s="1263"/>
      <c r="R159" s="1263"/>
      <c r="S159" s="1263"/>
      <c r="T159" s="1263"/>
      <c r="U159" s="1263"/>
      <c r="V159" s="1263"/>
      <c r="W159" s="1263"/>
      <c r="X159" s="1263"/>
      <c r="Y159" s="1263"/>
      <c r="Z159" s="1263"/>
      <c r="AA159" s="1263"/>
      <c r="AB159" s="1264"/>
      <c r="AD159" s="438"/>
      <c r="AE159" s="438"/>
      <c r="AF159" s="438"/>
      <c r="AG159" s="438"/>
      <c r="AH159" s="438"/>
      <c r="AI159" s="438"/>
      <c r="AJ159" s="438"/>
      <c r="AK159" s="438"/>
      <c r="AL159" s="438"/>
      <c r="AM159" s="438"/>
      <c r="AN159" s="438"/>
      <c r="AO159" s="438"/>
      <c r="AP159" s="438"/>
      <c r="AQ159" s="438"/>
      <c r="AR159" s="438"/>
      <c r="AS159" s="438"/>
      <c r="AT159" s="438"/>
      <c r="AU159" s="438"/>
      <c r="AV159" s="438"/>
      <c r="AW159" s="438"/>
      <c r="AX159" s="438"/>
      <c r="AY159" s="438"/>
      <c r="AZ159" s="438"/>
      <c r="BA159" s="438"/>
      <c r="BB159" s="438"/>
      <c r="BC159" s="438"/>
      <c r="BD159" s="438"/>
      <c r="BE159" s="438"/>
      <c r="BF159" s="554"/>
      <c r="BG159" s="554"/>
      <c r="BH159" s="554"/>
      <c r="BI159" s="554"/>
      <c r="BJ159" s="554"/>
      <c r="BK159" s="554"/>
      <c r="BL159" s="554"/>
      <c r="BM159" s="554"/>
      <c r="BN159" s="554"/>
      <c r="BO159" s="554"/>
      <c r="BP159" s="554"/>
      <c r="BQ159" s="554"/>
      <c r="BR159" s="554"/>
      <c r="BS159" s="438"/>
      <c r="BT159" s="438"/>
      <c r="BU159" s="438"/>
    </row>
    <row r="160" spans="1:73" ht="24" customHeight="1" x14ac:dyDescent="0.15">
      <c r="A160" s="876">
        <v>10</v>
      </c>
      <c r="B160" s="1247"/>
      <c r="C160" s="1248"/>
      <c r="D160" s="1249"/>
      <c r="E160" s="1247"/>
      <c r="F160" s="1248"/>
      <c r="G160" s="1249"/>
      <c r="H160" s="1265"/>
      <c r="I160" s="1266"/>
      <c r="J160" s="1266"/>
      <c r="K160" s="1226" t="s">
        <v>597</v>
      </c>
      <c r="L160" s="1271"/>
      <c r="M160" s="1272"/>
      <c r="N160" s="1272"/>
      <c r="O160" s="1235" t="s">
        <v>598</v>
      </c>
      <c r="P160" s="1256"/>
      <c r="Q160" s="1257"/>
      <c r="R160" s="1257"/>
      <c r="S160" s="1257"/>
      <c r="T160" s="1257"/>
      <c r="U160" s="1257"/>
      <c r="V160" s="1257"/>
      <c r="W160" s="1257"/>
      <c r="X160" s="1257"/>
      <c r="Y160" s="1257"/>
      <c r="Z160" s="1257"/>
      <c r="AA160" s="1257"/>
      <c r="AB160" s="125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554"/>
      <c r="BG160" s="554"/>
      <c r="BH160" s="554"/>
      <c r="BI160" s="554"/>
      <c r="BJ160" s="554"/>
      <c r="BK160" s="554"/>
      <c r="BL160" s="554"/>
      <c r="BM160" s="554"/>
      <c r="BN160" s="554"/>
      <c r="BO160" s="554"/>
      <c r="BP160" s="554"/>
      <c r="BQ160" s="554"/>
      <c r="BR160" s="554"/>
      <c r="BS160" s="438"/>
      <c r="BT160" s="438"/>
      <c r="BU160" s="438"/>
    </row>
    <row r="161" spans="1:73" ht="24" customHeight="1" x14ac:dyDescent="0.15">
      <c r="A161" s="877"/>
      <c r="B161" s="1250"/>
      <c r="C161" s="1251"/>
      <c r="D161" s="1252"/>
      <c r="E161" s="1250"/>
      <c r="F161" s="1251"/>
      <c r="G161" s="1252"/>
      <c r="H161" s="1267"/>
      <c r="I161" s="1268"/>
      <c r="J161" s="1268"/>
      <c r="K161" s="1227"/>
      <c r="L161" s="1273"/>
      <c r="M161" s="1274"/>
      <c r="N161" s="1274"/>
      <c r="O161" s="1236"/>
      <c r="P161" s="1259"/>
      <c r="Q161" s="1260"/>
      <c r="R161" s="1260"/>
      <c r="S161" s="1260"/>
      <c r="T161" s="1260"/>
      <c r="U161" s="1260"/>
      <c r="V161" s="1260"/>
      <c r="W161" s="1260"/>
      <c r="X161" s="1260"/>
      <c r="Y161" s="1260"/>
      <c r="Z161" s="1260"/>
      <c r="AA161" s="1260"/>
      <c r="AB161" s="1261"/>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554"/>
      <c r="BG161" s="554"/>
      <c r="BH161" s="554"/>
      <c r="BI161" s="554"/>
      <c r="BJ161" s="554"/>
      <c r="BK161" s="554"/>
      <c r="BL161" s="554"/>
      <c r="BM161" s="554"/>
      <c r="BN161" s="554"/>
      <c r="BO161" s="554"/>
      <c r="BP161" s="554"/>
      <c r="BQ161" s="554"/>
      <c r="BR161" s="554"/>
      <c r="BS161" s="438"/>
      <c r="BT161" s="438"/>
      <c r="BU161" s="438"/>
    </row>
    <row r="162" spans="1:73" ht="24" customHeight="1" x14ac:dyDescent="0.15">
      <c r="A162" s="877"/>
      <c r="B162" s="1250"/>
      <c r="C162" s="1251"/>
      <c r="D162" s="1252"/>
      <c r="E162" s="1250"/>
      <c r="F162" s="1251"/>
      <c r="G162" s="1252"/>
      <c r="H162" s="1267"/>
      <c r="I162" s="1268"/>
      <c r="J162" s="1268"/>
      <c r="K162" s="1227"/>
      <c r="L162" s="1273"/>
      <c r="M162" s="1274"/>
      <c r="N162" s="1274"/>
      <c r="O162" s="1236"/>
      <c r="P162" s="1259"/>
      <c r="Q162" s="1260"/>
      <c r="R162" s="1260"/>
      <c r="S162" s="1260"/>
      <c r="T162" s="1260"/>
      <c r="U162" s="1260"/>
      <c r="V162" s="1260"/>
      <c r="W162" s="1260"/>
      <c r="X162" s="1260"/>
      <c r="Y162" s="1260"/>
      <c r="Z162" s="1260"/>
      <c r="AA162" s="1260"/>
      <c r="AB162" s="1261"/>
      <c r="AD162" s="438"/>
      <c r="AE162" s="438"/>
      <c r="AF162" s="438"/>
      <c r="AG162" s="438"/>
      <c r="AH162" s="438"/>
      <c r="AI162" s="438"/>
      <c r="AJ162" s="438"/>
      <c r="AK162" s="438"/>
      <c r="AL162" s="438"/>
      <c r="AM162" s="438"/>
      <c r="AN162" s="438"/>
      <c r="AO162" s="438"/>
      <c r="AP162" s="438"/>
      <c r="AQ162" s="438"/>
      <c r="AR162" s="438"/>
      <c r="AS162" s="438"/>
      <c r="AT162" s="438"/>
      <c r="AU162" s="438"/>
      <c r="AV162" s="438"/>
      <c r="AW162" s="438"/>
      <c r="AX162" s="438"/>
      <c r="AY162" s="438"/>
      <c r="AZ162" s="438"/>
      <c r="BA162" s="438"/>
      <c r="BB162" s="438"/>
      <c r="BC162" s="438"/>
      <c r="BD162" s="438"/>
      <c r="BE162" s="438"/>
      <c r="BF162" s="554"/>
      <c r="BG162" s="554"/>
      <c r="BH162" s="554"/>
      <c r="BI162" s="554"/>
      <c r="BJ162" s="554"/>
      <c r="BK162" s="554"/>
      <c r="BL162" s="554"/>
      <c r="BM162" s="554"/>
      <c r="BN162" s="554"/>
      <c r="BO162" s="554"/>
      <c r="BP162" s="554"/>
      <c r="BQ162" s="554"/>
      <c r="BR162" s="554"/>
      <c r="BS162" s="438"/>
      <c r="BT162" s="438"/>
      <c r="BU162" s="438"/>
    </row>
    <row r="163" spans="1:73" ht="24" customHeight="1" x14ac:dyDescent="0.15">
      <c r="A163" s="877"/>
      <c r="B163" s="1250"/>
      <c r="C163" s="1251"/>
      <c r="D163" s="1252"/>
      <c r="E163" s="1250"/>
      <c r="F163" s="1251"/>
      <c r="G163" s="1252"/>
      <c r="H163" s="1267"/>
      <c r="I163" s="1268"/>
      <c r="J163" s="1268"/>
      <c r="K163" s="1227"/>
      <c r="L163" s="1273"/>
      <c r="M163" s="1274"/>
      <c r="N163" s="1274"/>
      <c r="O163" s="1236"/>
      <c r="P163" s="1259"/>
      <c r="Q163" s="1260"/>
      <c r="R163" s="1260"/>
      <c r="S163" s="1260"/>
      <c r="T163" s="1260"/>
      <c r="U163" s="1260"/>
      <c r="V163" s="1260"/>
      <c r="W163" s="1260"/>
      <c r="X163" s="1260"/>
      <c r="Y163" s="1260"/>
      <c r="Z163" s="1260"/>
      <c r="AA163" s="1260"/>
      <c r="AB163" s="1261"/>
      <c r="AD163" s="438"/>
      <c r="AE163" s="438"/>
      <c r="AF163" s="438"/>
      <c r="AG163" s="438"/>
      <c r="AH163" s="438"/>
      <c r="AI163" s="438"/>
      <c r="AJ163" s="438"/>
      <c r="AK163" s="438"/>
      <c r="AL163" s="438"/>
      <c r="AM163" s="438"/>
      <c r="AN163" s="438"/>
      <c r="AO163" s="438"/>
      <c r="AP163" s="438"/>
      <c r="AQ163" s="438"/>
      <c r="AR163" s="438"/>
      <c r="AS163" s="438"/>
      <c r="AT163" s="438"/>
      <c r="AU163" s="438"/>
      <c r="AV163" s="438"/>
      <c r="AW163" s="438"/>
      <c r="AX163" s="438"/>
      <c r="AY163" s="438"/>
      <c r="AZ163" s="438"/>
      <c r="BA163" s="438"/>
      <c r="BB163" s="438"/>
      <c r="BC163" s="438"/>
      <c r="BD163" s="438"/>
      <c r="BE163" s="438"/>
      <c r="BF163" s="554"/>
      <c r="BG163" s="554"/>
      <c r="BH163" s="554"/>
      <c r="BI163" s="554"/>
      <c r="BJ163" s="554"/>
      <c r="BK163" s="554"/>
      <c r="BL163" s="554"/>
      <c r="BM163" s="554"/>
      <c r="BN163" s="554"/>
      <c r="BO163" s="554"/>
      <c r="BP163" s="554"/>
      <c r="BQ163" s="554"/>
      <c r="BR163" s="554"/>
      <c r="BS163" s="438"/>
      <c r="BT163" s="438"/>
      <c r="BU163" s="438"/>
    </row>
    <row r="164" spans="1:73" ht="24" customHeight="1" x14ac:dyDescent="0.15">
      <c r="A164" s="877"/>
      <c r="B164" s="1250"/>
      <c r="C164" s="1251"/>
      <c r="D164" s="1252"/>
      <c r="E164" s="1250"/>
      <c r="F164" s="1251"/>
      <c r="G164" s="1252"/>
      <c r="H164" s="1267"/>
      <c r="I164" s="1268"/>
      <c r="J164" s="1268"/>
      <c r="K164" s="1227"/>
      <c r="L164" s="1273"/>
      <c r="M164" s="1274"/>
      <c r="N164" s="1274"/>
      <c r="O164" s="1236"/>
      <c r="P164" s="1259"/>
      <c r="Q164" s="1260"/>
      <c r="R164" s="1260"/>
      <c r="S164" s="1260"/>
      <c r="T164" s="1260"/>
      <c r="U164" s="1260"/>
      <c r="V164" s="1260"/>
      <c r="W164" s="1260"/>
      <c r="X164" s="1260"/>
      <c r="Y164" s="1260"/>
      <c r="Z164" s="1260"/>
      <c r="AA164" s="1260"/>
      <c r="AB164" s="1261"/>
      <c r="AD164" s="438"/>
      <c r="AE164" s="438"/>
      <c r="AF164" s="438"/>
      <c r="AG164" s="438"/>
      <c r="AH164" s="438"/>
      <c r="AI164" s="438"/>
      <c r="AJ164" s="438"/>
      <c r="AK164" s="438"/>
      <c r="AL164" s="438"/>
      <c r="AM164" s="438"/>
      <c r="AN164" s="438"/>
      <c r="AO164" s="438"/>
      <c r="AP164" s="438"/>
      <c r="AQ164" s="438"/>
      <c r="AR164" s="438"/>
      <c r="AS164" s="438"/>
      <c r="AT164" s="438"/>
      <c r="AU164" s="438"/>
      <c r="AV164" s="438"/>
      <c r="AW164" s="438"/>
      <c r="AX164" s="438"/>
      <c r="AY164" s="438"/>
      <c r="AZ164" s="438"/>
      <c r="BA164" s="438"/>
      <c r="BB164" s="438"/>
      <c r="BC164" s="438"/>
      <c r="BD164" s="438"/>
      <c r="BE164" s="438"/>
      <c r="BF164" s="554"/>
      <c r="BG164" s="554"/>
      <c r="BH164" s="554"/>
      <c r="BI164" s="554"/>
      <c r="BJ164" s="554"/>
      <c r="BK164" s="554"/>
      <c r="BL164" s="554"/>
      <c r="BM164" s="554"/>
      <c r="BN164" s="554"/>
      <c r="BO164" s="554"/>
      <c r="BP164" s="554"/>
      <c r="BQ164" s="554"/>
      <c r="BR164" s="554"/>
      <c r="BS164" s="438"/>
      <c r="BT164" s="438"/>
      <c r="BU164" s="438"/>
    </row>
    <row r="165" spans="1:73" ht="24" customHeight="1" x14ac:dyDescent="0.15">
      <c r="A165" s="877"/>
      <c r="B165" s="1250"/>
      <c r="C165" s="1251"/>
      <c r="D165" s="1252"/>
      <c r="E165" s="1250"/>
      <c r="F165" s="1251"/>
      <c r="G165" s="1252"/>
      <c r="H165" s="1267"/>
      <c r="I165" s="1268"/>
      <c r="J165" s="1268"/>
      <c r="K165" s="1227"/>
      <c r="L165" s="1273"/>
      <c r="M165" s="1274"/>
      <c r="N165" s="1274"/>
      <c r="O165" s="1236"/>
      <c r="P165" s="1259"/>
      <c r="Q165" s="1260"/>
      <c r="R165" s="1260"/>
      <c r="S165" s="1260"/>
      <c r="T165" s="1260"/>
      <c r="U165" s="1260"/>
      <c r="V165" s="1260"/>
      <c r="W165" s="1260"/>
      <c r="X165" s="1260"/>
      <c r="Y165" s="1260"/>
      <c r="Z165" s="1260"/>
      <c r="AA165" s="1260"/>
      <c r="AB165" s="1261"/>
      <c r="AD165" s="438"/>
      <c r="AE165" s="438"/>
      <c r="AF165" s="438"/>
      <c r="AG165" s="438"/>
      <c r="AH165" s="438"/>
      <c r="AI165" s="438"/>
      <c r="AJ165" s="438"/>
      <c r="AK165" s="438"/>
      <c r="AL165" s="438"/>
      <c r="AM165" s="438"/>
      <c r="AN165" s="438"/>
      <c r="AO165" s="438"/>
      <c r="AP165" s="438"/>
      <c r="AQ165" s="438"/>
      <c r="AR165" s="438"/>
      <c r="AS165" s="438"/>
      <c r="AT165" s="438"/>
      <c r="AU165" s="438"/>
      <c r="AV165" s="438"/>
      <c r="AW165" s="438"/>
      <c r="AX165" s="438"/>
      <c r="AY165" s="438"/>
      <c r="AZ165" s="438"/>
      <c r="BA165" s="438"/>
      <c r="BB165" s="438"/>
      <c r="BC165" s="438"/>
      <c r="BD165" s="438"/>
      <c r="BE165" s="438"/>
      <c r="BF165" s="554"/>
      <c r="BG165" s="554"/>
      <c r="BH165" s="554"/>
      <c r="BI165" s="554"/>
      <c r="BJ165" s="554"/>
      <c r="BK165" s="554"/>
      <c r="BL165" s="554"/>
      <c r="BM165" s="554"/>
      <c r="BN165" s="554"/>
      <c r="BO165" s="554"/>
      <c r="BP165" s="554"/>
      <c r="BQ165" s="554"/>
      <c r="BR165" s="554"/>
      <c r="BS165" s="438"/>
      <c r="BT165" s="438"/>
      <c r="BU165" s="438"/>
    </row>
    <row r="166" spans="1:73" ht="24" customHeight="1" x14ac:dyDescent="0.15">
      <c r="A166" s="877"/>
      <c r="B166" s="1250"/>
      <c r="C166" s="1251"/>
      <c r="D166" s="1252"/>
      <c r="E166" s="1250"/>
      <c r="F166" s="1251"/>
      <c r="G166" s="1252"/>
      <c r="H166" s="1267"/>
      <c r="I166" s="1268"/>
      <c r="J166" s="1268"/>
      <c r="K166" s="1227"/>
      <c r="L166" s="1273"/>
      <c r="M166" s="1274"/>
      <c r="N166" s="1274"/>
      <c r="O166" s="1236"/>
      <c r="P166" s="1259"/>
      <c r="Q166" s="1260"/>
      <c r="R166" s="1260"/>
      <c r="S166" s="1260"/>
      <c r="T166" s="1260"/>
      <c r="U166" s="1260"/>
      <c r="V166" s="1260"/>
      <c r="W166" s="1260"/>
      <c r="X166" s="1260"/>
      <c r="Y166" s="1260"/>
      <c r="Z166" s="1260"/>
      <c r="AA166" s="1260"/>
      <c r="AB166" s="1261"/>
      <c r="AD166" s="438"/>
      <c r="AE166" s="438"/>
      <c r="AF166" s="438"/>
      <c r="AG166" s="438"/>
      <c r="AH166" s="438"/>
      <c r="AI166" s="438"/>
      <c r="AJ166" s="438"/>
      <c r="AK166" s="438"/>
      <c r="AL166" s="438"/>
      <c r="AM166" s="438"/>
      <c r="AN166" s="438"/>
      <c r="AO166" s="438"/>
      <c r="AP166" s="438"/>
      <c r="AQ166" s="438"/>
      <c r="AR166" s="438"/>
      <c r="AS166" s="438"/>
      <c r="AT166" s="438"/>
      <c r="AU166" s="438"/>
      <c r="AV166" s="438"/>
      <c r="AW166" s="438"/>
      <c r="AX166" s="438"/>
      <c r="AY166" s="438"/>
      <c r="AZ166" s="438"/>
      <c r="BA166" s="438"/>
      <c r="BB166" s="438"/>
      <c r="BC166" s="438"/>
      <c r="BD166" s="438"/>
      <c r="BE166" s="438"/>
      <c r="BF166" s="554"/>
      <c r="BG166" s="554"/>
      <c r="BH166" s="554"/>
      <c r="BI166" s="554"/>
      <c r="BJ166" s="554"/>
      <c r="BK166" s="554"/>
      <c r="BL166" s="554"/>
      <c r="BM166" s="554"/>
      <c r="BN166" s="554"/>
      <c r="BO166" s="554"/>
      <c r="BP166" s="554"/>
      <c r="BQ166" s="554"/>
      <c r="BR166" s="554"/>
      <c r="BS166" s="438"/>
      <c r="BT166" s="438"/>
      <c r="BU166" s="438"/>
    </row>
    <row r="167" spans="1:73" ht="24" customHeight="1" x14ac:dyDescent="0.15">
      <c r="A167" s="877"/>
      <c r="B167" s="1250"/>
      <c r="C167" s="1251"/>
      <c r="D167" s="1252"/>
      <c r="E167" s="1250"/>
      <c r="F167" s="1251"/>
      <c r="G167" s="1252"/>
      <c r="H167" s="1267"/>
      <c r="I167" s="1268"/>
      <c r="J167" s="1268"/>
      <c r="K167" s="1227"/>
      <c r="L167" s="1273"/>
      <c r="M167" s="1274"/>
      <c r="N167" s="1274"/>
      <c r="O167" s="1236"/>
      <c r="P167" s="1259"/>
      <c r="Q167" s="1260"/>
      <c r="R167" s="1260"/>
      <c r="S167" s="1260"/>
      <c r="T167" s="1260"/>
      <c r="U167" s="1260"/>
      <c r="V167" s="1260"/>
      <c r="W167" s="1260"/>
      <c r="X167" s="1260"/>
      <c r="Y167" s="1260"/>
      <c r="Z167" s="1260"/>
      <c r="AA167" s="1260"/>
      <c r="AB167" s="1261"/>
      <c r="AD167" s="438"/>
      <c r="AE167" s="438"/>
      <c r="AF167" s="438"/>
      <c r="AG167" s="438"/>
      <c r="AH167" s="438"/>
      <c r="AI167" s="438"/>
      <c r="AJ167" s="438"/>
      <c r="AK167" s="438"/>
      <c r="AL167" s="438"/>
      <c r="AM167" s="438"/>
      <c r="AN167" s="438"/>
      <c r="AO167" s="438"/>
      <c r="AP167" s="438"/>
      <c r="AQ167" s="438"/>
      <c r="AR167" s="438"/>
      <c r="AS167" s="438"/>
      <c r="AT167" s="438"/>
      <c r="AU167" s="438"/>
      <c r="AV167" s="438"/>
      <c r="AW167" s="438"/>
      <c r="AX167" s="438"/>
      <c r="AY167" s="438"/>
      <c r="AZ167" s="438"/>
      <c r="BA167" s="438"/>
      <c r="BB167" s="438"/>
      <c r="BC167" s="438"/>
      <c r="BD167" s="438"/>
      <c r="BE167" s="438"/>
      <c r="BF167" s="554"/>
      <c r="BG167" s="554"/>
      <c r="BH167" s="554"/>
      <c r="BI167" s="554"/>
      <c r="BJ167" s="554"/>
      <c r="BK167" s="554"/>
      <c r="BL167" s="554"/>
      <c r="BM167" s="554"/>
      <c r="BN167" s="554"/>
      <c r="BO167" s="554"/>
      <c r="BP167" s="554"/>
      <c r="BQ167" s="554"/>
      <c r="BR167" s="554"/>
      <c r="BS167" s="438"/>
      <c r="BT167" s="438"/>
      <c r="BU167" s="438"/>
    </row>
    <row r="168" spans="1:73" ht="24" customHeight="1" x14ac:dyDescent="0.15">
      <c r="A168" s="878"/>
      <c r="B168" s="1253"/>
      <c r="C168" s="1254"/>
      <c r="D168" s="1255"/>
      <c r="E168" s="1253"/>
      <c r="F168" s="1254"/>
      <c r="G168" s="1255"/>
      <c r="H168" s="1269"/>
      <c r="I168" s="1270"/>
      <c r="J168" s="1270"/>
      <c r="K168" s="1228"/>
      <c r="L168" s="1275"/>
      <c r="M168" s="1276"/>
      <c r="N168" s="1276"/>
      <c r="O168" s="1237"/>
      <c r="P168" s="1262"/>
      <c r="Q168" s="1263"/>
      <c r="R168" s="1263"/>
      <c r="S168" s="1263"/>
      <c r="T168" s="1263"/>
      <c r="U168" s="1263"/>
      <c r="V168" s="1263"/>
      <c r="W168" s="1263"/>
      <c r="X168" s="1263"/>
      <c r="Y168" s="1263"/>
      <c r="Z168" s="1263"/>
      <c r="AA168" s="1263"/>
      <c r="AB168" s="1264"/>
      <c r="AD168" s="438"/>
      <c r="AE168" s="438"/>
      <c r="AF168" s="438"/>
      <c r="AG168" s="438"/>
      <c r="AH168" s="438"/>
      <c r="AI168" s="438"/>
      <c r="AJ168" s="438"/>
      <c r="AK168" s="438"/>
      <c r="AL168" s="438"/>
      <c r="AM168" s="438"/>
      <c r="AN168" s="438"/>
      <c r="AO168" s="438"/>
      <c r="AP168" s="438"/>
      <c r="AQ168" s="438"/>
      <c r="AR168" s="438"/>
      <c r="AS168" s="438"/>
      <c r="AT168" s="438"/>
      <c r="AU168" s="438"/>
      <c r="AV168" s="438"/>
      <c r="AW168" s="438"/>
      <c r="AX168" s="438"/>
      <c r="AY168" s="438"/>
      <c r="AZ168" s="438"/>
      <c r="BA168" s="438"/>
      <c r="BB168" s="438"/>
      <c r="BC168" s="438"/>
      <c r="BD168" s="438"/>
      <c r="BE168" s="438"/>
      <c r="BF168" s="554"/>
      <c r="BG168" s="554"/>
      <c r="BH168" s="554"/>
      <c r="BI168" s="554"/>
      <c r="BJ168" s="554"/>
      <c r="BK168" s="554"/>
      <c r="BL168" s="554"/>
      <c r="BM168" s="554"/>
      <c r="BN168" s="554"/>
      <c r="BO168" s="554"/>
      <c r="BP168" s="554"/>
      <c r="BQ168" s="554"/>
      <c r="BR168" s="554"/>
      <c r="BS168" s="438"/>
      <c r="BT168" s="438"/>
      <c r="BU168" s="438"/>
    </row>
    <row r="169" spans="1:73" ht="24" customHeight="1" x14ac:dyDescent="0.15">
      <c r="A169" s="876">
        <v>11</v>
      </c>
      <c r="B169" s="1247"/>
      <c r="C169" s="1248"/>
      <c r="D169" s="1249"/>
      <c r="E169" s="1247"/>
      <c r="F169" s="1248"/>
      <c r="G169" s="1249"/>
      <c r="H169" s="1265"/>
      <c r="I169" s="1266"/>
      <c r="J169" s="1266"/>
      <c r="K169" s="1226" t="s">
        <v>597</v>
      </c>
      <c r="L169" s="1271"/>
      <c r="M169" s="1272"/>
      <c r="N169" s="1272"/>
      <c r="O169" s="1235" t="s">
        <v>598</v>
      </c>
      <c r="P169" s="1256"/>
      <c r="Q169" s="1257"/>
      <c r="R169" s="1257"/>
      <c r="S169" s="1257"/>
      <c r="T169" s="1257"/>
      <c r="U169" s="1257"/>
      <c r="V169" s="1257"/>
      <c r="W169" s="1257"/>
      <c r="X169" s="1257"/>
      <c r="Y169" s="1257"/>
      <c r="Z169" s="1257"/>
      <c r="AA169" s="1257"/>
      <c r="AB169" s="1258"/>
      <c r="AD169" s="438"/>
      <c r="AE169" s="438"/>
      <c r="AF169" s="438"/>
      <c r="AG169" s="438"/>
      <c r="AH169" s="438"/>
      <c r="AI169" s="438"/>
      <c r="AJ169" s="438"/>
      <c r="AK169" s="438"/>
      <c r="AL169" s="438"/>
      <c r="AM169" s="438"/>
      <c r="AN169" s="438"/>
      <c r="AO169" s="438"/>
      <c r="AP169" s="438"/>
      <c r="AQ169" s="438"/>
      <c r="AR169" s="438"/>
      <c r="AS169" s="438"/>
      <c r="AT169" s="438"/>
      <c r="AU169" s="438"/>
      <c r="AV169" s="438"/>
      <c r="AW169" s="438"/>
      <c r="AX169" s="438"/>
      <c r="AY169" s="438"/>
      <c r="AZ169" s="438"/>
      <c r="BA169" s="438"/>
      <c r="BB169" s="438"/>
      <c r="BC169" s="438"/>
      <c r="BD169" s="438"/>
      <c r="BE169" s="438"/>
      <c r="BF169" s="554"/>
      <c r="BG169" s="554"/>
      <c r="BH169" s="554"/>
      <c r="BI169" s="554"/>
      <c r="BJ169" s="554"/>
      <c r="BK169" s="554"/>
      <c r="BL169" s="554"/>
      <c r="BM169" s="554"/>
      <c r="BN169" s="554"/>
      <c r="BO169" s="554"/>
      <c r="BP169" s="554"/>
      <c r="BQ169" s="554"/>
      <c r="BR169" s="554"/>
      <c r="BS169" s="438"/>
      <c r="BT169" s="438"/>
      <c r="BU169" s="438"/>
    </row>
    <row r="170" spans="1:73" ht="24" customHeight="1" x14ac:dyDescent="0.15">
      <c r="A170" s="877"/>
      <c r="B170" s="1250"/>
      <c r="C170" s="1251"/>
      <c r="D170" s="1252"/>
      <c r="E170" s="1250"/>
      <c r="F170" s="1251"/>
      <c r="G170" s="1252"/>
      <c r="H170" s="1267"/>
      <c r="I170" s="1268"/>
      <c r="J170" s="1268"/>
      <c r="K170" s="1227"/>
      <c r="L170" s="1273"/>
      <c r="M170" s="1274"/>
      <c r="N170" s="1274"/>
      <c r="O170" s="1236"/>
      <c r="P170" s="1259"/>
      <c r="Q170" s="1260"/>
      <c r="R170" s="1260"/>
      <c r="S170" s="1260"/>
      <c r="T170" s="1260"/>
      <c r="U170" s="1260"/>
      <c r="V170" s="1260"/>
      <c r="W170" s="1260"/>
      <c r="X170" s="1260"/>
      <c r="Y170" s="1260"/>
      <c r="Z170" s="1260"/>
      <c r="AA170" s="1260"/>
      <c r="AB170" s="1261"/>
      <c r="AD170" s="438"/>
      <c r="AE170" s="438"/>
      <c r="AF170" s="438"/>
      <c r="AG170" s="438"/>
      <c r="AH170" s="438"/>
      <c r="AI170" s="438"/>
      <c r="AJ170" s="438"/>
      <c r="AK170" s="438"/>
      <c r="AL170" s="438"/>
      <c r="AM170" s="438"/>
      <c r="AN170" s="438"/>
      <c r="AO170" s="438"/>
      <c r="AP170" s="438"/>
      <c r="AQ170" s="438"/>
      <c r="AR170" s="438"/>
      <c r="AS170" s="438"/>
      <c r="AT170" s="438"/>
      <c r="AU170" s="438"/>
      <c r="AV170" s="438"/>
      <c r="AW170" s="438"/>
      <c r="AX170" s="438"/>
      <c r="AY170" s="438"/>
      <c r="AZ170" s="438"/>
      <c r="BA170" s="438"/>
      <c r="BB170" s="438"/>
      <c r="BC170" s="438"/>
      <c r="BD170" s="438"/>
      <c r="BE170" s="438"/>
      <c r="BF170" s="554"/>
      <c r="BG170" s="554"/>
      <c r="BH170" s="554"/>
      <c r="BI170" s="554"/>
      <c r="BJ170" s="554"/>
      <c r="BK170" s="554"/>
      <c r="BL170" s="554"/>
      <c r="BM170" s="554"/>
      <c r="BN170" s="554"/>
      <c r="BO170" s="554"/>
      <c r="BP170" s="554"/>
      <c r="BQ170" s="554"/>
      <c r="BR170" s="554"/>
      <c r="BS170" s="438"/>
      <c r="BT170" s="438"/>
      <c r="BU170" s="438"/>
    </row>
    <row r="171" spans="1:73" ht="24" customHeight="1" x14ac:dyDescent="0.15">
      <c r="A171" s="877"/>
      <c r="B171" s="1250"/>
      <c r="C171" s="1251"/>
      <c r="D171" s="1252"/>
      <c r="E171" s="1250"/>
      <c r="F171" s="1251"/>
      <c r="G171" s="1252"/>
      <c r="H171" s="1267"/>
      <c r="I171" s="1268"/>
      <c r="J171" s="1268"/>
      <c r="K171" s="1227"/>
      <c r="L171" s="1273"/>
      <c r="M171" s="1274"/>
      <c r="N171" s="1274"/>
      <c r="O171" s="1236"/>
      <c r="P171" s="1259"/>
      <c r="Q171" s="1260"/>
      <c r="R171" s="1260"/>
      <c r="S171" s="1260"/>
      <c r="T171" s="1260"/>
      <c r="U171" s="1260"/>
      <c r="V171" s="1260"/>
      <c r="W171" s="1260"/>
      <c r="X171" s="1260"/>
      <c r="Y171" s="1260"/>
      <c r="Z171" s="1260"/>
      <c r="AA171" s="1260"/>
      <c r="AB171" s="1261"/>
      <c r="AD171" s="438"/>
      <c r="AE171" s="438"/>
      <c r="AF171" s="438"/>
      <c r="AG171" s="438"/>
      <c r="AH171" s="438"/>
      <c r="AI171" s="438"/>
      <c r="AJ171" s="438"/>
      <c r="AK171" s="438"/>
      <c r="AL171" s="438"/>
      <c r="AM171" s="438"/>
      <c r="AN171" s="438"/>
      <c r="AO171" s="438"/>
      <c r="AP171" s="438"/>
      <c r="AQ171" s="438"/>
      <c r="AR171" s="438"/>
      <c r="AS171" s="438"/>
      <c r="AT171" s="438"/>
      <c r="AU171" s="438"/>
      <c r="AV171" s="438"/>
      <c r="AW171" s="438"/>
      <c r="AX171" s="438"/>
      <c r="AY171" s="438"/>
      <c r="AZ171" s="438"/>
      <c r="BA171" s="438"/>
      <c r="BB171" s="438"/>
      <c r="BC171" s="438"/>
      <c r="BD171" s="438"/>
      <c r="BE171" s="438"/>
      <c r="BF171" s="554"/>
      <c r="BG171" s="554"/>
      <c r="BH171" s="554"/>
      <c r="BI171" s="554"/>
      <c r="BJ171" s="554"/>
      <c r="BK171" s="554"/>
      <c r="BL171" s="554"/>
      <c r="BM171" s="554"/>
      <c r="BN171" s="554"/>
      <c r="BO171" s="554"/>
      <c r="BP171" s="554"/>
      <c r="BQ171" s="554"/>
      <c r="BR171" s="554"/>
      <c r="BS171" s="438"/>
      <c r="BT171" s="438"/>
      <c r="BU171" s="438"/>
    </row>
    <row r="172" spans="1:73" ht="24" customHeight="1" x14ac:dyDescent="0.15">
      <c r="A172" s="877"/>
      <c r="B172" s="1250"/>
      <c r="C172" s="1251"/>
      <c r="D172" s="1252"/>
      <c r="E172" s="1250"/>
      <c r="F172" s="1251"/>
      <c r="G172" s="1252"/>
      <c r="H172" s="1267"/>
      <c r="I172" s="1268"/>
      <c r="J172" s="1268"/>
      <c r="K172" s="1227"/>
      <c r="L172" s="1273"/>
      <c r="M172" s="1274"/>
      <c r="N172" s="1274"/>
      <c r="O172" s="1236"/>
      <c r="P172" s="1259"/>
      <c r="Q172" s="1260"/>
      <c r="R172" s="1260"/>
      <c r="S172" s="1260"/>
      <c r="T172" s="1260"/>
      <c r="U172" s="1260"/>
      <c r="V172" s="1260"/>
      <c r="W172" s="1260"/>
      <c r="X172" s="1260"/>
      <c r="Y172" s="1260"/>
      <c r="Z172" s="1260"/>
      <c r="AA172" s="1260"/>
      <c r="AB172" s="1261"/>
      <c r="AD172" s="438"/>
      <c r="AE172" s="438"/>
      <c r="AF172" s="438"/>
      <c r="AG172" s="438"/>
      <c r="AH172" s="438"/>
      <c r="AI172" s="438"/>
      <c r="AJ172" s="438"/>
      <c r="AK172" s="438"/>
      <c r="AL172" s="438"/>
      <c r="AM172" s="438"/>
      <c r="AN172" s="438"/>
      <c r="AO172" s="438"/>
      <c r="AP172" s="438"/>
      <c r="AQ172" s="438"/>
      <c r="AR172" s="438"/>
      <c r="AS172" s="438"/>
      <c r="AT172" s="438"/>
      <c r="AU172" s="438"/>
      <c r="AV172" s="438"/>
      <c r="AW172" s="438"/>
      <c r="AX172" s="438"/>
      <c r="AY172" s="438"/>
      <c r="AZ172" s="438"/>
      <c r="BA172" s="438"/>
      <c r="BB172" s="438"/>
      <c r="BC172" s="438"/>
      <c r="BD172" s="438"/>
      <c r="BE172" s="438"/>
      <c r="BF172" s="554"/>
      <c r="BG172" s="554"/>
      <c r="BH172" s="554"/>
      <c r="BI172" s="554"/>
      <c r="BJ172" s="554"/>
      <c r="BK172" s="554"/>
      <c r="BL172" s="554"/>
      <c r="BM172" s="554"/>
      <c r="BN172" s="554"/>
      <c r="BO172" s="554"/>
      <c r="BP172" s="554"/>
      <c r="BQ172" s="554"/>
      <c r="BR172" s="554"/>
      <c r="BS172" s="438"/>
      <c r="BT172" s="438"/>
      <c r="BU172" s="438"/>
    </row>
    <row r="173" spans="1:73" ht="24" customHeight="1" x14ac:dyDescent="0.15">
      <c r="A173" s="877"/>
      <c r="B173" s="1250"/>
      <c r="C173" s="1251"/>
      <c r="D173" s="1252"/>
      <c r="E173" s="1250"/>
      <c r="F173" s="1251"/>
      <c r="G173" s="1252"/>
      <c r="H173" s="1267"/>
      <c r="I173" s="1268"/>
      <c r="J173" s="1268"/>
      <c r="K173" s="1227"/>
      <c r="L173" s="1273"/>
      <c r="M173" s="1274"/>
      <c r="N173" s="1274"/>
      <c r="O173" s="1236"/>
      <c r="P173" s="1259"/>
      <c r="Q173" s="1260"/>
      <c r="R173" s="1260"/>
      <c r="S173" s="1260"/>
      <c r="T173" s="1260"/>
      <c r="U173" s="1260"/>
      <c r="V173" s="1260"/>
      <c r="W173" s="1260"/>
      <c r="X173" s="1260"/>
      <c r="Y173" s="1260"/>
      <c r="Z173" s="1260"/>
      <c r="AA173" s="1260"/>
      <c r="AB173" s="1261"/>
      <c r="AD173" s="438"/>
      <c r="AE173" s="438"/>
      <c r="AF173" s="438"/>
      <c r="AG173" s="438"/>
      <c r="AH173" s="438"/>
      <c r="AI173" s="438"/>
      <c r="AJ173" s="438"/>
      <c r="AK173" s="438"/>
      <c r="AL173" s="438"/>
      <c r="AM173" s="438"/>
      <c r="AN173" s="438"/>
      <c r="AO173" s="438"/>
      <c r="AP173" s="438"/>
      <c r="AQ173" s="438"/>
      <c r="AR173" s="438"/>
      <c r="AS173" s="438"/>
      <c r="AT173" s="438"/>
      <c r="AU173" s="438"/>
      <c r="AV173" s="438"/>
      <c r="AW173" s="438"/>
      <c r="AX173" s="438"/>
      <c r="AY173" s="438"/>
      <c r="AZ173" s="438"/>
      <c r="BA173" s="438"/>
      <c r="BB173" s="438"/>
      <c r="BC173" s="438"/>
      <c r="BD173" s="438"/>
      <c r="BE173" s="438"/>
      <c r="BF173" s="554"/>
      <c r="BG173" s="554"/>
      <c r="BH173" s="554"/>
      <c r="BI173" s="554"/>
      <c r="BJ173" s="554"/>
      <c r="BK173" s="554"/>
      <c r="BL173" s="554"/>
      <c r="BM173" s="554"/>
      <c r="BN173" s="554"/>
      <c r="BO173" s="554"/>
      <c r="BP173" s="554"/>
      <c r="BQ173" s="554"/>
      <c r="BR173" s="554"/>
      <c r="BS173" s="438"/>
      <c r="BT173" s="438"/>
      <c r="BU173" s="438"/>
    </row>
    <row r="174" spans="1:73" ht="24" customHeight="1" x14ac:dyDescent="0.15">
      <c r="A174" s="877"/>
      <c r="B174" s="1250"/>
      <c r="C174" s="1251"/>
      <c r="D174" s="1252"/>
      <c r="E174" s="1250"/>
      <c r="F174" s="1251"/>
      <c r="G174" s="1252"/>
      <c r="H174" s="1267"/>
      <c r="I174" s="1268"/>
      <c r="J174" s="1268"/>
      <c r="K174" s="1227"/>
      <c r="L174" s="1273"/>
      <c r="M174" s="1274"/>
      <c r="N174" s="1274"/>
      <c r="O174" s="1236"/>
      <c r="P174" s="1259"/>
      <c r="Q174" s="1260"/>
      <c r="R174" s="1260"/>
      <c r="S174" s="1260"/>
      <c r="T174" s="1260"/>
      <c r="U174" s="1260"/>
      <c r="V174" s="1260"/>
      <c r="W174" s="1260"/>
      <c r="X174" s="1260"/>
      <c r="Y174" s="1260"/>
      <c r="Z174" s="1260"/>
      <c r="AA174" s="1260"/>
      <c r="AB174" s="1261"/>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38"/>
      <c r="AY174" s="438"/>
      <c r="AZ174" s="438"/>
      <c r="BA174" s="438"/>
      <c r="BB174" s="438"/>
      <c r="BC174" s="438"/>
      <c r="BD174" s="438"/>
      <c r="BE174" s="438"/>
      <c r="BF174" s="554"/>
      <c r="BG174" s="554"/>
      <c r="BH174" s="554"/>
      <c r="BI174" s="554"/>
      <c r="BJ174" s="554"/>
      <c r="BK174" s="554"/>
      <c r="BL174" s="554"/>
      <c r="BM174" s="554"/>
      <c r="BN174" s="554"/>
      <c r="BO174" s="554"/>
      <c r="BP174" s="554"/>
      <c r="BQ174" s="554"/>
      <c r="BR174" s="554"/>
      <c r="BS174" s="438"/>
      <c r="BT174" s="438"/>
      <c r="BU174" s="438"/>
    </row>
    <row r="175" spans="1:73" ht="24" customHeight="1" x14ac:dyDescent="0.15">
      <c r="A175" s="877"/>
      <c r="B175" s="1250"/>
      <c r="C175" s="1251"/>
      <c r="D175" s="1252"/>
      <c r="E175" s="1250"/>
      <c r="F175" s="1251"/>
      <c r="G175" s="1252"/>
      <c r="H175" s="1267"/>
      <c r="I175" s="1268"/>
      <c r="J175" s="1268"/>
      <c r="K175" s="1227"/>
      <c r="L175" s="1273"/>
      <c r="M175" s="1274"/>
      <c r="N175" s="1274"/>
      <c r="O175" s="1236"/>
      <c r="P175" s="1259"/>
      <c r="Q175" s="1260"/>
      <c r="R175" s="1260"/>
      <c r="S175" s="1260"/>
      <c r="T175" s="1260"/>
      <c r="U175" s="1260"/>
      <c r="V175" s="1260"/>
      <c r="W175" s="1260"/>
      <c r="X175" s="1260"/>
      <c r="Y175" s="1260"/>
      <c r="Z175" s="1260"/>
      <c r="AA175" s="1260"/>
      <c r="AB175" s="1261"/>
      <c r="AD175" s="438"/>
      <c r="AE175" s="438"/>
      <c r="AF175" s="438"/>
      <c r="AG175" s="438"/>
      <c r="AH175" s="438"/>
      <c r="AI175" s="438"/>
      <c r="AJ175" s="438"/>
      <c r="AK175" s="438"/>
      <c r="AL175" s="438"/>
      <c r="AM175" s="438"/>
      <c r="AN175" s="438"/>
      <c r="AO175" s="438"/>
      <c r="AP175" s="438"/>
      <c r="AQ175" s="438"/>
      <c r="AR175" s="438"/>
      <c r="AS175" s="438"/>
      <c r="AT175" s="438"/>
      <c r="AU175" s="438"/>
      <c r="AV175" s="438"/>
      <c r="AW175" s="438"/>
      <c r="AX175" s="438"/>
      <c r="AY175" s="438"/>
      <c r="AZ175" s="438"/>
      <c r="BA175" s="438"/>
      <c r="BB175" s="438"/>
      <c r="BC175" s="438"/>
      <c r="BD175" s="438"/>
      <c r="BE175" s="438"/>
      <c r="BF175" s="554"/>
      <c r="BG175" s="554"/>
      <c r="BH175" s="554"/>
      <c r="BI175" s="554"/>
      <c r="BJ175" s="554"/>
      <c r="BK175" s="554"/>
      <c r="BL175" s="554"/>
      <c r="BM175" s="554"/>
      <c r="BN175" s="554"/>
      <c r="BO175" s="554"/>
      <c r="BP175" s="554"/>
      <c r="BQ175" s="554"/>
      <c r="BR175" s="554"/>
      <c r="BS175" s="438"/>
      <c r="BT175" s="438"/>
      <c r="BU175" s="438"/>
    </row>
    <row r="176" spans="1:73" ht="24" customHeight="1" x14ac:dyDescent="0.15">
      <c r="A176" s="877"/>
      <c r="B176" s="1250"/>
      <c r="C176" s="1251"/>
      <c r="D176" s="1252"/>
      <c r="E176" s="1250"/>
      <c r="F176" s="1251"/>
      <c r="G176" s="1252"/>
      <c r="H176" s="1267"/>
      <c r="I176" s="1268"/>
      <c r="J176" s="1268"/>
      <c r="K176" s="1227"/>
      <c r="L176" s="1273"/>
      <c r="M176" s="1274"/>
      <c r="N176" s="1274"/>
      <c r="O176" s="1236"/>
      <c r="P176" s="1259"/>
      <c r="Q176" s="1260"/>
      <c r="R176" s="1260"/>
      <c r="S176" s="1260"/>
      <c r="T176" s="1260"/>
      <c r="U176" s="1260"/>
      <c r="V176" s="1260"/>
      <c r="W176" s="1260"/>
      <c r="X176" s="1260"/>
      <c r="Y176" s="1260"/>
      <c r="Z176" s="1260"/>
      <c r="AA176" s="1260"/>
      <c r="AB176" s="1261"/>
      <c r="AD176" s="438"/>
      <c r="AE176" s="438"/>
      <c r="AF176" s="438"/>
      <c r="AG176" s="438"/>
      <c r="AH176" s="438"/>
      <c r="AI176" s="438"/>
      <c r="AJ176" s="438"/>
      <c r="AK176" s="438"/>
      <c r="AL176" s="438"/>
      <c r="AM176" s="438"/>
      <c r="AN176" s="438"/>
      <c r="AO176" s="438"/>
      <c r="AP176" s="438"/>
      <c r="AQ176" s="438"/>
      <c r="AR176" s="438"/>
      <c r="AS176" s="438"/>
      <c r="AT176" s="438"/>
      <c r="AU176" s="438"/>
      <c r="AV176" s="438"/>
      <c r="AW176" s="438"/>
      <c r="AX176" s="438"/>
      <c r="AY176" s="438"/>
      <c r="AZ176" s="438"/>
      <c r="BA176" s="438"/>
      <c r="BB176" s="438"/>
      <c r="BC176" s="438"/>
      <c r="BD176" s="438"/>
      <c r="BE176" s="438"/>
      <c r="BF176" s="554"/>
      <c r="BG176" s="554"/>
      <c r="BH176" s="554"/>
      <c r="BI176" s="554"/>
      <c r="BJ176" s="554"/>
      <c r="BK176" s="554"/>
      <c r="BL176" s="554"/>
      <c r="BM176" s="554"/>
      <c r="BN176" s="554"/>
      <c r="BO176" s="554"/>
      <c r="BP176" s="554"/>
      <c r="BQ176" s="554"/>
      <c r="BR176" s="554"/>
      <c r="BS176" s="438"/>
      <c r="BT176" s="438"/>
      <c r="BU176" s="438"/>
    </row>
    <row r="177" spans="1:73" ht="24" customHeight="1" x14ac:dyDescent="0.15">
      <c r="A177" s="878"/>
      <c r="B177" s="1253"/>
      <c r="C177" s="1254"/>
      <c r="D177" s="1255"/>
      <c r="E177" s="1253"/>
      <c r="F177" s="1254"/>
      <c r="G177" s="1255"/>
      <c r="H177" s="1269"/>
      <c r="I177" s="1270"/>
      <c r="J177" s="1270"/>
      <c r="K177" s="1228"/>
      <c r="L177" s="1275"/>
      <c r="M177" s="1276"/>
      <c r="N177" s="1276"/>
      <c r="O177" s="1237"/>
      <c r="P177" s="1262"/>
      <c r="Q177" s="1263"/>
      <c r="R177" s="1263"/>
      <c r="S177" s="1263"/>
      <c r="T177" s="1263"/>
      <c r="U177" s="1263"/>
      <c r="V177" s="1263"/>
      <c r="W177" s="1263"/>
      <c r="X177" s="1263"/>
      <c r="Y177" s="1263"/>
      <c r="Z177" s="1263"/>
      <c r="AA177" s="1263"/>
      <c r="AB177" s="1264"/>
      <c r="AD177" s="438"/>
      <c r="AE177" s="438"/>
      <c r="AF177" s="438"/>
      <c r="AG177" s="438"/>
      <c r="AH177" s="438"/>
      <c r="AI177" s="438"/>
      <c r="AJ177" s="438"/>
      <c r="AK177" s="438"/>
      <c r="AL177" s="438"/>
      <c r="AM177" s="438"/>
      <c r="AN177" s="438"/>
      <c r="AO177" s="438"/>
      <c r="AP177" s="438"/>
      <c r="AQ177" s="438"/>
      <c r="AR177" s="438"/>
      <c r="AS177" s="438"/>
      <c r="AT177" s="438"/>
      <c r="AU177" s="438"/>
      <c r="AV177" s="438"/>
      <c r="AW177" s="438"/>
      <c r="AX177" s="438"/>
      <c r="AY177" s="438"/>
      <c r="AZ177" s="438"/>
      <c r="BA177" s="438"/>
      <c r="BB177" s="438"/>
      <c r="BC177" s="438"/>
      <c r="BD177" s="438"/>
      <c r="BE177" s="438"/>
      <c r="BF177" s="554"/>
      <c r="BG177" s="554"/>
      <c r="BH177" s="554"/>
      <c r="BI177" s="554"/>
      <c r="BJ177" s="554"/>
      <c r="BK177" s="554"/>
      <c r="BL177" s="554"/>
      <c r="BM177" s="554"/>
      <c r="BN177" s="554"/>
      <c r="BO177" s="554"/>
      <c r="BP177" s="554"/>
      <c r="BQ177" s="554"/>
      <c r="BR177" s="554"/>
      <c r="BS177" s="438"/>
      <c r="BT177" s="438"/>
      <c r="BU177" s="438"/>
    </row>
    <row r="178" spans="1:73" ht="24" customHeight="1" x14ac:dyDescent="0.15">
      <c r="A178" s="876">
        <v>12</v>
      </c>
      <c r="B178" s="1247"/>
      <c r="C178" s="1248"/>
      <c r="D178" s="1249"/>
      <c r="E178" s="1247"/>
      <c r="F178" s="1248"/>
      <c r="G178" s="1249"/>
      <c r="H178" s="1265"/>
      <c r="I178" s="1266"/>
      <c r="J178" s="1266"/>
      <c r="K178" s="1226" t="s">
        <v>597</v>
      </c>
      <c r="L178" s="1271"/>
      <c r="M178" s="1272"/>
      <c r="N178" s="1272"/>
      <c r="O178" s="1235" t="s">
        <v>598</v>
      </c>
      <c r="P178" s="1256"/>
      <c r="Q178" s="1257"/>
      <c r="R178" s="1257"/>
      <c r="S178" s="1257"/>
      <c r="T178" s="1257"/>
      <c r="U178" s="1257"/>
      <c r="V178" s="1257"/>
      <c r="W178" s="1257"/>
      <c r="X178" s="1257"/>
      <c r="Y178" s="1257"/>
      <c r="Z178" s="1257"/>
      <c r="AA178" s="1257"/>
      <c r="AB178" s="1258"/>
      <c r="AD178" s="438"/>
      <c r="AE178" s="438"/>
      <c r="AF178" s="438"/>
      <c r="AG178" s="438"/>
      <c r="AH178" s="438"/>
      <c r="AI178" s="438"/>
      <c r="AJ178" s="438"/>
      <c r="AK178" s="438"/>
      <c r="AL178" s="438"/>
      <c r="AM178" s="438"/>
      <c r="AN178" s="438"/>
      <c r="AO178" s="438"/>
      <c r="AP178" s="438"/>
      <c r="AQ178" s="438"/>
      <c r="AR178" s="438"/>
      <c r="AS178" s="438"/>
      <c r="AT178" s="438"/>
      <c r="AU178" s="438"/>
      <c r="AV178" s="438"/>
      <c r="AW178" s="438"/>
      <c r="AX178" s="438"/>
      <c r="AY178" s="438"/>
      <c r="AZ178" s="438"/>
      <c r="BA178" s="438"/>
      <c r="BB178" s="438"/>
      <c r="BC178" s="438"/>
      <c r="BD178" s="438"/>
      <c r="BE178" s="438"/>
      <c r="BF178" s="554"/>
      <c r="BG178" s="554"/>
      <c r="BH178" s="554"/>
      <c r="BI178" s="554"/>
      <c r="BJ178" s="554"/>
      <c r="BK178" s="554"/>
      <c r="BL178" s="554"/>
      <c r="BM178" s="554"/>
      <c r="BN178" s="554"/>
      <c r="BO178" s="554"/>
      <c r="BP178" s="554"/>
      <c r="BQ178" s="554"/>
      <c r="BR178" s="554"/>
      <c r="BS178" s="438"/>
      <c r="BT178" s="438"/>
      <c r="BU178" s="438"/>
    </row>
    <row r="179" spans="1:73" ht="24" customHeight="1" x14ac:dyDescent="0.15">
      <c r="A179" s="877"/>
      <c r="B179" s="1250"/>
      <c r="C179" s="1251"/>
      <c r="D179" s="1252"/>
      <c r="E179" s="1250"/>
      <c r="F179" s="1251"/>
      <c r="G179" s="1252"/>
      <c r="H179" s="1267"/>
      <c r="I179" s="1268"/>
      <c r="J179" s="1268"/>
      <c r="K179" s="1227"/>
      <c r="L179" s="1273"/>
      <c r="M179" s="1274"/>
      <c r="N179" s="1274"/>
      <c r="O179" s="1236"/>
      <c r="P179" s="1259"/>
      <c r="Q179" s="1260"/>
      <c r="R179" s="1260"/>
      <c r="S179" s="1260"/>
      <c r="T179" s="1260"/>
      <c r="U179" s="1260"/>
      <c r="V179" s="1260"/>
      <c r="W179" s="1260"/>
      <c r="X179" s="1260"/>
      <c r="Y179" s="1260"/>
      <c r="Z179" s="1260"/>
      <c r="AA179" s="1260"/>
      <c r="AB179" s="1261"/>
      <c r="AD179" s="438"/>
      <c r="AE179" s="438"/>
      <c r="AF179" s="438"/>
      <c r="AG179" s="438"/>
      <c r="AH179" s="438"/>
      <c r="AI179" s="438"/>
      <c r="AJ179" s="438"/>
      <c r="AK179" s="438"/>
      <c r="AL179" s="438"/>
      <c r="AM179" s="438"/>
      <c r="AN179" s="438"/>
      <c r="AO179" s="438"/>
      <c r="AP179" s="438"/>
      <c r="AQ179" s="438"/>
      <c r="AR179" s="438"/>
      <c r="AS179" s="438"/>
      <c r="AT179" s="438"/>
      <c r="AU179" s="438"/>
      <c r="AV179" s="438"/>
      <c r="AW179" s="438"/>
      <c r="AX179" s="438"/>
      <c r="AY179" s="438"/>
      <c r="AZ179" s="438"/>
      <c r="BA179" s="438"/>
      <c r="BB179" s="438"/>
      <c r="BC179" s="438"/>
      <c r="BD179" s="438"/>
      <c r="BE179" s="438"/>
      <c r="BF179" s="554"/>
      <c r="BG179" s="554"/>
      <c r="BH179" s="554"/>
      <c r="BI179" s="554"/>
      <c r="BJ179" s="554"/>
      <c r="BK179" s="554"/>
      <c r="BL179" s="554"/>
      <c r="BM179" s="554"/>
      <c r="BN179" s="554"/>
      <c r="BO179" s="554"/>
      <c r="BP179" s="554"/>
      <c r="BQ179" s="554"/>
      <c r="BR179" s="554"/>
      <c r="BS179" s="438"/>
      <c r="BT179" s="438"/>
      <c r="BU179" s="438"/>
    </row>
    <row r="180" spans="1:73" ht="24" customHeight="1" x14ac:dyDescent="0.15">
      <c r="A180" s="877"/>
      <c r="B180" s="1250"/>
      <c r="C180" s="1251"/>
      <c r="D180" s="1252"/>
      <c r="E180" s="1250"/>
      <c r="F180" s="1251"/>
      <c r="G180" s="1252"/>
      <c r="H180" s="1267"/>
      <c r="I180" s="1268"/>
      <c r="J180" s="1268"/>
      <c r="K180" s="1227"/>
      <c r="L180" s="1273"/>
      <c r="M180" s="1274"/>
      <c r="N180" s="1274"/>
      <c r="O180" s="1236"/>
      <c r="P180" s="1259"/>
      <c r="Q180" s="1260"/>
      <c r="R180" s="1260"/>
      <c r="S180" s="1260"/>
      <c r="T180" s="1260"/>
      <c r="U180" s="1260"/>
      <c r="V180" s="1260"/>
      <c r="W180" s="1260"/>
      <c r="X180" s="1260"/>
      <c r="Y180" s="1260"/>
      <c r="Z180" s="1260"/>
      <c r="AA180" s="1260"/>
      <c r="AB180" s="1261"/>
      <c r="AD180" s="438"/>
      <c r="AE180" s="438"/>
      <c r="AF180" s="438"/>
      <c r="AG180" s="438"/>
      <c r="AH180" s="438"/>
      <c r="AI180" s="438"/>
      <c r="AJ180" s="438"/>
      <c r="AK180" s="438"/>
      <c r="AL180" s="438"/>
      <c r="AM180" s="438"/>
      <c r="AN180" s="438"/>
      <c r="AO180" s="438"/>
      <c r="AP180" s="438"/>
      <c r="AQ180" s="438"/>
      <c r="AR180" s="438"/>
      <c r="AS180" s="438"/>
      <c r="AT180" s="438"/>
      <c r="AU180" s="438"/>
      <c r="AV180" s="438"/>
      <c r="AW180" s="438"/>
      <c r="AX180" s="438"/>
      <c r="AY180" s="438"/>
      <c r="AZ180" s="438"/>
      <c r="BA180" s="438"/>
      <c r="BB180" s="438"/>
      <c r="BC180" s="438"/>
      <c r="BD180" s="438"/>
      <c r="BE180" s="438"/>
      <c r="BF180" s="554"/>
      <c r="BG180" s="554"/>
      <c r="BH180" s="554"/>
      <c r="BI180" s="554"/>
      <c r="BJ180" s="554"/>
      <c r="BK180" s="554"/>
      <c r="BL180" s="554"/>
      <c r="BM180" s="554"/>
      <c r="BN180" s="554"/>
      <c r="BO180" s="554"/>
      <c r="BP180" s="554"/>
      <c r="BQ180" s="554"/>
      <c r="BR180" s="554"/>
      <c r="BS180" s="438"/>
      <c r="BT180" s="438"/>
      <c r="BU180" s="438"/>
    </row>
    <row r="181" spans="1:73" ht="24" customHeight="1" x14ac:dyDescent="0.15">
      <c r="A181" s="877"/>
      <c r="B181" s="1250"/>
      <c r="C181" s="1251"/>
      <c r="D181" s="1252"/>
      <c r="E181" s="1250"/>
      <c r="F181" s="1251"/>
      <c r="G181" s="1252"/>
      <c r="H181" s="1267"/>
      <c r="I181" s="1268"/>
      <c r="J181" s="1268"/>
      <c r="K181" s="1227"/>
      <c r="L181" s="1273"/>
      <c r="M181" s="1274"/>
      <c r="N181" s="1274"/>
      <c r="O181" s="1236"/>
      <c r="P181" s="1259"/>
      <c r="Q181" s="1260"/>
      <c r="R181" s="1260"/>
      <c r="S181" s="1260"/>
      <c r="T181" s="1260"/>
      <c r="U181" s="1260"/>
      <c r="V181" s="1260"/>
      <c r="W181" s="1260"/>
      <c r="X181" s="1260"/>
      <c r="Y181" s="1260"/>
      <c r="Z181" s="1260"/>
      <c r="AA181" s="1260"/>
      <c r="AB181" s="1261"/>
      <c r="AD181" s="438"/>
      <c r="AE181" s="438"/>
      <c r="AF181" s="438"/>
      <c r="AG181" s="438"/>
      <c r="AH181" s="438"/>
      <c r="AI181" s="438"/>
      <c r="AJ181" s="438"/>
      <c r="AK181" s="438"/>
      <c r="AL181" s="438"/>
      <c r="AM181" s="438"/>
      <c r="AN181" s="438"/>
      <c r="AO181" s="438"/>
      <c r="AP181" s="438"/>
      <c r="AQ181" s="438"/>
      <c r="AR181" s="438"/>
      <c r="AS181" s="438"/>
      <c r="AT181" s="438"/>
      <c r="AU181" s="438"/>
      <c r="AV181" s="438"/>
      <c r="AW181" s="438"/>
      <c r="AX181" s="438"/>
      <c r="AY181" s="438"/>
      <c r="AZ181" s="438"/>
      <c r="BA181" s="438"/>
      <c r="BB181" s="438"/>
      <c r="BC181" s="438"/>
      <c r="BD181" s="438"/>
      <c r="BE181" s="438"/>
      <c r="BF181" s="554"/>
      <c r="BG181" s="554"/>
      <c r="BH181" s="554"/>
      <c r="BI181" s="554"/>
      <c r="BJ181" s="554"/>
      <c r="BK181" s="554"/>
      <c r="BL181" s="554"/>
      <c r="BM181" s="554"/>
      <c r="BN181" s="554"/>
      <c r="BO181" s="554"/>
      <c r="BP181" s="554"/>
      <c r="BQ181" s="554"/>
      <c r="BR181" s="554"/>
      <c r="BS181" s="438"/>
      <c r="BT181" s="438"/>
      <c r="BU181" s="438"/>
    </row>
    <row r="182" spans="1:73" ht="24" customHeight="1" x14ac:dyDescent="0.15">
      <c r="A182" s="877"/>
      <c r="B182" s="1250"/>
      <c r="C182" s="1251"/>
      <c r="D182" s="1252"/>
      <c r="E182" s="1250"/>
      <c r="F182" s="1251"/>
      <c r="G182" s="1252"/>
      <c r="H182" s="1267"/>
      <c r="I182" s="1268"/>
      <c r="J182" s="1268"/>
      <c r="K182" s="1227"/>
      <c r="L182" s="1273"/>
      <c r="M182" s="1274"/>
      <c r="N182" s="1274"/>
      <c r="O182" s="1236"/>
      <c r="P182" s="1259"/>
      <c r="Q182" s="1260"/>
      <c r="R182" s="1260"/>
      <c r="S182" s="1260"/>
      <c r="T182" s="1260"/>
      <c r="U182" s="1260"/>
      <c r="V182" s="1260"/>
      <c r="W182" s="1260"/>
      <c r="X182" s="1260"/>
      <c r="Y182" s="1260"/>
      <c r="Z182" s="1260"/>
      <c r="AA182" s="1260"/>
      <c r="AB182" s="1261"/>
      <c r="AD182" s="438"/>
      <c r="AE182" s="438"/>
      <c r="AF182" s="438"/>
      <c r="AG182" s="438"/>
      <c r="AH182" s="438"/>
      <c r="AI182" s="438"/>
      <c r="AJ182" s="438"/>
      <c r="AK182" s="438"/>
      <c r="AL182" s="438"/>
      <c r="AM182" s="438"/>
      <c r="AN182" s="438"/>
      <c r="AO182" s="438"/>
      <c r="AP182" s="438"/>
      <c r="AQ182" s="438"/>
      <c r="AR182" s="438"/>
      <c r="AS182" s="438"/>
      <c r="AT182" s="438"/>
      <c r="AU182" s="438"/>
      <c r="AV182" s="438"/>
      <c r="AW182" s="438"/>
      <c r="AX182" s="438"/>
      <c r="AY182" s="438"/>
      <c r="AZ182" s="438"/>
      <c r="BA182" s="438"/>
      <c r="BB182" s="438"/>
      <c r="BC182" s="438"/>
      <c r="BD182" s="438"/>
      <c r="BE182" s="438"/>
      <c r="BF182" s="554"/>
      <c r="BG182" s="554"/>
      <c r="BH182" s="554"/>
      <c r="BI182" s="554"/>
      <c r="BJ182" s="554"/>
      <c r="BK182" s="554"/>
      <c r="BL182" s="554"/>
      <c r="BM182" s="554"/>
      <c r="BN182" s="554"/>
      <c r="BO182" s="554"/>
      <c r="BP182" s="554"/>
      <c r="BQ182" s="554"/>
      <c r="BR182" s="554"/>
      <c r="BS182" s="438"/>
      <c r="BT182" s="438"/>
      <c r="BU182" s="438"/>
    </row>
    <row r="183" spans="1:73" ht="24" customHeight="1" x14ac:dyDescent="0.15">
      <c r="A183" s="877"/>
      <c r="B183" s="1250"/>
      <c r="C183" s="1251"/>
      <c r="D183" s="1252"/>
      <c r="E183" s="1250"/>
      <c r="F183" s="1251"/>
      <c r="G183" s="1252"/>
      <c r="H183" s="1267"/>
      <c r="I183" s="1268"/>
      <c r="J183" s="1268"/>
      <c r="K183" s="1227"/>
      <c r="L183" s="1273"/>
      <c r="M183" s="1274"/>
      <c r="N183" s="1274"/>
      <c r="O183" s="1236"/>
      <c r="P183" s="1259"/>
      <c r="Q183" s="1260"/>
      <c r="R183" s="1260"/>
      <c r="S183" s="1260"/>
      <c r="T183" s="1260"/>
      <c r="U183" s="1260"/>
      <c r="V183" s="1260"/>
      <c r="W183" s="1260"/>
      <c r="X183" s="1260"/>
      <c r="Y183" s="1260"/>
      <c r="Z183" s="1260"/>
      <c r="AA183" s="1260"/>
      <c r="AB183" s="1261"/>
      <c r="AD183" s="438"/>
      <c r="AE183" s="438"/>
      <c r="AF183" s="438"/>
      <c r="AG183" s="438"/>
      <c r="AH183" s="438"/>
      <c r="AI183" s="438"/>
      <c r="AJ183" s="438"/>
      <c r="AK183" s="438"/>
      <c r="AL183" s="438"/>
      <c r="AM183" s="438"/>
      <c r="AN183" s="438"/>
      <c r="AO183" s="438"/>
      <c r="AP183" s="438"/>
      <c r="AQ183" s="438"/>
      <c r="AR183" s="438"/>
      <c r="AS183" s="438"/>
      <c r="AT183" s="438"/>
      <c r="AU183" s="438"/>
      <c r="AV183" s="438"/>
      <c r="AW183" s="438"/>
      <c r="AX183" s="438"/>
      <c r="AY183" s="438"/>
      <c r="AZ183" s="438"/>
      <c r="BA183" s="438"/>
      <c r="BB183" s="438"/>
      <c r="BC183" s="438"/>
      <c r="BD183" s="438"/>
      <c r="BE183" s="438"/>
      <c r="BF183" s="554"/>
      <c r="BG183" s="554"/>
      <c r="BH183" s="554"/>
      <c r="BI183" s="554"/>
      <c r="BJ183" s="554"/>
      <c r="BK183" s="554"/>
      <c r="BL183" s="554"/>
      <c r="BM183" s="554"/>
      <c r="BN183" s="554"/>
      <c r="BO183" s="554"/>
      <c r="BP183" s="554"/>
      <c r="BQ183" s="554"/>
      <c r="BR183" s="554"/>
      <c r="BS183" s="438"/>
      <c r="BT183" s="438"/>
      <c r="BU183" s="438"/>
    </row>
    <row r="184" spans="1:73" ht="24" customHeight="1" x14ac:dyDescent="0.15">
      <c r="A184" s="877"/>
      <c r="B184" s="1250"/>
      <c r="C184" s="1251"/>
      <c r="D184" s="1252"/>
      <c r="E184" s="1250"/>
      <c r="F184" s="1251"/>
      <c r="G184" s="1252"/>
      <c r="H184" s="1267"/>
      <c r="I184" s="1268"/>
      <c r="J184" s="1268"/>
      <c r="K184" s="1227"/>
      <c r="L184" s="1273"/>
      <c r="M184" s="1274"/>
      <c r="N184" s="1274"/>
      <c r="O184" s="1236"/>
      <c r="P184" s="1259"/>
      <c r="Q184" s="1260"/>
      <c r="R184" s="1260"/>
      <c r="S184" s="1260"/>
      <c r="T184" s="1260"/>
      <c r="U184" s="1260"/>
      <c r="V184" s="1260"/>
      <c r="W184" s="1260"/>
      <c r="X184" s="1260"/>
      <c r="Y184" s="1260"/>
      <c r="Z184" s="1260"/>
      <c r="AA184" s="1260"/>
      <c r="AB184" s="1261"/>
      <c r="AD184" s="438"/>
      <c r="AE184" s="438"/>
      <c r="AF184" s="438"/>
      <c r="AG184" s="438"/>
      <c r="AH184" s="438"/>
      <c r="AI184" s="438"/>
      <c r="AJ184" s="438"/>
      <c r="AK184" s="438"/>
      <c r="AL184" s="438"/>
      <c r="AM184" s="438"/>
      <c r="AN184" s="438"/>
      <c r="AO184" s="438"/>
      <c r="AP184" s="438"/>
      <c r="AQ184" s="438"/>
      <c r="AR184" s="438"/>
      <c r="AS184" s="438"/>
      <c r="AT184" s="438"/>
      <c r="AU184" s="438"/>
      <c r="AV184" s="438"/>
      <c r="AW184" s="438"/>
      <c r="AX184" s="438"/>
      <c r="AY184" s="438"/>
      <c r="AZ184" s="438"/>
      <c r="BA184" s="438"/>
      <c r="BB184" s="438"/>
      <c r="BC184" s="438"/>
      <c r="BD184" s="438"/>
      <c r="BE184" s="438"/>
      <c r="BF184" s="554"/>
      <c r="BG184" s="554"/>
      <c r="BH184" s="554"/>
      <c r="BI184" s="554"/>
      <c r="BJ184" s="554"/>
      <c r="BK184" s="554"/>
      <c r="BL184" s="554"/>
      <c r="BM184" s="554"/>
      <c r="BN184" s="554"/>
      <c r="BO184" s="554"/>
      <c r="BP184" s="554"/>
      <c r="BQ184" s="554"/>
      <c r="BR184" s="554"/>
      <c r="BS184" s="438"/>
      <c r="BT184" s="438"/>
      <c r="BU184" s="438"/>
    </row>
    <row r="185" spans="1:73" ht="24" customHeight="1" x14ac:dyDescent="0.15">
      <c r="A185" s="877"/>
      <c r="B185" s="1250"/>
      <c r="C185" s="1251"/>
      <c r="D185" s="1252"/>
      <c r="E185" s="1250"/>
      <c r="F185" s="1251"/>
      <c r="G185" s="1252"/>
      <c r="H185" s="1267"/>
      <c r="I185" s="1268"/>
      <c r="J185" s="1268"/>
      <c r="K185" s="1227"/>
      <c r="L185" s="1273"/>
      <c r="M185" s="1274"/>
      <c r="N185" s="1274"/>
      <c r="O185" s="1236"/>
      <c r="P185" s="1259"/>
      <c r="Q185" s="1260"/>
      <c r="R185" s="1260"/>
      <c r="S185" s="1260"/>
      <c r="T185" s="1260"/>
      <c r="U185" s="1260"/>
      <c r="V185" s="1260"/>
      <c r="W185" s="1260"/>
      <c r="X185" s="1260"/>
      <c r="Y185" s="1260"/>
      <c r="Z185" s="1260"/>
      <c r="AA185" s="1260"/>
      <c r="AB185" s="1261"/>
      <c r="AD185" s="438"/>
      <c r="AE185" s="438"/>
      <c r="AF185" s="438"/>
      <c r="AG185" s="438"/>
      <c r="AH185" s="438"/>
      <c r="AI185" s="438"/>
      <c r="AJ185" s="438"/>
      <c r="AK185" s="438"/>
      <c r="AL185" s="438"/>
      <c r="AM185" s="438"/>
      <c r="AN185" s="438"/>
      <c r="AO185" s="438"/>
      <c r="AP185" s="438"/>
      <c r="AQ185" s="438"/>
      <c r="AR185" s="438"/>
      <c r="AS185" s="438"/>
      <c r="AT185" s="438"/>
      <c r="AU185" s="438"/>
      <c r="AV185" s="438"/>
      <c r="AW185" s="438"/>
      <c r="AX185" s="438"/>
      <c r="AY185" s="438"/>
      <c r="AZ185" s="438"/>
      <c r="BA185" s="438"/>
      <c r="BB185" s="438"/>
      <c r="BC185" s="438"/>
      <c r="BD185" s="438"/>
      <c r="BE185" s="438"/>
      <c r="BF185" s="554"/>
      <c r="BG185" s="554"/>
      <c r="BH185" s="554"/>
      <c r="BI185" s="554"/>
      <c r="BJ185" s="554"/>
      <c r="BK185" s="554"/>
      <c r="BL185" s="554"/>
      <c r="BM185" s="554"/>
      <c r="BN185" s="554"/>
      <c r="BO185" s="554"/>
      <c r="BP185" s="554"/>
      <c r="BQ185" s="554"/>
      <c r="BR185" s="554"/>
      <c r="BS185" s="438"/>
      <c r="BT185" s="438"/>
      <c r="BU185" s="438"/>
    </row>
    <row r="186" spans="1:73" ht="24" customHeight="1" x14ac:dyDescent="0.15">
      <c r="A186" s="878"/>
      <c r="B186" s="1253"/>
      <c r="C186" s="1254"/>
      <c r="D186" s="1255"/>
      <c r="E186" s="1253"/>
      <c r="F186" s="1254"/>
      <c r="G186" s="1255"/>
      <c r="H186" s="1269"/>
      <c r="I186" s="1270"/>
      <c r="J186" s="1270"/>
      <c r="K186" s="1228"/>
      <c r="L186" s="1275"/>
      <c r="M186" s="1276"/>
      <c r="N186" s="1276"/>
      <c r="O186" s="1237"/>
      <c r="P186" s="1262"/>
      <c r="Q186" s="1263"/>
      <c r="R186" s="1263"/>
      <c r="S186" s="1263"/>
      <c r="T186" s="1263"/>
      <c r="U186" s="1263"/>
      <c r="V186" s="1263"/>
      <c r="W186" s="1263"/>
      <c r="X186" s="1263"/>
      <c r="Y186" s="1263"/>
      <c r="Z186" s="1263"/>
      <c r="AA186" s="1263"/>
      <c r="AB186" s="1264"/>
      <c r="AD186" s="438"/>
      <c r="AE186" s="438"/>
      <c r="AF186" s="438"/>
      <c r="AG186" s="438"/>
      <c r="AH186" s="438"/>
      <c r="AI186" s="438"/>
      <c r="AJ186" s="438"/>
      <c r="AK186" s="438"/>
      <c r="AL186" s="438"/>
      <c r="AM186" s="438"/>
      <c r="AN186" s="438"/>
      <c r="AO186" s="438"/>
      <c r="AP186" s="438"/>
      <c r="AQ186" s="438"/>
      <c r="AR186" s="438"/>
      <c r="AS186" s="438"/>
      <c r="AT186" s="438"/>
      <c r="AU186" s="438"/>
      <c r="AV186" s="438"/>
      <c r="AW186" s="438"/>
      <c r="AX186" s="438"/>
      <c r="AY186" s="438"/>
      <c r="AZ186" s="438"/>
      <c r="BA186" s="438"/>
      <c r="BB186" s="438"/>
      <c r="BC186" s="438"/>
      <c r="BD186" s="438"/>
      <c r="BE186" s="438"/>
      <c r="BF186" s="554"/>
      <c r="BG186" s="554"/>
      <c r="BH186" s="554"/>
      <c r="BI186" s="554"/>
      <c r="BJ186" s="554"/>
      <c r="BK186" s="554"/>
      <c r="BL186" s="554"/>
      <c r="BM186" s="554"/>
      <c r="BN186" s="554"/>
      <c r="BO186" s="554"/>
      <c r="BP186" s="554"/>
      <c r="BQ186" s="554"/>
      <c r="BR186" s="554"/>
      <c r="BS186" s="438"/>
      <c r="BT186" s="438"/>
      <c r="BU186" s="438"/>
    </row>
    <row r="187" spans="1:73" x14ac:dyDescent="0.15">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8"/>
      <c r="AY187" s="438"/>
      <c r="AZ187" s="438"/>
      <c r="BA187" s="438"/>
      <c r="BB187" s="438"/>
      <c r="BC187" s="438"/>
      <c r="BD187" s="438"/>
      <c r="BE187" s="438"/>
      <c r="BS187" s="438"/>
      <c r="BT187" s="438"/>
      <c r="BU187" s="438"/>
    </row>
    <row r="188" spans="1:73" x14ac:dyDescent="0.15">
      <c r="AD188" s="438"/>
      <c r="AE188" s="438"/>
      <c r="AF188" s="438"/>
      <c r="AG188" s="438"/>
      <c r="AH188" s="438"/>
      <c r="AI188" s="438"/>
      <c r="AJ188" s="438"/>
      <c r="AK188" s="438"/>
      <c r="AL188" s="438"/>
      <c r="AM188" s="438"/>
      <c r="AN188" s="438"/>
      <c r="AO188" s="438"/>
      <c r="AP188" s="438"/>
      <c r="AQ188" s="438"/>
      <c r="AR188" s="438"/>
      <c r="AS188" s="438"/>
      <c r="AT188" s="438"/>
      <c r="AU188" s="438"/>
      <c r="AV188" s="438"/>
      <c r="AW188" s="438"/>
      <c r="AX188" s="438"/>
      <c r="AY188" s="438"/>
      <c r="AZ188" s="438"/>
      <c r="BA188" s="438"/>
      <c r="BB188" s="438"/>
      <c r="BC188" s="438"/>
      <c r="BD188" s="438"/>
      <c r="BE188" s="438"/>
      <c r="BS188" s="438"/>
      <c r="BT188" s="438"/>
      <c r="BU188" s="438"/>
    </row>
    <row r="189" spans="1:73" x14ac:dyDescent="0.15">
      <c r="AD189" s="438"/>
      <c r="AE189" s="438"/>
      <c r="AF189" s="438"/>
      <c r="AG189" s="438"/>
      <c r="AH189" s="438"/>
      <c r="AI189" s="438"/>
      <c r="AJ189" s="438"/>
      <c r="AK189" s="438"/>
      <c r="AL189" s="438"/>
      <c r="AM189" s="438"/>
      <c r="AN189" s="438"/>
      <c r="AO189" s="438"/>
      <c r="AP189" s="438"/>
      <c r="AQ189" s="438"/>
      <c r="AR189" s="438"/>
      <c r="AS189" s="438"/>
      <c r="AT189" s="438"/>
      <c r="AU189" s="438"/>
      <c r="AV189" s="438"/>
      <c r="AW189" s="438"/>
      <c r="AX189" s="438"/>
      <c r="AY189" s="438"/>
      <c r="AZ189" s="438"/>
      <c r="BA189" s="438"/>
      <c r="BB189" s="438"/>
      <c r="BC189" s="438"/>
      <c r="BD189" s="438"/>
      <c r="BE189" s="438"/>
      <c r="BS189" s="438"/>
      <c r="BT189" s="438"/>
      <c r="BU189" s="438"/>
    </row>
    <row r="190" spans="1:73" x14ac:dyDescent="0.15">
      <c r="AD190" s="438"/>
      <c r="AE190" s="438"/>
      <c r="AF190" s="438"/>
      <c r="AG190" s="438"/>
      <c r="AH190" s="438"/>
      <c r="AI190" s="438"/>
      <c r="AJ190" s="438"/>
      <c r="AK190" s="438"/>
      <c r="AL190" s="438"/>
      <c r="AM190" s="438"/>
      <c r="AN190" s="438"/>
      <c r="AO190" s="438"/>
      <c r="AP190" s="438"/>
      <c r="AQ190" s="438"/>
      <c r="AR190" s="438"/>
      <c r="AS190" s="438"/>
      <c r="AT190" s="438"/>
      <c r="AU190" s="438"/>
      <c r="AV190" s="438"/>
      <c r="AW190" s="438"/>
      <c r="AX190" s="438"/>
      <c r="AY190" s="438"/>
      <c r="AZ190" s="438"/>
      <c r="BA190" s="438"/>
      <c r="BB190" s="438"/>
      <c r="BC190" s="438"/>
      <c r="BD190" s="438"/>
      <c r="BE190" s="438"/>
      <c r="BS190" s="438"/>
      <c r="BT190" s="438"/>
      <c r="BU190" s="438"/>
    </row>
    <row r="191" spans="1:73" x14ac:dyDescent="0.15">
      <c r="AD191" s="438"/>
      <c r="AE191" s="438"/>
      <c r="AF191" s="438"/>
      <c r="AG191" s="438"/>
      <c r="AH191" s="438"/>
      <c r="AI191" s="438"/>
      <c r="AJ191" s="438"/>
      <c r="AK191" s="438"/>
      <c r="AL191" s="438"/>
      <c r="AM191" s="438"/>
      <c r="AN191" s="438"/>
      <c r="AO191" s="438"/>
      <c r="AP191" s="438"/>
      <c r="AQ191" s="438"/>
      <c r="AR191" s="438"/>
      <c r="AS191" s="438"/>
      <c r="AT191" s="438"/>
      <c r="AU191" s="438"/>
      <c r="AV191" s="438"/>
      <c r="AW191" s="438"/>
      <c r="AX191" s="438"/>
      <c r="AY191" s="438"/>
      <c r="AZ191" s="438"/>
      <c r="BA191" s="438"/>
      <c r="BB191" s="438"/>
      <c r="BC191" s="438"/>
      <c r="BD191" s="438"/>
      <c r="BE191" s="438"/>
      <c r="BS191" s="438"/>
      <c r="BT191" s="438"/>
      <c r="BU191" s="438"/>
    </row>
    <row r="192" spans="1:73" x14ac:dyDescent="0.15">
      <c r="AD192" s="438"/>
      <c r="AE192" s="438"/>
      <c r="AF192" s="438"/>
      <c r="AG192" s="438"/>
      <c r="AH192" s="438"/>
      <c r="AI192" s="438"/>
      <c r="AJ192" s="438"/>
      <c r="AK192" s="438"/>
      <c r="AL192" s="438"/>
      <c r="AM192" s="438"/>
      <c r="AN192" s="438"/>
      <c r="AO192" s="438"/>
      <c r="AP192" s="438"/>
      <c r="AQ192" s="438"/>
      <c r="AR192" s="438"/>
      <c r="AS192" s="438"/>
      <c r="AT192" s="438"/>
      <c r="AU192" s="438"/>
      <c r="AV192" s="438"/>
      <c r="AW192" s="438"/>
      <c r="AX192" s="438"/>
      <c r="AY192" s="438"/>
      <c r="AZ192" s="438"/>
      <c r="BA192" s="438"/>
      <c r="BB192" s="438"/>
      <c r="BC192" s="438"/>
      <c r="BD192" s="438"/>
      <c r="BE192" s="438"/>
      <c r="BS192" s="438"/>
      <c r="BT192" s="438"/>
      <c r="BU192" s="438"/>
    </row>
    <row r="193" spans="30:73" x14ac:dyDescent="0.15">
      <c r="AD193" s="438"/>
      <c r="AE193" s="438"/>
      <c r="AF193" s="438"/>
      <c r="AG193" s="438"/>
      <c r="AH193" s="438"/>
      <c r="AI193" s="438"/>
      <c r="AJ193" s="438"/>
      <c r="AK193" s="438"/>
      <c r="AL193" s="438"/>
      <c r="AM193" s="438"/>
      <c r="AN193" s="438"/>
      <c r="AO193" s="438"/>
      <c r="AP193" s="438"/>
      <c r="AQ193" s="438"/>
      <c r="AR193" s="438"/>
      <c r="AS193" s="438"/>
      <c r="AT193" s="438"/>
      <c r="AU193" s="438"/>
      <c r="AV193" s="438"/>
      <c r="AW193" s="438"/>
      <c r="AX193" s="438"/>
      <c r="AY193" s="438"/>
      <c r="AZ193" s="438"/>
      <c r="BA193" s="438"/>
      <c r="BB193" s="438"/>
      <c r="BC193" s="438"/>
      <c r="BD193" s="438"/>
      <c r="BE193" s="438"/>
      <c r="BS193" s="438"/>
      <c r="BT193" s="438"/>
      <c r="BU193" s="438"/>
    </row>
    <row r="194" spans="30:73" x14ac:dyDescent="0.15">
      <c r="AD194" s="438"/>
      <c r="AE194" s="438"/>
      <c r="AF194" s="438"/>
      <c r="AG194" s="438"/>
      <c r="AH194" s="438"/>
      <c r="AI194" s="438"/>
      <c r="AJ194" s="438"/>
      <c r="AK194" s="438"/>
      <c r="AL194" s="438"/>
      <c r="AM194" s="438"/>
      <c r="AN194" s="438"/>
      <c r="AO194" s="438"/>
      <c r="AP194" s="438"/>
      <c r="AQ194" s="438"/>
      <c r="AR194" s="438"/>
      <c r="AS194" s="438"/>
      <c r="AT194" s="438"/>
      <c r="AU194" s="438"/>
      <c r="AV194" s="438"/>
      <c r="AW194" s="438"/>
      <c r="AX194" s="438"/>
      <c r="AY194" s="438"/>
      <c r="AZ194" s="438"/>
      <c r="BA194" s="438"/>
      <c r="BB194" s="438"/>
      <c r="BC194" s="438"/>
      <c r="BD194" s="438"/>
      <c r="BE194" s="438"/>
      <c r="BS194" s="438"/>
      <c r="BT194" s="438"/>
      <c r="BU194" s="438"/>
    </row>
    <row r="195" spans="30:73" x14ac:dyDescent="0.15">
      <c r="AD195" s="438"/>
      <c r="AE195" s="438"/>
      <c r="AF195" s="438"/>
      <c r="AG195" s="438"/>
      <c r="AH195" s="438"/>
      <c r="AI195" s="438"/>
      <c r="AJ195" s="438"/>
      <c r="AK195" s="438"/>
      <c r="AL195" s="438"/>
      <c r="AM195" s="438"/>
      <c r="AN195" s="438"/>
      <c r="AO195" s="438"/>
      <c r="AP195" s="438"/>
      <c r="AQ195" s="438"/>
      <c r="AR195" s="438"/>
      <c r="AS195" s="438"/>
      <c r="AT195" s="438"/>
      <c r="AU195" s="438"/>
      <c r="AV195" s="438"/>
      <c r="AW195" s="438"/>
      <c r="AX195" s="438"/>
      <c r="AY195" s="438"/>
      <c r="AZ195" s="438"/>
      <c r="BA195" s="438"/>
      <c r="BB195" s="438"/>
      <c r="BC195" s="438"/>
      <c r="BD195" s="438"/>
      <c r="BE195" s="438"/>
      <c r="BS195" s="438"/>
      <c r="BT195" s="438"/>
      <c r="BU195" s="438"/>
    </row>
    <row r="196" spans="30:73" x14ac:dyDescent="0.15">
      <c r="AD196" s="438"/>
      <c r="AE196" s="438"/>
      <c r="AF196" s="438"/>
      <c r="AG196" s="438"/>
      <c r="AH196" s="438"/>
      <c r="AI196" s="438"/>
      <c r="AJ196" s="438"/>
      <c r="AK196" s="438"/>
      <c r="AL196" s="438"/>
      <c r="AM196" s="438"/>
      <c r="AN196" s="438"/>
      <c r="AO196" s="438"/>
      <c r="AP196" s="438"/>
      <c r="AQ196" s="438"/>
      <c r="AR196" s="438"/>
      <c r="AS196" s="438"/>
      <c r="AT196" s="438"/>
      <c r="AU196" s="438"/>
      <c r="AV196" s="438"/>
      <c r="AW196" s="438"/>
      <c r="AX196" s="438"/>
      <c r="AY196" s="438"/>
      <c r="AZ196" s="438"/>
      <c r="BA196" s="438"/>
      <c r="BB196" s="438"/>
      <c r="BC196" s="438"/>
      <c r="BD196" s="438"/>
      <c r="BE196" s="438"/>
      <c r="BS196" s="438"/>
      <c r="BT196" s="438"/>
      <c r="BU196" s="438"/>
    </row>
    <row r="197" spans="30:73" x14ac:dyDescent="0.15">
      <c r="AD197" s="438"/>
      <c r="AE197" s="438"/>
      <c r="AF197" s="438"/>
      <c r="AG197" s="438"/>
      <c r="AH197" s="438"/>
      <c r="AI197" s="438"/>
      <c r="AJ197" s="438"/>
      <c r="AK197" s="438"/>
      <c r="AL197" s="438"/>
      <c r="AM197" s="438"/>
      <c r="AN197" s="438"/>
      <c r="AO197" s="438"/>
      <c r="AP197" s="438"/>
      <c r="AQ197" s="438"/>
      <c r="AR197" s="438"/>
      <c r="AS197" s="438"/>
      <c r="AT197" s="438"/>
      <c r="AU197" s="438"/>
      <c r="AV197" s="438"/>
      <c r="AW197" s="438"/>
      <c r="AX197" s="438"/>
      <c r="AY197" s="438"/>
      <c r="AZ197" s="438"/>
      <c r="BA197" s="438"/>
      <c r="BB197" s="438"/>
      <c r="BC197" s="438"/>
      <c r="BD197" s="438"/>
      <c r="BE197" s="438"/>
      <c r="BS197" s="438"/>
      <c r="BT197" s="438"/>
      <c r="BU197" s="438"/>
    </row>
    <row r="198" spans="30:73" x14ac:dyDescent="0.15">
      <c r="AD198" s="438"/>
      <c r="AE198" s="438"/>
      <c r="AF198" s="438"/>
      <c r="AG198" s="438"/>
      <c r="AH198" s="438"/>
      <c r="AI198" s="438"/>
      <c r="AJ198" s="438"/>
      <c r="AK198" s="438"/>
      <c r="AL198" s="438"/>
      <c r="AM198" s="438"/>
      <c r="AN198" s="438"/>
      <c r="AO198" s="438"/>
      <c r="AP198" s="438"/>
      <c r="AQ198" s="438"/>
      <c r="AR198" s="438"/>
      <c r="AS198" s="438"/>
      <c r="AT198" s="438"/>
      <c r="AU198" s="438"/>
      <c r="AV198" s="438"/>
      <c r="AW198" s="438"/>
      <c r="AX198" s="438"/>
      <c r="AY198" s="438"/>
      <c r="AZ198" s="438"/>
      <c r="BA198" s="438"/>
      <c r="BB198" s="438"/>
      <c r="BC198" s="438"/>
      <c r="BD198" s="438"/>
      <c r="BE198" s="438"/>
      <c r="BS198" s="438"/>
      <c r="BT198" s="438"/>
      <c r="BU198" s="438"/>
    </row>
    <row r="199" spans="30:73" x14ac:dyDescent="0.15">
      <c r="AD199" s="438"/>
      <c r="AE199" s="438"/>
      <c r="AF199" s="438"/>
      <c r="AG199" s="438"/>
      <c r="AH199" s="438"/>
      <c r="AI199" s="438"/>
      <c r="AJ199" s="438"/>
      <c r="AK199" s="438"/>
      <c r="AL199" s="438"/>
      <c r="AM199" s="438"/>
      <c r="AN199" s="438"/>
      <c r="AO199" s="438"/>
      <c r="AP199" s="438"/>
      <c r="AQ199" s="438"/>
      <c r="AR199" s="438"/>
      <c r="AS199" s="438"/>
      <c r="AT199" s="438"/>
      <c r="AU199" s="438"/>
      <c r="AV199" s="438"/>
      <c r="AW199" s="438"/>
      <c r="AX199" s="438"/>
      <c r="AY199" s="438"/>
      <c r="AZ199" s="438"/>
      <c r="BA199" s="438"/>
      <c r="BB199" s="438"/>
      <c r="BC199" s="438"/>
      <c r="BD199" s="438"/>
      <c r="BE199" s="438"/>
      <c r="BS199" s="438"/>
      <c r="BT199" s="438"/>
      <c r="BU199" s="438"/>
    </row>
    <row r="200" spans="30:73" x14ac:dyDescent="0.15">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38"/>
      <c r="AY200" s="438"/>
      <c r="AZ200" s="438"/>
      <c r="BA200" s="438"/>
      <c r="BB200" s="438"/>
      <c r="BC200" s="438"/>
      <c r="BD200" s="438"/>
      <c r="BE200" s="438"/>
      <c r="BS200" s="438"/>
      <c r="BT200" s="438"/>
      <c r="BU200" s="438"/>
    </row>
    <row r="201" spans="30:73" x14ac:dyDescent="0.15">
      <c r="AD201" s="438"/>
      <c r="AE201" s="438"/>
      <c r="AF201" s="438"/>
      <c r="AG201" s="438"/>
      <c r="AH201" s="438"/>
      <c r="AI201" s="438"/>
      <c r="AJ201" s="438"/>
      <c r="AK201" s="438"/>
      <c r="AL201" s="438"/>
      <c r="AM201" s="438"/>
      <c r="AN201" s="438"/>
      <c r="AO201" s="438"/>
      <c r="AP201" s="438"/>
      <c r="AQ201" s="438"/>
      <c r="AR201" s="438"/>
      <c r="AS201" s="438"/>
      <c r="AT201" s="438"/>
      <c r="AU201" s="438"/>
      <c r="AV201" s="438"/>
      <c r="AW201" s="438"/>
      <c r="AX201" s="438"/>
      <c r="AY201" s="438"/>
      <c r="AZ201" s="438"/>
      <c r="BA201" s="438"/>
      <c r="BB201" s="438"/>
      <c r="BC201" s="438"/>
      <c r="BD201" s="438"/>
      <c r="BE201" s="438"/>
      <c r="BS201" s="438"/>
      <c r="BT201" s="438"/>
      <c r="BU201" s="438"/>
    </row>
    <row r="202" spans="30:73" x14ac:dyDescent="0.15">
      <c r="AD202" s="438"/>
      <c r="AE202" s="438"/>
      <c r="AF202" s="438"/>
      <c r="AG202" s="438"/>
      <c r="AH202" s="438"/>
      <c r="AI202" s="438"/>
      <c r="AJ202" s="438"/>
      <c r="AK202" s="438"/>
      <c r="AL202" s="438"/>
      <c r="AM202" s="438"/>
      <c r="AN202" s="438"/>
      <c r="AO202" s="438"/>
      <c r="AP202" s="438"/>
      <c r="AQ202" s="438"/>
      <c r="AR202" s="438"/>
      <c r="AS202" s="438"/>
      <c r="AT202" s="438"/>
      <c r="AU202" s="438"/>
      <c r="AV202" s="438"/>
      <c r="AW202" s="438"/>
      <c r="AX202" s="438"/>
      <c r="AY202" s="438"/>
      <c r="AZ202" s="438"/>
      <c r="BA202" s="438"/>
      <c r="BB202" s="438"/>
      <c r="BC202" s="438"/>
      <c r="BD202" s="438"/>
      <c r="BE202" s="438"/>
    </row>
    <row r="203" spans="30:73" x14ac:dyDescent="0.15">
      <c r="AD203" s="438"/>
      <c r="AE203" s="438"/>
      <c r="AF203" s="438"/>
      <c r="AG203" s="438"/>
      <c r="AH203" s="438"/>
      <c r="AI203" s="438"/>
      <c r="AJ203" s="438"/>
      <c r="AK203" s="438"/>
      <c r="AL203" s="438"/>
      <c r="AM203" s="438"/>
      <c r="AN203" s="438"/>
      <c r="AO203" s="438"/>
      <c r="AP203" s="438"/>
      <c r="AQ203" s="438"/>
      <c r="AR203" s="438"/>
      <c r="AS203" s="438"/>
      <c r="AT203" s="438"/>
      <c r="AU203" s="438"/>
      <c r="AV203" s="438"/>
      <c r="AW203" s="438"/>
      <c r="AX203" s="438"/>
      <c r="AY203" s="438"/>
      <c r="AZ203" s="438"/>
      <c r="BA203" s="438"/>
      <c r="BB203" s="438"/>
      <c r="BC203" s="438"/>
      <c r="BD203" s="438"/>
      <c r="BE203" s="438"/>
    </row>
    <row r="204" spans="30:73" x14ac:dyDescent="0.15">
      <c r="AD204" s="438"/>
      <c r="AE204" s="438"/>
      <c r="AF204" s="438"/>
      <c r="AG204" s="438"/>
      <c r="AH204" s="438"/>
      <c r="AI204" s="438"/>
      <c r="AJ204" s="438"/>
      <c r="AK204" s="438"/>
      <c r="AL204" s="438"/>
      <c r="AM204" s="438"/>
      <c r="AN204" s="438"/>
      <c r="AO204" s="438"/>
      <c r="AP204" s="438"/>
      <c r="AQ204" s="438"/>
      <c r="AR204" s="438"/>
      <c r="AS204" s="438"/>
      <c r="AT204" s="438"/>
      <c r="AU204" s="438"/>
      <c r="AV204" s="438"/>
      <c r="AW204" s="438"/>
      <c r="AX204" s="438"/>
      <c r="AY204" s="438"/>
      <c r="AZ204" s="438"/>
      <c r="BA204" s="438"/>
      <c r="BB204" s="438"/>
      <c r="BC204" s="438"/>
      <c r="BD204" s="438"/>
      <c r="BE204" s="438"/>
    </row>
    <row r="205" spans="30:73" x14ac:dyDescent="0.15">
      <c r="AD205" s="438"/>
      <c r="AE205" s="438"/>
      <c r="AF205" s="438"/>
      <c r="AG205" s="438"/>
      <c r="AH205" s="438"/>
      <c r="AI205" s="438"/>
      <c r="AJ205" s="438"/>
      <c r="AK205" s="438"/>
      <c r="AL205" s="438"/>
      <c r="AM205" s="438"/>
      <c r="AN205" s="438"/>
      <c r="AO205" s="438"/>
      <c r="AP205" s="438"/>
      <c r="AQ205" s="438"/>
      <c r="AR205" s="438"/>
      <c r="AS205" s="438"/>
      <c r="AT205" s="438"/>
      <c r="AU205" s="438"/>
      <c r="AV205" s="438"/>
      <c r="AW205" s="438"/>
      <c r="AX205" s="438"/>
      <c r="AY205" s="438"/>
      <c r="AZ205" s="438"/>
      <c r="BA205" s="438"/>
      <c r="BB205" s="438"/>
      <c r="BC205" s="438"/>
      <c r="BD205" s="438"/>
      <c r="BE205" s="438"/>
    </row>
    <row r="206" spans="30:73" x14ac:dyDescent="0.15">
      <c r="AD206" s="438"/>
      <c r="AE206" s="438"/>
      <c r="AF206" s="438"/>
      <c r="AG206" s="438"/>
      <c r="AH206" s="438"/>
      <c r="AI206" s="438"/>
      <c r="AJ206" s="438"/>
      <c r="AK206" s="438"/>
      <c r="AL206" s="438"/>
      <c r="AM206" s="438"/>
      <c r="AN206" s="438"/>
      <c r="AO206" s="438"/>
      <c r="AP206" s="438"/>
      <c r="AQ206" s="438"/>
      <c r="AR206" s="438"/>
      <c r="AS206" s="438"/>
      <c r="AT206" s="438"/>
      <c r="AU206" s="438"/>
      <c r="AV206" s="438"/>
      <c r="AW206" s="438"/>
      <c r="AX206" s="438"/>
      <c r="AY206" s="438"/>
      <c r="AZ206" s="438"/>
      <c r="BA206" s="438"/>
      <c r="BB206" s="438"/>
      <c r="BC206" s="438"/>
      <c r="BD206" s="438"/>
      <c r="BE206" s="438"/>
    </row>
    <row r="207" spans="30:73" x14ac:dyDescent="0.15">
      <c r="AD207" s="438"/>
      <c r="AE207" s="438"/>
      <c r="AF207" s="438"/>
      <c r="AG207" s="438"/>
      <c r="AH207" s="438"/>
      <c r="AI207" s="438"/>
      <c r="AJ207" s="438"/>
      <c r="AK207" s="438"/>
      <c r="AL207" s="438"/>
      <c r="AM207" s="438"/>
      <c r="AN207" s="438"/>
      <c r="AO207" s="438"/>
      <c r="AP207" s="438"/>
      <c r="AQ207" s="438"/>
      <c r="AR207" s="438"/>
      <c r="AS207" s="438"/>
      <c r="AT207" s="438"/>
      <c r="AU207" s="438"/>
      <c r="AV207" s="438"/>
      <c r="AW207" s="438"/>
      <c r="AX207" s="438"/>
      <c r="AY207" s="438"/>
      <c r="AZ207" s="438"/>
      <c r="BA207" s="438"/>
      <c r="BB207" s="438"/>
      <c r="BC207" s="438"/>
      <c r="BD207" s="438"/>
      <c r="BE207" s="438"/>
    </row>
    <row r="208" spans="30:73" x14ac:dyDescent="0.15">
      <c r="AD208" s="438"/>
      <c r="AE208" s="438"/>
      <c r="AF208" s="438"/>
      <c r="AG208" s="438"/>
      <c r="AH208" s="438"/>
      <c r="AI208" s="438"/>
      <c r="AJ208" s="438"/>
      <c r="AK208" s="438"/>
      <c r="AL208" s="438"/>
      <c r="AM208" s="438"/>
      <c r="AN208" s="438"/>
      <c r="AO208" s="438"/>
      <c r="AP208" s="438"/>
      <c r="AQ208" s="438"/>
      <c r="AR208" s="438"/>
      <c r="AS208" s="438"/>
      <c r="AT208" s="438"/>
      <c r="AU208" s="438"/>
      <c r="AV208" s="438"/>
      <c r="AW208" s="438"/>
      <c r="AX208" s="438"/>
      <c r="AY208" s="438"/>
      <c r="AZ208" s="438"/>
      <c r="BA208" s="438"/>
      <c r="BB208" s="438"/>
      <c r="BC208" s="438"/>
      <c r="BD208" s="438"/>
      <c r="BE208" s="438"/>
    </row>
    <row r="209" spans="30:57" x14ac:dyDescent="0.15">
      <c r="AD209" s="438"/>
      <c r="AE209" s="438"/>
      <c r="AF209" s="438"/>
      <c r="AG209" s="438"/>
      <c r="AH209" s="438"/>
      <c r="AI209" s="438"/>
      <c r="AJ209" s="438"/>
      <c r="AK209" s="438"/>
      <c r="AL209" s="438"/>
      <c r="AM209" s="438"/>
      <c r="AN209" s="438"/>
      <c r="AO209" s="438"/>
      <c r="AP209" s="438"/>
      <c r="AQ209" s="438"/>
      <c r="AR209" s="438"/>
      <c r="AS209" s="438"/>
      <c r="AT209" s="438"/>
      <c r="AU209" s="438"/>
      <c r="AV209" s="438"/>
      <c r="AW209" s="438"/>
      <c r="AX209" s="438"/>
      <c r="AY209" s="438"/>
      <c r="AZ209" s="438"/>
      <c r="BA209" s="438"/>
      <c r="BB209" s="438"/>
      <c r="BC209" s="438"/>
      <c r="BD209" s="438"/>
      <c r="BE209" s="438"/>
    </row>
    <row r="210" spans="30:57" x14ac:dyDescent="0.15">
      <c r="AD210" s="438"/>
      <c r="AE210" s="438"/>
      <c r="AF210" s="438"/>
      <c r="AG210" s="438"/>
      <c r="AH210" s="438"/>
      <c r="AI210" s="438"/>
      <c r="AJ210" s="438"/>
      <c r="AK210" s="438"/>
      <c r="AL210" s="438"/>
      <c r="AM210" s="438"/>
      <c r="AN210" s="438"/>
      <c r="AO210" s="438"/>
      <c r="AP210" s="438"/>
      <c r="AQ210" s="438"/>
      <c r="AR210" s="438"/>
      <c r="AS210" s="438"/>
      <c r="AT210" s="438"/>
      <c r="AU210" s="438"/>
      <c r="AV210" s="438"/>
      <c r="AW210" s="438"/>
      <c r="AX210" s="438"/>
      <c r="AY210" s="438"/>
      <c r="AZ210" s="438"/>
      <c r="BA210" s="438"/>
      <c r="BB210" s="438"/>
      <c r="BC210" s="438"/>
      <c r="BD210" s="438"/>
      <c r="BE210" s="438"/>
    </row>
    <row r="211" spans="30:57" x14ac:dyDescent="0.15">
      <c r="AD211" s="438"/>
      <c r="AE211" s="438"/>
      <c r="AF211" s="438"/>
      <c r="AG211" s="438"/>
      <c r="AH211" s="438"/>
      <c r="AI211" s="438"/>
      <c r="AJ211" s="438"/>
      <c r="AK211" s="438"/>
      <c r="AL211" s="438"/>
      <c r="AM211" s="438"/>
      <c r="AN211" s="438"/>
      <c r="AO211" s="438"/>
      <c r="AP211" s="438"/>
      <c r="AQ211" s="438"/>
      <c r="AR211" s="438"/>
      <c r="AS211" s="438"/>
      <c r="AT211" s="438"/>
      <c r="AU211" s="438"/>
      <c r="AV211" s="438"/>
      <c r="AW211" s="438"/>
      <c r="AX211" s="438"/>
      <c r="AY211" s="438"/>
      <c r="AZ211" s="438"/>
      <c r="BA211" s="438"/>
      <c r="BB211" s="438"/>
      <c r="BC211" s="438"/>
      <c r="BD211" s="438"/>
      <c r="BE211" s="438"/>
    </row>
    <row r="212" spans="30:57" x14ac:dyDescent="0.15">
      <c r="AD212" s="438"/>
      <c r="AE212" s="438"/>
      <c r="AF212" s="438"/>
      <c r="AG212" s="438"/>
      <c r="AH212" s="438"/>
      <c r="AI212" s="438"/>
      <c r="AJ212" s="438"/>
      <c r="AK212" s="438"/>
      <c r="AL212" s="438"/>
      <c r="AM212" s="438"/>
      <c r="AN212" s="438"/>
      <c r="AO212" s="438"/>
      <c r="AP212" s="438"/>
      <c r="AQ212" s="438"/>
      <c r="AR212" s="438"/>
      <c r="AS212" s="438"/>
      <c r="AT212" s="438"/>
      <c r="AU212" s="438"/>
      <c r="AV212" s="438"/>
      <c r="AW212" s="438"/>
      <c r="AX212" s="438"/>
      <c r="AY212" s="438"/>
      <c r="AZ212" s="438"/>
      <c r="BA212" s="438"/>
      <c r="BB212" s="438"/>
      <c r="BC212" s="438"/>
      <c r="BD212" s="438"/>
      <c r="BE212" s="438"/>
    </row>
    <row r="213" spans="30:57" x14ac:dyDescent="0.15">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c r="AX213" s="438"/>
      <c r="AY213" s="438"/>
      <c r="AZ213" s="438"/>
      <c r="BA213" s="438"/>
      <c r="BB213" s="438"/>
      <c r="BC213" s="438"/>
      <c r="BD213" s="438"/>
      <c r="BE213" s="438"/>
    </row>
    <row r="214" spans="30:57" x14ac:dyDescent="0.15">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38"/>
      <c r="AY214" s="438"/>
      <c r="AZ214" s="438"/>
      <c r="BA214" s="438"/>
      <c r="BB214" s="438"/>
      <c r="BC214" s="438"/>
      <c r="BD214" s="438"/>
      <c r="BE214" s="438"/>
    </row>
    <row r="215" spans="30:57" x14ac:dyDescent="0.15">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8"/>
      <c r="AY215" s="438"/>
      <c r="AZ215" s="438"/>
      <c r="BA215" s="438"/>
      <c r="BB215" s="438"/>
      <c r="BC215" s="438"/>
      <c r="BD215" s="438"/>
      <c r="BE215" s="438"/>
    </row>
    <row r="216" spans="30:57" x14ac:dyDescent="0.15">
      <c r="AD216" s="438"/>
      <c r="AE216" s="438"/>
      <c r="AF216" s="438"/>
      <c r="AG216" s="438"/>
      <c r="AH216" s="438"/>
      <c r="AI216" s="438"/>
      <c r="AJ216" s="438"/>
      <c r="AK216" s="438"/>
      <c r="AL216" s="438"/>
      <c r="AM216" s="438"/>
      <c r="AN216" s="438"/>
      <c r="AO216" s="438"/>
      <c r="AP216" s="438"/>
      <c r="AQ216" s="438"/>
      <c r="AR216" s="438"/>
      <c r="AS216" s="438"/>
      <c r="AT216" s="438"/>
      <c r="AU216" s="438"/>
      <c r="AV216" s="438"/>
      <c r="AW216" s="438"/>
      <c r="AX216" s="438"/>
      <c r="AY216" s="438"/>
      <c r="AZ216" s="438"/>
      <c r="BA216" s="438"/>
      <c r="BB216" s="438"/>
      <c r="BC216" s="438"/>
      <c r="BD216" s="438"/>
      <c r="BE216" s="438"/>
    </row>
    <row r="217" spans="30:57" x14ac:dyDescent="0.15">
      <c r="AD217" s="438"/>
      <c r="AE217" s="438"/>
      <c r="AF217" s="438"/>
      <c r="AG217" s="438"/>
      <c r="AH217" s="438"/>
      <c r="AI217" s="438"/>
      <c r="AJ217" s="438"/>
      <c r="AK217" s="438"/>
      <c r="AL217" s="438"/>
      <c r="AM217" s="438"/>
      <c r="AN217" s="438"/>
      <c r="AO217" s="438"/>
      <c r="AP217" s="438"/>
      <c r="AQ217" s="438"/>
      <c r="AR217" s="438"/>
      <c r="AS217" s="438"/>
      <c r="AT217" s="438"/>
      <c r="AU217" s="438"/>
      <c r="AV217" s="438"/>
      <c r="AW217" s="438"/>
      <c r="AX217" s="438"/>
      <c r="AY217" s="438"/>
      <c r="AZ217" s="438"/>
      <c r="BA217" s="438"/>
      <c r="BB217" s="438"/>
      <c r="BC217" s="438"/>
      <c r="BD217" s="438"/>
      <c r="BE217" s="438"/>
    </row>
    <row r="218" spans="30:57" x14ac:dyDescent="0.15">
      <c r="AD218" s="438"/>
      <c r="AE218" s="438"/>
      <c r="AF218" s="438"/>
      <c r="AG218" s="438"/>
      <c r="AH218" s="438"/>
      <c r="AI218" s="438"/>
      <c r="AJ218" s="438"/>
      <c r="AK218" s="438"/>
      <c r="AL218" s="438"/>
      <c r="AM218" s="438"/>
      <c r="AN218" s="438"/>
      <c r="AO218" s="438"/>
      <c r="AP218" s="438"/>
      <c r="AQ218" s="438"/>
      <c r="AR218" s="438"/>
      <c r="AS218" s="438"/>
      <c r="AT218" s="438"/>
      <c r="AU218" s="438"/>
      <c r="AV218" s="438"/>
      <c r="AW218" s="438"/>
      <c r="AX218" s="438"/>
      <c r="AY218" s="438"/>
      <c r="AZ218" s="438"/>
      <c r="BA218" s="438"/>
      <c r="BB218" s="438"/>
      <c r="BC218" s="438"/>
      <c r="BD218" s="438"/>
      <c r="BE218" s="438"/>
    </row>
    <row r="219" spans="30:57" x14ac:dyDescent="0.15">
      <c r="AD219" s="438"/>
      <c r="AE219" s="438"/>
      <c r="AF219" s="438"/>
      <c r="AG219" s="438"/>
      <c r="AH219" s="438"/>
      <c r="AI219" s="438"/>
      <c r="AJ219" s="438"/>
      <c r="AK219" s="438"/>
      <c r="AL219" s="438"/>
      <c r="AM219" s="438"/>
      <c r="AN219" s="438"/>
      <c r="AO219" s="438"/>
      <c r="AP219" s="438"/>
      <c r="AQ219" s="438"/>
      <c r="AR219" s="438"/>
      <c r="AS219" s="438"/>
      <c r="AT219" s="438"/>
      <c r="AU219" s="438"/>
      <c r="AV219" s="438"/>
      <c r="AW219" s="438"/>
      <c r="AX219" s="438"/>
      <c r="AY219" s="438"/>
      <c r="AZ219" s="438"/>
      <c r="BA219" s="438"/>
      <c r="BB219" s="438"/>
      <c r="BC219" s="438"/>
      <c r="BD219" s="438"/>
      <c r="BE219" s="438"/>
    </row>
    <row r="220" spans="30:57" x14ac:dyDescent="0.15">
      <c r="AD220" s="438"/>
      <c r="AE220" s="438"/>
      <c r="AF220" s="438"/>
      <c r="AG220" s="438"/>
      <c r="AH220" s="438"/>
      <c r="AI220" s="438"/>
      <c r="AJ220" s="438"/>
      <c r="AK220" s="438"/>
      <c r="AL220" s="438"/>
      <c r="AM220" s="438"/>
      <c r="AN220" s="438"/>
      <c r="AO220" s="438"/>
      <c r="AP220" s="438"/>
      <c r="AQ220" s="438"/>
      <c r="AR220" s="438"/>
      <c r="AS220" s="438"/>
      <c r="AT220" s="438"/>
      <c r="AU220" s="438"/>
      <c r="AV220" s="438"/>
      <c r="AW220" s="438"/>
      <c r="AX220" s="438"/>
      <c r="AY220" s="438"/>
      <c r="AZ220" s="438"/>
      <c r="BA220" s="438"/>
      <c r="BB220" s="438"/>
      <c r="BC220" s="438"/>
      <c r="BD220" s="438"/>
      <c r="BE220" s="438"/>
    </row>
    <row r="221" spans="30:57" x14ac:dyDescent="0.15">
      <c r="AD221" s="438"/>
      <c r="AE221" s="438"/>
      <c r="AF221" s="438"/>
      <c r="AG221" s="438"/>
      <c r="AH221" s="438"/>
      <c r="AI221" s="438"/>
      <c r="AJ221" s="438"/>
      <c r="AK221" s="438"/>
      <c r="AL221" s="438"/>
      <c r="AM221" s="438"/>
      <c r="AN221" s="438"/>
      <c r="AO221" s="438"/>
      <c r="AP221" s="438"/>
      <c r="AQ221" s="438"/>
      <c r="AR221" s="438"/>
      <c r="AS221" s="438"/>
      <c r="AT221" s="438"/>
      <c r="AU221" s="438"/>
      <c r="AV221" s="438"/>
      <c r="AW221" s="438"/>
      <c r="AX221" s="438"/>
      <c r="AY221" s="438"/>
      <c r="AZ221" s="438"/>
      <c r="BA221" s="438"/>
      <c r="BB221" s="438"/>
      <c r="BC221" s="438"/>
      <c r="BD221" s="438"/>
      <c r="BE221" s="438"/>
    </row>
    <row r="222" spans="30:57" x14ac:dyDescent="0.15">
      <c r="AD222" s="438"/>
      <c r="AE222" s="438"/>
      <c r="AF222" s="438"/>
      <c r="AG222" s="438"/>
      <c r="AH222" s="438"/>
      <c r="AI222" s="438"/>
      <c r="AJ222" s="438"/>
      <c r="AK222" s="438"/>
      <c r="AL222" s="438"/>
      <c r="AM222" s="438"/>
      <c r="AN222" s="438"/>
      <c r="AO222" s="438"/>
      <c r="AP222" s="438"/>
      <c r="AQ222" s="438"/>
      <c r="AR222" s="438"/>
      <c r="AS222" s="438"/>
      <c r="AT222" s="438"/>
      <c r="AU222" s="438"/>
      <c r="AV222" s="438"/>
      <c r="AW222" s="438"/>
      <c r="AX222" s="438"/>
      <c r="AY222" s="438"/>
      <c r="AZ222" s="438"/>
      <c r="BA222" s="438"/>
      <c r="BB222" s="438"/>
      <c r="BC222" s="438"/>
      <c r="BD222" s="438"/>
      <c r="BE222" s="438"/>
    </row>
    <row r="223" spans="30:57" x14ac:dyDescent="0.15">
      <c r="AD223" s="438"/>
      <c r="AE223" s="438"/>
      <c r="AF223" s="438"/>
      <c r="AG223" s="438"/>
      <c r="AH223" s="438"/>
      <c r="AI223" s="438"/>
      <c r="AJ223" s="438"/>
      <c r="AK223" s="438"/>
      <c r="AL223" s="438"/>
      <c r="AM223" s="438"/>
      <c r="AN223" s="438"/>
      <c r="AO223" s="438"/>
      <c r="AP223" s="438"/>
      <c r="AQ223" s="438"/>
      <c r="AR223" s="438"/>
      <c r="AS223" s="438"/>
      <c r="AT223" s="438"/>
      <c r="AU223" s="438"/>
      <c r="AV223" s="438"/>
      <c r="AW223" s="438"/>
      <c r="AX223" s="438"/>
      <c r="AY223" s="438"/>
      <c r="AZ223" s="438"/>
      <c r="BA223" s="438"/>
      <c r="BB223" s="438"/>
      <c r="BC223" s="438"/>
      <c r="BD223" s="438"/>
      <c r="BE223" s="438"/>
    </row>
    <row r="224" spans="30:57" x14ac:dyDescent="0.15">
      <c r="AD224" s="438"/>
      <c r="AE224" s="438"/>
      <c r="AF224" s="438"/>
      <c r="AG224" s="438"/>
      <c r="AH224" s="438"/>
      <c r="AI224" s="438"/>
      <c r="AJ224" s="438"/>
      <c r="AK224" s="438"/>
      <c r="AL224" s="438"/>
      <c r="AM224" s="438"/>
      <c r="AN224" s="438"/>
      <c r="AO224" s="438"/>
      <c r="AP224" s="438"/>
      <c r="AQ224" s="438"/>
      <c r="AR224" s="438"/>
      <c r="AS224" s="438"/>
      <c r="AT224" s="438"/>
      <c r="AU224" s="438"/>
      <c r="AV224" s="438"/>
      <c r="AW224" s="438"/>
      <c r="AX224" s="438"/>
      <c r="AY224" s="438"/>
      <c r="AZ224" s="438"/>
      <c r="BA224" s="438"/>
      <c r="BB224" s="438"/>
      <c r="BC224" s="438"/>
      <c r="BD224" s="438"/>
      <c r="BE224" s="438"/>
    </row>
    <row r="225" spans="30:57" x14ac:dyDescent="0.15">
      <c r="AD225" s="438"/>
      <c r="AE225" s="438"/>
      <c r="AF225" s="438"/>
      <c r="AG225" s="438"/>
      <c r="AH225" s="438"/>
      <c r="AI225" s="438"/>
      <c r="AJ225" s="438"/>
      <c r="AK225" s="438"/>
      <c r="AL225" s="438"/>
      <c r="AM225" s="438"/>
      <c r="AN225" s="438"/>
      <c r="AO225" s="438"/>
      <c r="AP225" s="438"/>
      <c r="AQ225" s="438"/>
      <c r="AR225" s="438"/>
      <c r="AS225" s="438"/>
      <c r="AT225" s="438"/>
      <c r="AU225" s="438"/>
      <c r="AV225" s="438"/>
      <c r="AW225" s="438"/>
      <c r="AX225" s="438"/>
      <c r="AY225" s="438"/>
      <c r="AZ225" s="438"/>
      <c r="BA225" s="438"/>
      <c r="BB225" s="438"/>
      <c r="BC225" s="438"/>
      <c r="BD225" s="438"/>
      <c r="BE225" s="438"/>
    </row>
    <row r="226" spans="30:57" x14ac:dyDescent="0.15">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c r="AX226" s="438"/>
      <c r="AY226" s="438"/>
      <c r="AZ226" s="438"/>
      <c r="BA226" s="438"/>
      <c r="BB226" s="438"/>
      <c r="BC226" s="438"/>
      <c r="BD226" s="438"/>
      <c r="BE226" s="438"/>
    </row>
    <row r="227" spans="30:57" x14ac:dyDescent="0.15">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8"/>
      <c r="AY227" s="438"/>
      <c r="AZ227" s="438"/>
      <c r="BA227" s="438"/>
      <c r="BB227" s="438"/>
      <c r="BC227" s="438"/>
      <c r="BD227" s="438"/>
      <c r="BE227" s="438"/>
    </row>
    <row r="228" spans="30:57" x14ac:dyDescent="0.15">
      <c r="AD228" s="438"/>
      <c r="AE228" s="438"/>
      <c r="AF228" s="438"/>
      <c r="AG228" s="438"/>
      <c r="AH228" s="438"/>
      <c r="AI228" s="438"/>
      <c r="AJ228" s="438"/>
      <c r="AK228" s="438"/>
      <c r="AL228" s="438"/>
      <c r="AM228" s="438"/>
      <c r="AN228" s="438"/>
      <c r="AO228" s="438"/>
      <c r="AP228" s="438"/>
      <c r="AQ228" s="438"/>
      <c r="AR228" s="438"/>
      <c r="AS228" s="438"/>
      <c r="AT228" s="438"/>
      <c r="AU228" s="438"/>
      <c r="AV228" s="438"/>
      <c r="AW228" s="438"/>
      <c r="AX228" s="438"/>
      <c r="AY228" s="438"/>
      <c r="AZ228" s="438"/>
      <c r="BA228" s="438"/>
      <c r="BB228" s="438"/>
      <c r="BC228" s="438"/>
      <c r="BD228" s="438"/>
      <c r="BE228" s="438"/>
    </row>
    <row r="229" spans="30:57" x14ac:dyDescent="0.15">
      <c r="AD229" s="438"/>
      <c r="AE229" s="438"/>
      <c r="AF229" s="438"/>
      <c r="AG229" s="438"/>
      <c r="AH229" s="438"/>
      <c r="AI229" s="438"/>
      <c r="AJ229" s="438"/>
      <c r="AK229" s="438"/>
      <c r="AL229" s="438"/>
      <c r="AM229" s="438"/>
      <c r="AN229" s="438"/>
      <c r="AO229" s="438"/>
      <c r="AP229" s="438"/>
      <c r="AQ229" s="438"/>
      <c r="AR229" s="438"/>
      <c r="AS229" s="438"/>
      <c r="AT229" s="438"/>
      <c r="AU229" s="438"/>
      <c r="AV229" s="438"/>
      <c r="AW229" s="438"/>
      <c r="AX229" s="438"/>
      <c r="AY229" s="438"/>
      <c r="AZ229" s="438"/>
      <c r="BA229" s="438"/>
      <c r="BB229" s="438"/>
      <c r="BC229" s="438"/>
      <c r="BD229" s="438"/>
      <c r="BE229" s="438"/>
    </row>
    <row r="230" spans="30:57" x14ac:dyDescent="0.15">
      <c r="AD230" s="438"/>
      <c r="AE230" s="438"/>
      <c r="AF230" s="438"/>
      <c r="AG230" s="438"/>
      <c r="AH230" s="438"/>
      <c r="AI230" s="438"/>
      <c r="AJ230" s="438"/>
      <c r="AK230" s="438"/>
      <c r="AL230" s="438"/>
      <c r="AM230" s="438"/>
      <c r="AN230" s="438"/>
      <c r="AO230" s="438"/>
      <c r="AP230" s="438"/>
      <c r="AQ230" s="438"/>
      <c r="AR230" s="438"/>
      <c r="AS230" s="438"/>
      <c r="AT230" s="438"/>
      <c r="AU230" s="438"/>
      <c r="AV230" s="438"/>
      <c r="AW230" s="438"/>
      <c r="AX230" s="438"/>
      <c r="AY230" s="438"/>
      <c r="AZ230" s="438"/>
      <c r="BA230" s="438"/>
      <c r="BB230" s="438"/>
      <c r="BC230" s="438"/>
      <c r="BD230" s="438"/>
      <c r="BE230" s="438"/>
    </row>
    <row r="231" spans="30:57" x14ac:dyDescent="0.15">
      <c r="AD231" s="438"/>
      <c r="AE231" s="438"/>
      <c r="AF231" s="438"/>
      <c r="AG231" s="438"/>
      <c r="AH231" s="438"/>
      <c r="AI231" s="438"/>
      <c r="AJ231" s="438"/>
      <c r="AK231" s="438"/>
      <c r="AL231" s="438"/>
      <c r="AM231" s="438"/>
      <c r="AN231" s="438"/>
      <c r="AO231" s="438"/>
      <c r="AP231" s="438"/>
      <c r="AQ231" s="438"/>
      <c r="AR231" s="438"/>
      <c r="AS231" s="438"/>
      <c r="AT231" s="438"/>
      <c r="AU231" s="438"/>
      <c r="AV231" s="438"/>
      <c r="AW231" s="438"/>
      <c r="AX231" s="438"/>
      <c r="AY231" s="438"/>
      <c r="AZ231" s="438"/>
      <c r="BA231" s="438"/>
      <c r="BB231" s="438"/>
      <c r="BC231" s="438"/>
      <c r="BD231" s="438"/>
      <c r="BE231" s="438"/>
    </row>
    <row r="232" spans="30:57" x14ac:dyDescent="0.15">
      <c r="AD232" s="438"/>
      <c r="AE232" s="438"/>
      <c r="AF232" s="438"/>
      <c r="AG232" s="438"/>
      <c r="AH232" s="438"/>
      <c r="AI232" s="438"/>
      <c r="AJ232" s="438"/>
      <c r="AK232" s="438"/>
      <c r="AL232" s="438"/>
      <c r="AM232" s="438"/>
      <c r="AN232" s="438"/>
      <c r="AO232" s="438"/>
      <c r="AP232" s="438"/>
      <c r="AQ232" s="438"/>
      <c r="AR232" s="438"/>
      <c r="AS232" s="438"/>
      <c r="AT232" s="438"/>
      <c r="AU232" s="438"/>
      <c r="AV232" s="438"/>
      <c r="AW232" s="438"/>
      <c r="AX232" s="438"/>
      <c r="AY232" s="438"/>
      <c r="AZ232" s="438"/>
      <c r="BA232" s="438"/>
      <c r="BB232" s="438"/>
      <c r="BC232" s="438"/>
      <c r="BD232" s="438"/>
      <c r="BE232" s="438"/>
    </row>
    <row r="233" spans="30:57" x14ac:dyDescent="0.15">
      <c r="AD233" s="438"/>
      <c r="AE233" s="438"/>
      <c r="AF233" s="438"/>
      <c r="AG233" s="438"/>
      <c r="AH233" s="438"/>
      <c r="AI233" s="438"/>
      <c r="AJ233" s="438"/>
      <c r="AK233" s="438"/>
      <c r="AL233" s="438"/>
      <c r="AM233" s="438"/>
      <c r="AN233" s="438"/>
      <c r="AO233" s="438"/>
      <c r="AP233" s="438"/>
      <c r="AQ233" s="438"/>
      <c r="AR233" s="438"/>
      <c r="AS233" s="438"/>
      <c r="AT233" s="438"/>
      <c r="AU233" s="438"/>
      <c r="AV233" s="438"/>
      <c r="AW233" s="438"/>
      <c r="AX233" s="438"/>
      <c r="AY233" s="438"/>
      <c r="AZ233" s="438"/>
      <c r="BA233" s="438"/>
      <c r="BB233" s="438"/>
      <c r="BC233" s="438"/>
      <c r="BD233" s="438"/>
      <c r="BE233" s="438"/>
    </row>
    <row r="234" spans="30:57" x14ac:dyDescent="0.15">
      <c r="AD234" s="438"/>
      <c r="AE234" s="438"/>
      <c r="AF234" s="438"/>
      <c r="AG234" s="438"/>
      <c r="AH234" s="438"/>
      <c r="AI234" s="438"/>
      <c r="AJ234" s="438"/>
      <c r="AK234" s="438"/>
      <c r="AL234" s="438"/>
      <c r="AM234" s="438"/>
      <c r="AN234" s="438"/>
      <c r="AO234" s="438"/>
      <c r="AP234" s="438"/>
      <c r="AQ234" s="438"/>
      <c r="AR234" s="438"/>
      <c r="AS234" s="438"/>
      <c r="AT234" s="438"/>
      <c r="AU234" s="438"/>
      <c r="AV234" s="438"/>
      <c r="AW234" s="438"/>
      <c r="AX234" s="438"/>
      <c r="AY234" s="438"/>
      <c r="AZ234" s="438"/>
      <c r="BA234" s="438"/>
      <c r="BB234" s="438"/>
      <c r="BC234" s="438"/>
      <c r="BD234" s="438"/>
      <c r="BE234" s="438"/>
    </row>
    <row r="235" spans="30:57" x14ac:dyDescent="0.15">
      <c r="AD235" s="438"/>
      <c r="AE235" s="438"/>
      <c r="AF235" s="438"/>
      <c r="AG235" s="438"/>
      <c r="AH235" s="438"/>
      <c r="AI235" s="438"/>
      <c r="AJ235" s="438"/>
      <c r="AK235" s="438"/>
      <c r="AL235" s="438"/>
      <c r="AM235" s="438"/>
      <c r="AN235" s="438"/>
      <c r="AO235" s="438"/>
      <c r="AP235" s="438"/>
      <c r="AQ235" s="438"/>
      <c r="AR235" s="438"/>
      <c r="AS235" s="438"/>
      <c r="AT235" s="438"/>
      <c r="AU235" s="438"/>
      <c r="AV235" s="438"/>
      <c r="AW235" s="438"/>
      <c r="AX235" s="438"/>
      <c r="AY235" s="438"/>
      <c r="AZ235" s="438"/>
      <c r="BA235" s="438"/>
      <c r="BB235" s="438"/>
      <c r="BC235" s="438"/>
      <c r="BD235" s="438"/>
      <c r="BE235" s="438"/>
    </row>
    <row r="236" spans="30:57" x14ac:dyDescent="0.15">
      <c r="AD236" s="438"/>
      <c r="AE236" s="438"/>
      <c r="AF236" s="438"/>
      <c r="AG236" s="438"/>
      <c r="AH236" s="438"/>
      <c r="AI236" s="438"/>
      <c r="AJ236" s="438"/>
      <c r="AK236" s="438"/>
      <c r="AL236" s="438"/>
      <c r="AM236" s="438"/>
      <c r="AN236" s="438"/>
      <c r="AO236" s="438"/>
      <c r="AP236" s="438"/>
      <c r="AQ236" s="438"/>
      <c r="AR236" s="438"/>
      <c r="AS236" s="438"/>
      <c r="AT236" s="438"/>
      <c r="AU236" s="438"/>
      <c r="AV236" s="438"/>
      <c r="AW236" s="438"/>
      <c r="AX236" s="438"/>
      <c r="AY236" s="438"/>
      <c r="AZ236" s="438"/>
      <c r="BA236" s="438"/>
      <c r="BB236" s="438"/>
      <c r="BC236" s="438"/>
      <c r="BD236" s="438"/>
      <c r="BE236" s="438"/>
    </row>
    <row r="237" spans="30:57" x14ac:dyDescent="0.15">
      <c r="AD237" s="438"/>
      <c r="AE237" s="438"/>
      <c r="AF237" s="438"/>
      <c r="AG237" s="438"/>
      <c r="AH237" s="438"/>
      <c r="AI237" s="438"/>
      <c r="AJ237" s="438"/>
      <c r="AK237" s="438"/>
      <c r="AL237" s="438"/>
      <c r="AM237" s="438"/>
      <c r="AN237" s="438"/>
      <c r="AO237" s="438"/>
      <c r="AP237" s="438"/>
      <c r="AQ237" s="438"/>
      <c r="AR237" s="438"/>
      <c r="AS237" s="438"/>
      <c r="AT237" s="438"/>
      <c r="AU237" s="438"/>
      <c r="AV237" s="438"/>
      <c r="AW237" s="438"/>
      <c r="AX237" s="438"/>
      <c r="AY237" s="438"/>
      <c r="AZ237" s="438"/>
      <c r="BA237" s="438"/>
      <c r="BB237" s="438"/>
      <c r="BC237" s="438"/>
      <c r="BD237" s="438"/>
      <c r="BE237" s="438"/>
    </row>
    <row r="238" spans="30:57" x14ac:dyDescent="0.15">
      <c r="AD238" s="438"/>
      <c r="AE238" s="438"/>
      <c r="AF238" s="438"/>
      <c r="AG238" s="438"/>
      <c r="AH238" s="438"/>
      <c r="AI238" s="438"/>
      <c r="AJ238" s="438"/>
      <c r="AK238" s="438"/>
      <c r="AL238" s="438"/>
      <c r="AM238" s="438"/>
      <c r="AN238" s="438"/>
      <c r="AO238" s="438"/>
      <c r="AP238" s="438"/>
      <c r="AQ238" s="438"/>
      <c r="AR238" s="438"/>
      <c r="AS238" s="438"/>
      <c r="AT238" s="438"/>
      <c r="AU238" s="438"/>
      <c r="AV238" s="438"/>
      <c r="AW238" s="438"/>
      <c r="AX238" s="438"/>
      <c r="AY238" s="438"/>
      <c r="AZ238" s="438"/>
      <c r="BA238" s="438"/>
      <c r="BB238" s="438"/>
      <c r="BC238" s="438"/>
      <c r="BD238" s="438"/>
      <c r="BE238" s="438"/>
    </row>
    <row r="239" spans="30:57" x14ac:dyDescent="0.15">
      <c r="AD239" s="438"/>
      <c r="AE239" s="438"/>
      <c r="AF239" s="438"/>
      <c r="AG239" s="438"/>
      <c r="AH239" s="438"/>
      <c r="AI239" s="438"/>
      <c r="AJ239" s="438"/>
      <c r="AK239" s="438"/>
      <c r="AL239" s="438"/>
      <c r="AM239" s="438"/>
      <c r="AN239" s="438"/>
      <c r="AO239" s="438"/>
      <c r="AP239" s="438"/>
      <c r="AQ239" s="438"/>
      <c r="AR239" s="438"/>
      <c r="AS239" s="438"/>
      <c r="AT239" s="438"/>
      <c r="AU239" s="438"/>
      <c r="AV239" s="438"/>
      <c r="AW239" s="438"/>
      <c r="AX239" s="438"/>
      <c r="AY239" s="438"/>
      <c r="AZ239" s="438"/>
      <c r="BA239" s="438"/>
      <c r="BB239" s="438"/>
      <c r="BC239" s="438"/>
      <c r="BD239" s="438"/>
      <c r="BE239" s="438"/>
    </row>
    <row r="240" spans="30:57" x14ac:dyDescent="0.15">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38"/>
      <c r="AY240" s="438"/>
      <c r="AZ240" s="438"/>
      <c r="BA240" s="438"/>
      <c r="BB240" s="438"/>
      <c r="BC240" s="438"/>
      <c r="BD240" s="438"/>
      <c r="BE240" s="438"/>
    </row>
    <row r="241" spans="30:57" x14ac:dyDescent="0.15">
      <c r="AD241" s="438"/>
      <c r="AE241" s="438"/>
      <c r="AF241" s="438"/>
      <c r="AG241" s="438"/>
      <c r="AH241" s="438"/>
      <c r="AI241" s="438"/>
      <c r="AJ241" s="438"/>
      <c r="AK241" s="438"/>
      <c r="AL241" s="438"/>
      <c r="AM241" s="438"/>
      <c r="AN241" s="438"/>
      <c r="AO241" s="438"/>
      <c r="AP241" s="438"/>
      <c r="AQ241" s="438"/>
      <c r="AR241" s="438"/>
      <c r="AS241" s="438"/>
      <c r="AT241" s="438"/>
      <c r="AU241" s="438"/>
      <c r="AV241" s="438"/>
      <c r="AW241" s="438"/>
      <c r="AX241" s="438"/>
      <c r="AY241" s="438"/>
      <c r="AZ241" s="438"/>
      <c r="BA241" s="438"/>
      <c r="BB241" s="438"/>
      <c r="BC241" s="438"/>
      <c r="BD241" s="438"/>
      <c r="BE241" s="438"/>
    </row>
    <row r="242" spans="30:57" x14ac:dyDescent="0.15">
      <c r="AD242" s="438"/>
      <c r="AE242" s="438"/>
      <c r="AF242" s="438"/>
      <c r="AG242" s="438"/>
      <c r="AH242" s="438"/>
      <c r="AI242" s="438"/>
      <c r="AJ242" s="438"/>
      <c r="AK242" s="438"/>
      <c r="AL242" s="438"/>
      <c r="AM242" s="438"/>
      <c r="AN242" s="438"/>
      <c r="AO242" s="438"/>
      <c r="AP242" s="438"/>
      <c r="AQ242" s="438"/>
      <c r="AR242" s="438"/>
      <c r="AS242" s="438"/>
      <c r="AT242" s="438"/>
      <c r="AU242" s="438"/>
      <c r="AV242" s="438"/>
      <c r="AW242" s="438"/>
      <c r="AX242" s="438"/>
      <c r="AY242" s="438"/>
      <c r="AZ242" s="438"/>
      <c r="BA242" s="438"/>
      <c r="BB242" s="438"/>
      <c r="BC242" s="438"/>
      <c r="BD242" s="438"/>
      <c r="BE242" s="438"/>
    </row>
    <row r="243" spans="30:57" x14ac:dyDescent="0.15">
      <c r="AD243" s="438"/>
      <c r="AE243" s="438"/>
      <c r="AF243" s="438"/>
      <c r="AG243" s="438"/>
      <c r="AH243" s="438"/>
      <c r="AI243" s="438"/>
      <c r="AJ243" s="438"/>
      <c r="AK243" s="438"/>
      <c r="AL243" s="438"/>
      <c r="AM243" s="438"/>
      <c r="AN243" s="438"/>
      <c r="AO243" s="438"/>
      <c r="AP243" s="438"/>
      <c r="AQ243" s="438"/>
      <c r="AR243" s="438"/>
      <c r="AS243" s="438"/>
      <c r="AT243" s="438"/>
      <c r="AU243" s="438"/>
      <c r="AV243" s="438"/>
      <c r="AW243" s="438"/>
      <c r="AX243" s="438"/>
      <c r="AY243" s="438"/>
      <c r="AZ243" s="438"/>
      <c r="BA243" s="438"/>
      <c r="BB243" s="438"/>
      <c r="BC243" s="438"/>
      <c r="BD243" s="438"/>
      <c r="BE243" s="438"/>
    </row>
    <row r="244" spans="30:57" x14ac:dyDescent="0.15">
      <c r="AD244" s="438"/>
      <c r="AE244" s="438"/>
      <c r="AF244" s="438"/>
      <c r="AG244" s="438"/>
      <c r="AH244" s="438"/>
      <c r="AI244" s="438"/>
      <c r="AJ244" s="438"/>
      <c r="AK244" s="438"/>
      <c r="AL244" s="438"/>
      <c r="AM244" s="438"/>
      <c r="AN244" s="438"/>
      <c r="AO244" s="438"/>
      <c r="AP244" s="438"/>
      <c r="AQ244" s="438"/>
      <c r="AR244" s="438"/>
      <c r="AS244" s="438"/>
      <c r="AT244" s="438"/>
      <c r="AU244" s="438"/>
      <c r="AV244" s="438"/>
      <c r="AW244" s="438"/>
      <c r="AX244" s="438"/>
      <c r="AY244" s="438"/>
      <c r="AZ244" s="438"/>
      <c r="BA244" s="438"/>
      <c r="BB244" s="438"/>
      <c r="BC244" s="438"/>
      <c r="BD244" s="438"/>
      <c r="BE244" s="438"/>
    </row>
    <row r="245" spans="30:57" x14ac:dyDescent="0.15">
      <c r="AD245" s="438"/>
      <c r="AE245" s="438"/>
      <c r="AF245" s="438"/>
      <c r="AG245" s="438"/>
      <c r="AH245" s="438"/>
      <c r="AI245" s="438"/>
      <c r="AJ245" s="438"/>
      <c r="AK245" s="438"/>
      <c r="AL245" s="438"/>
      <c r="AM245" s="438"/>
      <c r="AN245" s="438"/>
      <c r="AO245" s="438"/>
      <c r="AP245" s="438"/>
      <c r="AQ245" s="438"/>
      <c r="AR245" s="438"/>
      <c r="AS245" s="438"/>
      <c r="AT245" s="438"/>
      <c r="AU245" s="438"/>
      <c r="AV245" s="438"/>
      <c r="AW245" s="438"/>
      <c r="AX245" s="438"/>
      <c r="AY245" s="438"/>
      <c r="AZ245" s="438"/>
      <c r="BA245" s="438"/>
      <c r="BB245" s="438"/>
      <c r="BC245" s="438"/>
      <c r="BD245" s="438"/>
      <c r="BE245" s="438"/>
    </row>
    <row r="246" spans="30:57" x14ac:dyDescent="0.15">
      <c r="AD246" s="438"/>
      <c r="AE246" s="438"/>
      <c r="AF246" s="438"/>
      <c r="AG246" s="438"/>
      <c r="AH246" s="438"/>
      <c r="AI246" s="438"/>
      <c r="AJ246" s="438"/>
      <c r="AK246" s="438"/>
      <c r="AL246" s="438"/>
      <c r="AM246" s="438"/>
      <c r="AN246" s="438"/>
      <c r="AO246" s="438"/>
      <c r="AP246" s="438"/>
      <c r="AQ246" s="438"/>
      <c r="AR246" s="438"/>
      <c r="AS246" s="438"/>
      <c r="AT246" s="438"/>
      <c r="AU246" s="438"/>
      <c r="AV246" s="438"/>
      <c r="AW246" s="438"/>
      <c r="AX246" s="438"/>
      <c r="AY246" s="438"/>
      <c r="AZ246" s="438"/>
      <c r="BA246" s="438"/>
      <c r="BB246" s="438"/>
      <c r="BC246" s="438"/>
      <c r="BD246" s="438"/>
      <c r="BE246" s="438"/>
    </row>
    <row r="247" spans="30:57" x14ac:dyDescent="0.15">
      <c r="AD247" s="438"/>
      <c r="AE247" s="438"/>
      <c r="AF247" s="438"/>
      <c r="AG247" s="438"/>
      <c r="AH247" s="438"/>
      <c r="AI247" s="438"/>
      <c r="AJ247" s="438"/>
      <c r="AK247" s="438"/>
      <c r="AL247" s="438"/>
      <c r="AM247" s="438"/>
      <c r="AN247" s="438"/>
      <c r="AO247" s="438"/>
      <c r="AP247" s="438"/>
      <c r="AQ247" s="438"/>
      <c r="AR247" s="438"/>
      <c r="AS247" s="438"/>
      <c r="AT247" s="438"/>
      <c r="AU247" s="438"/>
      <c r="AV247" s="438"/>
      <c r="AW247" s="438"/>
      <c r="AX247" s="438"/>
      <c r="AY247" s="438"/>
      <c r="AZ247" s="438"/>
      <c r="BA247" s="438"/>
      <c r="BB247" s="438"/>
      <c r="BC247" s="438"/>
      <c r="BD247" s="438"/>
      <c r="BE247" s="438"/>
    </row>
    <row r="248" spans="30:57" x14ac:dyDescent="0.15">
      <c r="AD248" s="438"/>
      <c r="AE248" s="438"/>
      <c r="AF248" s="438"/>
      <c r="AG248" s="438"/>
      <c r="AH248" s="438"/>
      <c r="AI248" s="438"/>
      <c r="AJ248" s="438"/>
      <c r="AK248" s="438"/>
      <c r="AL248" s="438"/>
      <c r="AM248" s="438"/>
      <c r="AN248" s="438"/>
      <c r="AO248" s="438"/>
      <c r="AP248" s="438"/>
      <c r="AQ248" s="438"/>
      <c r="AR248" s="438"/>
      <c r="AS248" s="438"/>
      <c r="AT248" s="438"/>
      <c r="AU248" s="438"/>
      <c r="AV248" s="438"/>
      <c r="AW248" s="438"/>
      <c r="AX248" s="438"/>
      <c r="AY248" s="438"/>
      <c r="AZ248" s="438"/>
      <c r="BA248" s="438"/>
      <c r="BB248" s="438"/>
      <c r="BC248" s="438"/>
      <c r="BD248" s="438"/>
      <c r="BE248" s="438"/>
    </row>
    <row r="249" spans="30:57" x14ac:dyDescent="0.15">
      <c r="AD249" s="438"/>
      <c r="AE249" s="438"/>
      <c r="AF249" s="438"/>
      <c r="AG249" s="438"/>
      <c r="AH249" s="438"/>
      <c r="AI249" s="438"/>
      <c r="AJ249" s="438"/>
      <c r="AK249" s="438"/>
      <c r="AL249" s="438"/>
      <c r="AM249" s="438"/>
      <c r="AN249" s="438"/>
      <c r="AO249" s="438"/>
      <c r="AP249" s="438"/>
      <c r="AQ249" s="438"/>
      <c r="AR249" s="438"/>
      <c r="AS249" s="438"/>
      <c r="AT249" s="438"/>
      <c r="AU249" s="438"/>
      <c r="AV249" s="438"/>
      <c r="AW249" s="438"/>
      <c r="AX249" s="438"/>
      <c r="AY249" s="438"/>
      <c r="AZ249" s="438"/>
      <c r="BA249" s="438"/>
      <c r="BB249" s="438"/>
      <c r="BC249" s="438"/>
      <c r="BD249" s="438"/>
      <c r="BE249" s="438"/>
    </row>
    <row r="250" spans="30:57" x14ac:dyDescent="0.15">
      <c r="AD250" s="438"/>
      <c r="AE250" s="438"/>
      <c r="AF250" s="438"/>
      <c r="AG250" s="438"/>
      <c r="AH250" s="438"/>
      <c r="AI250" s="438"/>
      <c r="AJ250" s="438"/>
      <c r="AK250" s="438"/>
      <c r="AL250" s="438"/>
      <c r="AM250" s="438"/>
      <c r="AN250" s="438"/>
      <c r="AO250" s="438"/>
      <c r="AP250" s="438"/>
      <c r="AQ250" s="438"/>
      <c r="AR250" s="438"/>
      <c r="AS250" s="438"/>
      <c r="AT250" s="438"/>
      <c r="AU250" s="438"/>
      <c r="AV250" s="438"/>
      <c r="AW250" s="438"/>
      <c r="AX250" s="438"/>
      <c r="AY250" s="438"/>
      <c r="AZ250" s="438"/>
      <c r="BA250" s="438"/>
      <c r="BB250" s="438"/>
      <c r="BC250" s="438"/>
      <c r="BD250" s="438"/>
      <c r="BE250" s="438"/>
    </row>
    <row r="251" spans="30:57" x14ac:dyDescent="0.15">
      <c r="AD251" s="438"/>
      <c r="AE251" s="438"/>
      <c r="AF251" s="438"/>
      <c r="AG251" s="438"/>
      <c r="AH251" s="438"/>
      <c r="AI251" s="438"/>
      <c r="AJ251" s="438"/>
      <c r="AK251" s="438"/>
      <c r="AL251" s="438"/>
      <c r="AM251" s="438"/>
      <c r="AN251" s="438"/>
      <c r="AO251" s="438"/>
      <c r="AP251" s="438"/>
      <c r="AQ251" s="438"/>
      <c r="AR251" s="438"/>
      <c r="AS251" s="438"/>
      <c r="AT251" s="438"/>
      <c r="AU251" s="438"/>
      <c r="AV251" s="438"/>
      <c r="AW251" s="438"/>
      <c r="AX251" s="438"/>
      <c r="AY251" s="438"/>
      <c r="AZ251" s="438"/>
      <c r="BA251" s="438"/>
      <c r="BB251" s="438"/>
      <c r="BC251" s="438"/>
      <c r="BD251" s="438"/>
      <c r="BE251" s="438"/>
    </row>
    <row r="252" spans="30:57" x14ac:dyDescent="0.15">
      <c r="AD252" s="438"/>
      <c r="AE252" s="438"/>
      <c r="AF252" s="438"/>
      <c r="AG252" s="438"/>
      <c r="AH252" s="438"/>
      <c r="AI252" s="438"/>
      <c r="AJ252" s="438"/>
      <c r="AK252" s="438"/>
      <c r="AL252" s="438"/>
      <c r="AM252" s="438"/>
      <c r="AN252" s="438"/>
      <c r="AO252" s="438"/>
      <c r="AP252" s="438"/>
      <c r="AQ252" s="438"/>
      <c r="AR252" s="438"/>
      <c r="AS252" s="438"/>
      <c r="AT252" s="438"/>
      <c r="AU252" s="438"/>
      <c r="AV252" s="438"/>
      <c r="AW252" s="438"/>
      <c r="AX252" s="438"/>
      <c r="AY252" s="438"/>
      <c r="AZ252" s="438"/>
      <c r="BA252" s="438"/>
      <c r="BB252" s="438"/>
      <c r="BC252" s="438"/>
      <c r="BD252" s="438"/>
      <c r="BE252" s="438"/>
    </row>
    <row r="253" spans="30:57" x14ac:dyDescent="0.15">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38"/>
      <c r="AY253" s="438"/>
      <c r="AZ253" s="438"/>
      <c r="BA253" s="438"/>
      <c r="BB253" s="438"/>
      <c r="BC253" s="438"/>
      <c r="BD253" s="438"/>
      <c r="BE253" s="438"/>
    </row>
    <row r="254" spans="30:57" x14ac:dyDescent="0.15">
      <c r="AD254" s="438"/>
      <c r="AE254" s="438"/>
      <c r="AF254" s="438"/>
      <c r="AG254" s="438"/>
      <c r="AH254" s="438"/>
      <c r="AI254" s="438"/>
      <c r="AJ254" s="438"/>
      <c r="AK254" s="438"/>
      <c r="AL254" s="438"/>
      <c r="AM254" s="438"/>
      <c r="AN254" s="438"/>
      <c r="AO254" s="438"/>
      <c r="AP254" s="438"/>
      <c r="AQ254" s="438"/>
      <c r="AR254" s="438"/>
      <c r="AS254" s="438"/>
      <c r="AT254" s="438"/>
      <c r="AU254" s="438"/>
      <c r="AV254" s="438"/>
      <c r="AW254" s="438"/>
      <c r="AX254" s="438"/>
      <c r="AY254" s="438"/>
      <c r="AZ254" s="438"/>
      <c r="BA254" s="438"/>
      <c r="BB254" s="438"/>
      <c r="BC254" s="438"/>
      <c r="BD254" s="438"/>
      <c r="BE254" s="438"/>
    </row>
    <row r="255" spans="30:57" x14ac:dyDescent="0.15">
      <c r="AD255" s="438"/>
      <c r="AE255" s="438"/>
      <c r="AF255" s="438"/>
      <c r="AG255" s="438"/>
      <c r="AH255" s="438"/>
      <c r="AI255" s="438"/>
      <c r="AJ255" s="438"/>
      <c r="AK255" s="438"/>
      <c r="AL255" s="438"/>
      <c r="AM255" s="438"/>
      <c r="AN255" s="438"/>
      <c r="AO255" s="438"/>
      <c r="AP255" s="438"/>
      <c r="AQ255" s="438"/>
      <c r="AR255" s="438"/>
      <c r="AS255" s="438"/>
      <c r="AT255" s="438"/>
      <c r="AU255" s="438"/>
      <c r="AV255" s="438"/>
      <c r="AW255" s="438"/>
      <c r="AX255" s="438"/>
      <c r="AY255" s="438"/>
      <c r="AZ255" s="438"/>
      <c r="BA255" s="438"/>
      <c r="BB255" s="438"/>
      <c r="BC255" s="438"/>
      <c r="BD255" s="438"/>
      <c r="BE255" s="438"/>
    </row>
    <row r="256" spans="30:57" x14ac:dyDescent="0.15">
      <c r="AD256" s="438"/>
      <c r="AE256" s="438"/>
      <c r="AF256" s="438"/>
      <c r="AG256" s="438"/>
      <c r="AH256" s="438"/>
      <c r="AI256" s="438"/>
      <c r="AJ256" s="438"/>
      <c r="AK256" s="438"/>
      <c r="AL256" s="438"/>
      <c r="AM256" s="438"/>
      <c r="AN256" s="438"/>
      <c r="AO256" s="438"/>
      <c r="AP256" s="438"/>
      <c r="AQ256" s="438"/>
      <c r="AR256" s="438"/>
      <c r="AS256" s="438"/>
      <c r="AT256" s="438"/>
      <c r="AU256" s="438"/>
      <c r="AV256" s="438"/>
      <c r="AW256" s="438"/>
      <c r="AX256" s="438"/>
      <c r="AY256" s="438"/>
      <c r="AZ256" s="438"/>
      <c r="BA256" s="438"/>
      <c r="BB256" s="438"/>
      <c r="BC256" s="438"/>
      <c r="BD256" s="438"/>
      <c r="BE256" s="438"/>
    </row>
    <row r="257" spans="30:57" x14ac:dyDescent="0.15">
      <c r="AD257" s="438"/>
      <c r="AE257" s="438"/>
      <c r="AF257" s="438"/>
      <c r="AG257" s="438"/>
      <c r="AH257" s="438"/>
      <c r="AI257" s="438"/>
      <c r="AJ257" s="438"/>
      <c r="AK257" s="438"/>
      <c r="AL257" s="438"/>
      <c r="AM257" s="438"/>
      <c r="AN257" s="438"/>
      <c r="AO257" s="438"/>
      <c r="AP257" s="438"/>
      <c r="AQ257" s="438"/>
      <c r="AR257" s="438"/>
      <c r="AS257" s="438"/>
      <c r="AT257" s="438"/>
      <c r="AU257" s="438"/>
      <c r="AV257" s="438"/>
      <c r="AW257" s="438"/>
      <c r="AX257" s="438"/>
      <c r="AY257" s="438"/>
      <c r="AZ257" s="438"/>
      <c r="BA257" s="438"/>
      <c r="BB257" s="438"/>
      <c r="BC257" s="438"/>
      <c r="BD257" s="438"/>
      <c r="BE257" s="438"/>
    </row>
    <row r="258" spans="30:57" x14ac:dyDescent="0.15">
      <c r="AD258" s="438"/>
      <c r="AE258" s="438"/>
      <c r="AF258" s="438"/>
      <c r="AG258" s="438"/>
      <c r="AH258" s="438"/>
      <c r="AI258" s="438"/>
      <c r="AJ258" s="438"/>
      <c r="AK258" s="438"/>
      <c r="AL258" s="438"/>
      <c r="AM258" s="438"/>
      <c r="AN258" s="438"/>
      <c r="AO258" s="438"/>
      <c r="AP258" s="438"/>
      <c r="AQ258" s="438"/>
      <c r="AR258" s="438"/>
      <c r="AS258" s="438"/>
      <c r="AT258" s="438"/>
      <c r="AU258" s="438"/>
      <c r="AV258" s="438"/>
      <c r="AW258" s="438"/>
      <c r="AX258" s="438"/>
      <c r="AY258" s="438"/>
      <c r="AZ258" s="438"/>
      <c r="BA258" s="438"/>
      <c r="BB258" s="438"/>
      <c r="BC258" s="438"/>
      <c r="BD258" s="438"/>
      <c r="BE258" s="438"/>
    </row>
    <row r="259" spans="30:57" x14ac:dyDescent="0.15">
      <c r="AD259" s="438"/>
      <c r="AE259" s="438"/>
      <c r="AF259" s="438"/>
      <c r="AG259" s="438"/>
      <c r="AH259" s="438"/>
      <c r="AI259" s="438"/>
      <c r="AJ259" s="438"/>
      <c r="AK259" s="438"/>
      <c r="AL259" s="438"/>
      <c r="AM259" s="438"/>
      <c r="AN259" s="438"/>
      <c r="AO259" s="438"/>
      <c r="AP259" s="438"/>
      <c r="AQ259" s="438"/>
      <c r="AR259" s="438"/>
      <c r="AS259" s="438"/>
      <c r="AT259" s="438"/>
      <c r="AU259" s="438"/>
      <c r="AV259" s="438"/>
      <c r="AW259" s="438"/>
      <c r="AX259" s="438"/>
      <c r="AY259" s="438"/>
      <c r="AZ259" s="438"/>
      <c r="BA259" s="438"/>
      <c r="BB259" s="438"/>
      <c r="BC259" s="438"/>
      <c r="BD259" s="438"/>
      <c r="BE259" s="438"/>
    </row>
    <row r="260" spans="30:57" x14ac:dyDescent="0.15">
      <c r="AD260" s="438"/>
      <c r="AE260" s="438"/>
      <c r="AF260" s="438"/>
      <c r="AG260" s="438"/>
      <c r="AH260" s="438"/>
      <c r="AI260" s="438"/>
      <c r="AJ260" s="438"/>
      <c r="AK260" s="438"/>
      <c r="AL260" s="438"/>
      <c r="AM260" s="438"/>
      <c r="AN260" s="438"/>
      <c r="AO260" s="438"/>
      <c r="AP260" s="438"/>
      <c r="AQ260" s="438"/>
      <c r="AR260" s="438"/>
      <c r="AS260" s="438"/>
      <c r="AT260" s="438"/>
      <c r="AU260" s="438"/>
      <c r="AV260" s="438"/>
      <c r="AW260" s="438"/>
      <c r="AX260" s="438"/>
      <c r="AY260" s="438"/>
      <c r="AZ260" s="438"/>
      <c r="BA260" s="438"/>
      <c r="BB260" s="438"/>
      <c r="BC260" s="438"/>
      <c r="BD260" s="438"/>
      <c r="BE260" s="438"/>
    </row>
    <row r="261" spans="30:57" x14ac:dyDescent="0.15">
      <c r="AD261" s="438"/>
      <c r="AE261" s="438"/>
      <c r="AF261" s="438"/>
      <c r="AG261" s="438"/>
      <c r="AH261" s="438"/>
      <c r="AI261" s="438"/>
      <c r="AJ261" s="438"/>
      <c r="AK261" s="438"/>
      <c r="AL261" s="438"/>
      <c r="AM261" s="438"/>
      <c r="AN261" s="438"/>
      <c r="AO261" s="438"/>
      <c r="AP261" s="438"/>
      <c r="AQ261" s="438"/>
      <c r="AR261" s="438"/>
      <c r="AS261" s="438"/>
      <c r="AT261" s="438"/>
      <c r="AU261" s="438"/>
      <c r="AV261" s="438"/>
      <c r="AW261" s="438"/>
      <c r="AX261" s="438"/>
      <c r="AY261" s="438"/>
      <c r="AZ261" s="438"/>
      <c r="BA261" s="438"/>
      <c r="BB261" s="438"/>
      <c r="BC261" s="438"/>
      <c r="BD261" s="438"/>
      <c r="BE261" s="438"/>
    </row>
    <row r="262" spans="30:57" x14ac:dyDescent="0.15">
      <c r="AD262" s="438"/>
      <c r="AE262" s="438"/>
      <c r="AF262" s="438"/>
      <c r="AG262" s="438"/>
      <c r="AH262" s="438"/>
      <c r="AI262" s="438"/>
      <c r="AJ262" s="438"/>
      <c r="AK262" s="438"/>
      <c r="AL262" s="438"/>
      <c r="AM262" s="438"/>
      <c r="AN262" s="438"/>
      <c r="AO262" s="438"/>
      <c r="AP262" s="438"/>
      <c r="AQ262" s="438"/>
      <c r="AR262" s="438"/>
      <c r="AS262" s="438"/>
      <c r="AT262" s="438"/>
      <c r="AU262" s="438"/>
      <c r="AV262" s="438"/>
      <c r="AW262" s="438"/>
      <c r="AX262" s="438"/>
      <c r="AY262" s="438"/>
      <c r="AZ262" s="438"/>
      <c r="BA262" s="438"/>
      <c r="BB262" s="438"/>
      <c r="BC262" s="438"/>
      <c r="BD262" s="438"/>
      <c r="BE262" s="438"/>
    </row>
    <row r="263" spans="30:57" x14ac:dyDescent="0.15">
      <c r="AD263" s="438"/>
      <c r="AE263" s="438"/>
      <c r="AF263" s="438"/>
      <c r="AG263" s="438"/>
      <c r="AH263" s="438"/>
      <c r="AI263" s="438"/>
      <c r="AJ263" s="438"/>
      <c r="AK263" s="438"/>
      <c r="AL263" s="438"/>
      <c r="AM263" s="438"/>
      <c r="AN263" s="438"/>
      <c r="AO263" s="438"/>
      <c r="AP263" s="438"/>
      <c r="AQ263" s="438"/>
      <c r="AR263" s="438"/>
      <c r="AS263" s="438"/>
      <c r="AT263" s="438"/>
      <c r="AU263" s="438"/>
      <c r="AV263" s="438"/>
      <c r="AW263" s="438"/>
      <c r="AX263" s="438"/>
      <c r="AY263" s="438"/>
      <c r="AZ263" s="438"/>
      <c r="BA263" s="438"/>
      <c r="BB263" s="438"/>
      <c r="BC263" s="438"/>
      <c r="BD263" s="438"/>
      <c r="BE263" s="438"/>
    </row>
    <row r="264" spans="30:57" x14ac:dyDescent="0.15">
      <c r="AD264" s="438"/>
      <c r="AE264" s="438"/>
      <c r="AF264" s="438"/>
      <c r="AG264" s="438"/>
      <c r="AH264" s="438"/>
      <c r="AI264" s="438"/>
      <c r="AJ264" s="438"/>
      <c r="AK264" s="438"/>
      <c r="AL264" s="438"/>
      <c r="AM264" s="438"/>
      <c r="AN264" s="438"/>
      <c r="AO264" s="438"/>
      <c r="AP264" s="438"/>
      <c r="AQ264" s="438"/>
      <c r="AR264" s="438"/>
      <c r="AS264" s="438"/>
      <c r="AT264" s="438"/>
      <c r="AU264" s="438"/>
      <c r="AV264" s="438"/>
      <c r="AW264" s="438"/>
      <c r="AX264" s="438"/>
      <c r="AY264" s="438"/>
      <c r="AZ264" s="438"/>
      <c r="BA264" s="438"/>
      <c r="BB264" s="438"/>
      <c r="BC264" s="438"/>
      <c r="BD264" s="438"/>
      <c r="BE264" s="438"/>
    </row>
    <row r="265" spans="30:57" x14ac:dyDescent="0.15">
      <c r="AD265" s="438"/>
      <c r="AE265" s="438"/>
      <c r="AF265" s="438"/>
      <c r="AG265" s="438"/>
      <c r="AH265" s="438"/>
      <c r="AI265" s="438"/>
      <c r="AJ265" s="438"/>
      <c r="AK265" s="438"/>
      <c r="AL265" s="438"/>
      <c r="AM265" s="438"/>
      <c r="AN265" s="438"/>
      <c r="AO265" s="438"/>
      <c r="AP265" s="438"/>
      <c r="AQ265" s="438"/>
      <c r="AR265" s="438"/>
      <c r="AS265" s="438"/>
      <c r="AT265" s="438"/>
      <c r="AU265" s="438"/>
      <c r="AV265" s="438"/>
      <c r="AW265" s="438"/>
      <c r="AX265" s="438"/>
      <c r="AY265" s="438"/>
      <c r="AZ265" s="438"/>
      <c r="BA265" s="438"/>
      <c r="BB265" s="438"/>
      <c r="BC265" s="438"/>
      <c r="BD265" s="438"/>
      <c r="BE265" s="438"/>
    </row>
    <row r="266" spans="30:57" x14ac:dyDescent="0.15">
      <c r="AD266" s="438"/>
      <c r="AE266" s="438"/>
      <c r="AF266" s="438"/>
      <c r="AG266" s="438"/>
      <c r="AH266" s="438"/>
      <c r="AI266" s="438"/>
      <c r="AJ266" s="438"/>
      <c r="AK266" s="438"/>
      <c r="AL266" s="438"/>
      <c r="AM266" s="438"/>
      <c r="AN266" s="438"/>
      <c r="AO266" s="438"/>
      <c r="AP266" s="438"/>
      <c r="AQ266" s="438"/>
      <c r="AR266" s="438"/>
      <c r="AS266" s="438"/>
      <c r="AT266" s="438"/>
      <c r="AU266" s="438"/>
      <c r="AV266" s="438"/>
      <c r="AW266" s="438"/>
      <c r="AX266" s="438"/>
      <c r="AY266" s="438"/>
      <c r="AZ266" s="438"/>
      <c r="BA266" s="438"/>
      <c r="BB266" s="438"/>
      <c r="BC266" s="438"/>
      <c r="BD266" s="438"/>
      <c r="BE266" s="438"/>
    </row>
    <row r="267" spans="30:57" x14ac:dyDescent="0.15">
      <c r="AD267" s="438"/>
      <c r="AE267" s="438"/>
      <c r="AF267" s="438"/>
      <c r="AG267" s="438"/>
      <c r="AH267" s="438"/>
      <c r="AI267" s="438"/>
      <c r="AJ267" s="438"/>
      <c r="AK267" s="438"/>
      <c r="AL267" s="438"/>
      <c r="AM267" s="438"/>
      <c r="AN267" s="438"/>
      <c r="AO267" s="438"/>
      <c r="AP267" s="438"/>
      <c r="AQ267" s="438"/>
      <c r="AR267" s="438"/>
      <c r="AS267" s="438"/>
      <c r="AT267" s="438"/>
      <c r="AU267" s="438"/>
      <c r="AV267" s="438"/>
      <c r="AW267" s="438"/>
      <c r="AX267" s="438"/>
      <c r="AY267" s="438"/>
      <c r="AZ267" s="438"/>
      <c r="BA267" s="438"/>
      <c r="BB267" s="438"/>
      <c r="BC267" s="438"/>
      <c r="BD267" s="438"/>
      <c r="BE267" s="438"/>
    </row>
    <row r="268" spans="30:57" x14ac:dyDescent="0.15">
      <c r="AD268" s="438"/>
      <c r="AE268" s="438"/>
      <c r="AF268" s="438"/>
      <c r="AG268" s="438"/>
      <c r="AH268" s="438"/>
      <c r="AI268" s="438"/>
      <c r="AJ268" s="438"/>
      <c r="AK268" s="438"/>
      <c r="AL268" s="438"/>
      <c r="AM268" s="438"/>
      <c r="AN268" s="438"/>
      <c r="AO268" s="438"/>
      <c r="AP268" s="438"/>
      <c r="AQ268" s="438"/>
      <c r="AR268" s="438"/>
      <c r="AS268" s="438"/>
      <c r="AT268" s="438"/>
      <c r="AU268" s="438"/>
      <c r="AV268" s="438"/>
      <c r="AW268" s="438"/>
      <c r="AX268" s="438"/>
      <c r="AY268" s="438"/>
      <c r="AZ268" s="438"/>
      <c r="BA268" s="438"/>
      <c r="BB268" s="438"/>
      <c r="BC268" s="438"/>
      <c r="BD268" s="438"/>
      <c r="BE268" s="438"/>
    </row>
    <row r="269" spans="30:57" x14ac:dyDescent="0.15">
      <c r="AD269" s="438"/>
      <c r="AE269" s="438"/>
      <c r="AF269" s="438"/>
      <c r="AG269" s="438"/>
      <c r="AH269" s="438"/>
      <c r="AI269" s="438"/>
      <c r="AJ269" s="438"/>
      <c r="AK269" s="438"/>
      <c r="AL269" s="438"/>
      <c r="AM269" s="438"/>
      <c r="AN269" s="438"/>
      <c r="AO269" s="438"/>
      <c r="AP269" s="438"/>
      <c r="AQ269" s="438"/>
      <c r="AR269" s="438"/>
      <c r="AS269" s="438"/>
      <c r="AT269" s="438"/>
      <c r="AU269" s="438"/>
      <c r="AV269" s="438"/>
      <c r="AW269" s="438"/>
      <c r="AX269" s="438"/>
      <c r="AY269" s="438"/>
      <c r="AZ269" s="438"/>
      <c r="BA269" s="438"/>
      <c r="BB269" s="438"/>
      <c r="BC269" s="438"/>
      <c r="BD269" s="438"/>
      <c r="BE269" s="438"/>
    </row>
    <row r="270" spans="30:57" x14ac:dyDescent="0.15">
      <c r="AD270" s="438"/>
      <c r="AE270" s="438"/>
      <c r="AF270" s="438"/>
      <c r="AG270" s="438"/>
      <c r="AH270" s="438"/>
      <c r="AI270" s="438"/>
      <c r="AJ270" s="438"/>
      <c r="AK270" s="438"/>
      <c r="AL270" s="438"/>
      <c r="AM270" s="438"/>
      <c r="AN270" s="438"/>
      <c r="AO270" s="438"/>
      <c r="AP270" s="438"/>
      <c r="AQ270" s="438"/>
      <c r="AR270" s="438"/>
      <c r="AS270" s="438"/>
      <c r="AT270" s="438"/>
      <c r="AU270" s="438"/>
      <c r="AV270" s="438"/>
      <c r="AW270" s="438"/>
      <c r="AX270" s="438"/>
      <c r="AY270" s="438"/>
      <c r="AZ270" s="438"/>
      <c r="BA270" s="438"/>
      <c r="BB270" s="438"/>
      <c r="BC270" s="438"/>
      <c r="BD270" s="438"/>
      <c r="BE270" s="438"/>
    </row>
    <row r="271" spans="30:57" x14ac:dyDescent="0.15">
      <c r="AD271" s="438"/>
      <c r="AE271" s="438"/>
      <c r="AF271" s="438"/>
      <c r="AG271" s="438"/>
      <c r="AH271" s="438"/>
      <c r="AI271" s="438"/>
      <c r="AJ271" s="438"/>
      <c r="AK271" s="438"/>
      <c r="AL271" s="438"/>
      <c r="AM271" s="438"/>
      <c r="AN271" s="438"/>
      <c r="AO271" s="438"/>
      <c r="AP271" s="438"/>
      <c r="AQ271" s="438"/>
      <c r="AR271" s="438"/>
      <c r="AS271" s="438"/>
      <c r="AT271" s="438"/>
      <c r="AU271" s="438"/>
      <c r="AV271" s="438"/>
      <c r="AW271" s="438"/>
      <c r="AX271" s="438"/>
      <c r="AY271" s="438"/>
      <c r="AZ271" s="438"/>
      <c r="BA271" s="438"/>
      <c r="BB271" s="438"/>
      <c r="BC271" s="438"/>
      <c r="BD271" s="438"/>
      <c r="BE271" s="438"/>
    </row>
    <row r="272" spans="30:57" x14ac:dyDescent="0.15">
      <c r="AD272" s="438"/>
      <c r="AE272" s="438"/>
      <c r="AF272" s="438"/>
      <c r="AG272" s="438"/>
      <c r="AH272" s="438"/>
      <c r="AI272" s="438"/>
      <c r="AJ272" s="438"/>
      <c r="AK272" s="438"/>
      <c r="AL272" s="438"/>
      <c r="AM272" s="438"/>
      <c r="AN272" s="438"/>
      <c r="AO272" s="438"/>
      <c r="AP272" s="438"/>
      <c r="AQ272" s="438"/>
      <c r="AR272" s="438"/>
      <c r="AS272" s="438"/>
      <c r="AT272" s="438"/>
      <c r="AU272" s="438"/>
      <c r="AV272" s="438"/>
      <c r="AW272" s="438"/>
      <c r="AX272" s="438"/>
      <c r="AY272" s="438"/>
      <c r="AZ272" s="438"/>
      <c r="BA272" s="438"/>
      <c r="BB272" s="438"/>
      <c r="BC272" s="438"/>
      <c r="BD272" s="438"/>
      <c r="BE272" s="438"/>
    </row>
    <row r="273" spans="30:57" x14ac:dyDescent="0.15">
      <c r="AD273" s="438"/>
      <c r="AE273" s="438"/>
      <c r="AF273" s="438"/>
      <c r="AG273" s="438"/>
      <c r="AH273" s="438"/>
      <c r="AI273" s="438"/>
      <c r="AJ273" s="438"/>
      <c r="AK273" s="438"/>
      <c r="AL273" s="438"/>
      <c r="AM273" s="438"/>
      <c r="AN273" s="438"/>
      <c r="AO273" s="438"/>
      <c r="AP273" s="438"/>
      <c r="AQ273" s="438"/>
      <c r="AR273" s="438"/>
      <c r="AS273" s="438"/>
      <c r="AT273" s="438"/>
      <c r="AU273" s="438"/>
      <c r="AV273" s="438"/>
      <c r="AW273" s="438"/>
      <c r="AX273" s="438"/>
      <c r="AY273" s="438"/>
      <c r="AZ273" s="438"/>
      <c r="BA273" s="438"/>
      <c r="BB273" s="438"/>
      <c r="BC273" s="438"/>
      <c r="BD273" s="438"/>
      <c r="BE273" s="438"/>
    </row>
    <row r="274" spans="30:57" x14ac:dyDescent="0.15">
      <c r="AD274" s="438"/>
      <c r="AE274" s="438"/>
      <c r="AF274" s="438"/>
      <c r="AG274" s="438"/>
      <c r="AH274" s="438"/>
      <c r="AI274" s="438"/>
      <c r="AJ274" s="438"/>
      <c r="AK274" s="438"/>
      <c r="AL274" s="438"/>
      <c r="AM274" s="438"/>
      <c r="AN274" s="438"/>
      <c r="AO274" s="438"/>
      <c r="AP274" s="438"/>
      <c r="AQ274" s="438"/>
      <c r="AR274" s="438"/>
      <c r="AS274" s="438"/>
      <c r="AT274" s="438"/>
      <c r="AU274" s="438"/>
      <c r="AV274" s="438"/>
      <c r="AW274" s="438"/>
      <c r="AX274" s="438"/>
      <c r="AY274" s="438"/>
      <c r="AZ274" s="438"/>
      <c r="BA274" s="438"/>
      <c r="BB274" s="438"/>
      <c r="BC274" s="438"/>
      <c r="BD274" s="438"/>
      <c r="BE274" s="438"/>
    </row>
    <row r="275" spans="30:57" x14ac:dyDescent="0.15">
      <c r="AD275" s="438"/>
      <c r="AE275" s="438"/>
      <c r="AF275" s="438"/>
      <c r="AG275" s="438"/>
      <c r="AH275" s="438"/>
      <c r="AI275" s="438"/>
      <c r="AJ275" s="438"/>
      <c r="AK275" s="438"/>
      <c r="AL275" s="438"/>
      <c r="AM275" s="438"/>
      <c r="AN275" s="438"/>
      <c r="AO275" s="438"/>
      <c r="AP275" s="438"/>
      <c r="AQ275" s="438"/>
      <c r="AR275" s="438"/>
      <c r="AS275" s="438"/>
      <c r="AT275" s="438"/>
      <c r="AU275" s="438"/>
      <c r="AV275" s="438"/>
      <c r="AW275" s="438"/>
      <c r="AX275" s="438"/>
      <c r="AY275" s="438"/>
      <c r="AZ275" s="438"/>
      <c r="BA275" s="438"/>
      <c r="BB275" s="438"/>
      <c r="BC275" s="438"/>
      <c r="BD275" s="438"/>
      <c r="BE275" s="438"/>
    </row>
    <row r="276" spans="30:57" x14ac:dyDescent="0.15">
      <c r="AD276" s="438"/>
      <c r="AE276" s="438"/>
      <c r="AF276" s="438"/>
      <c r="AG276" s="438"/>
      <c r="AH276" s="438"/>
      <c r="AI276" s="438"/>
      <c r="AJ276" s="438"/>
      <c r="AK276" s="438"/>
      <c r="AL276" s="438"/>
      <c r="AM276" s="438"/>
      <c r="AN276" s="438"/>
      <c r="AO276" s="438"/>
      <c r="AP276" s="438"/>
      <c r="AQ276" s="438"/>
      <c r="AR276" s="438"/>
      <c r="AS276" s="438"/>
      <c r="AT276" s="438"/>
      <c r="AU276" s="438"/>
      <c r="AV276" s="438"/>
      <c r="AW276" s="438"/>
      <c r="AX276" s="438"/>
      <c r="AY276" s="438"/>
      <c r="AZ276" s="438"/>
      <c r="BA276" s="438"/>
      <c r="BB276" s="438"/>
      <c r="BC276" s="438"/>
      <c r="BD276" s="438"/>
      <c r="BE276" s="438"/>
    </row>
    <row r="277" spans="30:57" x14ac:dyDescent="0.15">
      <c r="AD277" s="438"/>
      <c r="AE277" s="438"/>
      <c r="AF277" s="438"/>
      <c r="AG277" s="438"/>
      <c r="AH277" s="438"/>
      <c r="AI277" s="438"/>
      <c r="AJ277" s="438"/>
      <c r="AK277" s="438"/>
      <c r="AL277" s="438"/>
      <c r="AM277" s="438"/>
      <c r="AN277" s="438"/>
      <c r="AO277" s="438"/>
      <c r="AP277" s="438"/>
      <c r="AQ277" s="438"/>
      <c r="AR277" s="438"/>
      <c r="AS277" s="438"/>
      <c r="AT277" s="438"/>
      <c r="AU277" s="438"/>
      <c r="AV277" s="438"/>
      <c r="AW277" s="438"/>
      <c r="AX277" s="438"/>
      <c r="AY277" s="438"/>
      <c r="AZ277" s="438"/>
      <c r="BA277" s="438"/>
      <c r="BB277" s="438"/>
      <c r="BC277" s="438"/>
      <c r="BD277" s="438"/>
      <c r="BE277" s="438"/>
    </row>
    <row r="278" spans="30:57" x14ac:dyDescent="0.15">
      <c r="AD278" s="438"/>
      <c r="AE278" s="438"/>
      <c r="AF278" s="438"/>
      <c r="AG278" s="438"/>
      <c r="AH278" s="438"/>
      <c r="AI278" s="438"/>
      <c r="AJ278" s="438"/>
      <c r="AK278" s="438"/>
      <c r="AL278" s="438"/>
      <c r="AM278" s="438"/>
      <c r="AN278" s="438"/>
      <c r="AO278" s="438"/>
      <c r="AP278" s="438"/>
      <c r="AQ278" s="438"/>
      <c r="AR278" s="438"/>
      <c r="AS278" s="438"/>
      <c r="AT278" s="438"/>
      <c r="AU278" s="438"/>
      <c r="AV278" s="438"/>
      <c r="AW278" s="438"/>
      <c r="AX278" s="438"/>
      <c r="AY278" s="438"/>
      <c r="AZ278" s="438"/>
      <c r="BA278" s="438"/>
      <c r="BB278" s="438"/>
      <c r="BC278" s="438"/>
      <c r="BD278" s="438"/>
      <c r="BE278" s="438"/>
    </row>
    <row r="279" spans="30:57" x14ac:dyDescent="0.15">
      <c r="AD279" s="438"/>
      <c r="AE279" s="438"/>
      <c r="AF279" s="438"/>
      <c r="AG279" s="438"/>
      <c r="AH279" s="438"/>
      <c r="AI279" s="438"/>
      <c r="AJ279" s="438"/>
      <c r="AK279" s="438"/>
      <c r="AL279" s="438"/>
      <c r="AM279" s="438"/>
      <c r="AN279" s="438"/>
      <c r="AO279" s="438"/>
      <c r="AP279" s="438"/>
      <c r="AQ279" s="438"/>
      <c r="AR279" s="438"/>
      <c r="AS279" s="438"/>
      <c r="AT279" s="438"/>
      <c r="AU279" s="438"/>
      <c r="AV279" s="438"/>
      <c r="AW279" s="438"/>
      <c r="AX279" s="438"/>
      <c r="AY279" s="438"/>
      <c r="AZ279" s="438"/>
      <c r="BA279" s="438"/>
      <c r="BB279" s="438"/>
      <c r="BC279" s="438"/>
      <c r="BD279" s="438"/>
      <c r="BE279" s="438"/>
    </row>
    <row r="280" spans="30:57" x14ac:dyDescent="0.15">
      <c r="AD280" s="438"/>
      <c r="AE280" s="438"/>
      <c r="AF280" s="438"/>
      <c r="AG280" s="438"/>
      <c r="AH280" s="438"/>
      <c r="AI280" s="438"/>
      <c r="AJ280" s="438"/>
      <c r="AK280" s="438"/>
      <c r="AL280" s="438"/>
      <c r="AM280" s="438"/>
      <c r="AN280" s="438"/>
      <c r="AO280" s="438"/>
      <c r="AP280" s="438"/>
      <c r="AQ280" s="438"/>
      <c r="AR280" s="438"/>
      <c r="AS280" s="438"/>
      <c r="AT280" s="438"/>
      <c r="AU280" s="438"/>
      <c r="AV280" s="438"/>
      <c r="AW280" s="438"/>
      <c r="AX280" s="438"/>
      <c r="AY280" s="438"/>
      <c r="AZ280" s="438"/>
      <c r="BA280" s="438"/>
      <c r="BB280" s="438"/>
      <c r="BC280" s="438"/>
      <c r="BD280" s="438"/>
      <c r="BE280" s="438"/>
    </row>
    <row r="281" spans="30:57" x14ac:dyDescent="0.15">
      <c r="AD281" s="438"/>
      <c r="AE281" s="438"/>
      <c r="AF281" s="438"/>
      <c r="AG281" s="438"/>
      <c r="AH281" s="438"/>
      <c r="AI281" s="438"/>
      <c r="AJ281" s="438"/>
      <c r="AK281" s="438"/>
      <c r="AL281" s="438"/>
      <c r="AM281" s="438"/>
      <c r="AN281" s="438"/>
      <c r="AO281" s="438"/>
      <c r="AP281" s="438"/>
      <c r="AQ281" s="438"/>
      <c r="AR281" s="438"/>
      <c r="AS281" s="438"/>
      <c r="AT281" s="438"/>
      <c r="AU281" s="438"/>
      <c r="AV281" s="438"/>
      <c r="AW281" s="438"/>
      <c r="AX281" s="438"/>
      <c r="AY281" s="438"/>
      <c r="AZ281" s="438"/>
      <c r="BA281" s="438"/>
      <c r="BB281" s="438"/>
      <c r="BC281" s="438"/>
      <c r="BD281" s="438"/>
      <c r="BE281" s="438"/>
    </row>
    <row r="282" spans="30:57" x14ac:dyDescent="0.15">
      <c r="AD282" s="438"/>
      <c r="AE282" s="438"/>
      <c r="AF282" s="438"/>
      <c r="AG282" s="438"/>
      <c r="AH282" s="438"/>
      <c r="AI282" s="438"/>
      <c r="AJ282" s="438"/>
      <c r="AK282" s="438"/>
      <c r="AL282" s="438"/>
      <c r="AM282" s="438"/>
      <c r="AN282" s="438"/>
      <c r="AO282" s="438"/>
      <c r="AP282" s="438"/>
      <c r="AQ282" s="438"/>
      <c r="AR282" s="438"/>
      <c r="AS282" s="438"/>
      <c r="AT282" s="438"/>
      <c r="AU282" s="438"/>
      <c r="AV282" s="438"/>
      <c r="AW282" s="438"/>
      <c r="AX282" s="438"/>
      <c r="AY282" s="438"/>
      <c r="AZ282" s="438"/>
      <c r="BA282" s="438"/>
      <c r="BB282" s="438"/>
      <c r="BC282" s="438"/>
      <c r="BD282" s="438"/>
      <c r="BE282" s="438"/>
    </row>
    <row r="283" spans="30:57" x14ac:dyDescent="0.15">
      <c r="AD283" s="438"/>
      <c r="AE283" s="438"/>
      <c r="AF283" s="438"/>
      <c r="AG283" s="438"/>
      <c r="AH283" s="438"/>
      <c r="AI283" s="438"/>
      <c r="AJ283" s="438"/>
      <c r="AK283" s="438"/>
      <c r="AL283" s="438"/>
      <c r="AM283" s="438"/>
      <c r="AN283" s="438"/>
      <c r="AO283" s="438"/>
      <c r="AP283" s="438"/>
      <c r="AQ283" s="438"/>
      <c r="AR283" s="438"/>
      <c r="AS283" s="438"/>
      <c r="AT283" s="438"/>
      <c r="AU283" s="438"/>
      <c r="AV283" s="438"/>
      <c r="AW283" s="438"/>
      <c r="AX283" s="438"/>
      <c r="AY283" s="438"/>
      <c r="AZ283" s="438"/>
      <c r="BA283" s="438"/>
      <c r="BB283" s="438"/>
      <c r="BC283" s="438"/>
      <c r="BD283" s="438"/>
      <c r="BE283" s="438"/>
    </row>
    <row r="284" spans="30:57" x14ac:dyDescent="0.15">
      <c r="AD284" s="438"/>
      <c r="AE284" s="438"/>
      <c r="AF284" s="438"/>
      <c r="AG284" s="438"/>
      <c r="AH284" s="438"/>
      <c r="AI284" s="438"/>
      <c r="AJ284" s="438"/>
      <c r="AK284" s="438"/>
      <c r="AL284" s="438"/>
      <c r="AM284" s="438"/>
      <c r="AN284" s="438"/>
      <c r="AO284" s="438"/>
      <c r="AP284" s="438"/>
      <c r="AQ284" s="438"/>
      <c r="AR284" s="438"/>
      <c r="AS284" s="438"/>
      <c r="AT284" s="438"/>
      <c r="AU284" s="438"/>
      <c r="AV284" s="438"/>
      <c r="AW284" s="438"/>
      <c r="AX284" s="438"/>
      <c r="AY284" s="438"/>
      <c r="AZ284" s="438"/>
      <c r="BA284" s="438"/>
      <c r="BB284" s="438"/>
      <c r="BC284" s="438"/>
      <c r="BD284" s="438"/>
      <c r="BE284" s="438"/>
    </row>
    <row r="285" spans="30:57" x14ac:dyDescent="0.15">
      <c r="AD285" s="438"/>
      <c r="AE285" s="438"/>
      <c r="AF285" s="438"/>
      <c r="AG285" s="438"/>
      <c r="AH285" s="438"/>
      <c r="AI285" s="438"/>
      <c r="AJ285" s="438"/>
      <c r="AK285" s="438"/>
      <c r="AL285" s="438"/>
      <c r="AM285" s="438"/>
      <c r="AN285" s="438"/>
      <c r="AO285" s="438"/>
      <c r="AP285" s="438"/>
      <c r="AQ285" s="438"/>
      <c r="AR285" s="438"/>
      <c r="AS285" s="438"/>
      <c r="AT285" s="438"/>
      <c r="AU285" s="438"/>
      <c r="AV285" s="438"/>
      <c r="AW285" s="438"/>
      <c r="AX285" s="438"/>
      <c r="AY285" s="438"/>
      <c r="AZ285" s="438"/>
      <c r="BA285" s="438"/>
      <c r="BB285" s="438"/>
      <c r="BC285" s="438"/>
      <c r="BD285" s="438"/>
      <c r="BE285" s="438"/>
    </row>
    <row r="286" spans="30:57" x14ac:dyDescent="0.15">
      <c r="AD286" s="438"/>
      <c r="AE286" s="438"/>
      <c r="AF286" s="438"/>
      <c r="AG286" s="438"/>
      <c r="AH286" s="438"/>
      <c r="AI286" s="438"/>
      <c r="AJ286" s="438"/>
      <c r="AK286" s="438"/>
      <c r="AL286" s="438"/>
      <c r="AM286" s="438"/>
      <c r="AN286" s="438"/>
      <c r="AO286" s="438"/>
      <c r="AP286" s="438"/>
      <c r="AQ286" s="438"/>
      <c r="AR286" s="438"/>
      <c r="AS286" s="438"/>
      <c r="AT286" s="438"/>
      <c r="AU286" s="438"/>
      <c r="AV286" s="438"/>
      <c r="AW286" s="438"/>
      <c r="AX286" s="438"/>
      <c r="AY286" s="438"/>
      <c r="AZ286" s="438"/>
      <c r="BA286" s="438"/>
      <c r="BB286" s="438"/>
      <c r="BC286" s="438"/>
      <c r="BD286" s="438"/>
      <c r="BE286" s="438"/>
    </row>
    <row r="287" spans="30:57" x14ac:dyDescent="0.15">
      <c r="AD287" s="438"/>
      <c r="AE287" s="438"/>
      <c r="AF287" s="438"/>
      <c r="AG287" s="438"/>
      <c r="AH287" s="438"/>
      <c r="AI287" s="438"/>
      <c r="AJ287" s="438"/>
      <c r="AK287" s="438"/>
      <c r="AL287" s="438"/>
      <c r="AM287" s="438"/>
      <c r="AN287" s="438"/>
      <c r="AO287" s="438"/>
      <c r="AP287" s="438"/>
      <c r="AQ287" s="438"/>
      <c r="AR287" s="438"/>
      <c r="AS287" s="438"/>
      <c r="AT287" s="438"/>
      <c r="AU287" s="438"/>
      <c r="AV287" s="438"/>
      <c r="AW287" s="438"/>
      <c r="AX287" s="438"/>
      <c r="AY287" s="438"/>
      <c r="AZ287" s="438"/>
      <c r="BA287" s="438"/>
      <c r="BB287" s="438"/>
      <c r="BC287" s="438"/>
      <c r="BD287" s="438"/>
      <c r="BE287" s="438"/>
    </row>
    <row r="288" spans="30:57" x14ac:dyDescent="0.15">
      <c r="AD288" s="438"/>
      <c r="AE288" s="438"/>
      <c r="AF288" s="438"/>
      <c r="AG288" s="438"/>
      <c r="AH288" s="438"/>
      <c r="AI288" s="438"/>
      <c r="AJ288" s="438"/>
      <c r="AK288" s="438"/>
      <c r="AL288" s="438"/>
      <c r="AM288" s="438"/>
      <c r="AN288" s="438"/>
      <c r="AO288" s="438"/>
      <c r="AP288" s="438"/>
      <c r="AQ288" s="438"/>
      <c r="AR288" s="438"/>
      <c r="AS288" s="438"/>
      <c r="AT288" s="438"/>
      <c r="AU288" s="438"/>
      <c r="AV288" s="438"/>
      <c r="AW288" s="438"/>
      <c r="AX288" s="438"/>
      <c r="AY288" s="438"/>
      <c r="AZ288" s="438"/>
      <c r="BA288" s="438"/>
      <c r="BB288" s="438"/>
      <c r="BC288" s="438"/>
      <c r="BD288" s="438"/>
      <c r="BE288" s="438"/>
    </row>
    <row r="289" spans="30:57" x14ac:dyDescent="0.15">
      <c r="AD289" s="438"/>
      <c r="AE289" s="438"/>
      <c r="AF289" s="438"/>
      <c r="AG289" s="438"/>
      <c r="AH289" s="438"/>
      <c r="AI289" s="438"/>
      <c r="AJ289" s="438"/>
      <c r="AK289" s="438"/>
      <c r="AL289" s="438"/>
      <c r="AM289" s="438"/>
      <c r="AN289" s="438"/>
      <c r="AO289" s="438"/>
      <c r="AP289" s="438"/>
      <c r="AQ289" s="438"/>
      <c r="AR289" s="438"/>
      <c r="AS289" s="438"/>
      <c r="AT289" s="438"/>
      <c r="AU289" s="438"/>
      <c r="AV289" s="438"/>
      <c r="AW289" s="438"/>
      <c r="AX289" s="438"/>
      <c r="AY289" s="438"/>
      <c r="AZ289" s="438"/>
      <c r="BA289" s="438"/>
      <c r="BB289" s="438"/>
      <c r="BC289" s="438"/>
      <c r="BD289" s="438"/>
      <c r="BE289" s="438"/>
    </row>
    <row r="290" spans="30:57" x14ac:dyDescent="0.15">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row>
    <row r="291" spans="30:57" x14ac:dyDescent="0.15">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row>
    <row r="292" spans="30:57" x14ac:dyDescent="0.15">
      <c r="AD292" s="438"/>
      <c r="AE292" s="438"/>
      <c r="AF292" s="438"/>
      <c r="AG292" s="438"/>
      <c r="AH292" s="438"/>
      <c r="AI292" s="438"/>
      <c r="AJ292" s="438"/>
      <c r="AK292" s="438"/>
      <c r="AL292" s="438"/>
      <c r="AM292" s="438"/>
      <c r="AN292" s="438"/>
      <c r="AO292" s="438"/>
      <c r="AP292" s="438"/>
      <c r="AQ292" s="438"/>
      <c r="AR292" s="438"/>
      <c r="AS292" s="438"/>
      <c r="AT292" s="438"/>
      <c r="AU292" s="438"/>
      <c r="AV292" s="438"/>
      <c r="AW292" s="438"/>
      <c r="AX292" s="438"/>
      <c r="AY292" s="438"/>
      <c r="AZ292" s="438"/>
      <c r="BA292" s="438"/>
      <c r="BB292" s="438"/>
      <c r="BC292" s="438"/>
      <c r="BD292" s="438"/>
      <c r="BE292" s="438"/>
    </row>
    <row r="293" spans="30:57" x14ac:dyDescent="0.15">
      <c r="AD293" s="438"/>
      <c r="AE293" s="438"/>
      <c r="AF293" s="438"/>
      <c r="AG293" s="438"/>
      <c r="AH293" s="438"/>
      <c r="AI293" s="438"/>
      <c r="AJ293" s="438"/>
      <c r="AK293" s="438"/>
      <c r="AL293" s="438"/>
      <c r="AM293" s="438"/>
      <c r="AN293" s="438"/>
      <c r="AO293" s="438"/>
      <c r="AP293" s="438"/>
      <c r="AQ293" s="438"/>
      <c r="AR293" s="438"/>
      <c r="AS293" s="438"/>
      <c r="AT293" s="438"/>
      <c r="AU293" s="438"/>
      <c r="AV293" s="438"/>
      <c r="AW293" s="438"/>
      <c r="AX293" s="438"/>
      <c r="AY293" s="438"/>
      <c r="AZ293" s="438"/>
      <c r="BA293" s="438"/>
      <c r="BB293" s="438"/>
      <c r="BC293" s="438"/>
      <c r="BD293" s="438"/>
      <c r="BE293" s="438"/>
    </row>
    <row r="294" spans="30:57" x14ac:dyDescent="0.15">
      <c r="AD294" s="438"/>
      <c r="AE294" s="438"/>
      <c r="AF294" s="438"/>
      <c r="AG294" s="438"/>
      <c r="AH294" s="438"/>
      <c r="AI294" s="438"/>
      <c r="AJ294" s="438"/>
      <c r="AK294" s="438"/>
      <c r="AL294" s="438"/>
      <c r="AM294" s="438"/>
      <c r="AN294" s="438"/>
      <c r="AO294" s="438"/>
      <c r="AP294" s="438"/>
      <c r="AQ294" s="438"/>
      <c r="AR294" s="438"/>
      <c r="AS294" s="438"/>
      <c r="AT294" s="438"/>
      <c r="AU294" s="438"/>
      <c r="AV294" s="438"/>
      <c r="AW294" s="438"/>
      <c r="AX294" s="438"/>
      <c r="AY294" s="438"/>
      <c r="AZ294" s="438"/>
      <c r="BA294" s="438"/>
      <c r="BB294" s="438"/>
      <c r="BC294" s="438"/>
      <c r="BD294" s="438"/>
      <c r="BE294" s="438"/>
    </row>
    <row r="295" spans="30:57" x14ac:dyDescent="0.15">
      <c r="AD295" s="438"/>
      <c r="AE295" s="438"/>
      <c r="AF295" s="438"/>
      <c r="AG295" s="438"/>
      <c r="AH295" s="438"/>
      <c r="AI295" s="438"/>
      <c r="AJ295" s="438"/>
      <c r="AK295" s="438"/>
      <c r="AL295" s="438"/>
      <c r="AM295" s="438"/>
      <c r="AN295" s="438"/>
      <c r="AO295" s="438"/>
      <c r="AP295" s="438"/>
      <c r="AQ295" s="438"/>
      <c r="AR295" s="438"/>
      <c r="AS295" s="438"/>
      <c r="AT295" s="438"/>
      <c r="AU295" s="438"/>
      <c r="AV295" s="438"/>
      <c r="AW295" s="438"/>
      <c r="AX295" s="438"/>
      <c r="AY295" s="438"/>
      <c r="AZ295" s="438"/>
      <c r="BA295" s="438"/>
      <c r="BB295" s="438"/>
      <c r="BC295" s="438"/>
      <c r="BD295" s="438"/>
      <c r="BE295" s="438"/>
    </row>
    <row r="296" spans="30:57" x14ac:dyDescent="0.15">
      <c r="AD296" s="438"/>
      <c r="AE296" s="438"/>
      <c r="AF296" s="438"/>
      <c r="AG296" s="438"/>
      <c r="AH296" s="438"/>
      <c r="AI296" s="438"/>
      <c r="AJ296" s="438"/>
      <c r="AK296" s="438"/>
      <c r="AL296" s="438"/>
      <c r="AM296" s="438"/>
      <c r="AN296" s="438"/>
      <c r="AO296" s="438"/>
      <c r="AP296" s="438"/>
      <c r="AQ296" s="438"/>
      <c r="AR296" s="438"/>
      <c r="AS296" s="438"/>
      <c r="AT296" s="438"/>
      <c r="AU296" s="438"/>
      <c r="AV296" s="438"/>
      <c r="AW296" s="438"/>
      <c r="AX296" s="438"/>
      <c r="AY296" s="438"/>
      <c r="AZ296" s="438"/>
      <c r="BA296" s="438"/>
      <c r="BB296" s="438"/>
      <c r="BC296" s="438"/>
      <c r="BD296" s="438"/>
      <c r="BE296" s="438"/>
    </row>
    <row r="297" spans="30:57" x14ac:dyDescent="0.15">
      <c r="AD297" s="438"/>
      <c r="AE297" s="438"/>
      <c r="AF297" s="438"/>
      <c r="AG297" s="438"/>
      <c r="AH297" s="438"/>
      <c r="AI297" s="438"/>
      <c r="AJ297" s="438"/>
      <c r="AK297" s="438"/>
      <c r="AL297" s="438"/>
      <c r="AM297" s="438"/>
      <c r="AN297" s="438"/>
      <c r="AO297" s="438"/>
      <c r="AP297" s="438"/>
      <c r="AQ297" s="438"/>
      <c r="AR297" s="438"/>
      <c r="AS297" s="438"/>
      <c r="AT297" s="438"/>
      <c r="AU297" s="438"/>
      <c r="AV297" s="438"/>
      <c r="AW297" s="438"/>
      <c r="AX297" s="438"/>
      <c r="AY297" s="438"/>
      <c r="AZ297" s="438"/>
      <c r="BA297" s="438"/>
      <c r="BB297" s="438"/>
      <c r="BC297" s="438"/>
      <c r="BD297" s="438"/>
      <c r="BE297" s="438"/>
    </row>
    <row r="298" spans="30:57" x14ac:dyDescent="0.15">
      <c r="AD298" s="438"/>
      <c r="AE298" s="438"/>
      <c r="AF298" s="438"/>
      <c r="AG298" s="438"/>
      <c r="AH298" s="438"/>
      <c r="AI298" s="438"/>
      <c r="AJ298" s="438"/>
      <c r="AK298" s="438"/>
      <c r="AL298" s="438"/>
      <c r="AM298" s="438"/>
      <c r="AN298" s="438"/>
      <c r="AO298" s="438"/>
      <c r="AP298" s="438"/>
      <c r="AQ298" s="438"/>
      <c r="AR298" s="438"/>
      <c r="AS298" s="438"/>
      <c r="AT298" s="438"/>
      <c r="AU298" s="438"/>
      <c r="AV298" s="438"/>
      <c r="AW298" s="438"/>
      <c r="AX298" s="438"/>
      <c r="AY298" s="438"/>
      <c r="AZ298" s="438"/>
      <c r="BA298" s="438"/>
      <c r="BB298" s="438"/>
      <c r="BC298" s="438"/>
      <c r="BD298" s="438"/>
      <c r="BE298" s="438"/>
    </row>
    <row r="299" spans="30:57" x14ac:dyDescent="0.15">
      <c r="AD299" s="438"/>
      <c r="AE299" s="438"/>
      <c r="AF299" s="438"/>
      <c r="AG299" s="438"/>
      <c r="AH299" s="438"/>
      <c r="AI299" s="438"/>
      <c r="AJ299" s="438"/>
      <c r="AK299" s="438"/>
      <c r="AL299" s="438"/>
      <c r="AM299" s="438"/>
      <c r="AN299" s="438"/>
      <c r="AO299" s="438"/>
      <c r="AP299" s="438"/>
      <c r="AQ299" s="438"/>
      <c r="AR299" s="438"/>
      <c r="AS299" s="438"/>
      <c r="AT299" s="438"/>
      <c r="AU299" s="438"/>
      <c r="AV299" s="438"/>
      <c r="AW299" s="438"/>
      <c r="AX299" s="438"/>
      <c r="AY299" s="438"/>
      <c r="AZ299" s="438"/>
      <c r="BA299" s="438"/>
      <c r="BB299" s="438"/>
      <c r="BC299" s="438"/>
      <c r="BD299" s="438"/>
      <c r="BE299" s="438"/>
    </row>
    <row r="300" spans="30:57" x14ac:dyDescent="0.15">
      <c r="AD300" s="438"/>
      <c r="AE300" s="438"/>
      <c r="AF300" s="438"/>
      <c r="AG300" s="438"/>
      <c r="AH300" s="438"/>
      <c r="AI300" s="438"/>
      <c r="AJ300" s="438"/>
      <c r="AK300" s="438"/>
      <c r="AL300" s="438"/>
      <c r="AM300" s="438"/>
      <c r="AN300" s="438"/>
      <c r="AO300" s="438"/>
      <c r="AP300" s="438"/>
      <c r="AQ300" s="438"/>
      <c r="AR300" s="438"/>
      <c r="AS300" s="438"/>
      <c r="AT300" s="438"/>
      <c r="AU300" s="438"/>
      <c r="AV300" s="438"/>
      <c r="AW300" s="438"/>
      <c r="AX300" s="438"/>
      <c r="AY300" s="438"/>
      <c r="AZ300" s="438"/>
      <c r="BA300" s="438"/>
      <c r="BB300" s="438"/>
      <c r="BC300" s="438"/>
      <c r="BD300" s="438"/>
      <c r="BE300" s="438"/>
    </row>
    <row r="301" spans="30:57" x14ac:dyDescent="0.15">
      <c r="AD301" s="438"/>
      <c r="AE301" s="438"/>
      <c r="AF301" s="438"/>
      <c r="AG301" s="438"/>
      <c r="AH301" s="438"/>
      <c r="AI301" s="438"/>
      <c r="AJ301" s="438"/>
      <c r="AK301" s="438"/>
      <c r="AL301" s="438"/>
      <c r="AM301" s="438"/>
      <c r="AN301" s="438"/>
      <c r="AO301" s="438"/>
      <c r="AP301" s="438"/>
      <c r="AQ301" s="438"/>
      <c r="AR301" s="438"/>
      <c r="AS301" s="438"/>
      <c r="AT301" s="438"/>
      <c r="AU301" s="438"/>
      <c r="AV301" s="438"/>
      <c r="AW301" s="438"/>
      <c r="AX301" s="438"/>
      <c r="AY301" s="438"/>
      <c r="AZ301" s="438"/>
      <c r="BA301" s="438"/>
      <c r="BB301" s="438"/>
      <c r="BC301" s="438"/>
      <c r="BD301" s="438"/>
      <c r="BE301" s="438"/>
    </row>
    <row r="302" spans="30:57" x14ac:dyDescent="0.15">
      <c r="AD302" s="438"/>
      <c r="AE302" s="438"/>
      <c r="AF302" s="438"/>
      <c r="AG302" s="438"/>
      <c r="AH302" s="438"/>
      <c r="AI302" s="438"/>
      <c r="AJ302" s="438"/>
      <c r="AK302" s="438"/>
      <c r="AL302" s="438"/>
      <c r="AM302" s="438"/>
      <c r="AN302" s="438"/>
      <c r="AO302" s="438"/>
      <c r="AP302" s="438"/>
      <c r="AQ302" s="438"/>
      <c r="AR302" s="438"/>
      <c r="AS302" s="438"/>
      <c r="AT302" s="438"/>
      <c r="AU302" s="438"/>
      <c r="AV302" s="438"/>
      <c r="AW302" s="438"/>
      <c r="AX302" s="438"/>
      <c r="AY302" s="438"/>
      <c r="AZ302" s="438"/>
      <c r="BA302" s="438"/>
      <c r="BB302" s="438"/>
      <c r="BC302" s="438"/>
      <c r="BD302" s="438"/>
      <c r="BE302" s="438"/>
    </row>
    <row r="303" spans="30:57" x14ac:dyDescent="0.15">
      <c r="AD303" s="438"/>
      <c r="AE303" s="438"/>
      <c r="AF303" s="438"/>
      <c r="AG303" s="438"/>
      <c r="AH303" s="438"/>
      <c r="AI303" s="438"/>
      <c r="AJ303" s="438"/>
      <c r="AK303" s="438"/>
      <c r="AL303" s="438"/>
      <c r="AM303" s="438"/>
      <c r="AN303" s="438"/>
      <c r="AO303" s="438"/>
      <c r="AP303" s="438"/>
      <c r="AQ303" s="438"/>
      <c r="AR303" s="438"/>
      <c r="AS303" s="438"/>
      <c r="AT303" s="438"/>
      <c r="AU303" s="438"/>
      <c r="AV303" s="438"/>
      <c r="AW303" s="438"/>
      <c r="AX303" s="438"/>
      <c r="AY303" s="438"/>
      <c r="AZ303" s="438"/>
      <c r="BA303" s="438"/>
      <c r="BB303" s="438"/>
      <c r="BC303" s="438"/>
      <c r="BD303" s="438"/>
      <c r="BE303" s="438"/>
    </row>
    <row r="304" spans="30:57" x14ac:dyDescent="0.15">
      <c r="AD304" s="438"/>
      <c r="AE304" s="438"/>
      <c r="AF304" s="438"/>
      <c r="AG304" s="438"/>
      <c r="AH304" s="438"/>
      <c r="AI304" s="438"/>
      <c r="AJ304" s="438"/>
      <c r="AK304" s="438"/>
      <c r="AL304" s="438"/>
      <c r="AM304" s="438"/>
      <c r="AN304" s="438"/>
      <c r="AO304" s="438"/>
      <c r="AP304" s="438"/>
      <c r="AQ304" s="438"/>
      <c r="AR304" s="438"/>
      <c r="AS304" s="438"/>
      <c r="AT304" s="438"/>
      <c r="AU304" s="438"/>
      <c r="AV304" s="438"/>
      <c r="AW304" s="438"/>
      <c r="AX304" s="438"/>
      <c r="AY304" s="438"/>
      <c r="AZ304" s="438"/>
      <c r="BA304" s="438"/>
      <c r="BB304" s="438"/>
      <c r="BC304" s="438"/>
      <c r="BD304" s="438"/>
      <c r="BE304" s="438"/>
    </row>
    <row r="305" spans="30:57" x14ac:dyDescent="0.15">
      <c r="AD305" s="438"/>
      <c r="AE305" s="438"/>
      <c r="AF305" s="438"/>
      <c r="AG305" s="438"/>
      <c r="AH305" s="438"/>
      <c r="AI305" s="438"/>
      <c r="AJ305" s="438"/>
      <c r="AK305" s="438"/>
      <c r="AL305" s="438"/>
      <c r="AM305" s="438"/>
      <c r="AN305" s="438"/>
      <c r="AO305" s="438"/>
      <c r="AP305" s="438"/>
      <c r="AQ305" s="438"/>
      <c r="AR305" s="438"/>
      <c r="AS305" s="438"/>
      <c r="AT305" s="438"/>
      <c r="AU305" s="438"/>
      <c r="AV305" s="438"/>
      <c r="AW305" s="438"/>
      <c r="AX305" s="438"/>
      <c r="AY305" s="438"/>
      <c r="AZ305" s="438"/>
      <c r="BA305" s="438"/>
      <c r="BB305" s="438"/>
      <c r="BC305" s="438"/>
      <c r="BD305" s="438"/>
      <c r="BE305" s="438"/>
    </row>
    <row r="306" spans="30:57" x14ac:dyDescent="0.15">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c r="AX306" s="438"/>
      <c r="AY306" s="438"/>
      <c r="AZ306" s="438"/>
      <c r="BA306" s="438"/>
      <c r="BB306" s="438"/>
      <c r="BC306" s="438"/>
      <c r="BD306" s="438"/>
      <c r="BE306" s="438"/>
    </row>
    <row r="307" spans="30:57" x14ac:dyDescent="0.15">
      <c r="AD307" s="438"/>
      <c r="AE307" s="438"/>
      <c r="AF307" s="438"/>
      <c r="AG307" s="438"/>
      <c r="AH307" s="438"/>
      <c r="AI307" s="438"/>
      <c r="AJ307" s="438"/>
      <c r="AK307" s="438"/>
      <c r="AL307" s="438"/>
      <c r="AM307" s="438"/>
      <c r="AN307" s="438"/>
      <c r="AO307" s="438"/>
      <c r="AP307" s="438"/>
      <c r="AQ307" s="438"/>
      <c r="AR307" s="438"/>
      <c r="AS307" s="438"/>
      <c r="AT307" s="438"/>
      <c r="AU307" s="438"/>
      <c r="AV307" s="438"/>
      <c r="AW307" s="438"/>
      <c r="AX307" s="438"/>
      <c r="AY307" s="438"/>
      <c r="AZ307" s="438"/>
      <c r="BA307" s="438"/>
      <c r="BB307" s="438"/>
      <c r="BC307" s="438"/>
      <c r="BD307" s="438"/>
      <c r="BE307" s="438"/>
    </row>
    <row r="308" spans="30:57" x14ac:dyDescent="0.15">
      <c r="AD308" s="438"/>
      <c r="AE308" s="438"/>
      <c r="AF308" s="438"/>
      <c r="AG308" s="438"/>
      <c r="AH308" s="438"/>
      <c r="AI308" s="438"/>
      <c r="AJ308" s="438"/>
      <c r="AK308" s="438"/>
      <c r="AL308" s="438"/>
      <c r="AM308" s="438"/>
      <c r="AN308" s="438"/>
      <c r="AO308" s="438"/>
      <c r="AP308" s="438"/>
      <c r="AQ308" s="438"/>
      <c r="AR308" s="438"/>
      <c r="AS308" s="438"/>
      <c r="AT308" s="438"/>
      <c r="AU308" s="438"/>
      <c r="AV308" s="438"/>
      <c r="AW308" s="438"/>
      <c r="AX308" s="438"/>
      <c r="AY308" s="438"/>
      <c r="AZ308" s="438"/>
      <c r="BA308" s="438"/>
      <c r="BB308" s="438"/>
      <c r="BC308" s="438"/>
      <c r="BD308" s="438"/>
      <c r="BE308" s="438"/>
    </row>
    <row r="309" spans="30:57" x14ac:dyDescent="0.15">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row>
    <row r="310" spans="30:57" x14ac:dyDescent="0.15">
      <c r="AD310" s="438"/>
      <c r="AE310" s="438"/>
      <c r="AF310" s="438"/>
      <c r="AG310" s="438"/>
      <c r="AH310" s="438"/>
      <c r="AI310" s="438"/>
      <c r="AJ310" s="438"/>
      <c r="AK310" s="438"/>
      <c r="AL310" s="438"/>
      <c r="AM310" s="438"/>
      <c r="AN310" s="438"/>
      <c r="AO310" s="438"/>
      <c r="AP310" s="438"/>
      <c r="AQ310" s="438"/>
      <c r="AR310" s="438"/>
      <c r="AS310" s="438"/>
      <c r="AT310" s="438"/>
      <c r="AU310" s="438"/>
      <c r="AV310" s="438"/>
      <c r="AW310" s="438"/>
      <c r="AX310" s="438"/>
      <c r="AY310" s="438"/>
      <c r="AZ310" s="438"/>
      <c r="BA310" s="438"/>
      <c r="BB310" s="438"/>
      <c r="BC310" s="438"/>
      <c r="BD310" s="438"/>
      <c r="BE310" s="438"/>
    </row>
    <row r="311" spans="30:57" x14ac:dyDescent="0.15">
      <c r="AD311" s="438"/>
      <c r="AE311" s="438"/>
      <c r="AF311" s="438"/>
      <c r="AG311" s="438"/>
      <c r="AH311" s="438"/>
      <c r="AI311" s="438"/>
      <c r="AJ311" s="438"/>
      <c r="AK311" s="438"/>
      <c r="AL311" s="438"/>
      <c r="AM311" s="438"/>
      <c r="AN311" s="438"/>
      <c r="AO311" s="438"/>
      <c r="AP311" s="438"/>
      <c r="AQ311" s="438"/>
      <c r="AR311" s="438"/>
      <c r="AS311" s="438"/>
      <c r="AT311" s="438"/>
      <c r="AU311" s="438"/>
      <c r="AV311" s="438"/>
      <c r="AW311" s="438"/>
      <c r="AX311" s="438"/>
      <c r="AY311" s="438"/>
      <c r="AZ311" s="438"/>
      <c r="BA311" s="438"/>
      <c r="BB311" s="438"/>
      <c r="BC311" s="438"/>
      <c r="BD311" s="438"/>
      <c r="BE311" s="438"/>
    </row>
    <row r="312" spans="30:57" x14ac:dyDescent="0.15">
      <c r="AD312" s="438"/>
      <c r="AE312" s="438"/>
      <c r="AF312" s="438"/>
      <c r="AG312" s="438"/>
      <c r="AH312" s="438"/>
      <c r="AI312" s="438"/>
      <c r="AJ312" s="438"/>
      <c r="AK312" s="438"/>
      <c r="AL312" s="438"/>
      <c r="AM312" s="438"/>
      <c r="AN312" s="438"/>
      <c r="AO312" s="438"/>
      <c r="AP312" s="438"/>
      <c r="AQ312" s="438"/>
      <c r="AR312" s="438"/>
      <c r="AS312" s="438"/>
      <c r="AT312" s="438"/>
      <c r="AU312" s="438"/>
      <c r="AV312" s="438"/>
      <c r="AW312" s="438"/>
      <c r="AX312" s="438"/>
      <c r="AY312" s="438"/>
      <c r="AZ312" s="438"/>
      <c r="BA312" s="438"/>
      <c r="BB312" s="438"/>
      <c r="BC312" s="438"/>
      <c r="BD312" s="438"/>
      <c r="BE312" s="438"/>
    </row>
    <row r="313" spans="30:57" x14ac:dyDescent="0.15">
      <c r="AD313" s="438"/>
      <c r="AE313" s="438"/>
      <c r="AF313" s="438"/>
      <c r="AG313" s="438"/>
      <c r="AH313" s="438"/>
      <c r="AI313" s="438"/>
      <c r="AJ313" s="438"/>
      <c r="AK313" s="438"/>
      <c r="AL313" s="438"/>
      <c r="AM313" s="438"/>
      <c r="AN313" s="438"/>
      <c r="AO313" s="438"/>
      <c r="AP313" s="438"/>
      <c r="AQ313" s="438"/>
      <c r="AR313" s="438"/>
      <c r="AS313" s="438"/>
      <c r="AT313" s="438"/>
      <c r="AU313" s="438"/>
      <c r="AV313" s="438"/>
      <c r="AW313" s="438"/>
      <c r="AX313" s="438"/>
      <c r="AY313" s="438"/>
      <c r="AZ313" s="438"/>
      <c r="BA313" s="438"/>
      <c r="BB313" s="438"/>
      <c r="BC313" s="438"/>
      <c r="BD313" s="438"/>
      <c r="BE313" s="438"/>
    </row>
    <row r="314" spans="30:57" x14ac:dyDescent="0.15">
      <c r="AD314" s="438"/>
      <c r="AE314" s="438"/>
      <c r="AF314" s="438"/>
      <c r="AG314" s="438"/>
      <c r="AH314" s="438"/>
      <c r="AI314" s="438"/>
      <c r="AJ314" s="438"/>
      <c r="AK314" s="438"/>
      <c r="AL314" s="438"/>
      <c r="AM314" s="438"/>
      <c r="AN314" s="438"/>
      <c r="AO314" s="438"/>
      <c r="AP314" s="438"/>
      <c r="AQ314" s="438"/>
      <c r="AR314" s="438"/>
      <c r="AS314" s="438"/>
      <c r="AT314" s="438"/>
      <c r="AU314" s="438"/>
      <c r="AV314" s="438"/>
      <c r="AW314" s="438"/>
      <c r="AX314" s="438"/>
      <c r="AY314" s="438"/>
      <c r="AZ314" s="438"/>
      <c r="BA314" s="438"/>
      <c r="BB314" s="438"/>
      <c r="BC314" s="438"/>
      <c r="BD314" s="438"/>
      <c r="BE314" s="438"/>
    </row>
    <row r="315" spans="30:57" x14ac:dyDescent="0.15">
      <c r="AD315" s="438"/>
      <c r="AE315" s="438"/>
      <c r="AF315" s="438"/>
      <c r="AG315" s="438"/>
      <c r="AH315" s="438"/>
      <c r="AI315" s="438"/>
      <c r="AJ315" s="438"/>
      <c r="AK315" s="438"/>
      <c r="AL315" s="438"/>
      <c r="AM315" s="438"/>
      <c r="AN315" s="438"/>
      <c r="AO315" s="438"/>
      <c r="AP315" s="438"/>
      <c r="AQ315" s="438"/>
      <c r="AR315" s="438"/>
      <c r="AS315" s="438"/>
      <c r="AT315" s="438"/>
      <c r="AU315" s="438"/>
      <c r="AV315" s="438"/>
      <c r="AW315" s="438"/>
      <c r="AX315" s="438"/>
      <c r="AY315" s="438"/>
      <c r="AZ315" s="438"/>
      <c r="BA315" s="438"/>
      <c r="BB315" s="438"/>
      <c r="BC315" s="438"/>
      <c r="BD315" s="438"/>
      <c r="BE315" s="438"/>
    </row>
    <row r="316" spans="30:57" x14ac:dyDescent="0.15">
      <c r="AD316" s="438"/>
      <c r="AE316" s="438"/>
      <c r="AF316" s="438"/>
      <c r="AG316" s="438"/>
      <c r="AH316" s="438"/>
      <c r="AI316" s="438"/>
      <c r="AJ316" s="438"/>
      <c r="AK316" s="438"/>
      <c r="AL316" s="438"/>
      <c r="AM316" s="438"/>
      <c r="AN316" s="438"/>
      <c r="AO316" s="438"/>
      <c r="AP316" s="438"/>
      <c r="AQ316" s="438"/>
      <c r="AR316" s="438"/>
      <c r="AS316" s="438"/>
      <c r="AT316" s="438"/>
      <c r="AU316" s="438"/>
      <c r="AV316" s="438"/>
      <c r="AW316" s="438"/>
      <c r="AX316" s="438"/>
      <c r="AY316" s="438"/>
      <c r="AZ316" s="438"/>
      <c r="BA316" s="438"/>
      <c r="BB316" s="438"/>
      <c r="BC316" s="438"/>
      <c r="BD316" s="438"/>
      <c r="BE316" s="438"/>
    </row>
    <row r="317" spans="30:57" x14ac:dyDescent="0.15">
      <c r="AD317" s="438"/>
      <c r="AE317" s="438"/>
      <c r="AF317" s="438"/>
      <c r="AG317" s="438"/>
      <c r="AH317" s="438"/>
      <c r="AI317" s="438"/>
      <c r="AJ317" s="438"/>
      <c r="AK317" s="438"/>
      <c r="AL317" s="438"/>
      <c r="AM317" s="438"/>
      <c r="AN317" s="438"/>
      <c r="AO317" s="438"/>
      <c r="AP317" s="438"/>
      <c r="AQ317" s="438"/>
      <c r="AR317" s="438"/>
      <c r="AS317" s="438"/>
      <c r="AT317" s="438"/>
      <c r="AU317" s="438"/>
      <c r="AV317" s="438"/>
      <c r="AW317" s="438"/>
      <c r="AX317" s="438"/>
      <c r="AY317" s="438"/>
      <c r="AZ317" s="438"/>
      <c r="BA317" s="438"/>
      <c r="BB317" s="438"/>
      <c r="BC317" s="438"/>
      <c r="BD317" s="438"/>
      <c r="BE317" s="438"/>
    </row>
    <row r="318" spans="30:57" x14ac:dyDescent="0.15">
      <c r="AD318" s="438"/>
      <c r="AE318" s="438"/>
      <c r="AF318" s="438"/>
      <c r="AG318" s="438"/>
      <c r="AH318" s="438"/>
      <c r="AI318" s="438"/>
      <c r="AJ318" s="438"/>
      <c r="AK318" s="438"/>
      <c r="AL318" s="438"/>
      <c r="AM318" s="438"/>
      <c r="AN318" s="438"/>
      <c r="AO318" s="438"/>
      <c r="AP318" s="438"/>
      <c r="AQ318" s="438"/>
      <c r="AR318" s="438"/>
      <c r="AS318" s="438"/>
      <c r="AT318" s="438"/>
      <c r="AU318" s="438"/>
      <c r="AV318" s="438"/>
      <c r="AW318" s="438"/>
      <c r="AX318" s="438"/>
      <c r="AY318" s="438"/>
      <c r="AZ318" s="438"/>
      <c r="BA318" s="438"/>
      <c r="BB318" s="438"/>
      <c r="BC318" s="438"/>
      <c r="BD318" s="438"/>
      <c r="BE318" s="438"/>
    </row>
    <row r="319" spans="30:57" x14ac:dyDescent="0.15">
      <c r="AD319" s="438"/>
      <c r="AE319" s="438"/>
      <c r="AF319" s="438"/>
      <c r="AG319" s="438"/>
      <c r="AH319" s="438"/>
      <c r="AI319" s="438"/>
      <c r="AJ319" s="438"/>
      <c r="AK319" s="438"/>
      <c r="AL319" s="438"/>
      <c r="AM319" s="438"/>
      <c r="AN319" s="438"/>
      <c r="AO319" s="438"/>
      <c r="AP319" s="438"/>
      <c r="AQ319" s="438"/>
      <c r="AR319" s="438"/>
      <c r="AS319" s="438"/>
      <c r="AT319" s="438"/>
      <c r="AU319" s="438"/>
      <c r="AV319" s="438"/>
      <c r="AW319" s="438"/>
      <c r="AX319" s="438"/>
      <c r="AY319" s="438"/>
      <c r="AZ319" s="438"/>
      <c r="BA319" s="438"/>
      <c r="BB319" s="438"/>
      <c r="BC319" s="438"/>
      <c r="BD319" s="438"/>
      <c r="BE319" s="438"/>
    </row>
    <row r="320" spans="30:57" x14ac:dyDescent="0.15">
      <c r="AD320" s="438"/>
      <c r="AE320" s="438"/>
      <c r="AF320" s="438"/>
      <c r="AG320" s="438"/>
      <c r="AH320" s="438"/>
      <c r="AI320" s="438"/>
      <c r="AJ320" s="438"/>
      <c r="AK320" s="438"/>
      <c r="AL320" s="438"/>
      <c r="AM320" s="438"/>
      <c r="AN320" s="438"/>
      <c r="AO320" s="438"/>
      <c r="AP320" s="438"/>
      <c r="AQ320" s="438"/>
      <c r="AR320" s="438"/>
      <c r="AS320" s="438"/>
      <c r="AT320" s="438"/>
      <c r="AU320" s="438"/>
      <c r="AV320" s="438"/>
      <c r="AW320" s="438"/>
      <c r="AX320" s="438"/>
      <c r="AY320" s="438"/>
      <c r="AZ320" s="438"/>
      <c r="BA320" s="438"/>
      <c r="BB320" s="438"/>
      <c r="BC320" s="438"/>
      <c r="BD320" s="438"/>
      <c r="BE320" s="438"/>
    </row>
    <row r="321" spans="30:57" x14ac:dyDescent="0.15">
      <c r="AD321" s="438"/>
      <c r="AE321" s="438"/>
      <c r="AF321" s="438"/>
      <c r="AG321" s="438"/>
      <c r="AH321" s="438"/>
      <c r="AI321" s="438"/>
      <c r="AJ321" s="438"/>
      <c r="AK321" s="438"/>
      <c r="AL321" s="438"/>
      <c r="AM321" s="438"/>
      <c r="AN321" s="438"/>
      <c r="AO321" s="438"/>
      <c r="AP321" s="438"/>
      <c r="AQ321" s="438"/>
      <c r="AR321" s="438"/>
      <c r="AS321" s="438"/>
      <c r="AT321" s="438"/>
      <c r="AU321" s="438"/>
      <c r="AV321" s="438"/>
      <c r="AW321" s="438"/>
      <c r="AX321" s="438"/>
      <c r="AY321" s="438"/>
      <c r="AZ321" s="438"/>
      <c r="BA321" s="438"/>
      <c r="BB321" s="438"/>
      <c r="BC321" s="438"/>
      <c r="BD321" s="438"/>
      <c r="BE321" s="438"/>
    </row>
    <row r="322" spans="30:57" x14ac:dyDescent="0.15">
      <c r="AD322" s="438"/>
      <c r="AE322" s="438"/>
      <c r="AF322" s="438"/>
      <c r="AG322" s="438"/>
      <c r="AH322" s="438"/>
      <c r="AI322" s="438"/>
      <c r="AJ322" s="438"/>
      <c r="AK322" s="438"/>
      <c r="AL322" s="438"/>
      <c r="AM322" s="438"/>
      <c r="AN322" s="438"/>
      <c r="AO322" s="438"/>
      <c r="AP322" s="438"/>
      <c r="AQ322" s="438"/>
      <c r="AR322" s="438"/>
      <c r="AS322" s="438"/>
      <c r="AT322" s="438"/>
      <c r="AU322" s="438"/>
      <c r="AV322" s="438"/>
      <c r="AW322" s="438"/>
      <c r="AX322" s="438"/>
      <c r="AY322" s="438"/>
      <c r="AZ322" s="438"/>
      <c r="BA322" s="438"/>
      <c r="BB322" s="438"/>
      <c r="BC322" s="438"/>
      <c r="BD322" s="438"/>
      <c r="BE322" s="438"/>
    </row>
    <row r="323" spans="30:57" x14ac:dyDescent="0.15">
      <c r="AD323" s="438"/>
      <c r="AE323" s="438"/>
      <c r="AF323" s="438"/>
      <c r="AG323" s="438"/>
      <c r="AH323" s="438"/>
      <c r="AI323" s="438"/>
      <c r="AJ323" s="438"/>
      <c r="AK323" s="438"/>
      <c r="AL323" s="438"/>
      <c r="AM323" s="438"/>
      <c r="AN323" s="438"/>
      <c r="AO323" s="438"/>
      <c r="AP323" s="438"/>
      <c r="AQ323" s="438"/>
      <c r="AR323" s="438"/>
      <c r="AS323" s="438"/>
      <c r="AT323" s="438"/>
      <c r="AU323" s="438"/>
      <c r="AV323" s="438"/>
      <c r="AW323" s="438"/>
      <c r="AX323" s="438"/>
      <c r="AY323" s="438"/>
      <c r="AZ323" s="438"/>
      <c r="BA323" s="438"/>
      <c r="BB323" s="438"/>
      <c r="BC323" s="438"/>
      <c r="BD323" s="438"/>
      <c r="BE323" s="438"/>
    </row>
    <row r="324" spans="30:57" x14ac:dyDescent="0.15">
      <c r="AD324" s="438"/>
      <c r="AE324" s="438"/>
      <c r="AF324" s="438"/>
      <c r="AG324" s="438"/>
      <c r="AH324" s="438"/>
      <c r="AI324" s="438"/>
      <c r="AJ324" s="438"/>
      <c r="AK324" s="438"/>
      <c r="AL324" s="438"/>
      <c r="AM324" s="438"/>
      <c r="AN324" s="438"/>
      <c r="AO324" s="438"/>
      <c r="AP324" s="438"/>
      <c r="AQ324" s="438"/>
      <c r="AR324" s="438"/>
      <c r="AS324" s="438"/>
      <c r="AT324" s="438"/>
      <c r="AU324" s="438"/>
      <c r="AV324" s="438"/>
      <c r="AW324" s="438"/>
      <c r="AX324" s="438"/>
      <c r="AY324" s="438"/>
      <c r="AZ324" s="438"/>
      <c r="BA324" s="438"/>
      <c r="BB324" s="438"/>
      <c r="BC324" s="438"/>
      <c r="BD324" s="438"/>
      <c r="BE324" s="438"/>
    </row>
    <row r="325" spans="30:57" x14ac:dyDescent="0.15">
      <c r="AD325" s="438"/>
      <c r="AE325" s="438"/>
      <c r="AF325" s="438"/>
      <c r="AG325" s="438"/>
      <c r="AH325" s="438"/>
      <c r="AI325" s="438"/>
      <c r="AJ325" s="438"/>
      <c r="AK325" s="438"/>
      <c r="AL325" s="438"/>
      <c r="AM325" s="438"/>
      <c r="AN325" s="438"/>
      <c r="AO325" s="438"/>
      <c r="AP325" s="438"/>
      <c r="AQ325" s="438"/>
      <c r="AR325" s="438"/>
      <c r="AS325" s="438"/>
      <c r="AT325" s="438"/>
      <c r="AU325" s="438"/>
      <c r="AV325" s="438"/>
      <c r="AW325" s="438"/>
      <c r="AX325" s="438"/>
      <c r="AY325" s="438"/>
      <c r="AZ325" s="438"/>
      <c r="BA325" s="438"/>
      <c r="BB325" s="438"/>
      <c r="BC325" s="438"/>
      <c r="BD325" s="438"/>
      <c r="BE325" s="438"/>
    </row>
    <row r="326" spans="30:57" x14ac:dyDescent="0.15">
      <c r="AD326" s="438"/>
      <c r="AE326" s="438"/>
      <c r="AF326" s="438"/>
      <c r="AG326" s="438"/>
      <c r="AH326" s="438"/>
      <c r="AI326" s="438"/>
      <c r="AJ326" s="438"/>
      <c r="AK326" s="438"/>
      <c r="AL326" s="438"/>
      <c r="AM326" s="438"/>
      <c r="AN326" s="438"/>
      <c r="AO326" s="438"/>
      <c r="AP326" s="438"/>
      <c r="AQ326" s="438"/>
      <c r="AR326" s="438"/>
      <c r="AS326" s="438"/>
      <c r="AT326" s="438"/>
      <c r="AU326" s="438"/>
      <c r="AV326" s="438"/>
      <c r="AW326" s="438"/>
      <c r="AX326" s="438"/>
      <c r="AY326" s="438"/>
      <c r="AZ326" s="438"/>
      <c r="BA326" s="438"/>
      <c r="BB326" s="438"/>
      <c r="BC326" s="438"/>
      <c r="BD326" s="438"/>
      <c r="BE326" s="438"/>
    </row>
    <row r="327" spans="30:57" x14ac:dyDescent="0.15">
      <c r="AD327" s="438"/>
      <c r="AE327" s="438"/>
      <c r="AF327" s="438"/>
      <c r="AG327" s="438"/>
      <c r="AH327" s="438"/>
      <c r="AI327" s="438"/>
      <c r="AJ327" s="438"/>
      <c r="AK327" s="438"/>
      <c r="AL327" s="438"/>
      <c r="AM327" s="438"/>
      <c r="AN327" s="438"/>
      <c r="AO327" s="438"/>
      <c r="AP327" s="438"/>
      <c r="AQ327" s="438"/>
      <c r="AR327" s="438"/>
      <c r="AS327" s="438"/>
      <c r="AT327" s="438"/>
      <c r="AU327" s="438"/>
      <c r="AV327" s="438"/>
      <c r="AW327" s="438"/>
      <c r="AX327" s="438"/>
      <c r="AY327" s="438"/>
      <c r="AZ327" s="438"/>
      <c r="BA327" s="438"/>
      <c r="BB327" s="438"/>
      <c r="BC327" s="438"/>
      <c r="BD327" s="438"/>
      <c r="BE327" s="438"/>
    </row>
    <row r="328" spans="30:57" x14ac:dyDescent="0.15">
      <c r="AD328" s="438"/>
      <c r="AE328" s="438"/>
      <c r="AF328" s="438"/>
      <c r="AG328" s="438"/>
      <c r="AH328" s="438"/>
      <c r="AI328" s="438"/>
      <c r="AJ328" s="438"/>
      <c r="AK328" s="438"/>
      <c r="AL328" s="438"/>
      <c r="AM328" s="438"/>
      <c r="AN328" s="438"/>
      <c r="AO328" s="438"/>
      <c r="AP328" s="438"/>
      <c r="AQ328" s="438"/>
      <c r="AR328" s="438"/>
      <c r="AS328" s="438"/>
      <c r="AT328" s="438"/>
      <c r="AU328" s="438"/>
      <c r="AV328" s="438"/>
      <c r="AW328" s="438"/>
      <c r="AX328" s="438"/>
      <c r="AY328" s="438"/>
      <c r="AZ328" s="438"/>
      <c r="BA328" s="438"/>
      <c r="BB328" s="438"/>
      <c r="BC328" s="438"/>
      <c r="BD328" s="438"/>
      <c r="BE328" s="438"/>
    </row>
    <row r="329" spans="30:57" x14ac:dyDescent="0.15">
      <c r="AD329" s="438"/>
      <c r="AE329" s="438"/>
      <c r="AF329" s="438"/>
      <c r="AG329" s="438"/>
      <c r="AH329" s="438"/>
      <c r="AI329" s="438"/>
      <c r="AJ329" s="438"/>
      <c r="AK329" s="438"/>
      <c r="AL329" s="438"/>
      <c r="AM329" s="438"/>
      <c r="AN329" s="438"/>
      <c r="AO329" s="438"/>
      <c r="AP329" s="438"/>
      <c r="AQ329" s="438"/>
      <c r="AR329" s="438"/>
      <c r="AS329" s="438"/>
      <c r="AT329" s="438"/>
      <c r="AU329" s="438"/>
      <c r="AV329" s="438"/>
      <c r="AW329" s="438"/>
      <c r="AX329" s="438"/>
      <c r="AY329" s="438"/>
      <c r="AZ329" s="438"/>
      <c r="BA329" s="438"/>
      <c r="BB329" s="438"/>
      <c r="BC329" s="438"/>
      <c r="BD329" s="438"/>
      <c r="BE329" s="438"/>
    </row>
    <row r="330" spans="30:57" x14ac:dyDescent="0.15">
      <c r="AD330" s="438"/>
      <c r="AE330" s="438"/>
      <c r="AF330" s="438"/>
      <c r="AG330" s="438"/>
      <c r="AH330" s="438"/>
      <c r="AI330" s="438"/>
      <c r="AJ330" s="438"/>
      <c r="AK330" s="438"/>
      <c r="AL330" s="438"/>
      <c r="AM330" s="438"/>
      <c r="AN330" s="438"/>
      <c r="AO330" s="438"/>
      <c r="AP330" s="438"/>
      <c r="AQ330" s="438"/>
      <c r="AR330" s="438"/>
      <c r="AS330" s="438"/>
      <c r="AT330" s="438"/>
      <c r="AU330" s="438"/>
      <c r="AV330" s="438"/>
      <c r="AW330" s="438"/>
      <c r="AX330" s="438"/>
      <c r="AY330" s="438"/>
      <c r="AZ330" s="438"/>
      <c r="BA330" s="438"/>
      <c r="BB330" s="438"/>
      <c r="BC330" s="438"/>
      <c r="BD330" s="438"/>
      <c r="BE330" s="438"/>
    </row>
    <row r="331" spans="30:57" x14ac:dyDescent="0.15">
      <c r="AD331" s="438"/>
      <c r="AE331" s="438"/>
      <c r="AF331" s="438"/>
      <c r="AG331" s="438"/>
      <c r="AH331" s="438"/>
      <c r="AI331" s="438"/>
      <c r="AJ331" s="438"/>
      <c r="AK331" s="438"/>
      <c r="AL331" s="438"/>
      <c r="AM331" s="438"/>
      <c r="AN331" s="438"/>
      <c r="AO331" s="438"/>
      <c r="AP331" s="438"/>
      <c r="AQ331" s="438"/>
      <c r="AR331" s="438"/>
      <c r="AS331" s="438"/>
      <c r="AT331" s="438"/>
      <c r="AU331" s="438"/>
      <c r="AV331" s="438"/>
      <c r="AW331" s="438"/>
      <c r="AX331" s="438"/>
      <c r="AY331" s="438"/>
      <c r="AZ331" s="438"/>
      <c r="BA331" s="438"/>
      <c r="BB331" s="438"/>
      <c r="BC331" s="438"/>
      <c r="BD331" s="438"/>
      <c r="BE331" s="438"/>
    </row>
    <row r="332" spans="30:57" x14ac:dyDescent="0.15">
      <c r="AD332" s="438"/>
      <c r="AE332" s="438"/>
      <c r="AF332" s="438"/>
      <c r="AG332" s="438"/>
      <c r="AH332" s="438"/>
      <c r="AI332" s="438"/>
      <c r="AJ332" s="438"/>
      <c r="AK332" s="438"/>
      <c r="AL332" s="438"/>
      <c r="AM332" s="438"/>
      <c r="AN332" s="438"/>
      <c r="AO332" s="438"/>
      <c r="AP332" s="438"/>
      <c r="AQ332" s="438"/>
      <c r="AR332" s="438"/>
      <c r="AS332" s="438"/>
      <c r="AT332" s="438"/>
      <c r="AU332" s="438"/>
      <c r="AV332" s="438"/>
      <c r="AW332" s="438"/>
      <c r="AX332" s="438"/>
      <c r="AY332" s="438"/>
      <c r="AZ332" s="438"/>
      <c r="BA332" s="438"/>
      <c r="BB332" s="438"/>
      <c r="BC332" s="438"/>
      <c r="BD332" s="438"/>
      <c r="BE332" s="438"/>
    </row>
    <row r="333" spans="30:57" x14ac:dyDescent="0.15">
      <c r="AD333" s="438"/>
      <c r="AE333" s="438"/>
      <c r="AF333" s="438"/>
      <c r="AG333" s="438"/>
      <c r="AH333" s="438"/>
      <c r="AI333" s="438"/>
      <c r="AJ333" s="438"/>
      <c r="AK333" s="438"/>
      <c r="AL333" s="438"/>
      <c r="AM333" s="438"/>
      <c r="AN333" s="438"/>
      <c r="AO333" s="438"/>
      <c r="AP333" s="438"/>
      <c r="AQ333" s="438"/>
      <c r="AR333" s="438"/>
      <c r="AS333" s="438"/>
      <c r="AT333" s="438"/>
      <c r="AU333" s="438"/>
      <c r="AV333" s="438"/>
      <c r="AW333" s="438"/>
      <c r="AX333" s="438"/>
      <c r="AY333" s="438"/>
      <c r="AZ333" s="438"/>
      <c r="BA333" s="438"/>
      <c r="BB333" s="438"/>
      <c r="BC333" s="438"/>
      <c r="BD333" s="438"/>
      <c r="BE333" s="438"/>
    </row>
    <row r="334" spans="30:57" x14ac:dyDescent="0.15">
      <c r="AD334" s="438"/>
      <c r="AE334" s="438"/>
      <c r="AF334" s="438"/>
      <c r="AG334" s="438"/>
      <c r="AH334" s="438"/>
      <c r="AI334" s="438"/>
      <c r="AJ334" s="438"/>
      <c r="AK334" s="438"/>
      <c r="AL334" s="438"/>
      <c r="AM334" s="438"/>
      <c r="AN334" s="438"/>
      <c r="AO334" s="438"/>
      <c r="AP334" s="438"/>
      <c r="AQ334" s="438"/>
      <c r="AR334" s="438"/>
      <c r="AS334" s="438"/>
      <c r="AT334" s="438"/>
      <c r="AU334" s="438"/>
      <c r="AV334" s="438"/>
      <c r="AW334" s="438"/>
      <c r="AX334" s="438"/>
      <c r="AY334" s="438"/>
      <c r="AZ334" s="438"/>
      <c r="BA334" s="438"/>
      <c r="BB334" s="438"/>
      <c r="BC334" s="438"/>
      <c r="BD334" s="438"/>
      <c r="BE334" s="438"/>
    </row>
    <row r="335" spans="30:57" x14ac:dyDescent="0.15">
      <c r="AD335" s="438"/>
      <c r="AE335" s="438"/>
      <c r="AF335" s="438"/>
      <c r="AG335" s="438"/>
      <c r="AH335" s="438"/>
      <c r="AI335" s="438"/>
      <c r="AJ335" s="438"/>
      <c r="AK335" s="438"/>
      <c r="AL335" s="438"/>
      <c r="AM335" s="438"/>
      <c r="AN335" s="438"/>
      <c r="AO335" s="438"/>
      <c r="AP335" s="438"/>
      <c r="AQ335" s="438"/>
      <c r="AR335" s="438"/>
      <c r="AS335" s="438"/>
      <c r="AT335" s="438"/>
      <c r="AU335" s="438"/>
      <c r="AV335" s="438"/>
      <c r="AW335" s="438"/>
      <c r="AX335" s="438"/>
      <c r="AY335" s="438"/>
      <c r="AZ335" s="438"/>
      <c r="BA335" s="438"/>
      <c r="BB335" s="438"/>
      <c r="BC335" s="438"/>
      <c r="BD335" s="438"/>
      <c r="BE335" s="438"/>
    </row>
    <row r="336" spans="30:57" x14ac:dyDescent="0.15">
      <c r="AD336" s="438"/>
      <c r="AE336" s="438"/>
      <c r="AF336" s="438"/>
      <c r="AG336" s="438"/>
      <c r="AH336" s="438"/>
      <c r="AI336" s="438"/>
      <c r="AJ336" s="438"/>
      <c r="AK336" s="438"/>
      <c r="AL336" s="438"/>
      <c r="AM336" s="438"/>
      <c r="AN336" s="438"/>
      <c r="AO336" s="438"/>
      <c r="AP336" s="438"/>
      <c r="AQ336" s="438"/>
      <c r="AR336" s="438"/>
      <c r="AS336" s="438"/>
      <c r="AT336" s="438"/>
      <c r="AU336" s="438"/>
      <c r="AV336" s="438"/>
      <c r="AW336" s="438"/>
      <c r="AX336" s="438"/>
      <c r="AY336" s="438"/>
      <c r="AZ336" s="438"/>
      <c r="BA336" s="438"/>
      <c r="BB336" s="438"/>
      <c r="BC336" s="438"/>
      <c r="BD336" s="438"/>
      <c r="BE336" s="438"/>
    </row>
    <row r="337" spans="30:57" x14ac:dyDescent="0.15">
      <c r="AD337" s="438"/>
      <c r="AE337" s="438"/>
      <c r="AF337" s="438"/>
      <c r="AG337" s="438"/>
      <c r="AH337" s="438"/>
      <c r="AI337" s="438"/>
      <c r="AJ337" s="438"/>
      <c r="AK337" s="438"/>
      <c r="AL337" s="438"/>
      <c r="AM337" s="438"/>
      <c r="AN337" s="438"/>
      <c r="AO337" s="438"/>
      <c r="AP337" s="438"/>
      <c r="AQ337" s="438"/>
      <c r="AR337" s="438"/>
      <c r="AS337" s="438"/>
      <c r="AT337" s="438"/>
      <c r="AU337" s="438"/>
      <c r="AV337" s="438"/>
      <c r="AW337" s="438"/>
      <c r="AX337" s="438"/>
      <c r="AY337" s="438"/>
      <c r="AZ337" s="438"/>
      <c r="BA337" s="438"/>
      <c r="BB337" s="438"/>
      <c r="BC337" s="438"/>
      <c r="BD337" s="438"/>
      <c r="BE337" s="438"/>
    </row>
    <row r="338" spans="30:57" x14ac:dyDescent="0.15">
      <c r="AD338" s="438"/>
      <c r="AE338" s="438"/>
      <c r="AF338" s="438"/>
      <c r="AG338" s="438"/>
      <c r="AH338" s="438"/>
      <c r="AI338" s="438"/>
      <c r="AJ338" s="438"/>
      <c r="AK338" s="438"/>
      <c r="AL338" s="438"/>
      <c r="AM338" s="438"/>
      <c r="AN338" s="438"/>
      <c r="AO338" s="438"/>
      <c r="AP338" s="438"/>
      <c r="AQ338" s="438"/>
      <c r="AR338" s="438"/>
      <c r="AS338" s="438"/>
      <c r="AT338" s="438"/>
      <c r="AU338" s="438"/>
      <c r="AV338" s="438"/>
      <c r="AW338" s="438"/>
      <c r="AX338" s="438"/>
      <c r="AY338" s="438"/>
      <c r="AZ338" s="438"/>
      <c r="BA338" s="438"/>
      <c r="BB338" s="438"/>
      <c r="BC338" s="438"/>
      <c r="BD338" s="438"/>
      <c r="BE338" s="438"/>
    </row>
    <row r="339" spans="30:57" x14ac:dyDescent="0.15">
      <c r="AD339" s="438"/>
      <c r="AE339" s="438"/>
      <c r="AF339" s="438"/>
      <c r="AG339" s="438"/>
      <c r="AH339" s="438"/>
      <c r="AI339" s="438"/>
      <c r="AJ339" s="438"/>
      <c r="AK339" s="438"/>
      <c r="AL339" s="438"/>
      <c r="AM339" s="438"/>
      <c r="AN339" s="438"/>
      <c r="AO339" s="438"/>
      <c r="AP339" s="438"/>
      <c r="AQ339" s="438"/>
      <c r="AR339" s="438"/>
      <c r="AS339" s="438"/>
      <c r="AT339" s="438"/>
      <c r="AU339" s="438"/>
      <c r="AV339" s="438"/>
      <c r="AW339" s="438"/>
      <c r="AX339" s="438"/>
      <c r="AY339" s="438"/>
      <c r="AZ339" s="438"/>
      <c r="BA339" s="438"/>
      <c r="BB339" s="438"/>
      <c r="BC339" s="438"/>
      <c r="BD339" s="438"/>
      <c r="BE339" s="438"/>
    </row>
    <row r="340" spans="30:57" x14ac:dyDescent="0.15">
      <c r="AD340" s="438"/>
      <c r="AE340" s="438"/>
      <c r="AF340" s="438"/>
      <c r="AG340" s="438"/>
      <c r="AH340" s="438"/>
      <c r="AI340" s="438"/>
      <c r="AJ340" s="438"/>
      <c r="AK340" s="438"/>
      <c r="AL340" s="438"/>
      <c r="AM340" s="438"/>
      <c r="AN340" s="438"/>
      <c r="AO340" s="438"/>
      <c r="AP340" s="438"/>
      <c r="AQ340" s="438"/>
      <c r="AR340" s="438"/>
      <c r="AS340" s="438"/>
      <c r="AT340" s="438"/>
      <c r="AU340" s="438"/>
      <c r="AV340" s="438"/>
      <c r="AW340" s="438"/>
      <c r="AX340" s="438"/>
      <c r="AY340" s="438"/>
      <c r="AZ340" s="438"/>
      <c r="BA340" s="438"/>
      <c r="BB340" s="438"/>
      <c r="BC340" s="438"/>
      <c r="BD340" s="438"/>
      <c r="BE340" s="438"/>
    </row>
    <row r="341" spans="30:57" x14ac:dyDescent="0.15">
      <c r="AD341" s="438"/>
      <c r="AE341" s="438"/>
      <c r="AF341" s="438"/>
      <c r="AG341" s="438"/>
      <c r="AH341" s="438"/>
      <c r="AI341" s="438"/>
      <c r="AJ341" s="438"/>
      <c r="AK341" s="438"/>
      <c r="AL341" s="438"/>
      <c r="AM341" s="438"/>
      <c r="AN341" s="438"/>
      <c r="AO341" s="438"/>
      <c r="AP341" s="438"/>
      <c r="AQ341" s="438"/>
      <c r="AR341" s="438"/>
      <c r="AS341" s="438"/>
      <c r="AT341" s="438"/>
      <c r="AU341" s="438"/>
      <c r="AV341" s="438"/>
      <c r="AW341" s="438"/>
      <c r="AX341" s="438"/>
      <c r="AY341" s="438"/>
      <c r="AZ341" s="438"/>
      <c r="BA341" s="438"/>
      <c r="BB341" s="438"/>
      <c r="BC341" s="438"/>
      <c r="BD341" s="438"/>
      <c r="BE341" s="438"/>
    </row>
    <row r="342" spans="30:57" x14ac:dyDescent="0.15">
      <c r="AD342" s="438"/>
      <c r="AE342" s="438"/>
      <c r="AF342" s="438"/>
      <c r="AG342" s="438"/>
      <c r="AH342" s="438"/>
      <c r="AI342" s="438"/>
      <c r="AJ342" s="438"/>
      <c r="AK342" s="438"/>
      <c r="AL342" s="438"/>
      <c r="AM342" s="438"/>
      <c r="AN342" s="438"/>
      <c r="AO342" s="438"/>
      <c r="AP342" s="438"/>
      <c r="AQ342" s="438"/>
      <c r="AR342" s="438"/>
      <c r="AS342" s="438"/>
      <c r="AT342" s="438"/>
      <c r="AU342" s="438"/>
      <c r="AV342" s="438"/>
      <c r="AW342" s="438"/>
      <c r="AX342" s="438"/>
      <c r="AY342" s="438"/>
      <c r="AZ342" s="438"/>
      <c r="BA342" s="438"/>
      <c r="BB342" s="438"/>
      <c r="BC342" s="438"/>
      <c r="BD342" s="438"/>
      <c r="BE342" s="438"/>
    </row>
    <row r="343" spans="30:57" x14ac:dyDescent="0.15">
      <c r="AD343" s="438"/>
      <c r="AE343" s="438"/>
      <c r="AF343" s="438"/>
      <c r="AG343" s="438"/>
      <c r="AH343" s="438"/>
      <c r="AI343" s="438"/>
      <c r="AJ343" s="438"/>
      <c r="AK343" s="438"/>
      <c r="AL343" s="438"/>
      <c r="AM343" s="438"/>
      <c r="AN343" s="438"/>
      <c r="AO343" s="438"/>
      <c r="AP343" s="438"/>
      <c r="AQ343" s="438"/>
      <c r="AR343" s="438"/>
      <c r="AS343" s="438"/>
      <c r="AT343" s="438"/>
      <c r="AU343" s="438"/>
      <c r="AV343" s="438"/>
      <c r="AW343" s="438"/>
      <c r="AX343" s="438"/>
      <c r="AY343" s="438"/>
      <c r="AZ343" s="438"/>
      <c r="BA343" s="438"/>
      <c r="BB343" s="438"/>
      <c r="BC343" s="438"/>
      <c r="BD343" s="438"/>
      <c r="BE343" s="438"/>
    </row>
    <row r="344" spans="30:57" x14ac:dyDescent="0.15">
      <c r="AD344" s="438"/>
      <c r="AE344" s="438"/>
      <c r="AF344" s="438"/>
      <c r="AG344" s="438"/>
      <c r="AH344" s="438"/>
      <c r="AI344" s="438"/>
      <c r="AJ344" s="438"/>
      <c r="AK344" s="438"/>
      <c r="AL344" s="438"/>
      <c r="AM344" s="438"/>
      <c r="AN344" s="438"/>
      <c r="AO344" s="438"/>
      <c r="AP344" s="438"/>
      <c r="AQ344" s="438"/>
      <c r="AR344" s="438"/>
      <c r="AS344" s="438"/>
      <c r="AT344" s="438"/>
      <c r="AU344" s="438"/>
      <c r="AV344" s="438"/>
      <c r="AW344" s="438"/>
      <c r="AX344" s="438"/>
      <c r="AY344" s="438"/>
      <c r="AZ344" s="438"/>
      <c r="BA344" s="438"/>
      <c r="BB344" s="438"/>
      <c r="BC344" s="438"/>
      <c r="BD344" s="438"/>
      <c r="BE344" s="438"/>
    </row>
    <row r="345" spans="30:57" x14ac:dyDescent="0.15">
      <c r="AD345" s="438"/>
      <c r="AE345" s="438"/>
      <c r="AF345" s="438"/>
      <c r="AG345" s="438"/>
      <c r="AH345" s="438"/>
      <c r="AI345" s="438"/>
      <c r="AJ345" s="438"/>
      <c r="AK345" s="438"/>
      <c r="AL345" s="438"/>
      <c r="AM345" s="438"/>
      <c r="AN345" s="438"/>
      <c r="AO345" s="438"/>
      <c r="AP345" s="438"/>
      <c r="AQ345" s="438"/>
      <c r="AR345" s="438"/>
      <c r="AS345" s="438"/>
      <c r="AT345" s="438"/>
      <c r="AU345" s="438"/>
      <c r="AV345" s="438"/>
      <c r="AW345" s="438"/>
      <c r="AX345" s="438"/>
      <c r="AY345" s="438"/>
      <c r="AZ345" s="438"/>
      <c r="BA345" s="438"/>
      <c r="BB345" s="438"/>
      <c r="BC345" s="438"/>
      <c r="BD345" s="438"/>
      <c r="BE345" s="438"/>
    </row>
    <row r="346" spans="30:57" x14ac:dyDescent="0.15">
      <c r="AD346" s="438"/>
      <c r="AE346" s="438"/>
      <c r="AF346" s="438"/>
      <c r="AG346" s="438"/>
      <c r="AH346" s="438"/>
      <c r="AI346" s="438"/>
      <c r="AJ346" s="438"/>
      <c r="AK346" s="438"/>
      <c r="AL346" s="438"/>
      <c r="AM346" s="438"/>
      <c r="AN346" s="438"/>
      <c r="AO346" s="438"/>
      <c r="AP346" s="438"/>
      <c r="AQ346" s="438"/>
      <c r="AR346" s="438"/>
      <c r="AS346" s="438"/>
      <c r="AT346" s="438"/>
      <c r="AU346" s="438"/>
      <c r="AV346" s="438"/>
      <c r="AW346" s="438"/>
      <c r="AX346" s="438"/>
      <c r="AY346" s="438"/>
      <c r="AZ346" s="438"/>
      <c r="BA346" s="438"/>
      <c r="BB346" s="438"/>
      <c r="BC346" s="438"/>
      <c r="BD346" s="438"/>
      <c r="BE346" s="438"/>
    </row>
    <row r="347" spans="30:57" x14ac:dyDescent="0.15">
      <c r="AD347" s="438"/>
      <c r="AE347" s="438"/>
      <c r="AF347" s="438"/>
      <c r="AG347" s="438"/>
      <c r="AH347" s="438"/>
      <c r="AI347" s="438"/>
      <c r="AJ347" s="438"/>
      <c r="AK347" s="438"/>
      <c r="AL347" s="438"/>
      <c r="AM347" s="438"/>
      <c r="AN347" s="438"/>
      <c r="AO347" s="438"/>
      <c r="AP347" s="438"/>
      <c r="AQ347" s="438"/>
      <c r="AR347" s="438"/>
      <c r="AS347" s="438"/>
      <c r="AT347" s="438"/>
      <c r="AU347" s="438"/>
      <c r="AV347" s="438"/>
      <c r="AW347" s="438"/>
      <c r="AX347" s="438"/>
      <c r="AY347" s="438"/>
      <c r="AZ347" s="438"/>
      <c r="BA347" s="438"/>
      <c r="BB347" s="438"/>
      <c r="BC347" s="438"/>
      <c r="BD347" s="438"/>
      <c r="BE347" s="438"/>
    </row>
    <row r="348" spans="30:57" x14ac:dyDescent="0.15">
      <c r="AD348" s="438"/>
      <c r="AE348" s="438"/>
      <c r="AF348" s="438"/>
      <c r="AG348" s="438"/>
      <c r="AH348" s="438"/>
      <c r="AI348" s="438"/>
      <c r="AJ348" s="438"/>
      <c r="AK348" s="438"/>
      <c r="AL348" s="438"/>
      <c r="AM348" s="438"/>
      <c r="AN348" s="438"/>
      <c r="AO348" s="438"/>
      <c r="AP348" s="438"/>
      <c r="AQ348" s="438"/>
      <c r="AR348" s="438"/>
      <c r="AS348" s="438"/>
      <c r="AT348" s="438"/>
      <c r="AU348" s="438"/>
      <c r="AV348" s="438"/>
      <c r="AW348" s="438"/>
      <c r="AX348" s="438"/>
      <c r="AY348" s="438"/>
      <c r="AZ348" s="438"/>
      <c r="BA348" s="438"/>
      <c r="BB348" s="438"/>
      <c r="BC348" s="438"/>
      <c r="BD348" s="438"/>
      <c r="BE348" s="438"/>
    </row>
    <row r="349" spans="30:57" x14ac:dyDescent="0.15">
      <c r="AD349" s="438"/>
      <c r="AE349" s="438"/>
      <c r="AF349" s="438"/>
      <c r="AG349" s="438"/>
      <c r="AH349" s="438"/>
      <c r="AI349" s="438"/>
      <c r="AJ349" s="438"/>
      <c r="AK349" s="438"/>
      <c r="AL349" s="438"/>
      <c r="AM349" s="438"/>
      <c r="AN349" s="438"/>
      <c r="AO349" s="438"/>
      <c r="AP349" s="438"/>
      <c r="AQ349" s="438"/>
      <c r="AR349" s="438"/>
      <c r="AS349" s="438"/>
      <c r="AT349" s="438"/>
      <c r="AU349" s="438"/>
      <c r="AV349" s="438"/>
      <c r="AW349" s="438"/>
      <c r="AX349" s="438"/>
      <c r="AY349" s="438"/>
      <c r="AZ349" s="438"/>
      <c r="BA349" s="438"/>
      <c r="BB349" s="438"/>
      <c r="BC349" s="438"/>
      <c r="BD349" s="438"/>
      <c r="BE349" s="438"/>
    </row>
    <row r="350" spans="30:57" x14ac:dyDescent="0.15">
      <c r="AD350" s="438"/>
      <c r="AE350" s="438"/>
      <c r="AF350" s="438"/>
      <c r="AG350" s="438"/>
      <c r="AH350" s="438"/>
      <c r="AI350" s="438"/>
      <c r="AJ350" s="438"/>
      <c r="AK350" s="438"/>
      <c r="AL350" s="438"/>
      <c r="AM350" s="438"/>
      <c r="AN350" s="438"/>
      <c r="AO350" s="438"/>
      <c r="AP350" s="438"/>
      <c r="AQ350" s="438"/>
      <c r="AR350" s="438"/>
      <c r="AS350" s="438"/>
      <c r="AT350" s="438"/>
      <c r="AU350" s="438"/>
      <c r="AV350" s="438"/>
      <c r="AW350" s="438"/>
      <c r="AX350" s="438"/>
      <c r="AY350" s="438"/>
      <c r="AZ350" s="438"/>
      <c r="BA350" s="438"/>
      <c r="BB350" s="438"/>
      <c r="BC350" s="438"/>
      <c r="BD350" s="438"/>
      <c r="BE350" s="438"/>
    </row>
    <row r="351" spans="30:57" x14ac:dyDescent="0.15">
      <c r="AD351" s="438"/>
      <c r="AE351" s="438"/>
      <c r="AF351" s="438"/>
      <c r="AG351" s="438"/>
      <c r="AH351" s="438"/>
      <c r="AI351" s="438"/>
      <c r="AJ351" s="438"/>
      <c r="AK351" s="438"/>
      <c r="AL351" s="438"/>
      <c r="AM351" s="438"/>
      <c r="AN351" s="438"/>
      <c r="AO351" s="438"/>
      <c r="AP351" s="438"/>
      <c r="AQ351" s="438"/>
      <c r="AR351" s="438"/>
      <c r="AS351" s="438"/>
      <c r="AT351" s="438"/>
      <c r="AU351" s="438"/>
      <c r="AV351" s="438"/>
      <c r="AW351" s="438"/>
      <c r="AX351" s="438"/>
      <c r="AY351" s="438"/>
      <c r="AZ351" s="438"/>
      <c r="BA351" s="438"/>
      <c r="BB351" s="438"/>
      <c r="BC351" s="438"/>
      <c r="BD351" s="438"/>
      <c r="BE351" s="438"/>
    </row>
    <row r="352" spans="30:57" x14ac:dyDescent="0.15">
      <c r="AD352" s="438"/>
      <c r="AE352" s="438"/>
      <c r="AF352" s="438"/>
      <c r="AG352" s="438"/>
      <c r="AH352" s="438"/>
      <c r="AI352" s="438"/>
      <c r="AJ352" s="438"/>
      <c r="AK352" s="438"/>
      <c r="AL352" s="438"/>
      <c r="AM352" s="438"/>
      <c r="AN352" s="438"/>
      <c r="AO352" s="438"/>
      <c r="AP352" s="438"/>
      <c r="AQ352" s="438"/>
      <c r="AR352" s="438"/>
      <c r="AS352" s="438"/>
      <c r="AT352" s="438"/>
      <c r="AU352" s="438"/>
      <c r="AV352" s="438"/>
      <c r="AW352" s="438"/>
      <c r="AX352" s="438"/>
      <c r="AY352" s="438"/>
      <c r="AZ352" s="438"/>
      <c r="BA352" s="438"/>
      <c r="BB352" s="438"/>
      <c r="BC352" s="438"/>
      <c r="BD352" s="438"/>
      <c r="BE352" s="438"/>
    </row>
    <row r="353" spans="30:57" x14ac:dyDescent="0.15">
      <c r="AD353" s="438"/>
      <c r="AE353" s="438"/>
      <c r="AF353" s="438"/>
      <c r="AG353" s="438"/>
      <c r="AH353" s="438"/>
      <c r="AI353" s="438"/>
      <c r="AJ353" s="438"/>
      <c r="AK353" s="438"/>
      <c r="AL353" s="438"/>
      <c r="AM353" s="438"/>
      <c r="AN353" s="438"/>
      <c r="AO353" s="438"/>
      <c r="AP353" s="438"/>
      <c r="AQ353" s="438"/>
      <c r="AR353" s="438"/>
      <c r="AS353" s="438"/>
      <c r="AT353" s="438"/>
      <c r="AU353" s="438"/>
      <c r="AV353" s="438"/>
      <c r="AW353" s="438"/>
      <c r="AX353" s="438"/>
      <c r="AY353" s="438"/>
      <c r="AZ353" s="438"/>
      <c r="BA353" s="438"/>
      <c r="BB353" s="438"/>
      <c r="BC353" s="438"/>
      <c r="BD353" s="438"/>
      <c r="BE353" s="438"/>
    </row>
    <row r="354" spans="30:57" x14ac:dyDescent="0.15">
      <c r="AD354" s="438"/>
      <c r="AE354" s="438"/>
      <c r="AF354" s="438"/>
      <c r="AG354" s="438"/>
      <c r="AH354" s="438"/>
      <c r="AI354" s="438"/>
      <c r="AJ354" s="438"/>
      <c r="AK354" s="438"/>
      <c r="AL354" s="438"/>
      <c r="AM354" s="438"/>
      <c r="AN354" s="438"/>
      <c r="AO354" s="438"/>
      <c r="AP354" s="438"/>
      <c r="AQ354" s="438"/>
      <c r="AR354" s="438"/>
      <c r="AS354" s="438"/>
      <c r="AT354" s="438"/>
      <c r="AU354" s="438"/>
      <c r="AV354" s="438"/>
      <c r="AW354" s="438"/>
      <c r="AX354" s="438"/>
      <c r="AY354" s="438"/>
      <c r="AZ354" s="438"/>
      <c r="BA354" s="438"/>
      <c r="BB354" s="438"/>
      <c r="BC354" s="438"/>
      <c r="BD354" s="438"/>
      <c r="BE354" s="438"/>
    </row>
    <row r="355" spans="30:57" x14ac:dyDescent="0.15">
      <c r="AD355" s="438"/>
      <c r="AE355" s="438"/>
      <c r="AF355" s="438"/>
      <c r="AG355" s="438"/>
      <c r="AH355" s="438"/>
      <c r="AI355" s="438"/>
      <c r="AJ355" s="438"/>
      <c r="AK355" s="438"/>
      <c r="AL355" s="438"/>
      <c r="AM355" s="438"/>
      <c r="AN355" s="438"/>
      <c r="AO355" s="438"/>
      <c r="AP355" s="438"/>
      <c r="AQ355" s="438"/>
      <c r="AR355" s="438"/>
      <c r="AS355" s="438"/>
      <c r="AT355" s="438"/>
      <c r="AU355" s="438"/>
      <c r="AV355" s="438"/>
      <c r="AW355" s="438"/>
      <c r="AX355" s="438"/>
      <c r="AY355" s="438"/>
      <c r="AZ355" s="438"/>
      <c r="BA355" s="438"/>
      <c r="BB355" s="438"/>
      <c r="BC355" s="438"/>
      <c r="BD355" s="438"/>
      <c r="BE355" s="438"/>
    </row>
    <row r="356" spans="30:57" x14ac:dyDescent="0.15">
      <c r="AD356" s="438"/>
      <c r="AE356" s="438"/>
      <c r="AF356" s="438"/>
      <c r="AG356" s="438"/>
      <c r="AH356" s="438"/>
      <c r="AI356" s="438"/>
      <c r="AJ356" s="438"/>
      <c r="AK356" s="438"/>
      <c r="AL356" s="438"/>
      <c r="AM356" s="438"/>
      <c r="AN356" s="438"/>
      <c r="AO356" s="438"/>
      <c r="AP356" s="438"/>
      <c r="AQ356" s="438"/>
      <c r="AR356" s="438"/>
      <c r="AS356" s="438"/>
      <c r="AT356" s="438"/>
      <c r="AU356" s="438"/>
      <c r="AV356" s="438"/>
      <c r="AW356" s="438"/>
      <c r="AX356" s="438"/>
      <c r="AY356" s="438"/>
      <c r="AZ356" s="438"/>
      <c r="BA356" s="438"/>
      <c r="BB356" s="438"/>
      <c r="BC356" s="438"/>
      <c r="BD356" s="438"/>
      <c r="BE356" s="438"/>
    </row>
    <row r="357" spans="30:57" x14ac:dyDescent="0.15">
      <c r="AD357" s="438"/>
      <c r="AE357" s="438"/>
      <c r="AF357" s="438"/>
      <c r="AG357" s="438"/>
      <c r="AH357" s="438"/>
      <c r="AI357" s="438"/>
      <c r="AJ357" s="438"/>
      <c r="AK357" s="438"/>
      <c r="AL357" s="438"/>
      <c r="AM357" s="438"/>
      <c r="AN357" s="438"/>
      <c r="AO357" s="438"/>
      <c r="AP357" s="438"/>
      <c r="AQ357" s="438"/>
      <c r="AR357" s="438"/>
      <c r="AS357" s="438"/>
      <c r="AT357" s="438"/>
      <c r="AU357" s="438"/>
      <c r="AV357" s="438"/>
      <c r="AW357" s="438"/>
      <c r="AX357" s="438"/>
      <c r="AY357" s="438"/>
      <c r="AZ357" s="438"/>
      <c r="BA357" s="438"/>
      <c r="BB357" s="438"/>
      <c r="BC357" s="438"/>
      <c r="BD357" s="438"/>
      <c r="BE357" s="438"/>
    </row>
    <row r="358" spans="30:57" x14ac:dyDescent="0.15">
      <c r="AD358" s="438"/>
      <c r="AE358" s="438"/>
      <c r="AF358" s="438"/>
      <c r="AG358" s="438"/>
      <c r="AH358" s="438"/>
      <c r="AI358" s="438"/>
      <c r="AJ358" s="438"/>
      <c r="AK358" s="438"/>
      <c r="AL358" s="438"/>
      <c r="AM358" s="438"/>
      <c r="AN358" s="438"/>
      <c r="AO358" s="438"/>
      <c r="AP358" s="438"/>
      <c r="AQ358" s="438"/>
      <c r="AR358" s="438"/>
      <c r="AS358" s="438"/>
      <c r="AT358" s="438"/>
      <c r="AU358" s="438"/>
      <c r="AV358" s="438"/>
      <c r="AW358" s="438"/>
      <c r="AX358" s="438"/>
      <c r="AY358" s="438"/>
      <c r="AZ358" s="438"/>
      <c r="BA358" s="438"/>
      <c r="BB358" s="438"/>
      <c r="BC358" s="438"/>
      <c r="BD358" s="438"/>
      <c r="BE358" s="438"/>
    </row>
    <row r="359" spans="30:57" x14ac:dyDescent="0.15">
      <c r="AD359" s="438"/>
      <c r="AE359" s="438"/>
      <c r="AF359" s="438"/>
      <c r="AG359" s="438"/>
      <c r="AH359" s="438"/>
      <c r="AI359" s="438"/>
      <c r="AJ359" s="438"/>
      <c r="AK359" s="438"/>
      <c r="AL359" s="438"/>
      <c r="AM359" s="438"/>
      <c r="AN359" s="438"/>
      <c r="AO359" s="438"/>
      <c r="AP359" s="438"/>
      <c r="AQ359" s="438"/>
      <c r="AR359" s="438"/>
      <c r="AS359" s="438"/>
      <c r="AT359" s="438"/>
      <c r="AU359" s="438"/>
      <c r="AV359" s="438"/>
      <c r="AW359" s="438"/>
      <c r="AX359" s="438"/>
      <c r="AY359" s="438"/>
      <c r="AZ359" s="438"/>
      <c r="BA359" s="438"/>
      <c r="BB359" s="438"/>
      <c r="BC359" s="438"/>
      <c r="BD359" s="438"/>
      <c r="BE359" s="438"/>
    </row>
    <row r="360" spans="30:57" x14ac:dyDescent="0.15">
      <c r="AD360" s="438"/>
      <c r="AE360" s="438"/>
      <c r="AF360" s="438"/>
      <c r="AG360" s="438"/>
      <c r="AH360" s="438"/>
      <c r="AI360" s="438"/>
      <c r="AJ360" s="438"/>
      <c r="AK360" s="438"/>
      <c r="AL360" s="438"/>
      <c r="AM360" s="438"/>
      <c r="AN360" s="438"/>
      <c r="AO360" s="438"/>
      <c r="AP360" s="438"/>
      <c r="AQ360" s="438"/>
      <c r="AR360" s="438"/>
      <c r="AS360" s="438"/>
      <c r="AT360" s="438"/>
      <c r="AU360" s="438"/>
      <c r="AV360" s="438"/>
      <c r="AW360" s="438"/>
      <c r="AX360" s="438"/>
      <c r="AY360" s="438"/>
      <c r="AZ360" s="438"/>
      <c r="BA360" s="438"/>
      <c r="BB360" s="438"/>
      <c r="BC360" s="438"/>
      <c r="BD360" s="438"/>
      <c r="BE360" s="438"/>
    </row>
    <row r="361" spans="30:57" x14ac:dyDescent="0.15">
      <c r="AD361" s="438"/>
      <c r="AE361" s="438"/>
      <c r="AF361" s="438"/>
      <c r="AG361" s="438"/>
      <c r="AH361" s="438"/>
      <c r="AI361" s="438"/>
      <c r="AJ361" s="438"/>
      <c r="AK361" s="438"/>
      <c r="AL361" s="438"/>
      <c r="AM361" s="438"/>
      <c r="AN361" s="438"/>
      <c r="AO361" s="438"/>
      <c r="AP361" s="438"/>
      <c r="AQ361" s="438"/>
      <c r="AR361" s="438"/>
      <c r="AS361" s="438"/>
      <c r="AT361" s="438"/>
      <c r="AU361" s="438"/>
      <c r="AV361" s="438"/>
      <c r="AW361" s="438"/>
      <c r="AX361" s="438"/>
      <c r="AY361" s="438"/>
      <c r="AZ361" s="438"/>
      <c r="BA361" s="438"/>
      <c r="BB361" s="438"/>
      <c r="BC361" s="438"/>
      <c r="BD361" s="438"/>
      <c r="BE361" s="438"/>
    </row>
    <row r="362" spans="30:57" x14ac:dyDescent="0.15">
      <c r="AD362" s="438"/>
      <c r="AE362" s="438"/>
      <c r="AF362" s="438"/>
      <c r="AG362" s="438"/>
      <c r="AH362" s="438"/>
      <c r="AI362" s="438"/>
      <c r="AJ362" s="438"/>
      <c r="AK362" s="438"/>
      <c r="AL362" s="438"/>
      <c r="AM362" s="438"/>
      <c r="AN362" s="438"/>
      <c r="AO362" s="438"/>
      <c r="AP362" s="438"/>
      <c r="AQ362" s="438"/>
      <c r="AR362" s="438"/>
      <c r="AS362" s="438"/>
      <c r="AT362" s="438"/>
      <c r="AU362" s="438"/>
      <c r="AV362" s="438"/>
      <c r="AW362" s="438"/>
      <c r="AX362" s="438"/>
      <c r="AY362" s="438"/>
      <c r="AZ362" s="438"/>
      <c r="BA362" s="438"/>
      <c r="BB362" s="438"/>
      <c r="BC362" s="438"/>
      <c r="BD362" s="438"/>
      <c r="BE362" s="438"/>
    </row>
    <row r="363" spans="30:57" x14ac:dyDescent="0.15">
      <c r="AD363" s="438"/>
      <c r="AE363" s="438"/>
      <c r="AF363" s="438"/>
      <c r="AG363" s="438"/>
      <c r="AH363" s="438"/>
      <c r="AI363" s="438"/>
      <c r="AJ363" s="438"/>
      <c r="AK363" s="438"/>
      <c r="AL363" s="438"/>
      <c r="AM363" s="438"/>
      <c r="AN363" s="438"/>
      <c r="AO363" s="438"/>
      <c r="AP363" s="438"/>
      <c r="AQ363" s="438"/>
      <c r="AR363" s="438"/>
      <c r="AS363" s="438"/>
      <c r="AT363" s="438"/>
      <c r="AU363" s="438"/>
      <c r="AV363" s="438"/>
      <c r="AW363" s="438"/>
      <c r="AX363" s="438"/>
      <c r="AY363" s="438"/>
      <c r="AZ363" s="438"/>
      <c r="BA363" s="438"/>
      <c r="BB363" s="438"/>
      <c r="BC363" s="438"/>
      <c r="BD363" s="438"/>
      <c r="BE363" s="438"/>
    </row>
    <row r="364" spans="30:57" x14ac:dyDescent="0.15">
      <c r="AD364" s="438"/>
      <c r="AE364" s="438"/>
      <c r="AF364" s="438"/>
      <c r="AG364" s="438"/>
      <c r="AH364" s="438"/>
      <c r="AI364" s="438"/>
      <c r="AJ364" s="438"/>
      <c r="AK364" s="438"/>
      <c r="AL364" s="438"/>
      <c r="AM364" s="438"/>
      <c r="AN364" s="438"/>
      <c r="AO364" s="438"/>
      <c r="AP364" s="438"/>
      <c r="AQ364" s="438"/>
      <c r="AR364" s="438"/>
      <c r="AS364" s="438"/>
      <c r="AT364" s="438"/>
      <c r="AU364" s="438"/>
      <c r="AV364" s="438"/>
      <c r="AW364" s="438"/>
      <c r="AX364" s="438"/>
      <c r="AY364" s="438"/>
      <c r="AZ364" s="438"/>
      <c r="BA364" s="438"/>
      <c r="BB364" s="438"/>
      <c r="BC364" s="438"/>
      <c r="BD364" s="438"/>
      <c r="BE364" s="438"/>
    </row>
    <row r="365" spans="30:57" x14ac:dyDescent="0.15">
      <c r="AD365" s="438"/>
      <c r="AE365" s="438"/>
      <c r="AF365" s="438"/>
      <c r="AG365" s="438"/>
      <c r="AH365" s="438"/>
      <c r="AI365" s="438"/>
      <c r="AJ365" s="438"/>
      <c r="AK365" s="438"/>
      <c r="AL365" s="438"/>
      <c r="AM365" s="438"/>
      <c r="AN365" s="438"/>
      <c r="AO365" s="438"/>
      <c r="AP365" s="438"/>
      <c r="AQ365" s="438"/>
      <c r="AR365" s="438"/>
      <c r="AS365" s="438"/>
      <c r="AT365" s="438"/>
      <c r="AU365" s="438"/>
      <c r="AV365" s="438"/>
      <c r="AW365" s="438"/>
      <c r="AX365" s="438"/>
      <c r="AY365" s="438"/>
      <c r="AZ365" s="438"/>
      <c r="BA365" s="438"/>
      <c r="BB365" s="438"/>
      <c r="BC365" s="438"/>
      <c r="BD365" s="438"/>
      <c r="BE365" s="438"/>
    </row>
    <row r="366" spans="30:57" x14ac:dyDescent="0.15">
      <c r="AD366" s="438"/>
      <c r="AE366" s="438"/>
      <c r="AF366" s="438"/>
      <c r="AG366" s="438"/>
      <c r="AH366" s="438"/>
      <c r="AI366" s="438"/>
      <c r="AJ366" s="438"/>
      <c r="AK366" s="438"/>
      <c r="AL366" s="438"/>
      <c r="AM366" s="438"/>
      <c r="AN366" s="438"/>
      <c r="AO366" s="438"/>
      <c r="AP366" s="438"/>
      <c r="AQ366" s="438"/>
      <c r="AR366" s="438"/>
      <c r="AS366" s="438"/>
      <c r="AT366" s="438"/>
      <c r="AU366" s="438"/>
      <c r="AV366" s="438"/>
      <c r="AW366" s="438"/>
      <c r="AX366" s="438"/>
      <c r="AY366" s="438"/>
      <c r="AZ366" s="438"/>
      <c r="BA366" s="438"/>
      <c r="BB366" s="438"/>
      <c r="BC366" s="438"/>
      <c r="BD366" s="438"/>
      <c r="BE366" s="438"/>
    </row>
    <row r="367" spans="30:57" x14ac:dyDescent="0.15">
      <c r="AD367" s="438"/>
      <c r="AE367" s="438"/>
      <c r="AF367" s="438"/>
      <c r="AG367" s="438"/>
      <c r="AH367" s="438"/>
      <c r="AI367" s="438"/>
      <c r="AJ367" s="438"/>
      <c r="AK367" s="438"/>
      <c r="AL367" s="438"/>
      <c r="AM367" s="438"/>
      <c r="AN367" s="438"/>
      <c r="AO367" s="438"/>
      <c r="AP367" s="438"/>
      <c r="AQ367" s="438"/>
      <c r="AR367" s="438"/>
      <c r="AS367" s="438"/>
      <c r="AT367" s="438"/>
      <c r="AU367" s="438"/>
      <c r="AV367" s="438"/>
      <c r="AW367" s="438"/>
      <c r="AX367" s="438"/>
      <c r="AY367" s="438"/>
      <c r="AZ367" s="438"/>
      <c r="BA367" s="438"/>
      <c r="BB367" s="438"/>
      <c r="BC367" s="438"/>
      <c r="BD367" s="438"/>
      <c r="BE367" s="438"/>
    </row>
    <row r="368" spans="30:57" x14ac:dyDescent="0.15">
      <c r="AD368" s="438"/>
      <c r="AE368" s="438"/>
      <c r="AF368" s="438"/>
      <c r="AG368" s="438"/>
      <c r="AH368" s="438"/>
      <c r="AI368" s="438"/>
      <c r="AJ368" s="438"/>
      <c r="AK368" s="438"/>
      <c r="AL368" s="438"/>
      <c r="AM368" s="438"/>
      <c r="AN368" s="438"/>
      <c r="AO368" s="438"/>
      <c r="AP368" s="438"/>
      <c r="AQ368" s="438"/>
      <c r="AR368" s="438"/>
      <c r="AS368" s="438"/>
      <c r="AT368" s="438"/>
      <c r="AU368" s="438"/>
      <c r="AV368" s="438"/>
      <c r="AW368" s="438"/>
      <c r="AX368" s="438"/>
      <c r="AY368" s="438"/>
      <c r="AZ368" s="438"/>
      <c r="BA368" s="438"/>
      <c r="BB368" s="438"/>
      <c r="BC368" s="438"/>
      <c r="BD368" s="438"/>
      <c r="BE368" s="438"/>
    </row>
    <row r="369" spans="30:57" x14ac:dyDescent="0.15">
      <c r="AD369" s="438"/>
      <c r="AE369" s="438"/>
      <c r="AF369" s="438"/>
      <c r="AG369" s="438"/>
      <c r="AH369" s="438"/>
      <c r="AI369" s="438"/>
      <c r="AJ369" s="438"/>
      <c r="AK369" s="438"/>
      <c r="AL369" s="438"/>
      <c r="AM369" s="438"/>
      <c r="AN369" s="438"/>
      <c r="AO369" s="438"/>
      <c r="AP369" s="438"/>
      <c r="AQ369" s="438"/>
      <c r="AR369" s="438"/>
      <c r="AS369" s="438"/>
      <c r="AT369" s="438"/>
      <c r="AU369" s="438"/>
      <c r="AV369" s="438"/>
      <c r="AW369" s="438"/>
      <c r="AX369" s="438"/>
      <c r="AY369" s="438"/>
      <c r="AZ369" s="438"/>
      <c r="BA369" s="438"/>
      <c r="BB369" s="438"/>
      <c r="BC369" s="438"/>
      <c r="BD369" s="438"/>
      <c r="BE369" s="438"/>
    </row>
    <row r="370" spans="30:57" x14ac:dyDescent="0.15">
      <c r="AD370" s="438"/>
      <c r="AE370" s="438"/>
      <c r="AF370" s="438"/>
      <c r="AG370" s="438"/>
      <c r="AH370" s="438"/>
      <c r="AI370" s="438"/>
      <c r="AJ370" s="438"/>
      <c r="AK370" s="438"/>
      <c r="AL370" s="438"/>
      <c r="AM370" s="438"/>
      <c r="AN370" s="438"/>
      <c r="AO370" s="438"/>
      <c r="AP370" s="438"/>
      <c r="AQ370" s="438"/>
      <c r="AR370" s="438"/>
      <c r="AS370" s="438"/>
      <c r="AT370" s="438"/>
      <c r="AU370" s="438"/>
      <c r="AV370" s="438"/>
      <c r="AW370" s="438"/>
      <c r="AX370" s="438"/>
      <c r="AY370" s="438"/>
      <c r="AZ370" s="438"/>
      <c r="BA370" s="438"/>
      <c r="BB370" s="438"/>
      <c r="BC370" s="438"/>
      <c r="BD370" s="438"/>
      <c r="BE370" s="438"/>
    </row>
    <row r="371" spans="30:57" x14ac:dyDescent="0.15">
      <c r="AD371" s="438"/>
      <c r="AE371" s="438"/>
      <c r="AF371" s="438"/>
      <c r="AG371" s="438"/>
      <c r="AH371" s="438"/>
      <c r="AI371" s="438"/>
      <c r="AJ371" s="438"/>
      <c r="AK371" s="438"/>
      <c r="AL371" s="438"/>
      <c r="AM371" s="438"/>
      <c r="AN371" s="438"/>
      <c r="AO371" s="438"/>
      <c r="AP371" s="438"/>
      <c r="AQ371" s="438"/>
      <c r="AR371" s="438"/>
      <c r="AS371" s="438"/>
      <c r="AT371" s="438"/>
      <c r="AU371" s="438"/>
      <c r="AV371" s="438"/>
      <c r="AW371" s="438"/>
      <c r="AX371" s="438"/>
      <c r="AY371" s="438"/>
      <c r="AZ371" s="438"/>
      <c r="BA371" s="438"/>
      <c r="BB371" s="438"/>
      <c r="BC371" s="438"/>
      <c r="BD371" s="438"/>
      <c r="BE371" s="438"/>
    </row>
    <row r="372" spans="30:57" x14ac:dyDescent="0.15">
      <c r="AD372" s="438"/>
      <c r="AE372" s="438"/>
      <c r="AF372" s="438"/>
      <c r="AG372" s="438"/>
      <c r="AH372" s="438"/>
      <c r="AI372" s="438"/>
      <c r="AJ372" s="438"/>
      <c r="AK372" s="438"/>
      <c r="AL372" s="438"/>
      <c r="AM372" s="438"/>
      <c r="AN372" s="438"/>
      <c r="AO372" s="438"/>
      <c r="AP372" s="438"/>
      <c r="AQ372" s="438"/>
      <c r="AR372" s="438"/>
      <c r="AS372" s="438"/>
      <c r="AT372" s="438"/>
      <c r="AU372" s="438"/>
      <c r="AV372" s="438"/>
      <c r="AW372" s="438"/>
      <c r="AX372" s="438"/>
      <c r="AY372" s="438"/>
      <c r="AZ372" s="438"/>
      <c r="BA372" s="438"/>
      <c r="BB372" s="438"/>
      <c r="BC372" s="438"/>
      <c r="BD372" s="438"/>
      <c r="BE372" s="438"/>
    </row>
    <row r="373" spans="30:57" x14ac:dyDescent="0.15">
      <c r="AD373" s="438"/>
      <c r="AE373" s="438"/>
      <c r="AF373" s="438"/>
      <c r="AG373" s="438"/>
      <c r="AH373" s="438"/>
      <c r="AI373" s="438"/>
      <c r="AJ373" s="438"/>
      <c r="AK373" s="438"/>
      <c r="AL373" s="438"/>
      <c r="AM373" s="438"/>
      <c r="AN373" s="438"/>
      <c r="AO373" s="438"/>
      <c r="AP373" s="438"/>
      <c r="AQ373" s="438"/>
      <c r="AR373" s="438"/>
      <c r="AS373" s="438"/>
      <c r="AT373" s="438"/>
      <c r="AU373" s="438"/>
      <c r="AV373" s="438"/>
      <c r="AW373" s="438"/>
      <c r="AX373" s="438"/>
      <c r="AY373" s="438"/>
      <c r="AZ373" s="438"/>
      <c r="BA373" s="438"/>
      <c r="BB373" s="438"/>
      <c r="BC373" s="438"/>
      <c r="BD373" s="438"/>
      <c r="BE373" s="438"/>
    </row>
    <row r="374" spans="30:57" x14ac:dyDescent="0.15">
      <c r="AD374" s="438"/>
      <c r="AE374" s="438"/>
      <c r="AF374" s="438"/>
      <c r="AG374" s="438"/>
      <c r="AH374" s="438"/>
      <c r="AI374" s="438"/>
      <c r="AJ374" s="438"/>
      <c r="AK374" s="438"/>
      <c r="AL374" s="438"/>
      <c r="AM374" s="438"/>
      <c r="AN374" s="438"/>
      <c r="AO374" s="438"/>
      <c r="AP374" s="438"/>
      <c r="AQ374" s="438"/>
      <c r="AR374" s="438"/>
      <c r="AS374" s="438"/>
      <c r="AT374" s="438"/>
      <c r="AU374" s="438"/>
      <c r="AV374" s="438"/>
      <c r="AW374" s="438"/>
      <c r="AX374" s="438"/>
      <c r="AY374" s="438"/>
      <c r="AZ374" s="438"/>
      <c r="BA374" s="438"/>
      <c r="BB374" s="438"/>
      <c r="BC374" s="438"/>
      <c r="BD374" s="438"/>
      <c r="BE374" s="438"/>
    </row>
    <row r="375" spans="30:57" x14ac:dyDescent="0.15">
      <c r="AD375" s="438"/>
      <c r="AE375" s="438"/>
      <c r="AF375" s="438"/>
      <c r="AG375" s="438"/>
      <c r="AH375" s="438"/>
      <c r="AI375" s="438"/>
      <c r="AJ375" s="438"/>
      <c r="AK375" s="438"/>
      <c r="AL375" s="438"/>
      <c r="AM375" s="438"/>
      <c r="AN375" s="438"/>
      <c r="AO375" s="438"/>
      <c r="AP375" s="438"/>
      <c r="AQ375" s="438"/>
      <c r="AR375" s="438"/>
      <c r="AS375" s="438"/>
      <c r="AT375" s="438"/>
      <c r="AU375" s="438"/>
      <c r="AV375" s="438"/>
      <c r="AW375" s="438"/>
      <c r="AX375" s="438"/>
      <c r="AY375" s="438"/>
      <c r="AZ375" s="438"/>
      <c r="BA375" s="438"/>
      <c r="BB375" s="438"/>
      <c r="BC375" s="438"/>
      <c r="BD375" s="438"/>
      <c r="BE375" s="438"/>
    </row>
    <row r="376" spans="30:57" x14ac:dyDescent="0.15">
      <c r="AD376" s="438"/>
      <c r="AE376" s="438"/>
      <c r="AF376" s="438"/>
      <c r="AG376" s="438"/>
      <c r="AH376" s="438"/>
      <c r="AI376" s="438"/>
      <c r="AJ376" s="438"/>
      <c r="AK376" s="438"/>
      <c r="AL376" s="438"/>
      <c r="AM376" s="438"/>
      <c r="AN376" s="438"/>
      <c r="AO376" s="438"/>
      <c r="AP376" s="438"/>
      <c r="AQ376" s="438"/>
      <c r="AR376" s="438"/>
      <c r="AS376" s="438"/>
      <c r="AT376" s="438"/>
      <c r="AU376" s="438"/>
      <c r="AV376" s="438"/>
      <c r="AW376" s="438"/>
      <c r="AX376" s="438"/>
      <c r="AY376" s="438"/>
      <c r="AZ376" s="438"/>
      <c r="BA376" s="438"/>
      <c r="BB376" s="438"/>
      <c r="BC376" s="438"/>
      <c r="BD376" s="438"/>
      <c r="BE376" s="438"/>
    </row>
    <row r="377" spans="30:57" x14ac:dyDescent="0.15">
      <c r="AD377" s="438"/>
      <c r="AE377" s="438"/>
      <c r="AF377" s="438"/>
      <c r="AG377" s="438"/>
      <c r="AH377" s="438"/>
      <c r="AI377" s="438"/>
      <c r="AJ377" s="438"/>
      <c r="AK377" s="438"/>
      <c r="AL377" s="438"/>
      <c r="AM377" s="438"/>
      <c r="AN377" s="438"/>
      <c r="AO377" s="438"/>
      <c r="AP377" s="438"/>
      <c r="AQ377" s="438"/>
      <c r="AR377" s="438"/>
      <c r="AS377" s="438"/>
      <c r="AT377" s="438"/>
      <c r="AU377" s="438"/>
      <c r="AV377" s="438"/>
      <c r="AW377" s="438"/>
      <c r="AX377" s="438"/>
      <c r="AY377" s="438"/>
      <c r="AZ377" s="438"/>
      <c r="BA377" s="438"/>
      <c r="BB377" s="438"/>
      <c r="BC377" s="438"/>
      <c r="BD377" s="438"/>
      <c r="BE377" s="438"/>
    </row>
    <row r="378" spans="30:57" x14ac:dyDescent="0.15">
      <c r="AD378" s="438"/>
      <c r="AE378" s="438"/>
      <c r="AF378" s="438"/>
      <c r="AG378" s="438"/>
      <c r="AH378" s="438"/>
      <c r="AI378" s="438"/>
      <c r="AJ378" s="438"/>
      <c r="AK378" s="438"/>
      <c r="AL378" s="438"/>
      <c r="AM378" s="438"/>
      <c r="AN378" s="438"/>
      <c r="AO378" s="438"/>
      <c r="AP378" s="438"/>
      <c r="AQ378" s="438"/>
      <c r="AR378" s="438"/>
      <c r="AS378" s="438"/>
      <c r="AT378" s="438"/>
      <c r="AU378" s="438"/>
      <c r="AV378" s="438"/>
      <c r="AW378" s="438"/>
      <c r="AX378" s="438"/>
      <c r="AY378" s="438"/>
      <c r="AZ378" s="438"/>
      <c r="BA378" s="438"/>
      <c r="BB378" s="438"/>
      <c r="BC378" s="438"/>
      <c r="BD378" s="438"/>
      <c r="BE378" s="438"/>
    </row>
    <row r="379" spans="30:57" x14ac:dyDescent="0.15">
      <c r="AD379" s="438"/>
      <c r="AE379" s="438"/>
      <c r="AF379" s="438"/>
      <c r="AG379" s="438"/>
      <c r="AH379" s="438"/>
      <c r="AI379" s="438"/>
      <c r="AJ379" s="438"/>
      <c r="AK379" s="438"/>
      <c r="AL379" s="438"/>
      <c r="AM379" s="438"/>
      <c r="AN379" s="438"/>
      <c r="AO379" s="438"/>
      <c r="AP379" s="438"/>
      <c r="AQ379" s="438"/>
      <c r="AR379" s="438"/>
      <c r="AS379" s="438"/>
      <c r="AT379" s="438"/>
      <c r="AU379" s="438"/>
      <c r="AV379" s="438"/>
      <c r="AW379" s="438"/>
      <c r="AX379" s="438"/>
      <c r="AY379" s="438"/>
      <c r="AZ379" s="438"/>
      <c r="BA379" s="438"/>
      <c r="BB379" s="438"/>
      <c r="BC379" s="438"/>
      <c r="BD379" s="438"/>
      <c r="BE379" s="438"/>
    </row>
    <row r="380" spans="30:57" x14ac:dyDescent="0.15">
      <c r="AD380" s="438"/>
      <c r="AE380" s="438"/>
      <c r="AF380" s="438"/>
      <c r="AG380" s="438"/>
      <c r="AH380" s="438"/>
      <c r="AI380" s="438"/>
      <c r="AJ380" s="438"/>
      <c r="AK380" s="438"/>
      <c r="AL380" s="438"/>
      <c r="AM380" s="438"/>
      <c r="AN380" s="438"/>
      <c r="AO380" s="438"/>
      <c r="AP380" s="438"/>
      <c r="AQ380" s="438"/>
      <c r="AR380" s="438"/>
      <c r="AS380" s="438"/>
      <c r="AT380" s="438"/>
      <c r="AU380" s="438"/>
      <c r="AV380" s="438"/>
      <c r="AW380" s="438"/>
      <c r="AX380" s="438"/>
      <c r="AY380" s="438"/>
      <c r="AZ380" s="438"/>
      <c r="BA380" s="438"/>
      <c r="BB380" s="438"/>
      <c r="BC380" s="438"/>
      <c r="BD380" s="438"/>
      <c r="BE380" s="438"/>
    </row>
    <row r="381" spans="30:57" x14ac:dyDescent="0.15">
      <c r="AD381" s="438"/>
      <c r="AE381" s="438"/>
      <c r="AF381" s="438"/>
      <c r="AG381" s="438"/>
      <c r="AH381" s="438"/>
      <c r="AI381" s="438"/>
      <c r="AJ381" s="438"/>
      <c r="AK381" s="438"/>
      <c r="AL381" s="438"/>
      <c r="AM381" s="438"/>
      <c r="AN381" s="438"/>
      <c r="AO381" s="438"/>
      <c r="AP381" s="438"/>
      <c r="AQ381" s="438"/>
      <c r="AR381" s="438"/>
      <c r="AS381" s="438"/>
      <c r="AT381" s="438"/>
      <c r="AU381" s="438"/>
      <c r="AV381" s="438"/>
      <c r="AW381" s="438"/>
      <c r="AX381" s="438"/>
      <c r="AY381" s="438"/>
      <c r="AZ381" s="438"/>
      <c r="BA381" s="438"/>
      <c r="BB381" s="438"/>
      <c r="BC381" s="438"/>
      <c r="BD381" s="438"/>
      <c r="BE381" s="438"/>
    </row>
    <row r="382" spans="30:57" x14ac:dyDescent="0.15">
      <c r="AD382" s="438"/>
      <c r="AE382" s="438"/>
      <c r="AF382" s="438"/>
      <c r="AG382" s="438"/>
      <c r="AH382" s="438"/>
      <c r="AI382" s="438"/>
      <c r="AJ382" s="438"/>
      <c r="AK382" s="438"/>
      <c r="AL382" s="438"/>
      <c r="AM382" s="438"/>
      <c r="AN382" s="438"/>
      <c r="AO382" s="438"/>
      <c r="AP382" s="438"/>
      <c r="AQ382" s="438"/>
      <c r="AR382" s="438"/>
      <c r="AS382" s="438"/>
      <c r="AT382" s="438"/>
      <c r="AU382" s="438"/>
      <c r="AV382" s="438"/>
      <c r="AW382" s="438"/>
      <c r="AX382" s="438"/>
      <c r="AY382" s="438"/>
      <c r="AZ382" s="438"/>
      <c r="BA382" s="438"/>
      <c r="BB382" s="438"/>
      <c r="BC382" s="438"/>
      <c r="BD382" s="438"/>
      <c r="BE382" s="438"/>
    </row>
    <row r="383" spans="30:57" x14ac:dyDescent="0.15">
      <c r="AD383" s="438"/>
      <c r="AE383" s="438"/>
      <c r="AF383" s="438"/>
      <c r="AG383" s="438"/>
      <c r="AH383" s="438"/>
      <c r="AI383" s="438"/>
      <c r="AJ383" s="438"/>
      <c r="AK383" s="438"/>
      <c r="AL383" s="438"/>
      <c r="AM383" s="438"/>
      <c r="AN383" s="438"/>
      <c r="AO383" s="438"/>
      <c r="AP383" s="438"/>
      <c r="AQ383" s="438"/>
      <c r="AR383" s="438"/>
      <c r="AS383" s="438"/>
      <c r="AT383" s="438"/>
      <c r="AU383" s="438"/>
      <c r="AV383" s="438"/>
      <c r="AW383" s="438"/>
      <c r="AX383" s="438"/>
      <c r="AY383" s="438"/>
      <c r="AZ383" s="438"/>
      <c r="BA383" s="438"/>
      <c r="BB383" s="438"/>
      <c r="BC383" s="438"/>
      <c r="BD383" s="438"/>
      <c r="BE383" s="438"/>
    </row>
    <row r="384" spans="30:57" x14ac:dyDescent="0.15">
      <c r="AD384" s="438"/>
      <c r="AE384" s="438"/>
      <c r="AF384" s="438"/>
      <c r="AG384" s="438"/>
      <c r="AH384" s="438"/>
      <c r="AI384" s="438"/>
      <c r="AJ384" s="438"/>
      <c r="AK384" s="438"/>
      <c r="AL384" s="438"/>
      <c r="AM384" s="438"/>
      <c r="AN384" s="438"/>
      <c r="AO384" s="438"/>
      <c r="AP384" s="438"/>
      <c r="AQ384" s="438"/>
      <c r="AR384" s="438"/>
      <c r="AS384" s="438"/>
      <c r="AT384" s="438"/>
      <c r="AU384" s="438"/>
      <c r="AV384" s="438"/>
      <c r="AW384" s="438"/>
      <c r="AX384" s="438"/>
      <c r="AY384" s="438"/>
      <c r="AZ384" s="438"/>
      <c r="BA384" s="438"/>
      <c r="BB384" s="438"/>
      <c r="BC384" s="438"/>
      <c r="BD384" s="438"/>
      <c r="BE384" s="438"/>
    </row>
    <row r="385" spans="30:57" x14ac:dyDescent="0.15">
      <c r="AD385" s="438"/>
      <c r="AE385" s="438"/>
      <c r="AF385" s="438"/>
      <c r="AG385" s="438"/>
      <c r="AH385" s="438"/>
      <c r="AI385" s="438"/>
      <c r="AJ385" s="438"/>
      <c r="AK385" s="438"/>
      <c r="AL385" s="438"/>
      <c r="AM385" s="438"/>
      <c r="AN385" s="438"/>
      <c r="AO385" s="438"/>
      <c r="AP385" s="438"/>
      <c r="AQ385" s="438"/>
      <c r="AR385" s="438"/>
      <c r="AS385" s="438"/>
      <c r="AT385" s="438"/>
      <c r="AU385" s="438"/>
      <c r="AV385" s="438"/>
      <c r="AW385" s="438"/>
      <c r="AX385" s="438"/>
      <c r="AY385" s="438"/>
      <c r="AZ385" s="438"/>
      <c r="BA385" s="438"/>
      <c r="BB385" s="438"/>
      <c r="BC385" s="438"/>
      <c r="BD385" s="438"/>
      <c r="BE385" s="438"/>
    </row>
    <row r="386" spans="30:57" x14ac:dyDescent="0.15">
      <c r="AD386" s="438"/>
      <c r="AE386" s="438"/>
      <c r="AF386" s="438"/>
      <c r="AG386" s="438"/>
      <c r="AH386" s="438"/>
      <c r="AI386" s="438"/>
      <c r="AJ386" s="438"/>
      <c r="AK386" s="438"/>
      <c r="AL386" s="438"/>
      <c r="AM386" s="438"/>
      <c r="AN386" s="438"/>
      <c r="AO386" s="438"/>
      <c r="AP386" s="438"/>
      <c r="AQ386" s="438"/>
      <c r="AR386" s="438"/>
      <c r="AS386" s="438"/>
      <c r="AT386" s="438"/>
      <c r="AU386" s="438"/>
      <c r="AV386" s="438"/>
      <c r="AW386" s="438"/>
      <c r="AX386" s="438"/>
      <c r="AY386" s="438"/>
      <c r="AZ386" s="438"/>
      <c r="BA386" s="438"/>
      <c r="BB386" s="438"/>
      <c r="BC386" s="438"/>
      <c r="BD386" s="438"/>
      <c r="BE386" s="438"/>
    </row>
    <row r="387" spans="30:57" x14ac:dyDescent="0.15">
      <c r="AD387" s="438"/>
      <c r="AE387" s="438"/>
      <c r="AF387" s="438"/>
      <c r="AG387" s="438"/>
      <c r="AH387" s="438"/>
      <c r="AI387" s="438"/>
      <c r="AJ387" s="438"/>
      <c r="AK387" s="438"/>
      <c r="AL387" s="438"/>
      <c r="AM387" s="438"/>
      <c r="AN387" s="438"/>
      <c r="AO387" s="438"/>
      <c r="AP387" s="438"/>
      <c r="AQ387" s="438"/>
      <c r="AR387" s="438"/>
      <c r="AS387" s="438"/>
      <c r="AT387" s="438"/>
      <c r="AU387" s="438"/>
      <c r="AV387" s="438"/>
      <c r="AW387" s="438"/>
      <c r="AX387" s="438"/>
      <c r="AY387" s="438"/>
      <c r="AZ387" s="438"/>
      <c r="BA387" s="438"/>
      <c r="BB387" s="438"/>
      <c r="BC387" s="438"/>
      <c r="BD387" s="438"/>
      <c r="BE387" s="438"/>
    </row>
    <row r="388" spans="30:57" x14ac:dyDescent="0.15">
      <c r="AD388" s="438"/>
      <c r="AE388" s="438"/>
      <c r="AF388" s="438"/>
      <c r="AG388" s="438"/>
      <c r="AH388" s="438"/>
      <c r="AI388" s="438"/>
      <c r="AJ388" s="438"/>
      <c r="AK388" s="438"/>
      <c r="AL388" s="438"/>
      <c r="AM388" s="438"/>
      <c r="AN388" s="438"/>
      <c r="AO388" s="438"/>
      <c r="AP388" s="438"/>
      <c r="AQ388" s="438"/>
      <c r="AR388" s="438"/>
      <c r="AS388" s="438"/>
      <c r="AT388" s="438"/>
      <c r="AU388" s="438"/>
      <c r="AV388" s="438"/>
      <c r="AW388" s="438"/>
      <c r="AX388" s="438"/>
      <c r="AY388" s="438"/>
      <c r="AZ388" s="438"/>
      <c r="BA388" s="438"/>
      <c r="BB388" s="438"/>
      <c r="BC388" s="438"/>
      <c r="BD388" s="438"/>
      <c r="BE388" s="438"/>
    </row>
    <row r="389" spans="30:57" x14ac:dyDescent="0.15">
      <c r="AD389" s="438"/>
      <c r="AE389" s="438"/>
      <c r="AF389" s="438"/>
      <c r="AG389" s="438"/>
      <c r="AH389" s="438"/>
      <c r="AI389" s="438"/>
      <c r="AJ389" s="438"/>
      <c r="AK389" s="438"/>
      <c r="AL389" s="438"/>
      <c r="AM389" s="438"/>
      <c r="AN389" s="438"/>
      <c r="AO389" s="438"/>
      <c r="AP389" s="438"/>
      <c r="AQ389" s="438"/>
      <c r="AR389" s="438"/>
      <c r="AS389" s="438"/>
      <c r="AT389" s="438"/>
      <c r="AU389" s="438"/>
      <c r="AV389" s="438"/>
      <c r="AW389" s="438"/>
      <c r="AX389" s="438"/>
      <c r="AY389" s="438"/>
      <c r="AZ389" s="438"/>
      <c r="BA389" s="438"/>
      <c r="BB389" s="438"/>
      <c r="BC389" s="438"/>
      <c r="BD389" s="438"/>
      <c r="BE389" s="438"/>
    </row>
    <row r="390" spans="30:57" x14ac:dyDescent="0.15">
      <c r="AD390" s="438"/>
      <c r="AE390" s="438"/>
      <c r="AF390" s="438"/>
      <c r="AG390" s="438"/>
      <c r="AH390" s="438"/>
      <c r="AI390" s="438"/>
      <c r="AJ390" s="438"/>
      <c r="AK390" s="438"/>
      <c r="AL390" s="438"/>
      <c r="AM390" s="438"/>
      <c r="AN390" s="438"/>
      <c r="AO390" s="438"/>
      <c r="AP390" s="438"/>
      <c r="AQ390" s="438"/>
      <c r="AR390" s="438"/>
      <c r="AS390" s="438"/>
      <c r="AT390" s="438"/>
      <c r="AU390" s="438"/>
      <c r="AV390" s="438"/>
      <c r="AW390" s="438"/>
      <c r="AX390" s="438"/>
      <c r="AY390" s="438"/>
      <c r="AZ390" s="438"/>
      <c r="BA390" s="438"/>
      <c r="BB390" s="438"/>
      <c r="BC390" s="438"/>
      <c r="BD390" s="438"/>
      <c r="BE390" s="438"/>
    </row>
    <row r="391" spans="30:57" x14ac:dyDescent="0.15">
      <c r="AD391" s="438"/>
      <c r="AE391" s="438"/>
      <c r="AF391" s="438"/>
      <c r="AG391" s="438"/>
      <c r="AH391" s="438"/>
      <c r="AI391" s="438"/>
      <c r="AJ391" s="438"/>
      <c r="AK391" s="438"/>
      <c r="AL391" s="438"/>
      <c r="AM391" s="438"/>
      <c r="AN391" s="438"/>
      <c r="AO391" s="438"/>
      <c r="AP391" s="438"/>
      <c r="AQ391" s="438"/>
      <c r="AR391" s="438"/>
      <c r="AS391" s="438"/>
      <c r="AT391" s="438"/>
      <c r="AU391" s="438"/>
      <c r="AV391" s="438"/>
      <c r="AW391" s="438"/>
      <c r="AX391" s="438"/>
      <c r="AY391" s="438"/>
      <c r="AZ391" s="438"/>
      <c r="BA391" s="438"/>
      <c r="BB391" s="438"/>
      <c r="BC391" s="438"/>
      <c r="BD391" s="438"/>
      <c r="BE391" s="438"/>
    </row>
    <row r="392" spans="30:57" x14ac:dyDescent="0.15">
      <c r="AD392" s="438"/>
      <c r="AE392" s="438"/>
      <c r="AF392" s="438"/>
      <c r="AG392" s="438"/>
      <c r="AH392" s="438"/>
      <c r="AI392" s="438"/>
      <c r="AJ392" s="438"/>
      <c r="AK392" s="438"/>
      <c r="AL392" s="438"/>
      <c r="AM392" s="438"/>
      <c r="AN392" s="438"/>
      <c r="AO392" s="438"/>
      <c r="AP392" s="438"/>
      <c r="AQ392" s="438"/>
      <c r="AR392" s="438"/>
      <c r="AS392" s="438"/>
      <c r="AT392" s="438"/>
      <c r="AU392" s="438"/>
      <c r="AV392" s="438"/>
      <c r="AW392" s="438"/>
      <c r="AX392" s="438"/>
      <c r="AY392" s="438"/>
      <c r="AZ392" s="438"/>
      <c r="BA392" s="438"/>
      <c r="BB392" s="438"/>
      <c r="BC392" s="438"/>
      <c r="BD392" s="438"/>
      <c r="BE392" s="438"/>
    </row>
    <row r="393" spans="30:57" x14ac:dyDescent="0.15">
      <c r="AD393" s="438"/>
      <c r="AE393" s="438"/>
      <c r="AF393" s="438"/>
      <c r="AG393" s="438"/>
      <c r="AH393" s="438"/>
      <c r="AI393" s="438"/>
      <c r="AJ393" s="438"/>
      <c r="AK393" s="438"/>
      <c r="AL393" s="438"/>
      <c r="AM393" s="438"/>
      <c r="AN393" s="438"/>
      <c r="AO393" s="438"/>
      <c r="AP393" s="438"/>
      <c r="AQ393" s="438"/>
      <c r="AR393" s="438"/>
      <c r="AS393" s="438"/>
      <c r="AT393" s="438"/>
      <c r="AU393" s="438"/>
      <c r="AV393" s="438"/>
      <c r="AW393" s="438"/>
      <c r="AX393" s="438"/>
      <c r="AY393" s="438"/>
      <c r="AZ393" s="438"/>
      <c r="BA393" s="438"/>
      <c r="BB393" s="438"/>
      <c r="BC393" s="438"/>
      <c r="BD393" s="438"/>
      <c r="BE393" s="438"/>
    </row>
    <row r="394" spans="30:57" x14ac:dyDescent="0.15">
      <c r="AD394" s="438"/>
      <c r="AE394" s="438"/>
      <c r="AF394" s="438"/>
      <c r="AG394" s="438"/>
      <c r="AH394" s="438"/>
      <c r="AI394" s="438"/>
      <c r="AJ394" s="438"/>
      <c r="AK394" s="438"/>
      <c r="AL394" s="438"/>
      <c r="AM394" s="438"/>
      <c r="AN394" s="438"/>
      <c r="AO394" s="438"/>
      <c r="AP394" s="438"/>
      <c r="AQ394" s="438"/>
      <c r="AR394" s="438"/>
      <c r="AS394" s="438"/>
      <c r="AT394" s="438"/>
      <c r="AU394" s="438"/>
      <c r="AV394" s="438"/>
      <c r="AW394" s="438"/>
      <c r="AX394" s="438"/>
      <c r="AY394" s="438"/>
      <c r="AZ394" s="438"/>
      <c r="BA394" s="438"/>
      <c r="BB394" s="438"/>
      <c r="BC394" s="438"/>
      <c r="BD394" s="438"/>
      <c r="BE394" s="438"/>
    </row>
    <row r="395" spans="30:57" x14ac:dyDescent="0.15">
      <c r="AD395" s="438"/>
      <c r="AE395" s="438"/>
      <c r="AF395" s="438"/>
      <c r="AG395" s="438"/>
      <c r="AH395" s="438"/>
      <c r="AI395" s="438"/>
      <c r="AJ395" s="438"/>
      <c r="AK395" s="438"/>
      <c r="AL395" s="438"/>
      <c r="AM395" s="438"/>
      <c r="AN395" s="438"/>
      <c r="AO395" s="438"/>
      <c r="AP395" s="438"/>
      <c r="AQ395" s="438"/>
      <c r="AR395" s="438"/>
      <c r="AS395" s="438"/>
      <c r="AT395" s="438"/>
      <c r="AU395" s="438"/>
      <c r="AV395" s="438"/>
      <c r="AW395" s="438"/>
      <c r="AX395" s="438"/>
      <c r="AY395" s="438"/>
      <c r="AZ395" s="438"/>
      <c r="BA395" s="438"/>
      <c r="BB395" s="438"/>
      <c r="BC395" s="438"/>
      <c r="BD395" s="438"/>
      <c r="BE395" s="438"/>
    </row>
    <row r="396" spans="30:57" x14ac:dyDescent="0.15">
      <c r="AD396" s="438"/>
      <c r="AE396" s="438"/>
      <c r="AF396" s="438"/>
      <c r="AG396" s="438"/>
      <c r="AH396" s="438"/>
      <c r="AI396" s="438"/>
      <c r="AJ396" s="438"/>
      <c r="AK396" s="438"/>
      <c r="AL396" s="438"/>
      <c r="AM396" s="438"/>
      <c r="AN396" s="438"/>
      <c r="AO396" s="438"/>
      <c r="AP396" s="438"/>
      <c r="AQ396" s="438"/>
      <c r="AR396" s="438"/>
      <c r="AS396" s="438"/>
      <c r="AT396" s="438"/>
      <c r="AU396" s="438"/>
      <c r="AV396" s="438"/>
      <c r="AW396" s="438"/>
      <c r="AX396" s="438"/>
      <c r="AY396" s="438"/>
      <c r="AZ396" s="438"/>
      <c r="BA396" s="438"/>
      <c r="BB396" s="438"/>
      <c r="BC396" s="438"/>
      <c r="BD396" s="438"/>
      <c r="BE396" s="438"/>
    </row>
    <row r="397" spans="30:57" x14ac:dyDescent="0.15">
      <c r="AD397" s="438"/>
      <c r="AE397" s="438"/>
      <c r="AF397" s="438"/>
      <c r="AG397" s="438"/>
      <c r="AH397" s="438"/>
      <c r="AI397" s="438"/>
      <c r="AJ397" s="438"/>
      <c r="AK397" s="438"/>
      <c r="AL397" s="438"/>
      <c r="AM397" s="438"/>
      <c r="AN397" s="438"/>
      <c r="AO397" s="438"/>
      <c r="AP397" s="438"/>
      <c r="AQ397" s="438"/>
      <c r="AR397" s="438"/>
      <c r="AS397" s="438"/>
      <c r="AT397" s="438"/>
      <c r="AU397" s="438"/>
      <c r="AV397" s="438"/>
      <c r="AW397" s="438"/>
      <c r="AX397" s="438"/>
      <c r="AY397" s="438"/>
      <c r="AZ397" s="438"/>
      <c r="BA397" s="438"/>
      <c r="BB397" s="438"/>
      <c r="BC397" s="438"/>
      <c r="BD397" s="438"/>
      <c r="BE397" s="438"/>
    </row>
    <row r="398" spans="30:57" x14ac:dyDescent="0.15">
      <c r="AD398" s="438"/>
      <c r="AE398" s="438"/>
      <c r="AF398" s="438"/>
      <c r="AG398" s="438"/>
      <c r="AH398" s="438"/>
      <c r="AI398" s="438"/>
      <c r="AJ398" s="438"/>
      <c r="AK398" s="438"/>
      <c r="AL398" s="438"/>
      <c r="AM398" s="438"/>
      <c r="AN398" s="438"/>
      <c r="AO398" s="438"/>
      <c r="AP398" s="438"/>
      <c r="AQ398" s="438"/>
      <c r="AR398" s="438"/>
      <c r="AS398" s="438"/>
      <c r="AT398" s="438"/>
      <c r="AU398" s="438"/>
      <c r="AV398" s="438"/>
      <c r="AW398" s="438"/>
      <c r="AX398" s="438"/>
      <c r="AY398" s="438"/>
      <c r="AZ398" s="438"/>
      <c r="BA398" s="438"/>
      <c r="BB398" s="438"/>
      <c r="BC398" s="438"/>
      <c r="BD398" s="438"/>
      <c r="BE398" s="438"/>
    </row>
    <row r="399" spans="30:57" x14ac:dyDescent="0.15">
      <c r="AD399" s="438"/>
      <c r="AE399" s="438"/>
      <c r="AF399" s="438"/>
      <c r="AG399" s="438"/>
      <c r="AH399" s="438"/>
      <c r="AI399" s="438"/>
      <c r="AJ399" s="438"/>
      <c r="AK399" s="438"/>
      <c r="AL399" s="438"/>
      <c r="AM399" s="438"/>
      <c r="AN399" s="438"/>
      <c r="AO399" s="438"/>
      <c r="AP399" s="438"/>
      <c r="AQ399" s="438"/>
      <c r="AR399" s="438"/>
      <c r="AS399" s="438"/>
      <c r="AT399" s="438"/>
      <c r="AU399" s="438"/>
      <c r="AV399" s="438"/>
      <c r="AW399" s="438"/>
      <c r="AX399" s="438"/>
      <c r="AY399" s="438"/>
      <c r="AZ399" s="438"/>
      <c r="BA399" s="438"/>
      <c r="BB399" s="438"/>
      <c r="BC399" s="438"/>
      <c r="BD399" s="438"/>
      <c r="BE399" s="438"/>
    </row>
    <row r="400" spans="30:57" x14ac:dyDescent="0.15">
      <c r="AD400" s="438"/>
      <c r="AE400" s="438"/>
      <c r="AF400" s="438"/>
      <c r="AG400" s="438"/>
      <c r="AH400" s="438"/>
      <c r="AI400" s="438"/>
      <c r="AJ400" s="438"/>
      <c r="AK400" s="438"/>
      <c r="AL400" s="438"/>
      <c r="AM400" s="438"/>
      <c r="AN400" s="438"/>
      <c r="AO400" s="438"/>
      <c r="AP400" s="438"/>
      <c r="AQ400" s="438"/>
      <c r="AR400" s="438"/>
      <c r="AS400" s="438"/>
      <c r="AT400" s="438"/>
      <c r="AU400" s="438"/>
      <c r="AV400" s="438"/>
      <c r="AW400" s="438"/>
      <c r="AX400" s="438"/>
      <c r="AY400" s="438"/>
      <c r="AZ400" s="438"/>
      <c r="BA400" s="438"/>
      <c r="BB400" s="438"/>
      <c r="BC400" s="438"/>
      <c r="BD400" s="438"/>
      <c r="BE400" s="438"/>
    </row>
    <row r="401" spans="30:57" x14ac:dyDescent="0.15">
      <c r="AD401" s="438"/>
      <c r="AE401" s="438"/>
      <c r="AF401" s="438"/>
      <c r="AG401" s="438"/>
      <c r="AH401" s="438"/>
      <c r="AI401" s="438"/>
      <c r="AJ401" s="438"/>
      <c r="AK401" s="438"/>
      <c r="AL401" s="438"/>
      <c r="AM401" s="438"/>
      <c r="AN401" s="438"/>
      <c r="AO401" s="438"/>
      <c r="AP401" s="438"/>
      <c r="AQ401" s="438"/>
      <c r="AR401" s="438"/>
      <c r="AS401" s="438"/>
      <c r="AT401" s="438"/>
      <c r="AU401" s="438"/>
      <c r="AV401" s="438"/>
      <c r="AW401" s="438"/>
      <c r="AX401" s="438"/>
      <c r="AY401" s="438"/>
      <c r="AZ401" s="438"/>
      <c r="BA401" s="438"/>
      <c r="BB401" s="438"/>
      <c r="BC401" s="438"/>
      <c r="BD401" s="438"/>
      <c r="BE401" s="438"/>
    </row>
    <row r="402" spans="30:57" x14ac:dyDescent="0.15">
      <c r="AD402" s="438"/>
      <c r="AE402" s="438"/>
      <c r="AF402" s="438"/>
      <c r="AG402" s="438"/>
      <c r="AH402" s="438"/>
      <c r="AI402" s="438"/>
      <c r="AJ402" s="438"/>
      <c r="AK402" s="438"/>
      <c r="AL402" s="438"/>
      <c r="AM402" s="438"/>
      <c r="AN402" s="438"/>
      <c r="AO402" s="438"/>
      <c r="AP402" s="438"/>
      <c r="AQ402" s="438"/>
      <c r="AR402" s="438"/>
      <c r="AS402" s="438"/>
      <c r="AT402" s="438"/>
      <c r="AU402" s="438"/>
      <c r="AV402" s="438"/>
      <c r="AW402" s="438"/>
      <c r="AX402" s="438"/>
      <c r="AY402" s="438"/>
      <c r="AZ402" s="438"/>
      <c r="BA402" s="438"/>
      <c r="BB402" s="438"/>
      <c r="BC402" s="438"/>
      <c r="BD402" s="438"/>
      <c r="BE402" s="438"/>
    </row>
    <row r="403" spans="30:57" x14ac:dyDescent="0.15">
      <c r="AD403" s="438"/>
      <c r="AE403" s="438"/>
      <c r="AF403" s="438"/>
      <c r="AG403" s="438"/>
      <c r="AH403" s="438"/>
      <c r="AI403" s="438"/>
      <c r="AJ403" s="438"/>
      <c r="AK403" s="438"/>
      <c r="AL403" s="438"/>
      <c r="AM403" s="438"/>
      <c r="AN403" s="438"/>
      <c r="AO403" s="438"/>
      <c r="AP403" s="438"/>
      <c r="AQ403" s="438"/>
      <c r="AR403" s="438"/>
      <c r="AS403" s="438"/>
      <c r="AT403" s="438"/>
      <c r="AU403" s="438"/>
      <c r="AV403" s="438"/>
      <c r="AW403" s="438"/>
      <c r="AX403" s="438"/>
      <c r="AY403" s="438"/>
      <c r="AZ403" s="438"/>
      <c r="BA403" s="438"/>
      <c r="BB403" s="438"/>
      <c r="BC403" s="438"/>
      <c r="BD403" s="438"/>
      <c r="BE403" s="438"/>
    </row>
    <row r="404" spans="30:57" x14ac:dyDescent="0.15">
      <c r="AD404" s="438"/>
      <c r="AE404" s="438"/>
      <c r="AF404" s="438"/>
      <c r="AG404" s="438"/>
      <c r="AH404" s="438"/>
      <c r="AI404" s="438"/>
      <c r="AJ404" s="438"/>
      <c r="AK404" s="438"/>
      <c r="AL404" s="438"/>
      <c r="AM404" s="438"/>
      <c r="AN404" s="438"/>
      <c r="AO404" s="438"/>
      <c r="AP404" s="438"/>
      <c r="AQ404" s="438"/>
      <c r="AR404" s="438"/>
      <c r="AS404" s="438"/>
      <c r="AT404" s="438"/>
      <c r="AU404" s="438"/>
      <c r="AV404" s="438"/>
      <c r="AW404" s="438"/>
      <c r="AX404" s="438"/>
      <c r="AY404" s="438"/>
      <c r="AZ404" s="438"/>
      <c r="BA404" s="438"/>
      <c r="BB404" s="438"/>
      <c r="BC404" s="438"/>
      <c r="BD404" s="438"/>
      <c r="BE404" s="438"/>
    </row>
    <row r="405" spans="30:57" x14ac:dyDescent="0.15">
      <c r="AD405" s="438"/>
      <c r="AE405" s="438"/>
      <c r="AF405" s="438"/>
      <c r="AG405" s="438"/>
      <c r="AH405" s="438"/>
      <c r="AI405" s="438"/>
      <c r="AJ405" s="438"/>
      <c r="AK405" s="438"/>
      <c r="AL405" s="438"/>
      <c r="AM405" s="438"/>
      <c r="AN405" s="438"/>
      <c r="AO405" s="438"/>
      <c r="AP405" s="438"/>
      <c r="AQ405" s="438"/>
      <c r="AR405" s="438"/>
      <c r="AS405" s="438"/>
      <c r="AT405" s="438"/>
      <c r="AU405" s="438"/>
      <c r="AV405" s="438"/>
      <c r="AW405" s="438"/>
      <c r="AX405" s="438"/>
      <c r="AY405" s="438"/>
      <c r="AZ405" s="438"/>
      <c r="BA405" s="438"/>
      <c r="BB405" s="438"/>
      <c r="BC405" s="438"/>
      <c r="BD405" s="438"/>
      <c r="BE405" s="438"/>
    </row>
    <row r="406" spans="30:57" x14ac:dyDescent="0.15">
      <c r="AD406" s="438"/>
      <c r="AE406" s="438"/>
      <c r="AF406" s="438"/>
      <c r="AG406" s="438"/>
      <c r="AH406" s="438"/>
      <c r="AI406" s="438"/>
      <c r="AJ406" s="438"/>
      <c r="AK406" s="438"/>
      <c r="AL406" s="438"/>
      <c r="AM406" s="438"/>
      <c r="AN406" s="438"/>
      <c r="AO406" s="438"/>
      <c r="AP406" s="438"/>
      <c r="AQ406" s="438"/>
      <c r="AR406" s="438"/>
      <c r="AS406" s="438"/>
      <c r="AT406" s="438"/>
      <c r="AU406" s="438"/>
      <c r="AV406" s="438"/>
      <c r="AW406" s="438"/>
      <c r="AX406" s="438"/>
      <c r="AY406" s="438"/>
      <c r="AZ406" s="438"/>
      <c r="BA406" s="438"/>
      <c r="BB406" s="438"/>
      <c r="BC406" s="438"/>
      <c r="BD406" s="438"/>
      <c r="BE406" s="438"/>
    </row>
    <row r="407" spans="30:57" x14ac:dyDescent="0.15">
      <c r="AD407" s="438"/>
      <c r="AE407" s="438"/>
      <c r="AF407" s="438"/>
      <c r="AG407" s="438"/>
      <c r="AH407" s="438"/>
      <c r="AI407" s="438"/>
      <c r="AJ407" s="438"/>
      <c r="AK407" s="438"/>
      <c r="AL407" s="438"/>
      <c r="AM407" s="438"/>
      <c r="AN407" s="438"/>
      <c r="AO407" s="438"/>
      <c r="AP407" s="438"/>
      <c r="AQ407" s="438"/>
      <c r="AR407" s="438"/>
      <c r="AS407" s="438"/>
      <c r="AT407" s="438"/>
      <c r="AU407" s="438"/>
      <c r="AV407" s="438"/>
      <c r="AW407" s="438"/>
      <c r="AX407" s="438"/>
      <c r="AY407" s="438"/>
      <c r="AZ407" s="438"/>
      <c r="BA407" s="438"/>
      <c r="BB407" s="438"/>
      <c r="BC407" s="438"/>
      <c r="BD407" s="438"/>
      <c r="BE407" s="438"/>
    </row>
    <row r="408" spans="30:57" x14ac:dyDescent="0.15">
      <c r="AD408" s="438"/>
      <c r="AE408" s="438"/>
      <c r="AF408" s="438"/>
      <c r="AG408" s="438"/>
      <c r="AH408" s="438"/>
      <c r="AI408" s="438"/>
      <c r="AJ408" s="438"/>
      <c r="AK408" s="438"/>
      <c r="AL408" s="438"/>
      <c r="AM408" s="438"/>
      <c r="AN408" s="438"/>
      <c r="AO408" s="438"/>
      <c r="AP408" s="438"/>
      <c r="AQ408" s="438"/>
      <c r="AR408" s="438"/>
      <c r="AS408" s="438"/>
      <c r="AT408" s="438"/>
      <c r="AU408" s="438"/>
      <c r="AV408" s="438"/>
      <c r="AW408" s="438"/>
      <c r="AX408" s="438"/>
      <c r="AY408" s="438"/>
      <c r="AZ408" s="438"/>
      <c r="BA408" s="438"/>
      <c r="BB408" s="438"/>
      <c r="BC408" s="438"/>
      <c r="BD408" s="438"/>
      <c r="BE408" s="438"/>
    </row>
    <row r="409" spans="30:57" x14ac:dyDescent="0.15">
      <c r="AD409" s="438"/>
      <c r="AE409" s="438"/>
      <c r="AF409" s="438"/>
      <c r="AG409" s="438"/>
      <c r="AH409" s="438"/>
      <c r="AI409" s="438"/>
      <c r="AJ409" s="438"/>
      <c r="AK409" s="438"/>
      <c r="AL409" s="438"/>
      <c r="AM409" s="438"/>
      <c r="AN409" s="438"/>
      <c r="AO409" s="438"/>
      <c r="AP409" s="438"/>
      <c r="AQ409" s="438"/>
      <c r="AR409" s="438"/>
      <c r="AS409" s="438"/>
      <c r="AT409" s="438"/>
      <c r="AU409" s="438"/>
      <c r="AV409" s="438"/>
      <c r="AW409" s="438"/>
      <c r="AX409" s="438"/>
      <c r="AY409" s="438"/>
      <c r="AZ409" s="438"/>
      <c r="BA409" s="438"/>
      <c r="BB409" s="438"/>
      <c r="BC409" s="438"/>
      <c r="BD409" s="438"/>
      <c r="BE409" s="438"/>
    </row>
    <row r="410" spans="30:57" x14ac:dyDescent="0.15">
      <c r="AD410" s="438"/>
      <c r="AE410" s="438"/>
      <c r="AF410" s="438"/>
      <c r="AG410" s="438"/>
      <c r="AH410" s="438"/>
      <c r="AI410" s="438"/>
      <c r="AJ410" s="438"/>
      <c r="AK410" s="438"/>
      <c r="AL410" s="438"/>
      <c r="AM410" s="438"/>
      <c r="AN410" s="438"/>
      <c r="AO410" s="438"/>
      <c r="AP410" s="438"/>
      <c r="AQ410" s="438"/>
      <c r="AR410" s="438"/>
      <c r="AS410" s="438"/>
      <c r="AT410" s="438"/>
      <c r="AU410" s="438"/>
      <c r="AV410" s="438"/>
      <c r="AW410" s="438"/>
      <c r="AX410" s="438"/>
      <c r="AY410" s="438"/>
      <c r="AZ410" s="438"/>
      <c r="BA410" s="438"/>
      <c r="BB410" s="438"/>
      <c r="BC410" s="438"/>
      <c r="BD410" s="438"/>
      <c r="BE410" s="438"/>
    </row>
    <row r="411" spans="30:57" x14ac:dyDescent="0.15">
      <c r="AD411" s="438"/>
      <c r="AE411" s="438"/>
      <c r="AF411" s="438"/>
      <c r="AG411" s="438"/>
      <c r="AH411" s="438"/>
      <c r="AI411" s="438"/>
      <c r="AJ411" s="438"/>
      <c r="AK411" s="438"/>
      <c r="AL411" s="438"/>
      <c r="AM411" s="438"/>
      <c r="AN411" s="438"/>
      <c r="AO411" s="438"/>
      <c r="AP411" s="438"/>
      <c r="AQ411" s="438"/>
      <c r="AR411" s="438"/>
      <c r="AS411" s="438"/>
      <c r="AT411" s="438"/>
      <c r="AU411" s="438"/>
      <c r="AV411" s="438"/>
      <c r="AW411" s="438"/>
      <c r="AX411" s="438"/>
      <c r="AY411" s="438"/>
      <c r="AZ411" s="438"/>
      <c r="BA411" s="438"/>
      <c r="BB411" s="438"/>
      <c r="BC411" s="438"/>
      <c r="BD411" s="438"/>
      <c r="BE411" s="438"/>
    </row>
    <row r="412" spans="30:57" x14ac:dyDescent="0.15">
      <c r="AD412" s="438"/>
      <c r="AE412" s="438"/>
      <c r="AF412" s="438"/>
      <c r="AG412" s="438"/>
      <c r="AH412" s="438"/>
      <c r="AI412" s="438"/>
      <c r="AJ412" s="438"/>
      <c r="AK412" s="438"/>
      <c r="AL412" s="438"/>
      <c r="AM412" s="438"/>
      <c r="AN412" s="438"/>
      <c r="AO412" s="438"/>
      <c r="AP412" s="438"/>
      <c r="AQ412" s="438"/>
      <c r="AR412" s="438"/>
      <c r="AS412" s="438"/>
      <c r="AT412" s="438"/>
      <c r="AU412" s="438"/>
      <c r="AV412" s="438"/>
      <c r="AW412" s="438"/>
      <c r="AX412" s="438"/>
      <c r="AY412" s="438"/>
      <c r="AZ412" s="438"/>
      <c r="BA412" s="438"/>
      <c r="BB412" s="438"/>
      <c r="BC412" s="438"/>
      <c r="BD412" s="438"/>
      <c r="BE412" s="438"/>
    </row>
    <row r="413" spans="30:57" x14ac:dyDescent="0.15">
      <c r="AD413" s="438"/>
      <c r="AE413" s="438"/>
      <c r="AF413" s="438"/>
      <c r="AG413" s="438"/>
      <c r="AH413" s="438"/>
      <c r="AI413" s="438"/>
      <c r="AJ413" s="438"/>
      <c r="AK413" s="438"/>
      <c r="AL413" s="438"/>
      <c r="AM413" s="438"/>
      <c r="AN413" s="438"/>
      <c r="AO413" s="438"/>
      <c r="AP413" s="438"/>
      <c r="AQ413" s="438"/>
      <c r="AR413" s="438"/>
      <c r="AS413" s="438"/>
      <c r="AT413" s="438"/>
      <c r="AU413" s="438"/>
      <c r="AV413" s="438"/>
      <c r="AW413" s="438"/>
      <c r="AX413" s="438"/>
      <c r="AY413" s="438"/>
      <c r="AZ413" s="438"/>
      <c r="BA413" s="438"/>
      <c r="BB413" s="438"/>
      <c r="BC413" s="438"/>
      <c r="BD413" s="438"/>
      <c r="BE413" s="438"/>
    </row>
    <row r="414" spans="30:57" x14ac:dyDescent="0.15">
      <c r="AD414" s="438"/>
      <c r="AE414" s="438"/>
      <c r="AF414" s="438"/>
      <c r="AG414" s="438"/>
      <c r="AH414" s="438"/>
      <c r="AI414" s="438"/>
      <c r="AJ414" s="438"/>
      <c r="AK414" s="438"/>
      <c r="AL414" s="438"/>
      <c r="AM414" s="438"/>
      <c r="AN414" s="438"/>
      <c r="AO414" s="438"/>
      <c r="AP414" s="438"/>
      <c r="AQ414" s="438"/>
      <c r="AR414" s="438"/>
      <c r="AS414" s="438"/>
      <c r="AT414" s="438"/>
      <c r="AU414" s="438"/>
      <c r="AV414" s="438"/>
      <c r="AW414" s="438"/>
      <c r="AX414" s="438"/>
      <c r="AY414" s="438"/>
      <c r="AZ414" s="438"/>
      <c r="BA414" s="438"/>
      <c r="BB414" s="438"/>
      <c r="BC414" s="438"/>
      <c r="BD414" s="438"/>
      <c r="BE414" s="438"/>
    </row>
    <row r="415" spans="30:57" x14ac:dyDescent="0.15">
      <c r="AD415" s="438"/>
      <c r="AE415" s="438"/>
      <c r="AF415" s="438"/>
      <c r="AG415" s="438"/>
      <c r="AH415" s="438"/>
      <c r="AI415" s="438"/>
      <c r="AJ415" s="438"/>
      <c r="AK415" s="438"/>
      <c r="AL415" s="438"/>
      <c r="AM415" s="438"/>
      <c r="AN415" s="438"/>
      <c r="AO415" s="438"/>
      <c r="AP415" s="438"/>
      <c r="AQ415" s="438"/>
      <c r="AR415" s="438"/>
      <c r="AS415" s="438"/>
      <c r="AT415" s="438"/>
      <c r="AU415" s="438"/>
      <c r="AV415" s="438"/>
      <c r="AW415" s="438"/>
      <c r="AX415" s="438"/>
      <c r="AY415" s="438"/>
      <c r="AZ415" s="438"/>
      <c r="BA415" s="438"/>
      <c r="BB415" s="438"/>
      <c r="BC415" s="438"/>
      <c r="BD415" s="438"/>
      <c r="BE415" s="438"/>
    </row>
    <row r="416" spans="30:57" x14ac:dyDescent="0.15">
      <c r="AD416" s="438"/>
      <c r="AE416" s="438"/>
      <c r="AF416" s="438"/>
      <c r="AG416" s="438"/>
      <c r="AH416" s="438"/>
      <c r="AI416" s="438"/>
      <c r="AJ416" s="438"/>
      <c r="AK416" s="438"/>
      <c r="AL416" s="438"/>
      <c r="AM416" s="438"/>
      <c r="AN416" s="438"/>
      <c r="AO416" s="438"/>
      <c r="AP416" s="438"/>
      <c r="AQ416" s="438"/>
      <c r="AR416" s="438"/>
      <c r="AS416" s="438"/>
      <c r="AT416" s="438"/>
      <c r="AU416" s="438"/>
      <c r="AV416" s="438"/>
      <c r="AW416" s="438"/>
      <c r="AX416" s="438"/>
      <c r="AY416" s="438"/>
      <c r="AZ416" s="438"/>
      <c r="BA416" s="438"/>
      <c r="BB416" s="438"/>
      <c r="BC416" s="438"/>
      <c r="BD416" s="438"/>
      <c r="BE416" s="438"/>
    </row>
    <row r="417" spans="30:57" x14ac:dyDescent="0.15">
      <c r="AD417" s="438"/>
      <c r="AE417" s="438"/>
      <c r="AF417" s="438"/>
      <c r="AG417" s="438"/>
      <c r="AH417" s="438"/>
      <c r="AI417" s="438"/>
      <c r="AJ417" s="438"/>
      <c r="AK417" s="438"/>
      <c r="AL417" s="438"/>
      <c r="AM417" s="438"/>
      <c r="AN417" s="438"/>
      <c r="AO417" s="438"/>
      <c r="AP417" s="438"/>
      <c r="AQ417" s="438"/>
      <c r="AR417" s="438"/>
      <c r="AS417" s="438"/>
      <c r="AT417" s="438"/>
      <c r="AU417" s="438"/>
      <c r="AV417" s="438"/>
      <c r="AW417" s="438"/>
      <c r="AX417" s="438"/>
      <c r="AY417" s="438"/>
      <c r="AZ417" s="438"/>
      <c r="BA417" s="438"/>
      <c r="BB417" s="438"/>
      <c r="BC417" s="438"/>
      <c r="BD417" s="438"/>
      <c r="BE417" s="438"/>
    </row>
    <row r="418" spans="30:57" x14ac:dyDescent="0.15">
      <c r="AD418" s="438"/>
      <c r="AE418" s="438"/>
      <c r="AF418" s="438"/>
      <c r="AG418" s="438"/>
      <c r="AH418" s="438"/>
      <c r="AI418" s="438"/>
      <c r="AJ418" s="438"/>
      <c r="AK418" s="438"/>
      <c r="AL418" s="438"/>
      <c r="AM418" s="438"/>
      <c r="AN418" s="438"/>
      <c r="AO418" s="438"/>
      <c r="AP418" s="438"/>
      <c r="AQ418" s="438"/>
      <c r="AR418" s="438"/>
      <c r="AS418" s="438"/>
      <c r="AT418" s="438"/>
      <c r="AU418" s="438"/>
      <c r="AV418" s="438"/>
      <c r="AW418" s="438"/>
      <c r="AX418" s="438"/>
      <c r="AY418" s="438"/>
      <c r="AZ418" s="438"/>
      <c r="BA418" s="438"/>
      <c r="BB418" s="438"/>
      <c r="BC418" s="438"/>
      <c r="BD418" s="438"/>
      <c r="BE418" s="438"/>
    </row>
    <row r="419" spans="30:57" x14ac:dyDescent="0.15">
      <c r="AD419" s="438"/>
      <c r="AE419" s="438"/>
      <c r="AF419" s="438"/>
      <c r="AG419" s="438"/>
      <c r="AH419" s="438"/>
      <c r="AI419" s="438"/>
      <c r="AJ419" s="438"/>
      <c r="AK419" s="438"/>
      <c r="AL419" s="438"/>
      <c r="AM419" s="438"/>
      <c r="AN419" s="438"/>
      <c r="AO419" s="438"/>
      <c r="AP419" s="438"/>
      <c r="AQ419" s="438"/>
      <c r="AR419" s="438"/>
      <c r="AS419" s="438"/>
      <c r="AT419" s="438"/>
      <c r="AU419" s="438"/>
      <c r="AV419" s="438"/>
      <c r="AW419" s="438"/>
      <c r="AX419" s="438"/>
      <c r="AY419" s="438"/>
      <c r="AZ419" s="438"/>
      <c r="BA419" s="438"/>
      <c r="BB419" s="438"/>
      <c r="BC419" s="438"/>
      <c r="BD419" s="438"/>
      <c r="BE419" s="438"/>
    </row>
    <row r="420" spans="30:57" x14ac:dyDescent="0.15">
      <c r="AD420" s="438"/>
      <c r="AE420" s="438"/>
      <c r="AF420" s="438"/>
      <c r="AG420" s="438"/>
      <c r="AH420" s="438"/>
      <c r="AI420" s="438"/>
      <c r="AJ420" s="438"/>
      <c r="AK420" s="438"/>
      <c r="AL420" s="438"/>
      <c r="AM420" s="438"/>
      <c r="AN420" s="438"/>
      <c r="AO420" s="438"/>
      <c r="AP420" s="438"/>
      <c r="AQ420" s="438"/>
      <c r="AR420" s="438"/>
      <c r="AS420" s="438"/>
      <c r="AT420" s="438"/>
      <c r="AU420" s="438"/>
      <c r="AV420" s="438"/>
      <c r="AW420" s="438"/>
      <c r="AX420" s="438"/>
      <c r="AY420" s="438"/>
      <c r="AZ420" s="438"/>
      <c r="BA420" s="438"/>
      <c r="BB420" s="438"/>
      <c r="BC420" s="438"/>
      <c r="BD420" s="438"/>
      <c r="BE420" s="438"/>
    </row>
    <row r="421" spans="30:57" x14ac:dyDescent="0.15">
      <c r="AD421" s="438"/>
      <c r="AE421" s="438"/>
      <c r="AF421" s="438"/>
      <c r="AG421" s="438"/>
      <c r="AH421" s="438"/>
      <c r="AI421" s="438"/>
      <c r="AJ421" s="438"/>
      <c r="AK421" s="438"/>
      <c r="AL421" s="438"/>
      <c r="AM421" s="438"/>
      <c r="AN421" s="438"/>
      <c r="AO421" s="438"/>
      <c r="AP421" s="438"/>
      <c r="AQ421" s="438"/>
      <c r="AR421" s="438"/>
      <c r="AS421" s="438"/>
      <c r="AT421" s="438"/>
      <c r="AU421" s="438"/>
      <c r="AV421" s="438"/>
      <c r="AW421" s="438"/>
      <c r="AX421" s="438"/>
      <c r="AY421" s="438"/>
      <c r="AZ421" s="438"/>
      <c r="BA421" s="438"/>
      <c r="BB421" s="438"/>
      <c r="BC421" s="438"/>
      <c r="BD421" s="438"/>
      <c r="BE421" s="438"/>
    </row>
    <row r="422" spans="30:57" x14ac:dyDescent="0.15">
      <c r="AD422" s="438"/>
      <c r="AE422" s="438"/>
      <c r="AF422" s="438"/>
      <c r="AG422" s="438"/>
      <c r="AH422" s="438"/>
      <c r="AI422" s="438"/>
      <c r="AJ422" s="438"/>
      <c r="AK422" s="438"/>
      <c r="AL422" s="438"/>
      <c r="AM422" s="438"/>
      <c r="AN422" s="438"/>
      <c r="AO422" s="438"/>
      <c r="AP422" s="438"/>
      <c r="AQ422" s="438"/>
      <c r="AR422" s="438"/>
      <c r="AS422" s="438"/>
      <c r="AT422" s="438"/>
      <c r="AU422" s="438"/>
      <c r="AV422" s="438"/>
      <c r="AW422" s="438"/>
      <c r="AX422" s="438"/>
      <c r="AY422" s="438"/>
      <c r="AZ422" s="438"/>
      <c r="BA422" s="438"/>
      <c r="BB422" s="438"/>
      <c r="BC422" s="438"/>
      <c r="BD422" s="438"/>
      <c r="BE422" s="438"/>
    </row>
    <row r="423" spans="30:57" x14ac:dyDescent="0.15">
      <c r="AD423" s="438"/>
      <c r="AE423" s="438"/>
      <c r="AF423" s="438"/>
      <c r="AG423" s="438"/>
      <c r="AH423" s="438"/>
      <c r="AI423" s="438"/>
      <c r="AJ423" s="438"/>
      <c r="AK423" s="438"/>
      <c r="AL423" s="438"/>
      <c r="AM423" s="438"/>
      <c r="AN423" s="438"/>
      <c r="AO423" s="438"/>
      <c r="AP423" s="438"/>
      <c r="AQ423" s="438"/>
      <c r="AR423" s="438"/>
      <c r="AS423" s="438"/>
      <c r="AT423" s="438"/>
      <c r="AU423" s="438"/>
      <c r="AV423" s="438"/>
      <c r="AW423" s="438"/>
      <c r="AX423" s="438"/>
      <c r="AY423" s="438"/>
      <c r="AZ423" s="438"/>
      <c r="BA423" s="438"/>
      <c r="BB423" s="438"/>
      <c r="BC423" s="438"/>
      <c r="BD423" s="438"/>
      <c r="BE423" s="438"/>
    </row>
    <row r="424" spans="30:57" x14ac:dyDescent="0.15">
      <c r="AD424" s="438"/>
      <c r="AE424" s="438"/>
      <c r="AF424" s="438"/>
      <c r="AG424" s="438"/>
      <c r="AH424" s="438"/>
      <c r="AI424" s="438"/>
      <c r="AJ424" s="438"/>
      <c r="AK424" s="438"/>
      <c r="AL424" s="438"/>
      <c r="AM424" s="438"/>
      <c r="AN424" s="438"/>
      <c r="AO424" s="438"/>
      <c r="AP424" s="438"/>
      <c r="AQ424" s="438"/>
      <c r="AR424" s="438"/>
      <c r="AS424" s="438"/>
      <c r="AT424" s="438"/>
      <c r="AU424" s="438"/>
      <c r="AV424" s="438"/>
      <c r="AW424" s="438"/>
      <c r="AX424" s="438"/>
      <c r="AY424" s="438"/>
      <c r="AZ424" s="438"/>
      <c r="BA424" s="438"/>
      <c r="BB424" s="438"/>
      <c r="BC424" s="438"/>
      <c r="BD424" s="438"/>
      <c r="BE424" s="438"/>
    </row>
    <row r="425" spans="30:57" x14ac:dyDescent="0.15">
      <c r="AD425" s="438"/>
      <c r="AE425" s="438"/>
      <c r="AF425" s="438"/>
      <c r="AG425" s="438"/>
      <c r="AH425" s="438"/>
      <c r="AI425" s="438"/>
      <c r="AJ425" s="438"/>
      <c r="AK425" s="438"/>
      <c r="AL425" s="438"/>
      <c r="AM425" s="438"/>
      <c r="AN425" s="438"/>
      <c r="AO425" s="438"/>
      <c r="AP425" s="438"/>
      <c r="AQ425" s="438"/>
      <c r="AR425" s="438"/>
      <c r="AS425" s="438"/>
      <c r="AT425" s="438"/>
      <c r="AU425" s="438"/>
      <c r="AV425" s="438"/>
      <c r="AW425" s="438"/>
      <c r="AX425" s="438"/>
      <c r="AY425" s="438"/>
      <c r="AZ425" s="438"/>
      <c r="BA425" s="438"/>
      <c r="BB425" s="438"/>
      <c r="BC425" s="438"/>
      <c r="BD425" s="438"/>
      <c r="BE425" s="438"/>
    </row>
    <row r="426" spans="30:57" x14ac:dyDescent="0.15">
      <c r="AD426" s="438"/>
      <c r="AE426" s="438"/>
      <c r="AF426" s="438"/>
      <c r="AG426" s="438"/>
      <c r="AH426" s="438"/>
      <c r="AI426" s="438"/>
      <c r="AJ426" s="438"/>
      <c r="AK426" s="438"/>
      <c r="AL426" s="438"/>
      <c r="AM426" s="438"/>
      <c r="AN426" s="438"/>
      <c r="AO426" s="438"/>
      <c r="AP426" s="438"/>
      <c r="AQ426" s="438"/>
      <c r="AR426" s="438"/>
      <c r="AS426" s="438"/>
      <c r="AT426" s="438"/>
      <c r="AU426" s="438"/>
      <c r="AV426" s="438"/>
      <c r="AW426" s="438"/>
      <c r="AX426" s="438"/>
      <c r="AY426" s="438"/>
      <c r="AZ426" s="438"/>
      <c r="BA426" s="438"/>
      <c r="BB426" s="438"/>
      <c r="BC426" s="438"/>
      <c r="BD426" s="438"/>
      <c r="BE426" s="438"/>
    </row>
    <row r="427" spans="30:57" x14ac:dyDescent="0.15">
      <c r="AD427" s="438"/>
      <c r="AE427" s="438"/>
      <c r="AF427" s="438"/>
      <c r="AG427" s="438"/>
      <c r="AH427" s="438"/>
      <c r="AI427" s="438"/>
      <c r="AJ427" s="438"/>
      <c r="AK427" s="438"/>
      <c r="AL427" s="438"/>
      <c r="AM427" s="438"/>
      <c r="AN427" s="438"/>
      <c r="AO427" s="438"/>
      <c r="AP427" s="438"/>
      <c r="AQ427" s="438"/>
      <c r="AR427" s="438"/>
      <c r="AS427" s="438"/>
      <c r="AT427" s="438"/>
      <c r="AU427" s="438"/>
      <c r="AV427" s="438"/>
      <c r="AW427" s="438"/>
      <c r="AX427" s="438"/>
      <c r="AY427" s="438"/>
      <c r="AZ427" s="438"/>
      <c r="BA427" s="438"/>
      <c r="BB427" s="438"/>
      <c r="BC427" s="438"/>
      <c r="BD427" s="438"/>
      <c r="BE427" s="438"/>
    </row>
    <row r="428" spans="30:57" x14ac:dyDescent="0.15">
      <c r="AD428" s="438"/>
      <c r="AE428" s="438"/>
      <c r="AF428" s="438"/>
      <c r="AG428" s="438"/>
      <c r="AH428" s="438"/>
      <c r="AI428" s="438"/>
      <c r="AJ428" s="438"/>
      <c r="AK428" s="438"/>
      <c r="AL428" s="438"/>
      <c r="AM428" s="438"/>
      <c r="AN428" s="438"/>
      <c r="AO428" s="438"/>
      <c r="AP428" s="438"/>
      <c r="AQ428" s="438"/>
      <c r="AR428" s="438"/>
      <c r="AS428" s="438"/>
      <c r="AT428" s="438"/>
      <c r="AU428" s="438"/>
      <c r="AV428" s="438"/>
      <c r="AW428" s="438"/>
      <c r="AX428" s="438"/>
      <c r="AY428" s="438"/>
      <c r="AZ428" s="438"/>
      <c r="BA428" s="438"/>
      <c r="BB428" s="438"/>
      <c r="BC428" s="438"/>
      <c r="BD428" s="438"/>
      <c r="BE428" s="438"/>
    </row>
    <row r="429" spans="30:57" x14ac:dyDescent="0.15">
      <c r="AD429" s="438"/>
      <c r="AE429" s="438"/>
      <c r="AF429" s="438"/>
      <c r="AG429" s="438"/>
      <c r="AH429" s="438"/>
      <c r="AI429" s="438"/>
      <c r="AJ429" s="438"/>
      <c r="AK429" s="438"/>
      <c r="AL429" s="438"/>
      <c r="AM429" s="438"/>
      <c r="AN429" s="438"/>
      <c r="AO429" s="438"/>
      <c r="AP429" s="438"/>
      <c r="AQ429" s="438"/>
      <c r="AR429" s="438"/>
      <c r="AS429" s="438"/>
      <c r="AT429" s="438"/>
      <c r="AU429" s="438"/>
      <c r="AV429" s="438"/>
      <c r="AW429" s="438"/>
      <c r="AX429" s="438"/>
      <c r="AY429" s="438"/>
      <c r="AZ429" s="438"/>
      <c r="BA429" s="438"/>
      <c r="BB429" s="438"/>
      <c r="BC429" s="438"/>
      <c r="BD429" s="438"/>
      <c r="BE429" s="438"/>
    </row>
    <row r="430" spans="30:57" x14ac:dyDescent="0.15">
      <c r="AD430" s="438"/>
      <c r="AE430" s="438"/>
      <c r="AF430" s="438"/>
      <c r="AG430" s="438"/>
      <c r="AH430" s="438"/>
      <c r="AI430" s="438"/>
      <c r="AJ430" s="438"/>
      <c r="AK430" s="438"/>
      <c r="AL430" s="438"/>
      <c r="AM430" s="438"/>
      <c r="AN430" s="438"/>
      <c r="AO430" s="438"/>
      <c r="AP430" s="438"/>
      <c r="AQ430" s="438"/>
      <c r="AR430" s="438"/>
      <c r="AS430" s="438"/>
      <c r="AT430" s="438"/>
      <c r="AU430" s="438"/>
      <c r="AV430" s="438"/>
      <c r="AW430" s="438"/>
      <c r="AX430" s="438"/>
      <c r="AY430" s="438"/>
      <c r="AZ430" s="438"/>
      <c r="BA430" s="438"/>
      <c r="BB430" s="438"/>
      <c r="BC430" s="438"/>
      <c r="BD430" s="438"/>
      <c r="BE430" s="438"/>
    </row>
    <row r="431" spans="30:57" x14ac:dyDescent="0.15">
      <c r="AD431" s="438"/>
      <c r="AE431" s="438"/>
      <c r="AF431" s="438"/>
      <c r="AG431" s="438"/>
      <c r="AH431" s="438"/>
      <c r="AI431" s="438"/>
      <c r="AJ431" s="438"/>
      <c r="AK431" s="438"/>
      <c r="AL431" s="438"/>
      <c r="AM431" s="438"/>
      <c r="AN431" s="438"/>
      <c r="AO431" s="438"/>
      <c r="AP431" s="438"/>
      <c r="AQ431" s="438"/>
      <c r="AR431" s="438"/>
      <c r="AS431" s="438"/>
      <c r="AT431" s="438"/>
      <c r="AU431" s="438"/>
      <c r="AV431" s="438"/>
      <c r="AW431" s="438"/>
      <c r="AX431" s="438"/>
      <c r="AY431" s="438"/>
      <c r="AZ431" s="438"/>
      <c r="BA431" s="438"/>
      <c r="BB431" s="438"/>
      <c r="BC431" s="438"/>
      <c r="BD431" s="438"/>
      <c r="BE431" s="438"/>
    </row>
    <row r="432" spans="30:57" x14ac:dyDescent="0.15">
      <c r="AD432" s="438"/>
      <c r="AE432" s="438"/>
      <c r="AF432" s="438"/>
      <c r="AG432" s="438"/>
      <c r="AH432" s="438"/>
      <c r="AI432" s="438"/>
      <c r="AJ432" s="438"/>
      <c r="AK432" s="438"/>
      <c r="AL432" s="438"/>
      <c r="AM432" s="438"/>
      <c r="AN432" s="438"/>
      <c r="AO432" s="438"/>
      <c r="AP432" s="438"/>
      <c r="AQ432" s="438"/>
      <c r="AR432" s="438"/>
      <c r="AS432" s="438"/>
      <c r="AT432" s="438"/>
      <c r="AU432" s="438"/>
      <c r="AV432" s="438"/>
      <c r="AW432" s="438"/>
      <c r="AX432" s="438"/>
      <c r="AY432" s="438"/>
      <c r="AZ432" s="438"/>
      <c r="BA432" s="438"/>
      <c r="BB432" s="438"/>
      <c r="BC432" s="438"/>
      <c r="BD432" s="438"/>
      <c r="BE432" s="438"/>
    </row>
    <row r="433" spans="30:57" x14ac:dyDescent="0.15">
      <c r="AD433" s="438"/>
      <c r="AE433" s="438"/>
      <c r="AF433" s="438"/>
      <c r="AG433" s="438"/>
      <c r="AH433" s="438"/>
      <c r="AI433" s="438"/>
      <c r="AJ433" s="438"/>
      <c r="AK433" s="438"/>
      <c r="AL433" s="438"/>
      <c r="AM433" s="438"/>
      <c r="AN433" s="438"/>
      <c r="AO433" s="438"/>
      <c r="AP433" s="438"/>
      <c r="AQ433" s="438"/>
      <c r="AR433" s="438"/>
      <c r="AS433" s="438"/>
      <c r="AT433" s="438"/>
      <c r="AU433" s="438"/>
      <c r="AV433" s="438"/>
      <c r="AW433" s="438"/>
      <c r="AX433" s="438"/>
      <c r="AY433" s="438"/>
      <c r="AZ433" s="438"/>
      <c r="BA433" s="438"/>
      <c r="BB433" s="438"/>
      <c r="BC433" s="438"/>
      <c r="BD433" s="438"/>
      <c r="BE433" s="438"/>
    </row>
    <row r="434" spans="30:57" x14ac:dyDescent="0.15">
      <c r="AD434" s="438"/>
      <c r="AE434" s="438"/>
      <c r="AF434" s="438"/>
      <c r="AG434" s="438"/>
      <c r="AH434" s="438"/>
      <c r="AI434" s="438"/>
      <c r="AJ434" s="438"/>
      <c r="AK434" s="438"/>
      <c r="AL434" s="438"/>
      <c r="AM434" s="438"/>
      <c r="AN434" s="438"/>
      <c r="AO434" s="438"/>
      <c r="AP434" s="438"/>
      <c r="AQ434" s="438"/>
      <c r="AR434" s="438"/>
      <c r="AS434" s="438"/>
      <c r="AT434" s="438"/>
      <c r="AU434" s="438"/>
      <c r="AV434" s="438"/>
      <c r="AW434" s="438"/>
      <c r="AX434" s="438"/>
      <c r="AY434" s="438"/>
      <c r="AZ434" s="438"/>
      <c r="BA434" s="438"/>
      <c r="BB434" s="438"/>
      <c r="BC434" s="438"/>
      <c r="BD434" s="438"/>
      <c r="BE434" s="438"/>
    </row>
    <row r="435" spans="30:57" x14ac:dyDescent="0.15">
      <c r="AD435" s="438"/>
      <c r="AE435" s="438"/>
      <c r="AF435" s="438"/>
      <c r="AG435" s="438"/>
      <c r="AH435" s="438"/>
      <c r="AI435" s="438"/>
      <c r="AJ435" s="438"/>
      <c r="AK435" s="438"/>
      <c r="AL435" s="438"/>
      <c r="AM435" s="438"/>
      <c r="AN435" s="438"/>
      <c r="AO435" s="438"/>
      <c r="AP435" s="438"/>
      <c r="AQ435" s="438"/>
      <c r="AR435" s="438"/>
      <c r="AS435" s="438"/>
      <c r="AT435" s="438"/>
      <c r="AU435" s="438"/>
      <c r="AV435" s="438"/>
      <c r="AW435" s="438"/>
      <c r="AX435" s="438"/>
      <c r="AY435" s="438"/>
      <c r="AZ435" s="438"/>
      <c r="BA435" s="438"/>
      <c r="BB435" s="438"/>
      <c r="BC435" s="438"/>
      <c r="BD435" s="438"/>
      <c r="BE435" s="438"/>
    </row>
    <row r="436" spans="30:57" x14ac:dyDescent="0.15">
      <c r="AD436" s="438"/>
      <c r="AE436" s="438"/>
      <c r="AF436" s="438"/>
      <c r="AG436" s="438"/>
      <c r="AH436" s="438"/>
      <c r="AI436" s="438"/>
      <c r="AJ436" s="438"/>
      <c r="AK436" s="438"/>
      <c r="AL436" s="438"/>
      <c r="AM436" s="438"/>
      <c r="AN436" s="438"/>
      <c r="AO436" s="438"/>
      <c r="AP436" s="438"/>
      <c r="AQ436" s="438"/>
      <c r="AR436" s="438"/>
      <c r="AS436" s="438"/>
      <c r="AT436" s="438"/>
      <c r="AU436" s="438"/>
      <c r="AV436" s="438"/>
      <c r="AW436" s="438"/>
      <c r="AX436" s="438"/>
      <c r="AY436" s="438"/>
      <c r="AZ436" s="438"/>
      <c r="BA436" s="438"/>
      <c r="BB436" s="438"/>
      <c r="BC436" s="438"/>
      <c r="BD436" s="438"/>
      <c r="BE436" s="438"/>
    </row>
    <row r="437" spans="30:57" x14ac:dyDescent="0.15">
      <c r="AD437" s="438"/>
      <c r="AE437" s="438"/>
      <c r="AF437" s="438"/>
      <c r="AG437" s="438"/>
      <c r="AH437" s="438"/>
      <c r="AI437" s="438"/>
      <c r="AJ437" s="438"/>
      <c r="AK437" s="438"/>
      <c r="AL437" s="438"/>
      <c r="AM437" s="438"/>
      <c r="AN437" s="438"/>
      <c r="AO437" s="438"/>
      <c r="AP437" s="438"/>
      <c r="AQ437" s="438"/>
      <c r="AR437" s="438"/>
      <c r="AS437" s="438"/>
      <c r="AT437" s="438"/>
      <c r="AU437" s="438"/>
      <c r="AV437" s="438"/>
      <c r="AW437" s="438"/>
      <c r="AX437" s="438"/>
      <c r="AY437" s="438"/>
      <c r="AZ437" s="438"/>
      <c r="BA437" s="438"/>
      <c r="BB437" s="438"/>
      <c r="BC437" s="438"/>
      <c r="BD437" s="438"/>
      <c r="BE437" s="438"/>
    </row>
    <row r="438" spans="30:57" x14ac:dyDescent="0.15">
      <c r="AD438" s="438"/>
      <c r="AE438" s="438"/>
      <c r="AF438" s="438"/>
      <c r="AG438" s="438"/>
      <c r="AH438" s="438"/>
      <c r="AI438" s="438"/>
      <c r="AJ438" s="438"/>
      <c r="AK438" s="438"/>
      <c r="AL438" s="438"/>
      <c r="AM438" s="438"/>
      <c r="AN438" s="438"/>
      <c r="AO438" s="438"/>
      <c r="AP438" s="438"/>
      <c r="AQ438" s="438"/>
      <c r="AR438" s="438"/>
      <c r="AS438" s="438"/>
      <c r="AT438" s="438"/>
      <c r="AU438" s="438"/>
      <c r="AV438" s="438"/>
      <c r="AW438" s="438"/>
      <c r="AX438" s="438"/>
      <c r="AY438" s="438"/>
      <c r="AZ438" s="438"/>
      <c r="BA438" s="438"/>
      <c r="BB438" s="438"/>
      <c r="BC438" s="438"/>
      <c r="BD438" s="438"/>
      <c r="BE438" s="438"/>
    </row>
    <row r="439" spans="30:57" x14ac:dyDescent="0.15">
      <c r="AD439" s="438"/>
      <c r="AE439" s="438"/>
      <c r="AF439" s="438"/>
      <c r="AG439" s="438"/>
      <c r="AH439" s="438"/>
      <c r="AI439" s="438"/>
      <c r="AJ439" s="438"/>
      <c r="AK439" s="438"/>
      <c r="AL439" s="438"/>
      <c r="AM439" s="438"/>
      <c r="AN439" s="438"/>
      <c r="AO439" s="438"/>
      <c r="AP439" s="438"/>
      <c r="AQ439" s="438"/>
      <c r="AR439" s="438"/>
      <c r="AS439" s="438"/>
      <c r="AT439" s="438"/>
      <c r="AU439" s="438"/>
      <c r="AV439" s="438"/>
      <c r="AW439" s="438"/>
      <c r="AX439" s="438"/>
      <c r="AY439" s="438"/>
      <c r="AZ439" s="438"/>
      <c r="BA439" s="438"/>
      <c r="BB439" s="438"/>
      <c r="BC439" s="438"/>
      <c r="BD439" s="438"/>
      <c r="BE439" s="438"/>
    </row>
    <row r="440" spans="30:57" x14ac:dyDescent="0.15">
      <c r="AD440" s="438"/>
      <c r="AE440" s="438"/>
      <c r="AF440" s="438"/>
      <c r="AG440" s="438"/>
      <c r="AH440" s="438"/>
      <c r="AI440" s="438"/>
      <c r="AJ440" s="438"/>
      <c r="AK440" s="438"/>
      <c r="AL440" s="438"/>
      <c r="AM440" s="438"/>
      <c r="AN440" s="438"/>
      <c r="AO440" s="438"/>
      <c r="AP440" s="438"/>
      <c r="AQ440" s="438"/>
      <c r="AR440" s="438"/>
      <c r="AS440" s="438"/>
      <c r="AT440" s="438"/>
      <c r="AU440" s="438"/>
      <c r="AV440" s="438"/>
      <c r="AW440" s="438"/>
      <c r="AX440" s="438"/>
      <c r="AY440" s="438"/>
      <c r="AZ440" s="438"/>
      <c r="BA440" s="438"/>
      <c r="BB440" s="438"/>
      <c r="BC440" s="438"/>
      <c r="BD440" s="438"/>
      <c r="BE440" s="438"/>
    </row>
    <row r="441" spans="30:57" x14ac:dyDescent="0.15">
      <c r="AD441" s="438"/>
      <c r="AE441" s="438"/>
      <c r="AF441" s="438"/>
      <c r="AG441" s="438"/>
      <c r="AH441" s="438"/>
      <c r="AI441" s="438"/>
      <c r="AJ441" s="438"/>
      <c r="AK441" s="438"/>
      <c r="AL441" s="438"/>
      <c r="AM441" s="438"/>
      <c r="AN441" s="438"/>
      <c r="AO441" s="438"/>
      <c r="AP441" s="438"/>
      <c r="AQ441" s="438"/>
      <c r="AR441" s="438"/>
      <c r="AS441" s="438"/>
      <c r="AT441" s="438"/>
      <c r="AU441" s="438"/>
      <c r="AV441" s="438"/>
      <c r="AW441" s="438"/>
      <c r="AX441" s="438"/>
      <c r="AY441" s="438"/>
      <c r="AZ441" s="438"/>
      <c r="BA441" s="438"/>
      <c r="BB441" s="438"/>
      <c r="BC441" s="438"/>
      <c r="BD441" s="438"/>
      <c r="BE441" s="438"/>
    </row>
    <row r="442" spans="30:57" x14ac:dyDescent="0.15">
      <c r="AD442" s="438"/>
      <c r="AE442" s="438"/>
      <c r="AF442" s="438"/>
      <c r="AG442" s="438"/>
      <c r="AH442" s="438"/>
      <c r="AI442" s="438"/>
      <c r="AJ442" s="438"/>
      <c r="AK442" s="438"/>
      <c r="AL442" s="438"/>
      <c r="AM442" s="438"/>
      <c r="AN442" s="438"/>
      <c r="AO442" s="438"/>
      <c r="AP442" s="438"/>
      <c r="AQ442" s="438"/>
      <c r="AR442" s="438"/>
      <c r="AS442" s="438"/>
      <c r="AT442" s="438"/>
      <c r="AU442" s="438"/>
      <c r="AV442" s="438"/>
      <c r="AW442" s="438"/>
      <c r="AX442" s="438"/>
      <c r="AY442" s="438"/>
      <c r="AZ442" s="438"/>
      <c r="BA442" s="438"/>
      <c r="BB442" s="438"/>
      <c r="BC442" s="438"/>
      <c r="BD442" s="438"/>
      <c r="BE442" s="438"/>
    </row>
    <row r="443" spans="30:57" x14ac:dyDescent="0.15">
      <c r="AD443" s="438"/>
      <c r="AE443" s="438"/>
      <c r="AF443" s="438"/>
      <c r="AG443" s="438"/>
      <c r="AH443" s="438"/>
      <c r="AI443" s="438"/>
      <c r="AJ443" s="438"/>
      <c r="AK443" s="438"/>
      <c r="AL443" s="438"/>
      <c r="AM443" s="438"/>
      <c r="AN443" s="438"/>
      <c r="AO443" s="438"/>
      <c r="AP443" s="438"/>
      <c r="AQ443" s="438"/>
      <c r="AR443" s="438"/>
      <c r="AS443" s="438"/>
      <c r="AT443" s="438"/>
      <c r="AU443" s="438"/>
      <c r="AV443" s="438"/>
      <c r="AW443" s="438"/>
      <c r="AX443" s="438"/>
      <c r="AY443" s="438"/>
      <c r="AZ443" s="438"/>
      <c r="BA443" s="438"/>
      <c r="BB443" s="438"/>
      <c r="BC443" s="438"/>
      <c r="BD443" s="438"/>
      <c r="BE443" s="438"/>
    </row>
    <row r="444" spans="30:57" x14ac:dyDescent="0.15">
      <c r="AD444" s="438"/>
      <c r="AE444" s="438"/>
      <c r="AF444" s="438"/>
      <c r="AG444" s="438"/>
      <c r="AH444" s="438"/>
      <c r="AI444" s="438"/>
      <c r="AJ444" s="438"/>
      <c r="AK444" s="438"/>
      <c r="AL444" s="438"/>
      <c r="AM444" s="438"/>
      <c r="AN444" s="438"/>
      <c r="AO444" s="438"/>
      <c r="AP444" s="438"/>
      <c r="AQ444" s="438"/>
      <c r="AR444" s="438"/>
      <c r="AS444" s="438"/>
      <c r="AT444" s="438"/>
      <c r="AU444" s="438"/>
      <c r="AV444" s="438"/>
      <c r="AW444" s="438"/>
      <c r="AX444" s="438"/>
      <c r="AY444" s="438"/>
      <c r="AZ444" s="438"/>
      <c r="BA444" s="438"/>
      <c r="BB444" s="438"/>
      <c r="BC444" s="438"/>
      <c r="BD444" s="438"/>
      <c r="BE444" s="438"/>
    </row>
    <row r="445" spans="30:57" x14ac:dyDescent="0.15">
      <c r="AD445" s="438"/>
      <c r="AE445" s="438"/>
      <c r="AF445" s="438"/>
      <c r="AG445" s="438"/>
      <c r="AH445" s="438"/>
      <c r="AI445" s="438"/>
      <c r="AJ445" s="438"/>
      <c r="AK445" s="438"/>
      <c r="AL445" s="438"/>
      <c r="AM445" s="438"/>
      <c r="AN445" s="438"/>
      <c r="AO445" s="438"/>
      <c r="AP445" s="438"/>
      <c r="AQ445" s="438"/>
      <c r="AR445" s="438"/>
      <c r="AS445" s="438"/>
      <c r="AT445" s="438"/>
      <c r="AU445" s="438"/>
      <c r="AV445" s="438"/>
      <c r="AW445" s="438"/>
      <c r="AX445" s="438"/>
      <c r="AY445" s="438"/>
      <c r="AZ445" s="438"/>
      <c r="BA445" s="438"/>
      <c r="BB445" s="438"/>
      <c r="BC445" s="438"/>
      <c r="BD445" s="438"/>
      <c r="BE445" s="438"/>
    </row>
    <row r="446" spans="30:57" x14ac:dyDescent="0.15">
      <c r="AD446" s="438"/>
      <c r="AE446" s="438"/>
      <c r="AF446" s="438"/>
      <c r="AG446" s="438"/>
      <c r="AH446" s="438"/>
      <c r="AI446" s="438"/>
      <c r="AJ446" s="438"/>
      <c r="AK446" s="438"/>
      <c r="AL446" s="438"/>
      <c r="AM446" s="438"/>
      <c r="AN446" s="438"/>
      <c r="AO446" s="438"/>
      <c r="AP446" s="438"/>
      <c r="AQ446" s="438"/>
      <c r="AR446" s="438"/>
      <c r="AS446" s="438"/>
      <c r="AT446" s="438"/>
      <c r="AU446" s="438"/>
      <c r="AV446" s="438"/>
      <c r="AW446" s="438"/>
      <c r="AX446" s="438"/>
      <c r="AY446" s="438"/>
      <c r="AZ446" s="438"/>
      <c r="BA446" s="438"/>
      <c r="BB446" s="438"/>
      <c r="BC446" s="438"/>
      <c r="BD446" s="438"/>
      <c r="BE446" s="438"/>
    </row>
    <row r="447" spans="30:57" x14ac:dyDescent="0.15">
      <c r="AD447" s="438"/>
      <c r="AE447" s="438"/>
      <c r="AF447" s="438"/>
      <c r="AG447" s="438"/>
      <c r="AH447" s="438"/>
      <c r="AI447" s="438"/>
      <c r="AJ447" s="438"/>
      <c r="AK447" s="438"/>
      <c r="AL447" s="438"/>
      <c r="AM447" s="438"/>
      <c r="AN447" s="438"/>
      <c r="AO447" s="438"/>
      <c r="AP447" s="438"/>
      <c r="AQ447" s="438"/>
      <c r="AR447" s="438"/>
      <c r="AS447" s="438"/>
      <c r="AT447" s="438"/>
      <c r="AU447" s="438"/>
      <c r="AV447" s="438"/>
      <c r="AW447" s="438"/>
      <c r="AX447" s="438"/>
      <c r="AY447" s="438"/>
      <c r="AZ447" s="438"/>
      <c r="BA447" s="438"/>
      <c r="BB447" s="438"/>
      <c r="BC447" s="438"/>
      <c r="BD447" s="438"/>
      <c r="BE447" s="438"/>
    </row>
    <row r="448" spans="30:57" x14ac:dyDescent="0.15">
      <c r="AD448" s="438"/>
      <c r="AE448" s="438"/>
      <c r="AF448" s="438"/>
      <c r="AG448" s="438"/>
      <c r="AH448" s="438"/>
      <c r="AI448" s="438"/>
      <c r="AJ448" s="438"/>
      <c r="AK448" s="438"/>
      <c r="AL448" s="438"/>
      <c r="AM448" s="438"/>
      <c r="AN448" s="438"/>
      <c r="AO448" s="438"/>
      <c r="AP448" s="438"/>
      <c r="AQ448" s="438"/>
      <c r="AR448" s="438"/>
      <c r="AS448" s="438"/>
      <c r="AT448" s="438"/>
      <c r="AU448" s="438"/>
      <c r="AV448" s="438"/>
      <c r="AW448" s="438"/>
      <c r="AX448" s="438"/>
      <c r="AY448" s="438"/>
      <c r="AZ448" s="438"/>
      <c r="BA448" s="438"/>
      <c r="BB448" s="438"/>
      <c r="BC448" s="438"/>
      <c r="BD448" s="438"/>
      <c r="BE448" s="438"/>
    </row>
    <row r="449" spans="30:57" x14ac:dyDescent="0.15">
      <c r="AD449" s="438"/>
      <c r="AE449" s="438"/>
      <c r="AF449" s="438"/>
      <c r="AG449" s="438"/>
      <c r="AH449" s="438"/>
      <c r="AI449" s="438"/>
      <c r="AJ449" s="438"/>
      <c r="AK449" s="438"/>
      <c r="AL449" s="438"/>
      <c r="AM449" s="438"/>
      <c r="AN449" s="438"/>
      <c r="AO449" s="438"/>
      <c r="AP449" s="438"/>
      <c r="AQ449" s="438"/>
      <c r="AR449" s="438"/>
      <c r="AS449" s="438"/>
      <c r="AT449" s="438"/>
      <c r="AU449" s="438"/>
      <c r="AV449" s="438"/>
      <c r="AW449" s="438"/>
      <c r="AX449" s="438"/>
      <c r="AY449" s="438"/>
      <c r="AZ449" s="438"/>
      <c r="BA449" s="438"/>
      <c r="BB449" s="438"/>
      <c r="BC449" s="438"/>
      <c r="BD449" s="438"/>
      <c r="BE449" s="438"/>
    </row>
    <row r="450" spans="30:57" x14ac:dyDescent="0.15">
      <c r="AD450" s="438"/>
      <c r="AE450" s="438"/>
      <c r="AF450" s="438"/>
      <c r="AG450" s="438"/>
      <c r="AH450" s="438"/>
      <c r="AI450" s="438"/>
      <c r="AJ450" s="438"/>
      <c r="AK450" s="438"/>
      <c r="AL450" s="438"/>
      <c r="AM450" s="438"/>
      <c r="AN450" s="438"/>
      <c r="AO450" s="438"/>
      <c r="AP450" s="438"/>
      <c r="AQ450" s="438"/>
      <c r="AR450" s="438"/>
      <c r="AS450" s="438"/>
      <c r="AT450" s="438"/>
      <c r="AU450" s="438"/>
      <c r="AV450" s="438"/>
      <c r="AW450" s="438"/>
      <c r="AX450" s="438"/>
      <c r="AY450" s="438"/>
      <c r="AZ450" s="438"/>
      <c r="BA450" s="438"/>
      <c r="BB450" s="438"/>
      <c r="BC450" s="438"/>
      <c r="BD450" s="438"/>
      <c r="BE450" s="438"/>
    </row>
    <row r="451" spans="30:57" x14ac:dyDescent="0.15">
      <c r="AD451" s="438"/>
      <c r="AE451" s="438"/>
      <c r="AF451" s="438"/>
      <c r="AG451" s="438"/>
      <c r="AH451" s="438"/>
      <c r="AI451" s="438"/>
      <c r="AJ451" s="438"/>
      <c r="AK451" s="438"/>
      <c r="AL451" s="438"/>
      <c r="AM451" s="438"/>
      <c r="AN451" s="438"/>
      <c r="AO451" s="438"/>
      <c r="AP451" s="438"/>
      <c r="AQ451" s="438"/>
      <c r="AR451" s="438"/>
      <c r="AS451" s="438"/>
      <c r="AT451" s="438"/>
      <c r="AU451" s="438"/>
      <c r="AV451" s="438"/>
      <c r="AW451" s="438"/>
      <c r="AX451" s="438"/>
      <c r="AY451" s="438"/>
      <c r="AZ451" s="438"/>
      <c r="BA451" s="438"/>
      <c r="BB451" s="438"/>
      <c r="BC451" s="438"/>
      <c r="BD451" s="438"/>
      <c r="BE451" s="438"/>
    </row>
    <row r="452" spans="30:57" x14ac:dyDescent="0.15">
      <c r="AD452" s="438"/>
      <c r="AE452" s="438"/>
      <c r="AF452" s="438"/>
      <c r="AG452" s="438"/>
      <c r="AH452" s="438"/>
      <c r="AI452" s="438"/>
      <c r="AJ452" s="438"/>
      <c r="AK452" s="438"/>
      <c r="AL452" s="438"/>
      <c r="AM452" s="438"/>
      <c r="AN452" s="438"/>
      <c r="AO452" s="438"/>
      <c r="AP452" s="438"/>
      <c r="AQ452" s="438"/>
      <c r="AR452" s="438"/>
      <c r="AS452" s="438"/>
      <c r="AT452" s="438"/>
      <c r="AU452" s="438"/>
      <c r="AV452" s="438"/>
      <c r="AW452" s="438"/>
      <c r="AX452" s="438"/>
      <c r="AY452" s="438"/>
      <c r="AZ452" s="438"/>
      <c r="BA452" s="438"/>
      <c r="BB452" s="438"/>
      <c r="BC452" s="438"/>
      <c r="BD452" s="438"/>
      <c r="BE452" s="438"/>
    </row>
    <row r="453" spans="30:57" x14ac:dyDescent="0.15">
      <c r="AD453" s="438"/>
      <c r="AE453" s="438"/>
      <c r="AF453" s="438"/>
      <c r="AG453" s="438"/>
      <c r="AH453" s="438"/>
      <c r="AI453" s="438"/>
      <c r="AJ453" s="438"/>
      <c r="AK453" s="438"/>
      <c r="AL453" s="438"/>
      <c r="AM453" s="438"/>
      <c r="AN453" s="438"/>
      <c r="AO453" s="438"/>
      <c r="AP453" s="438"/>
      <c r="AQ453" s="438"/>
      <c r="AR453" s="438"/>
      <c r="AS453" s="438"/>
      <c r="AT453" s="438"/>
      <c r="AU453" s="438"/>
      <c r="AV453" s="438"/>
      <c r="AW453" s="438"/>
      <c r="AX453" s="438"/>
      <c r="AY453" s="438"/>
      <c r="AZ453" s="438"/>
      <c r="BA453" s="438"/>
      <c r="BB453" s="438"/>
      <c r="BC453" s="438"/>
      <c r="BD453" s="438"/>
      <c r="BE453" s="438"/>
    </row>
    <row r="454" spans="30:57" x14ac:dyDescent="0.15">
      <c r="AD454" s="438"/>
      <c r="AE454" s="438"/>
      <c r="AF454" s="438"/>
      <c r="AG454" s="438"/>
      <c r="AH454" s="438"/>
      <c r="AI454" s="438"/>
      <c r="AJ454" s="438"/>
      <c r="AK454" s="438"/>
      <c r="AL454" s="438"/>
      <c r="AM454" s="438"/>
      <c r="AN454" s="438"/>
      <c r="AO454" s="438"/>
      <c r="AP454" s="438"/>
      <c r="AQ454" s="438"/>
      <c r="AR454" s="438"/>
      <c r="AS454" s="438"/>
      <c r="AT454" s="438"/>
      <c r="AU454" s="438"/>
      <c r="AV454" s="438"/>
      <c r="AW454" s="438"/>
      <c r="AX454" s="438"/>
      <c r="AY454" s="438"/>
      <c r="AZ454" s="438"/>
      <c r="BA454" s="438"/>
      <c r="BB454" s="438"/>
      <c r="BC454" s="438"/>
      <c r="BD454" s="438"/>
      <c r="BE454" s="438"/>
    </row>
    <row r="455" spans="30:57" x14ac:dyDescent="0.15">
      <c r="AD455" s="438"/>
      <c r="AE455" s="438"/>
      <c r="AF455" s="438"/>
      <c r="AG455" s="438"/>
      <c r="AH455" s="438"/>
      <c r="AI455" s="438"/>
      <c r="AJ455" s="438"/>
      <c r="AK455" s="438"/>
      <c r="AL455" s="438"/>
      <c r="AM455" s="438"/>
      <c r="AN455" s="438"/>
      <c r="AO455" s="438"/>
      <c r="AP455" s="438"/>
      <c r="AQ455" s="438"/>
      <c r="AR455" s="438"/>
      <c r="AS455" s="438"/>
      <c r="AT455" s="438"/>
      <c r="AU455" s="438"/>
      <c r="AV455" s="438"/>
      <c r="AW455" s="438"/>
      <c r="AX455" s="438"/>
      <c r="AY455" s="438"/>
      <c r="AZ455" s="438"/>
      <c r="BA455" s="438"/>
      <c r="BB455" s="438"/>
      <c r="BC455" s="438"/>
      <c r="BD455" s="438"/>
      <c r="BE455" s="438"/>
    </row>
    <row r="456" spans="30:57" x14ac:dyDescent="0.15">
      <c r="AD456" s="438"/>
      <c r="AE456" s="438"/>
      <c r="AF456" s="438"/>
      <c r="AG456" s="438"/>
      <c r="AH456" s="438"/>
      <c r="AI456" s="438"/>
      <c r="AJ456" s="438"/>
      <c r="AK456" s="438"/>
      <c r="AL456" s="438"/>
      <c r="AM456" s="438"/>
      <c r="AN456" s="438"/>
      <c r="AO456" s="438"/>
      <c r="AP456" s="438"/>
      <c r="AQ456" s="438"/>
      <c r="AR456" s="438"/>
      <c r="AS456" s="438"/>
      <c r="AT456" s="438"/>
      <c r="AU456" s="438"/>
      <c r="AV456" s="438"/>
      <c r="AW456" s="438"/>
      <c r="AX456" s="438"/>
      <c r="AY456" s="438"/>
      <c r="AZ456" s="438"/>
      <c r="BA456" s="438"/>
      <c r="BB456" s="438"/>
      <c r="BC456" s="438"/>
      <c r="BD456" s="438"/>
      <c r="BE456" s="438"/>
    </row>
    <row r="457" spans="30:57" x14ac:dyDescent="0.15">
      <c r="AD457" s="438"/>
      <c r="AE457" s="438"/>
      <c r="AF457" s="438"/>
      <c r="AG457" s="438"/>
      <c r="AH457" s="438"/>
      <c r="AI457" s="438"/>
      <c r="AJ457" s="438"/>
      <c r="AK457" s="438"/>
      <c r="AL457" s="438"/>
      <c r="AM457" s="438"/>
      <c r="AN457" s="438"/>
      <c r="AO457" s="438"/>
      <c r="AP457" s="438"/>
      <c r="AQ457" s="438"/>
      <c r="AR457" s="438"/>
      <c r="AS457" s="438"/>
      <c r="AT457" s="438"/>
      <c r="AU457" s="438"/>
      <c r="AV457" s="438"/>
      <c r="AW457" s="438"/>
      <c r="AX457" s="438"/>
      <c r="AY457" s="438"/>
      <c r="AZ457" s="438"/>
      <c r="BA457" s="438"/>
      <c r="BB457" s="438"/>
      <c r="BC457" s="438"/>
      <c r="BD457" s="438"/>
      <c r="BE457" s="438"/>
    </row>
    <row r="458" spans="30:57" x14ac:dyDescent="0.15">
      <c r="AD458" s="438"/>
      <c r="AE458" s="438"/>
      <c r="AF458" s="438"/>
      <c r="AG458" s="438"/>
      <c r="AH458" s="438"/>
      <c r="AI458" s="438"/>
      <c r="AJ458" s="438"/>
      <c r="AK458" s="438"/>
      <c r="AL458" s="438"/>
      <c r="AM458" s="438"/>
      <c r="AN458" s="438"/>
      <c r="AO458" s="438"/>
      <c r="AP458" s="438"/>
      <c r="AQ458" s="438"/>
      <c r="AR458" s="438"/>
      <c r="AS458" s="438"/>
      <c r="AT458" s="438"/>
      <c r="AU458" s="438"/>
      <c r="AV458" s="438"/>
      <c r="AW458" s="438"/>
      <c r="AX458" s="438"/>
      <c r="AY458" s="438"/>
      <c r="AZ458" s="438"/>
      <c r="BA458" s="438"/>
      <c r="BB458" s="438"/>
      <c r="BC458" s="438"/>
      <c r="BD458" s="438"/>
      <c r="BE458" s="438"/>
    </row>
    <row r="459" spans="30:57" x14ac:dyDescent="0.15">
      <c r="AD459" s="438"/>
      <c r="AE459" s="438"/>
      <c r="AF459" s="438"/>
      <c r="AG459" s="438"/>
      <c r="AH459" s="438"/>
      <c r="AI459" s="438"/>
      <c r="AJ459" s="438"/>
      <c r="AK459" s="438"/>
      <c r="AL459" s="438"/>
      <c r="AM459" s="438"/>
      <c r="AN459" s="438"/>
      <c r="AO459" s="438"/>
      <c r="AP459" s="438"/>
      <c r="AQ459" s="438"/>
      <c r="AR459" s="438"/>
      <c r="AS459" s="438"/>
      <c r="AT459" s="438"/>
      <c r="AU459" s="438"/>
      <c r="AV459" s="438"/>
      <c r="AW459" s="438"/>
      <c r="AX459" s="438"/>
      <c r="AY459" s="438"/>
      <c r="AZ459" s="438"/>
      <c r="BA459" s="438"/>
      <c r="BB459" s="438"/>
      <c r="BC459" s="438"/>
      <c r="BD459" s="438"/>
      <c r="BE459" s="438"/>
    </row>
    <row r="460" spans="30:57" x14ac:dyDescent="0.15">
      <c r="AD460" s="438"/>
      <c r="AE460" s="438"/>
      <c r="AF460" s="438"/>
      <c r="AG460" s="438"/>
      <c r="AH460" s="438"/>
      <c r="AI460" s="438"/>
      <c r="AJ460" s="438"/>
      <c r="AK460" s="438"/>
      <c r="AL460" s="438"/>
      <c r="AM460" s="438"/>
      <c r="AN460" s="438"/>
      <c r="AO460" s="438"/>
      <c r="AP460" s="438"/>
      <c r="AQ460" s="438"/>
      <c r="AR460" s="438"/>
      <c r="AS460" s="438"/>
      <c r="AT460" s="438"/>
      <c r="AU460" s="438"/>
      <c r="AV460" s="438"/>
      <c r="AW460" s="438"/>
      <c r="AX460" s="438"/>
      <c r="AY460" s="438"/>
      <c r="AZ460" s="438"/>
      <c r="BA460" s="438"/>
      <c r="BB460" s="438"/>
      <c r="BC460" s="438"/>
      <c r="BD460" s="438"/>
      <c r="BE460" s="438"/>
    </row>
    <row r="461" spans="30:57" x14ac:dyDescent="0.15">
      <c r="AD461" s="438"/>
      <c r="AE461" s="438"/>
      <c r="AF461" s="438"/>
      <c r="AG461" s="438"/>
      <c r="AH461" s="438"/>
      <c r="AI461" s="438"/>
      <c r="AJ461" s="438"/>
      <c r="AK461" s="438"/>
      <c r="AL461" s="438"/>
      <c r="AM461" s="438"/>
      <c r="AN461" s="438"/>
      <c r="AO461" s="438"/>
      <c r="AP461" s="438"/>
      <c r="AQ461" s="438"/>
      <c r="AR461" s="438"/>
      <c r="AS461" s="438"/>
      <c r="AT461" s="438"/>
      <c r="AU461" s="438"/>
      <c r="AV461" s="438"/>
      <c r="AW461" s="438"/>
      <c r="AX461" s="438"/>
      <c r="AY461" s="438"/>
      <c r="AZ461" s="438"/>
      <c r="BA461" s="438"/>
      <c r="BB461" s="438"/>
      <c r="BC461" s="438"/>
      <c r="BD461" s="438"/>
      <c r="BE461" s="438"/>
    </row>
    <row r="462" spans="30:57" x14ac:dyDescent="0.15">
      <c r="AD462" s="438"/>
      <c r="AE462" s="438"/>
      <c r="AF462" s="438"/>
      <c r="AG462" s="438"/>
      <c r="AH462" s="438"/>
      <c r="AI462" s="438"/>
      <c r="AJ462" s="438"/>
      <c r="AK462" s="438"/>
      <c r="AL462" s="438"/>
      <c r="AM462" s="438"/>
      <c r="AN462" s="438"/>
      <c r="AO462" s="438"/>
      <c r="AP462" s="438"/>
      <c r="AQ462" s="438"/>
      <c r="AR462" s="438"/>
      <c r="AS462" s="438"/>
      <c r="AT462" s="438"/>
      <c r="AU462" s="438"/>
      <c r="AV462" s="438"/>
      <c r="AW462" s="438"/>
      <c r="AX462" s="438"/>
      <c r="AY462" s="438"/>
      <c r="AZ462" s="438"/>
      <c r="BA462" s="438"/>
      <c r="BB462" s="438"/>
      <c r="BC462" s="438"/>
      <c r="BD462" s="438"/>
      <c r="BE462" s="438"/>
    </row>
    <row r="463" spans="30:57" x14ac:dyDescent="0.15">
      <c r="AD463" s="438"/>
      <c r="AE463" s="438"/>
      <c r="AF463" s="438"/>
      <c r="AG463" s="438"/>
      <c r="AH463" s="438"/>
      <c r="AI463" s="438"/>
      <c r="AJ463" s="438"/>
      <c r="AK463" s="438"/>
      <c r="AL463" s="438"/>
      <c r="AM463" s="438"/>
      <c r="AN463" s="438"/>
      <c r="AO463" s="438"/>
      <c r="AP463" s="438"/>
      <c r="AQ463" s="438"/>
      <c r="AR463" s="438"/>
      <c r="AS463" s="438"/>
      <c r="AT463" s="438"/>
      <c r="AU463" s="438"/>
      <c r="AV463" s="438"/>
      <c r="AW463" s="438"/>
      <c r="AX463" s="438"/>
      <c r="AY463" s="438"/>
      <c r="AZ463" s="438"/>
      <c r="BA463" s="438"/>
      <c r="BB463" s="438"/>
      <c r="BC463" s="438"/>
      <c r="BD463" s="438"/>
      <c r="BE463" s="438"/>
    </row>
    <row r="464" spans="30:57" x14ac:dyDescent="0.15">
      <c r="AD464" s="438"/>
      <c r="AE464" s="438"/>
      <c r="AF464" s="438"/>
      <c r="AG464" s="438"/>
      <c r="AH464" s="438"/>
      <c r="AI464" s="438"/>
      <c r="AJ464" s="438"/>
      <c r="AK464" s="438"/>
      <c r="AL464" s="438"/>
      <c r="AM464" s="438"/>
      <c r="AN464" s="438"/>
      <c r="AO464" s="438"/>
      <c r="AP464" s="438"/>
      <c r="AQ464" s="438"/>
      <c r="AR464" s="438"/>
      <c r="AS464" s="438"/>
      <c r="AT464" s="438"/>
      <c r="AU464" s="438"/>
      <c r="AV464" s="438"/>
      <c r="AW464" s="438"/>
      <c r="AX464" s="438"/>
      <c r="AY464" s="438"/>
      <c r="AZ464" s="438"/>
      <c r="BA464" s="438"/>
      <c r="BB464" s="438"/>
      <c r="BC464" s="438"/>
      <c r="BD464" s="438"/>
      <c r="BE464" s="438"/>
    </row>
    <row r="465" spans="30:57" x14ac:dyDescent="0.15">
      <c r="AD465" s="438"/>
      <c r="AE465" s="438"/>
      <c r="AF465" s="438"/>
      <c r="AG465" s="438"/>
      <c r="AH465" s="438"/>
      <c r="AI465" s="438"/>
      <c r="AJ465" s="438"/>
      <c r="AK465" s="438"/>
      <c r="AL465" s="438"/>
      <c r="AM465" s="438"/>
      <c r="AN465" s="438"/>
      <c r="AO465" s="438"/>
      <c r="AP465" s="438"/>
      <c r="AQ465" s="438"/>
      <c r="AR465" s="438"/>
      <c r="AS465" s="438"/>
      <c r="AT465" s="438"/>
      <c r="AU465" s="438"/>
      <c r="AV465" s="438"/>
      <c r="AW465" s="438"/>
      <c r="AX465" s="438"/>
      <c r="AY465" s="438"/>
      <c r="AZ465" s="438"/>
      <c r="BA465" s="438"/>
      <c r="BB465" s="438"/>
      <c r="BC465" s="438"/>
      <c r="BD465" s="438"/>
      <c r="BE465" s="438"/>
    </row>
    <row r="466" spans="30:57" x14ac:dyDescent="0.15">
      <c r="AD466" s="438"/>
      <c r="AE466" s="438"/>
      <c r="AF466" s="438"/>
      <c r="AG466" s="438"/>
      <c r="AH466" s="438"/>
      <c r="AI466" s="438"/>
      <c r="AJ466" s="438"/>
      <c r="AK466" s="438"/>
      <c r="AL466" s="438"/>
      <c r="AM466" s="438"/>
      <c r="AN466" s="438"/>
      <c r="AO466" s="438"/>
      <c r="AP466" s="438"/>
      <c r="AQ466" s="438"/>
      <c r="AR466" s="438"/>
      <c r="AS466" s="438"/>
      <c r="AT466" s="438"/>
      <c r="AU466" s="438"/>
      <c r="AV466" s="438"/>
      <c r="AW466" s="438"/>
      <c r="AX466" s="438"/>
      <c r="AY466" s="438"/>
      <c r="AZ466" s="438"/>
      <c r="BA466" s="438"/>
      <c r="BB466" s="438"/>
      <c r="BC466" s="438"/>
      <c r="BD466" s="438"/>
      <c r="BE466" s="438"/>
    </row>
    <row r="467" spans="30:57" x14ac:dyDescent="0.15">
      <c r="AD467" s="438"/>
      <c r="AE467" s="438"/>
      <c r="AF467" s="438"/>
      <c r="AG467" s="438"/>
      <c r="AH467" s="438"/>
      <c r="AI467" s="438"/>
      <c r="AJ467" s="438"/>
      <c r="AK467" s="438"/>
      <c r="AL467" s="438"/>
      <c r="AM467" s="438"/>
      <c r="AN467" s="438"/>
      <c r="AO467" s="438"/>
      <c r="AP467" s="438"/>
      <c r="AQ467" s="438"/>
      <c r="AR467" s="438"/>
      <c r="AS467" s="438"/>
      <c r="AT467" s="438"/>
      <c r="AU467" s="438"/>
      <c r="AV467" s="438"/>
      <c r="AW467" s="438"/>
      <c r="AX467" s="438"/>
      <c r="AY467" s="438"/>
      <c r="AZ467" s="438"/>
      <c r="BA467" s="438"/>
      <c r="BB467" s="438"/>
      <c r="BC467" s="438"/>
      <c r="BD467" s="438"/>
      <c r="BE467" s="438"/>
    </row>
    <row r="468" spans="30:57" x14ac:dyDescent="0.15">
      <c r="AD468" s="438"/>
      <c r="AE468" s="438"/>
      <c r="AF468" s="438"/>
      <c r="AG468" s="438"/>
      <c r="AH468" s="438"/>
      <c r="AI468" s="438"/>
      <c r="AJ468" s="438"/>
      <c r="AK468" s="438"/>
      <c r="AL468" s="438"/>
      <c r="AM468" s="438"/>
      <c r="AN468" s="438"/>
      <c r="AO468" s="438"/>
      <c r="AP468" s="438"/>
      <c r="AQ468" s="438"/>
      <c r="AR468" s="438"/>
      <c r="AS468" s="438"/>
      <c r="AT468" s="438"/>
      <c r="AU468" s="438"/>
      <c r="AV468" s="438"/>
      <c r="AW468" s="438"/>
      <c r="AX468" s="438"/>
      <c r="AY468" s="438"/>
      <c r="AZ468" s="438"/>
      <c r="BA468" s="438"/>
      <c r="BB468" s="438"/>
      <c r="BC468" s="438"/>
      <c r="BD468" s="438"/>
      <c r="BE468" s="438"/>
    </row>
    <row r="469" spans="30:57" x14ac:dyDescent="0.15">
      <c r="AD469" s="438"/>
      <c r="AE469" s="438"/>
      <c r="AF469" s="438"/>
      <c r="AG469" s="438"/>
      <c r="AH469" s="438"/>
      <c r="AI469" s="438"/>
      <c r="AJ469" s="438"/>
      <c r="AK469" s="438"/>
      <c r="AL469" s="438"/>
      <c r="AM469" s="438"/>
      <c r="AN469" s="438"/>
      <c r="AO469" s="438"/>
      <c r="AP469" s="438"/>
      <c r="AQ469" s="438"/>
      <c r="AR469" s="438"/>
      <c r="AS469" s="438"/>
      <c r="AT469" s="438"/>
      <c r="AU469" s="438"/>
      <c r="AV469" s="438"/>
      <c r="AW469" s="438"/>
      <c r="AX469" s="438"/>
      <c r="AY469" s="438"/>
      <c r="AZ469" s="438"/>
      <c r="BA469" s="438"/>
      <c r="BB469" s="438"/>
      <c r="BC469" s="438"/>
      <c r="BD469" s="438"/>
      <c r="BE469" s="438"/>
    </row>
    <row r="470" spans="30:57" x14ac:dyDescent="0.15">
      <c r="AD470" s="438"/>
      <c r="AE470" s="438"/>
      <c r="AF470" s="438"/>
      <c r="AG470" s="438"/>
      <c r="AH470" s="438"/>
      <c r="AI470" s="438"/>
      <c r="AJ470" s="438"/>
      <c r="AK470" s="438"/>
      <c r="AL470" s="438"/>
      <c r="AM470" s="438"/>
      <c r="AN470" s="438"/>
      <c r="AO470" s="438"/>
      <c r="AP470" s="438"/>
      <c r="AQ470" s="438"/>
      <c r="AR470" s="438"/>
      <c r="AS470" s="438"/>
      <c r="AT470" s="438"/>
      <c r="AU470" s="438"/>
      <c r="AV470" s="438"/>
      <c r="AW470" s="438"/>
      <c r="AX470" s="438"/>
      <c r="AY470" s="438"/>
      <c r="AZ470" s="438"/>
      <c r="BA470" s="438"/>
      <c r="BB470" s="438"/>
      <c r="BC470" s="438"/>
      <c r="BD470" s="438"/>
      <c r="BE470" s="438"/>
    </row>
    <row r="471" spans="30:57" x14ac:dyDescent="0.15">
      <c r="AD471" s="438"/>
      <c r="AE471" s="438"/>
      <c r="AF471" s="438"/>
      <c r="AG471" s="438"/>
      <c r="AH471" s="438"/>
      <c r="AI471" s="438"/>
      <c r="AJ471" s="438"/>
      <c r="AK471" s="438"/>
      <c r="AL471" s="438"/>
      <c r="AM471" s="438"/>
      <c r="AN471" s="438"/>
      <c r="AO471" s="438"/>
      <c r="AP471" s="438"/>
      <c r="AQ471" s="438"/>
      <c r="AR471" s="438"/>
      <c r="AS471" s="438"/>
      <c r="AT471" s="438"/>
      <c r="AU471" s="438"/>
      <c r="AV471" s="438"/>
      <c r="AW471" s="438"/>
      <c r="AX471" s="438"/>
      <c r="AY471" s="438"/>
      <c r="AZ471" s="438"/>
      <c r="BA471" s="438"/>
      <c r="BB471" s="438"/>
      <c r="BC471" s="438"/>
      <c r="BD471" s="438"/>
      <c r="BE471" s="438"/>
    </row>
    <row r="472" spans="30:57" x14ac:dyDescent="0.15">
      <c r="AD472" s="438"/>
      <c r="AE472" s="438"/>
      <c r="AF472" s="438"/>
      <c r="AG472" s="438"/>
      <c r="AH472" s="438"/>
      <c r="AI472" s="438"/>
      <c r="AJ472" s="438"/>
      <c r="AK472" s="438"/>
      <c r="AL472" s="438"/>
      <c r="AM472" s="438"/>
      <c r="AN472" s="438"/>
      <c r="AO472" s="438"/>
      <c r="AP472" s="438"/>
      <c r="AQ472" s="438"/>
      <c r="AR472" s="438"/>
      <c r="AS472" s="438"/>
      <c r="AT472" s="438"/>
      <c r="AU472" s="438"/>
      <c r="AV472" s="438"/>
      <c r="AW472" s="438"/>
      <c r="AX472" s="438"/>
      <c r="AY472" s="438"/>
      <c r="AZ472" s="438"/>
      <c r="BA472" s="438"/>
      <c r="BB472" s="438"/>
      <c r="BC472" s="438"/>
      <c r="BD472" s="438"/>
      <c r="BE472" s="438"/>
    </row>
    <row r="473" spans="30:57" x14ac:dyDescent="0.15">
      <c r="AD473" s="438"/>
      <c r="AE473" s="438"/>
      <c r="AF473" s="438"/>
      <c r="AG473" s="438"/>
      <c r="AH473" s="438"/>
      <c r="AI473" s="438"/>
      <c r="AJ473" s="438"/>
      <c r="AK473" s="438"/>
      <c r="AL473" s="438"/>
      <c r="AM473" s="438"/>
      <c r="AN473" s="438"/>
      <c r="AO473" s="438"/>
      <c r="AP473" s="438"/>
      <c r="AQ473" s="438"/>
      <c r="AR473" s="438"/>
      <c r="AS473" s="438"/>
      <c r="AT473" s="438"/>
      <c r="AU473" s="438"/>
      <c r="AV473" s="438"/>
      <c r="AW473" s="438"/>
      <c r="AX473" s="438"/>
      <c r="AY473" s="438"/>
      <c r="AZ473" s="438"/>
      <c r="BA473" s="438"/>
      <c r="BB473" s="438"/>
      <c r="BC473" s="438"/>
      <c r="BD473" s="438"/>
      <c r="BE473" s="438"/>
    </row>
    <row r="474" spans="30:57" x14ac:dyDescent="0.15">
      <c r="AD474" s="438"/>
      <c r="AE474" s="438"/>
      <c r="AF474" s="438"/>
      <c r="AG474" s="438"/>
      <c r="AH474" s="438"/>
      <c r="AI474" s="438"/>
      <c r="AJ474" s="438"/>
      <c r="AK474" s="438"/>
      <c r="AL474" s="438"/>
      <c r="AM474" s="438"/>
      <c r="AN474" s="438"/>
      <c r="AO474" s="438"/>
      <c r="AP474" s="438"/>
      <c r="AQ474" s="438"/>
      <c r="AR474" s="438"/>
      <c r="AS474" s="438"/>
      <c r="AT474" s="438"/>
      <c r="AU474" s="438"/>
      <c r="AV474" s="438"/>
      <c r="AW474" s="438"/>
      <c r="AX474" s="438"/>
      <c r="AY474" s="438"/>
      <c r="AZ474" s="438"/>
      <c r="BA474" s="438"/>
      <c r="BB474" s="438"/>
      <c r="BC474" s="438"/>
      <c r="BD474" s="438"/>
      <c r="BE474" s="438"/>
    </row>
    <row r="475" spans="30:57" x14ac:dyDescent="0.15">
      <c r="AD475" s="438"/>
      <c r="AE475" s="438"/>
      <c r="AF475" s="438"/>
      <c r="AG475" s="438"/>
      <c r="AH475" s="438"/>
      <c r="AI475" s="438"/>
      <c r="AJ475" s="438"/>
      <c r="AK475" s="438"/>
      <c r="AL475" s="438"/>
      <c r="AM475" s="438"/>
      <c r="AN475" s="438"/>
      <c r="AO475" s="438"/>
      <c r="AP475" s="438"/>
      <c r="AQ475" s="438"/>
      <c r="AR475" s="438"/>
      <c r="AS475" s="438"/>
      <c r="AT475" s="438"/>
      <c r="AU475" s="438"/>
      <c r="AV475" s="438"/>
      <c r="AW475" s="438"/>
      <c r="AX475" s="438"/>
      <c r="AY475" s="438"/>
      <c r="AZ475" s="438"/>
      <c r="BA475" s="438"/>
      <c r="BB475" s="438"/>
      <c r="BC475" s="438"/>
      <c r="BD475" s="438"/>
      <c r="BE475" s="438"/>
    </row>
    <row r="476" spans="30:57" x14ac:dyDescent="0.15">
      <c r="AD476" s="438"/>
      <c r="AE476" s="438"/>
      <c r="AF476" s="438"/>
      <c r="AG476" s="438"/>
      <c r="AH476" s="438"/>
      <c r="AI476" s="438"/>
      <c r="AJ476" s="438"/>
      <c r="AK476" s="438"/>
      <c r="AL476" s="438"/>
      <c r="AM476" s="438"/>
      <c r="AN476" s="438"/>
      <c r="AO476" s="438"/>
      <c r="AP476" s="438"/>
      <c r="AQ476" s="438"/>
      <c r="AR476" s="438"/>
      <c r="AS476" s="438"/>
      <c r="AT476" s="438"/>
      <c r="AU476" s="438"/>
      <c r="AV476" s="438"/>
      <c r="AW476" s="438"/>
      <c r="AX476" s="438"/>
      <c r="AY476" s="438"/>
      <c r="AZ476" s="438"/>
      <c r="BA476" s="438"/>
      <c r="BB476" s="438"/>
      <c r="BC476" s="438"/>
      <c r="BD476" s="438"/>
      <c r="BE476" s="438"/>
    </row>
    <row r="477" spans="30:57" x14ac:dyDescent="0.15">
      <c r="AD477" s="438"/>
      <c r="AE477" s="438"/>
      <c r="AF477" s="438"/>
      <c r="AG477" s="438"/>
      <c r="AH477" s="438"/>
      <c r="AI477" s="438"/>
      <c r="AJ477" s="438"/>
      <c r="AK477" s="438"/>
      <c r="AL477" s="438"/>
      <c r="AM477" s="438"/>
      <c r="AN477" s="438"/>
      <c r="AO477" s="438"/>
      <c r="AP477" s="438"/>
      <c r="AQ477" s="438"/>
      <c r="AR477" s="438"/>
      <c r="AS477" s="438"/>
      <c r="AT477" s="438"/>
      <c r="AU477" s="438"/>
      <c r="AV477" s="438"/>
      <c r="AW477" s="438"/>
      <c r="AX477" s="438"/>
      <c r="AY477" s="438"/>
      <c r="AZ477" s="438"/>
      <c r="BA477" s="438"/>
      <c r="BB477" s="438"/>
      <c r="BC477" s="438"/>
      <c r="BD477" s="438"/>
      <c r="BE477" s="438"/>
    </row>
    <row r="478" spans="30:57" x14ac:dyDescent="0.15">
      <c r="AD478" s="438"/>
      <c r="AE478" s="438"/>
      <c r="AF478" s="438"/>
      <c r="AG478" s="438"/>
      <c r="AH478" s="438"/>
      <c r="AI478" s="438"/>
      <c r="AJ478" s="438"/>
      <c r="AK478" s="438"/>
      <c r="AL478" s="438"/>
      <c r="AM478" s="438"/>
      <c r="AN478" s="438"/>
      <c r="AO478" s="438"/>
      <c r="AP478" s="438"/>
      <c r="AQ478" s="438"/>
      <c r="AR478" s="438"/>
      <c r="AS478" s="438"/>
      <c r="AT478" s="438"/>
      <c r="AU478" s="438"/>
      <c r="AV478" s="438"/>
      <c r="AW478" s="438"/>
      <c r="AX478" s="438"/>
      <c r="AY478" s="438"/>
      <c r="AZ478" s="438"/>
      <c r="BA478" s="438"/>
      <c r="BB478" s="438"/>
      <c r="BC478" s="438"/>
      <c r="BD478" s="438"/>
      <c r="BE478" s="438"/>
    </row>
    <row r="479" spans="30:57" x14ac:dyDescent="0.15">
      <c r="AD479" s="438"/>
      <c r="AE479" s="438"/>
      <c r="AF479" s="438"/>
      <c r="AG479" s="438"/>
      <c r="AH479" s="438"/>
      <c r="AI479" s="438"/>
      <c r="AJ479" s="438"/>
      <c r="AK479" s="438"/>
      <c r="AL479" s="438"/>
      <c r="AM479" s="438"/>
      <c r="AN479" s="438"/>
      <c r="AO479" s="438"/>
      <c r="AP479" s="438"/>
      <c r="AQ479" s="438"/>
      <c r="AR479" s="438"/>
      <c r="AS479" s="438"/>
      <c r="AT479" s="438"/>
      <c r="AU479" s="438"/>
      <c r="AV479" s="438"/>
      <c r="AW479" s="438"/>
      <c r="AX479" s="438"/>
      <c r="AY479" s="438"/>
      <c r="AZ479" s="438"/>
      <c r="BA479" s="438"/>
      <c r="BB479" s="438"/>
      <c r="BC479" s="438"/>
      <c r="BD479" s="438"/>
      <c r="BE479" s="438"/>
    </row>
    <row r="480" spans="30:57" x14ac:dyDescent="0.15">
      <c r="AD480" s="438"/>
      <c r="AE480" s="438"/>
      <c r="AF480" s="438"/>
      <c r="AG480" s="438"/>
      <c r="AH480" s="438"/>
      <c r="AI480" s="438"/>
      <c r="AJ480" s="438"/>
      <c r="AK480" s="438"/>
      <c r="AL480" s="438"/>
      <c r="AM480" s="438"/>
      <c r="AN480" s="438"/>
      <c r="AO480" s="438"/>
      <c r="AP480" s="438"/>
      <c r="AQ480" s="438"/>
      <c r="AR480" s="438"/>
      <c r="AS480" s="438"/>
      <c r="AT480" s="438"/>
      <c r="AU480" s="438"/>
      <c r="AV480" s="438"/>
      <c r="AW480" s="438"/>
      <c r="AX480" s="438"/>
      <c r="AY480" s="438"/>
      <c r="AZ480" s="438"/>
      <c r="BA480" s="438"/>
      <c r="BB480" s="438"/>
      <c r="BC480" s="438"/>
      <c r="BD480" s="438"/>
      <c r="BE480" s="438"/>
    </row>
    <row r="481" spans="30:57" x14ac:dyDescent="0.15">
      <c r="AD481" s="438"/>
      <c r="AE481" s="438"/>
      <c r="AF481" s="438"/>
      <c r="AG481" s="438"/>
      <c r="AH481" s="438"/>
      <c r="AI481" s="438"/>
      <c r="AJ481" s="438"/>
      <c r="AK481" s="438"/>
      <c r="AL481" s="438"/>
      <c r="AM481" s="438"/>
      <c r="AN481" s="438"/>
      <c r="AO481" s="438"/>
      <c r="AP481" s="438"/>
      <c r="AQ481" s="438"/>
      <c r="AR481" s="438"/>
      <c r="AS481" s="438"/>
      <c r="AT481" s="438"/>
      <c r="AU481" s="438"/>
      <c r="AV481" s="438"/>
      <c r="AW481" s="438"/>
      <c r="AX481" s="438"/>
      <c r="AY481" s="438"/>
      <c r="AZ481" s="438"/>
      <c r="BA481" s="438"/>
      <c r="BB481" s="438"/>
      <c r="BC481" s="438"/>
      <c r="BD481" s="438"/>
      <c r="BE481" s="438"/>
    </row>
    <row r="482" spans="30:57" x14ac:dyDescent="0.15">
      <c r="AD482" s="438"/>
      <c r="AE482" s="438"/>
      <c r="AF482" s="438"/>
      <c r="AG482" s="438"/>
      <c r="AH482" s="438"/>
      <c r="AI482" s="438"/>
      <c r="AJ482" s="438"/>
      <c r="AK482" s="438"/>
      <c r="AL482" s="438"/>
      <c r="AM482" s="438"/>
      <c r="AN482" s="438"/>
      <c r="AO482" s="438"/>
      <c r="AP482" s="438"/>
      <c r="AQ482" s="438"/>
      <c r="AR482" s="438"/>
      <c r="AS482" s="438"/>
      <c r="AT482" s="438"/>
      <c r="AU482" s="438"/>
      <c r="AV482" s="438"/>
      <c r="AW482" s="438"/>
      <c r="AX482" s="438"/>
      <c r="AY482" s="438"/>
      <c r="AZ482" s="438"/>
      <c r="BA482" s="438"/>
      <c r="BB482" s="438"/>
      <c r="BC482" s="438"/>
      <c r="BD482" s="438"/>
      <c r="BE482" s="438"/>
    </row>
    <row r="483" spans="30:57" x14ac:dyDescent="0.15">
      <c r="AD483" s="438"/>
      <c r="AE483" s="438"/>
      <c r="AF483" s="438"/>
      <c r="AG483" s="438"/>
      <c r="AH483" s="438"/>
      <c r="AI483" s="438"/>
      <c r="AJ483" s="438"/>
      <c r="AK483" s="438"/>
      <c r="AL483" s="438"/>
      <c r="AM483" s="438"/>
      <c r="AN483" s="438"/>
      <c r="AO483" s="438"/>
      <c r="AP483" s="438"/>
      <c r="AQ483" s="438"/>
      <c r="AR483" s="438"/>
      <c r="AS483" s="438"/>
      <c r="AT483" s="438"/>
      <c r="AU483" s="438"/>
      <c r="AV483" s="438"/>
      <c r="AW483" s="438"/>
      <c r="AX483" s="438"/>
      <c r="AY483" s="438"/>
      <c r="AZ483" s="438"/>
      <c r="BA483" s="438"/>
      <c r="BB483" s="438"/>
      <c r="BC483" s="438"/>
      <c r="BD483" s="438"/>
      <c r="BE483" s="438"/>
    </row>
    <row r="484" spans="30:57" x14ac:dyDescent="0.15">
      <c r="AD484" s="438"/>
      <c r="AE484" s="438"/>
      <c r="AF484" s="438"/>
      <c r="AG484" s="438"/>
      <c r="AH484" s="438"/>
      <c r="AI484" s="438"/>
      <c r="AJ484" s="438"/>
      <c r="AK484" s="438"/>
      <c r="AL484" s="438"/>
      <c r="AM484" s="438"/>
      <c r="AN484" s="438"/>
      <c r="AO484" s="438"/>
      <c r="AP484" s="438"/>
      <c r="AQ484" s="438"/>
      <c r="AR484" s="438"/>
      <c r="AS484" s="438"/>
      <c r="AT484" s="438"/>
      <c r="AU484" s="438"/>
      <c r="AV484" s="438"/>
      <c r="AW484" s="438"/>
      <c r="AX484" s="438"/>
      <c r="AY484" s="438"/>
      <c r="AZ484" s="438"/>
      <c r="BA484" s="438"/>
      <c r="BB484" s="438"/>
      <c r="BC484" s="438"/>
      <c r="BD484" s="438"/>
      <c r="BE484" s="438"/>
    </row>
    <row r="485" spans="30:57" x14ac:dyDescent="0.15">
      <c r="AD485" s="438"/>
      <c r="AE485" s="438"/>
      <c r="AF485" s="438"/>
      <c r="AG485" s="438"/>
      <c r="AH485" s="438"/>
      <c r="AI485" s="438"/>
      <c r="AJ485" s="438"/>
      <c r="AK485" s="438"/>
      <c r="AL485" s="438"/>
      <c r="AM485" s="438"/>
      <c r="AN485" s="438"/>
      <c r="AO485" s="438"/>
      <c r="AP485" s="438"/>
      <c r="AQ485" s="438"/>
      <c r="AR485" s="438"/>
      <c r="AS485" s="438"/>
      <c r="AT485" s="438"/>
      <c r="AU485" s="438"/>
      <c r="AV485" s="438"/>
      <c r="AW485" s="438"/>
      <c r="AX485" s="438"/>
      <c r="AY485" s="438"/>
      <c r="AZ485" s="438"/>
      <c r="BA485" s="438"/>
      <c r="BB485" s="438"/>
      <c r="BC485" s="438"/>
      <c r="BD485" s="438"/>
      <c r="BE485" s="438"/>
    </row>
    <row r="486" spans="30:57" x14ac:dyDescent="0.15">
      <c r="AD486" s="438"/>
      <c r="AE486" s="438"/>
      <c r="AF486" s="438"/>
      <c r="AG486" s="438"/>
      <c r="AH486" s="438"/>
      <c r="AI486" s="438"/>
      <c r="AJ486" s="438"/>
      <c r="AK486" s="438"/>
      <c r="AL486" s="438"/>
      <c r="AM486" s="438"/>
      <c r="AN486" s="438"/>
      <c r="AO486" s="438"/>
      <c r="AP486" s="438"/>
      <c r="AQ486" s="438"/>
      <c r="AR486" s="438"/>
      <c r="AS486" s="438"/>
      <c r="AT486" s="438"/>
      <c r="AU486" s="438"/>
      <c r="AV486" s="438"/>
      <c r="AW486" s="438"/>
      <c r="AX486" s="438"/>
      <c r="AY486" s="438"/>
      <c r="AZ486" s="438"/>
      <c r="BA486" s="438"/>
      <c r="BB486" s="438"/>
      <c r="BC486" s="438"/>
      <c r="BD486" s="438"/>
      <c r="BE486" s="438"/>
    </row>
    <row r="487" spans="30:57" x14ac:dyDescent="0.15">
      <c r="AD487" s="438"/>
      <c r="AE487" s="438"/>
      <c r="AF487" s="438"/>
      <c r="AG487" s="438"/>
      <c r="AH487" s="438"/>
      <c r="AI487" s="438"/>
      <c r="AJ487" s="438"/>
      <c r="AK487" s="438"/>
      <c r="AL487" s="438"/>
      <c r="AM487" s="438"/>
      <c r="AN487" s="438"/>
      <c r="AO487" s="438"/>
      <c r="AP487" s="438"/>
      <c r="AQ487" s="438"/>
      <c r="AR487" s="438"/>
      <c r="AS487" s="438"/>
      <c r="AT487" s="438"/>
      <c r="AU487" s="438"/>
      <c r="AV487" s="438"/>
      <c r="AW487" s="438"/>
      <c r="AX487" s="438"/>
      <c r="AY487" s="438"/>
      <c r="AZ487" s="438"/>
      <c r="BA487" s="438"/>
      <c r="BB487" s="438"/>
      <c r="BC487" s="438"/>
      <c r="BD487" s="438"/>
      <c r="BE487" s="438"/>
    </row>
    <row r="488" spans="30:57" x14ac:dyDescent="0.15">
      <c r="AD488" s="438"/>
      <c r="AE488" s="438"/>
      <c r="AF488" s="438"/>
      <c r="AG488" s="438"/>
      <c r="AH488" s="438"/>
      <c r="AI488" s="438"/>
      <c r="AJ488" s="438"/>
      <c r="AK488" s="438"/>
      <c r="AL488" s="438"/>
      <c r="AM488" s="438"/>
      <c r="AN488" s="438"/>
      <c r="AO488" s="438"/>
      <c r="AP488" s="438"/>
      <c r="AQ488" s="438"/>
      <c r="AR488" s="438"/>
      <c r="AS488" s="438"/>
      <c r="AT488" s="438"/>
      <c r="AU488" s="438"/>
      <c r="AV488" s="438"/>
      <c r="AW488" s="438"/>
      <c r="AX488" s="438"/>
      <c r="AY488" s="438"/>
      <c r="AZ488" s="438"/>
      <c r="BA488" s="438"/>
      <c r="BB488" s="438"/>
      <c r="BC488" s="438"/>
      <c r="BD488" s="438"/>
      <c r="BE488" s="438"/>
    </row>
    <row r="489" spans="30:57" x14ac:dyDescent="0.15">
      <c r="AD489" s="438"/>
      <c r="AE489" s="438"/>
      <c r="AF489" s="438"/>
      <c r="AG489" s="438"/>
      <c r="AH489" s="438"/>
      <c r="AI489" s="438"/>
      <c r="AJ489" s="438"/>
      <c r="AK489" s="438"/>
      <c r="AL489" s="438"/>
      <c r="AM489" s="438"/>
      <c r="AN489" s="438"/>
      <c r="AO489" s="438"/>
      <c r="AP489" s="438"/>
      <c r="AQ489" s="438"/>
      <c r="AR489" s="438"/>
      <c r="AS489" s="438"/>
      <c r="AT489" s="438"/>
      <c r="AU489" s="438"/>
      <c r="AV489" s="438"/>
      <c r="AW489" s="438"/>
      <c r="AX489" s="438"/>
      <c r="AY489" s="438"/>
      <c r="AZ489" s="438"/>
      <c r="BA489" s="438"/>
      <c r="BB489" s="438"/>
      <c r="BC489" s="438"/>
      <c r="BD489" s="438"/>
      <c r="BE489" s="438"/>
    </row>
    <row r="490" spans="30:57" x14ac:dyDescent="0.15">
      <c r="AD490" s="438"/>
      <c r="AE490" s="438"/>
      <c r="AF490" s="438"/>
      <c r="AG490" s="438"/>
      <c r="AH490" s="438"/>
      <c r="AI490" s="438"/>
      <c r="AJ490" s="438"/>
      <c r="AK490" s="438"/>
      <c r="AL490" s="438"/>
      <c r="AM490" s="438"/>
      <c r="AN490" s="438"/>
      <c r="AO490" s="438"/>
      <c r="AP490" s="438"/>
      <c r="AQ490" s="438"/>
      <c r="AR490" s="438"/>
      <c r="AS490" s="438"/>
      <c r="AT490" s="438"/>
      <c r="AU490" s="438"/>
      <c r="AV490" s="438"/>
      <c r="AW490" s="438"/>
      <c r="AX490" s="438"/>
      <c r="AY490" s="438"/>
      <c r="AZ490" s="438"/>
      <c r="BA490" s="438"/>
      <c r="BB490" s="438"/>
      <c r="BC490" s="438"/>
      <c r="BD490" s="438"/>
      <c r="BE490" s="438"/>
    </row>
    <row r="491" spans="30:57" x14ac:dyDescent="0.15">
      <c r="AD491" s="438"/>
      <c r="AE491" s="438"/>
      <c r="AF491" s="438"/>
      <c r="AG491" s="438"/>
      <c r="AH491" s="438"/>
      <c r="AI491" s="438"/>
      <c r="AJ491" s="438"/>
      <c r="AK491" s="438"/>
      <c r="AL491" s="438"/>
      <c r="AM491" s="438"/>
      <c r="AN491" s="438"/>
      <c r="AO491" s="438"/>
      <c r="AP491" s="438"/>
      <c r="AQ491" s="438"/>
      <c r="AR491" s="438"/>
      <c r="AS491" s="438"/>
      <c r="AT491" s="438"/>
      <c r="AU491" s="438"/>
      <c r="AV491" s="438"/>
      <c r="AW491" s="438"/>
      <c r="AX491" s="438"/>
      <c r="AY491" s="438"/>
      <c r="AZ491" s="438"/>
      <c r="BA491" s="438"/>
      <c r="BB491" s="438"/>
      <c r="BC491" s="438"/>
      <c r="BD491" s="438"/>
      <c r="BE491" s="438"/>
    </row>
    <row r="492" spans="30:57" x14ac:dyDescent="0.15">
      <c r="AD492" s="438"/>
      <c r="AE492" s="438"/>
      <c r="AF492" s="438"/>
      <c r="AG492" s="438"/>
      <c r="AH492" s="438"/>
      <c r="AI492" s="438"/>
      <c r="AJ492" s="438"/>
      <c r="AK492" s="438"/>
      <c r="AL492" s="438"/>
      <c r="AM492" s="438"/>
      <c r="AN492" s="438"/>
      <c r="AO492" s="438"/>
      <c r="AP492" s="438"/>
      <c r="AQ492" s="438"/>
      <c r="AR492" s="438"/>
      <c r="AS492" s="438"/>
      <c r="AT492" s="438"/>
      <c r="AU492" s="438"/>
      <c r="AV492" s="438"/>
      <c r="AW492" s="438"/>
      <c r="AX492" s="438"/>
      <c r="AY492" s="438"/>
      <c r="AZ492" s="438"/>
      <c r="BA492" s="438"/>
      <c r="BB492" s="438"/>
      <c r="BC492" s="438"/>
      <c r="BD492" s="438"/>
      <c r="BE492" s="438"/>
    </row>
    <row r="493" spans="30:57" x14ac:dyDescent="0.15">
      <c r="AD493" s="438"/>
      <c r="AE493" s="438"/>
      <c r="AF493" s="438"/>
      <c r="AG493" s="438"/>
      <c r="AH493" s="438"/>
      <c r="AI493" s="438"/>
      <c r="AJ493" s="438"/>
      <c r="AK493" s="438"/>
      <c r="AL493" s="438"/>
      <c r="AM493" s="438"/>
      <c r="AN493" s="438"/>
      <c r="AO493" s="438"/>
      <c r="AP493" s="438"/>
      <c r="AQ493" s="438"/>
      <c r="AR493" s="438"/>
      <c r="AS493" s="438"/>
      <c r="AT493" s="438"/>
      <c r="AU493" s="438"/>
      <c r="AV493" s="438"/>
      <c r="AW493" s="438"/>
      <c r="AX493" s="438"/>
      <c r="AY493" s="438"/>
      <c r="AZ493" s="438"/>
      <c r="BA493" s="438"/>
      <c r="BB493" s="438"/>
      <c r="BC493" s="438"/>
      <c r="BD493" s="438"/>
      <c r="BE493" s="438"/>
    </row>
    <row r="494" spans="30:57" x14ac:dyDescent="0.15">
      <c r="AD494" s="438"/>
      <c r="AE494" s="438"/>
      <c r="AF494" s="438"/>
      <c r="AG494" s="438"/>
      <c r="AH494" s="438"/>
      <c r="AI494" s="438"/>
      <c r="AJ494" s="438"/>
      <c r="AK494" s="438"/>
      <c r="AL494" s="438"/>
      <c r="AM494" s="438"/>
      <c r="AN494" s="438"/>
      <c r="AO494" s="438"/>
      <c r="AP494" s="438"/>
      <c r="AQ494" s="438"/>
      <c r="AR494" s="438"/>
      <c r="AS494" s="438"/>
      <c r="AT494" s="438"/>
      <c r="AU494" s="438"/>
      <c r="AV494" s="438"/>
      <c r="AW494" s="438"/>
      <c r="AX494" s="438"/>
      <c r="AY494" s="438"/>
      <c r="AZ494" s="438"/>
      <c r="BA494" s="438"/>
      <c r="BB494" s="438"/>
      <c r="BC494" s="438"/>
      <c r="BD494" s="438"/>
      <c r="BE494" s="438"/>
    </row>
    <row r="495" spans="30:57" x14ac:dyDescent="0.15">
      <c r="AD495" s="438"/>
      <c r="AE495" s="438"/>
      <c r="AF495" s="438"/>
      <c r="AG495" s="438"/>
      <c r="AH495" s="438"/>
      <c r="AI495" s="438"/>
      <c r="AJ495" s="438"/>
      <c r="AK495" s="438"/>
      <c r="AL495" s="438"/>
      <c r="AM495" s="438"/>
      <c r="AN495" s="438"/>
      <c r="AO495" s="438"/>
      <c r="AP495" s="438"/>
      <c r="AQ495" s="438"/>
      <c r="AR495" s="438"/>
      <c r="AS495" s="438"/>
      <c r="AT495" s="438"/>
      <c r="AU495" s="438"/>
      <c r="AV495" s="438"/>
      <c r="AW495" s="438"/>
      <c r="AX495" s="438"/>
      <c r="AY495" s="438"/>
      <c r="AZ495" s="438"/>
      <c r="BA495" s="438"/>
      <c r="BB495" s="438"/>
      <c r="BC495" s="438"/>
      <c r="BD495" s="438"/>
      <c r="BE495" s="438"/>
    </row>
    <row r="496" spans="30:57" x14ac:dyDescent="0.15">
      <c r="AD496" s="438"/>
      <c r="AE496" s="438"/>
      <c r="AF496" s="438"/>
      <c r="AG496" s="438"/>
      <c r="AH496" s="438"/>
      <c r="AI496" s="438"/>
      <c r="AJ496" s="438"/>
      <c r="AK496" s="438"/>
      <c r="AL496" s="438"/>
      <c r="AM496" s="438"/>
      <c r="AN496" s="438"/>
      <c r="AO496" s="438"/>
      <c r="AP496" s="438"/>
      <c r="AQ496" s="438"/>
      <c r="AR496" s="438"/>
      <c r="AS496" s="438"/>
      <c r="AT496" s="438"/>
      <c r="AU496" s="438"/>
      <c r="AV496" s="438"/>
      <c r="AW496" s="438"/>
      <c r="AX496" s="438"/>
      <c r="AY496" s="438"/>
      <c r="AZ496" s="438"/>
      <c r="BA496" s="438"/>
      <c r="BB496" s="438"/>
      <c r="BC496" s="438"/>
      <c r="BD496" s="438"/>
      <c r="BE496" s="438"/>
    </row>
    <row r="497" spans="30:57" x14ac:dyDescent="0.15">
      <c r="AD497" s="438"/>
      <c r="AE497" s="438"/>
      <c r="AF497" s="438"/>
      <c r="AG497" s="438"/>
      <c r="AH497" s="438"/>
      <c r="AI497" s="438"/>
      <c r="AJ497" s="438"/>
      <c r="AK497" s="438"/>
      <c r="AL497" s="438"/>
      <c r="AM497" s="438"/>
      <c r="AN497" s="438"/>
      <c r="AO497" s="438"/>
      <c r="AP497" s="438"/>
      <c r="AQ497" s="438"/>
      <c r="AR497" s="438"/>
      <c r="AS497" s="438"/>
      <c r="AT497" s="438"/>
      <c r="AU497" s="438"/>
      <c r="AV497" s="438"/>
      <c r="AW497" s="438"/>
      <c r="AX497" s="438"/>
      <c r="AY497" s="438"/>
      <c r="AZ497" s="438"/>
      <c r="BA497" s="438"/>
      <c r="BB497" s="438"/>
      <c r="BC497" s="438"/>
      <c r="BD497" s="438"/>
      <c r="BE497" s="438"/>
    </row>
    <row r="498" spans="30:57" x14ac:dyDescent="0.15">
      <c r="AD498" s="438"/>
      <c r="AE498" s="438"/>
      <c r="AF498" s="438"/>
      <c r="AG498" s="438"/>
      <c r="AH498" s="438"/>
      <c r="AI498" s="438"/>
      <c r="AJ498" s="438"/>
      <c r="AK498" s="438"/>
      <c r="AL498" s="438"/>
      <c r="AM498" s="438"/>
      <c r="AN498" s="438"/>
      <c r="AO498" s="438"/>
      <c r="AP498" s="438"/>
      <c r="AQ498" s="438"/>
      <c r="AR498" s="438"/>
      <c r="AS498" s="438"/>
      <c r="AT498" s="438"/>
      <c r="AU498" s="438"/>
      <c r="AV498" s="438"/>
      <c r="AW498" s="438"/>
      <c r="AX498" s="438"/>
      <c r="AY498" s="438"/>
      <c r="AZ498" s="438"/>
      <c r="BA498" s="438"/>
      <c r="BB498" s="438"/>
      <c r="BC498" s="438"/>
      <c r="BD498" s="438"/>
      <c r="BE498" s="438"/>
    </row>
    <row r="499" spans="30:57" x14ac:dyDescent="0.15">
      <c r="AD499" s="438"/>
      <c r="AE499" s="438"/>
      <c r="AF499" s="438"/>
      <c r="AG499" s="438"/>
      <c r="AH499" s="438"/>
      <c r="AI499" s="438"/>
      <c r="AJ499" s="438"/>
      <c r="AK499" s="438"/>
      <c r="AL499" s="438"/>
      <c r="AM499" s="438"/>
      <c r="AN499" s="438"/>
      <c r="AO499" s="438"/>
      <c r="AP499" s="438"/>
      <c r="AQ499" s="438"/>
      <c r="AR499" s="438"/>
      <c r="AS499" s="438"/>
      <c r="AT499" s="438"/>
      <c r="AU499" s="438"/>
      <c r="AV499" s="438"/>
      <c r="AW499" s="438"/>
      <c r="AX499" s="438"/>
      <c r="AY499" s="438"/>
      <c r="AZ499" s="438"/>
      <c r="BA499" s="438"/>
      <c r="BB499" s="438"/>
      <c r="BC499" s="438"/>
      <c r="BD499" s="438"/>
      <c r="BE499" s="438"/>
    </row>
    <row r="500" spans="30:57" x14ac:dyDescent="0.15">
      <c r="AD500" s="438"/>
      <c r="AE500" s="438"/>
      <c r="AF500" s="438"/>
      <c r="AG500" s="438"/>
      <c r="AH500" s="438"/>
      <c r="AI500" s="438"/>
      <c r="AJ500" s="438"/>
      <c r="AK500" s="438"/>
      <c r="AL500" s="438"/>
      <c r="AM500" s="438"/>
      <c r="AN500" s="438"/>
      <c r="AO500" s="438"/>
      <c r="AP500" s="438"/>
      <c r="AQ500" s="438"/>
      <c r="AR500" s="438"/>
      <c r="AS500" s="438"/>
      <c r="AT500" s="438"/>
      <c r="AU500" s="438"/>
      <c r="AV500" s="438"/>
      <c r="AW500" s="438"/>
      <c r="AX500" s="438"/>
      <c r="AY500" s="438"/>
      <c r="AZ500" s="438"/>
      <c r="BA500" s="438"/>
      <c r="BB500" s="438"/>
      <c r="BC500" s="438"/>
      <c r="BD500" s="438"/>
      <c r="BE500" s="438"/>
    </row>
    <row r="501" spans="30:57" x14ac:dyDescent="0.15">
      <c r="AD501" s="438"/>
      <c r="AE501" s="438"/>
      <c r="AF501" s="438"/>
      <c r="AG501" s="438"/>
      <c r="AH501" s="438"/>
      <c r="AI501" s="438"/>
      <c r="AJ501" s="438"/>
      <c r="AK501" s="438"/>
      <c r="AL501" s="438"/>
      <c r="AM501" s="438"/>
      <c r="AN501" s="438"/>
      <c r="AO501" s="438"/>
      <c r="AP501" s="438"/>
      <c r="AQ501" s="438"/>
      <c r="AR501" s="438"/>
      <c r="AS501" s="438"/>
      <c r="AT501" s="438"/>
      <c r="AU501" s="438"/>
      <c r="AV501" s="438"/>
      <c r="AW501" s="438"/>
      <c r="AX501" s="438"/>
      <c r="AY501" s="438"/>
      <c r="AZ501" s="438"/>
      <c r="BA501" s="438"/>
      <c r="BB501" s="438"/>
      <c r="BC501" s="438"/>
      <c r="BD501" s="438"/>
      <c r="BE501" s="438"/>
    </row>
    <row r="502" spans="30:57" x14ac:dyDescent="0.15">
      <c r="AD502" s="438"/>
      <c r="AE502" s="438"/>
      <c r="AF502" s="438"/>
      <c r="AG502" s="438"/>
      <c r="AH502" s="438"/>
      <c r="AI502" s="438"/>
      <c r="AJ502" s="438"/>
      <c r="AK502" s="438"/>
      <c r="AL502" s="438"/>
      <c r="AM502" s="438"/>
      <c r="AN502" s="438"/>
      <c r="AO502" s="438"/>
      <c r="AP502" s="438"/>
      <c r="AQ502" s="438"/>
      <c r="AR502" s="438"/>
      <c r="AS502" s="438"/>
      <c r="AT502" s="438"/>
      <c r="AU502" s="438"/>
      <c r="AV502" s="438"/>
      <c r="AW502" s="438"/>
      <c r="AX502" s="438"/>
      <c r="AY502" s="438"/>
      <c r="AZ502" s="438"/>
      <c r="BA502" s="438"/>
      <c r="BB502" s="438"/>
      <c r="BC502" s="438"/>
      <c r="BD502" s="438"/>
      <c r="BE502" s="438"/>
    </row>
    <row r="503" spans="30:57" x14ac:dyDescent="0.15">
      <c r="AD503" s="438"/>
      <c r="AE503" s="438"/>
      <c r="AF503" s="438"/>
      <c r="AG503" s="438"/>
      <c r="AH503" s="438"/>
      <c r="AI503" s="438"/>
      <c r="AJ503" s="438"/>
      <c r="AK503" s="438"/>
      <c r="AL503" s="438"/>
      <c r="AM503" s="438"/>
      <c r="AN503" s="438"/>
      <c r="AO503" s="438"/>
      <c r="AP503" s="438"/>
      <c r="AQ503" s="438"/>
      <c r="AR503" s="438"/>
      <c r="AS503" s="438"/>
      <c r="AT503" s="438"/>
      <c r="AU503" s="438"/>
      <c r="AV503" s="438"/>
      <c r="AW503" s="438"/>
      <c r="AX503" s="438"/>
      <c r="AY503" s="438"/>
      <c r="AZ503" s="438"/>
      <c r="BA503" s="438"/>
      <c r="BB503" s="438"/>
      <c r="BC503" s="438"/>
      <c r="BD503" s="438"/>
      <c r="BE503" s="438"/>
    </row>
    <row r="504" spans="30:57" x14ac:dyDescent="0.15">
      <c r="AD504" s="438"/>
      <c r="AE504" s="438"/>
      <c r="AF504" s="438"/>
      <c r="AG504" s="438"/>
      <c r="AH504" s="438"/>
      <c r="AI504" s="438"/>
      <c r="AJ504" s="438"/>
      <c r="AK504" s="438"/>
      <c r="AL504" s="438"/>
      <c r="AM504" s="438"/>
      <c r="AN504" s="438"/>
      <c r="AO504" s="438"/>
      <c r="AP504" s="438"/>
      <c r="AQ504" s="438"/>
      <c r="AR504" s="438"/>
      <c r="AS504" s="438"/>
      <c r="AT504" s="438"/>
      <c r="AU504" s="438"/>
      <c r="AV504" s="438"/>
      <c r="AW504" s="438"/>
      <c r="AX504" s="438"/>
      <c r="AY504" s="438"/>
      <c r="AZ504" s="438"/>
      <c r="BA504" s="438"/>
      <c r="BB504" s="438"/>
      <c r="BC504" s="438"/>
      <c r="BD504" s="438"/>
      <c r="BE504" s="438"/>
    </row>
    <row r="505" spans="30:57" x14ac:dyDescent="0.15">
      <c r="AD505" s="438"/>
      <c r="AE505" s="438"/>
      <c r="AF505" s="438"/>
      <c r="AG505" s="438"/>
      <c r="AH505" s="438"/>
      <c r="AI505" s="438"/>
      <c r="AJ505" s="438"/>
      <c r="AK505" s="438"/>
      <c r="AL505" s="438"/>
      <c r="AM505" s="438"/>
      <c r="AN505" s="438"/>
      <c r="AO505" s="438"/>
      <c r="AP505" s="438"/>
      <c r="AQ505" s="438"/>
      <c r="AR505" s="438"/>
      <c r="AS505" s="438"/>
      <c r="AT505" s="438"/>
      <c r="AU505" s="438"/>
      <c r="AV505" s="438"/>
      <c r="AW505" s="438"/>
      <c r="AX505" s="438"/>
      <c r="AY505" s="438"/>
      <c r="AZ505" s="438"/>
      <c r="BA505" s="438"/>
      <c r="BB505" s="438"/>
      <c r="BC505" s="438"/>
      <c r="BD505" s="438"/>
      <c r="BE505" s="438"/>
    </row>
    <row r="506" spans="30:57" x14ac:dyDescent="0.15">
      <c r="AD506" s="438"/>
      <c r="AE506" s="438"/>
      <c r="AF506" s="438"/>
      <c r="AG506" s="438"/>
      <c r="AH506" s="438"/>
      <c r="AI506" s="438"/>
      <c r="AJ506" s="438"/>
      <c r="AK506" s="438"/>
      <c r="AL506" s="438"/>
      <c r="AM506" s="438"/>
      <c r="AN506" s="438"/>
      <c r="AO506" s="438"/>
      <c r="AP506" s="438"/>
      <c r="AQ506" s="438"/>
      <c r="AR506" s="438"/>
      <c r="AS506" s="438"/>
      <c r="AT506" s="438"/>
      <c r="AU506" s="438"/>
      <c r="AV506" s="438"/>
      <c r="AW506" s="438"/>
      <c r="AX506" s="438"/>
      <c r="AY506" s="438"/>
      <c r="AZ506" s="438"/>
      <c r="BA506" s="438"/>
      <c r="BB506" s="438"/>
      <c r="BC506" s="438"/>
      <c r="BD506" s="438"/>
      <c r="BE506" s="438"/>
    </row>
    <row r="507" spans="30:57" x14ac:dyDescent="0.15">
      <c r="AD507" s="438"/>
      <c r="AE507" s="438"/>
      <c r="AF507" s="438"/>
      <c r="AG507" s="438"/>
      <c r="AH507" s="438"/>
      <c r="AI507" s="438"/>
      <c r="AJ507" s="438"/>
      <c r="AK507" s="438"/>
      <c r="AL507" s="438"/>
      <c r="AM507" s="438"/>
      <c r="AN507" s="438"/>
      <c r="AO507" s="438"/>
      <c r="AP507" s="438"/>
      <c r="AQ507" s="438"/>
      <c r="AR507" s="438"/>
      <c r="AS507" s="438"/>
      <c r="AT507" s="438"/>
      <c r="AU507" s="438"/>
      <c r="AV507" s="438"/>
      <c r="AW507" s="438"/>
      <c r="AX507" s="438"/>
      <c r="AY507" s="438"/>
      <c r="AZ507" s="438"/>
      <c r="BA507" s="438"/>
      <c r="BB507" s="438"/>
      <c r="BC507" s="438"/>
      <c r="BD507" s="438"/>
      <c r="BE507" s="438"/>
    </row>
    <row r="508" spans="30:57" x14ac:dyDescent="0.15">
      <c r="AD508" s="438"/>
      <c r="AE508" s="438"/>
      <c r="AF508" s="438"/>
      <c r="AG508" s="438"/>
      <c r="AH508" s="438"/>
      <c r="AI508" s="438"/>
      <c r="AJ508" s="438"/>
      <c r="AK508" s="438"/>
      <c r="AL508" s="438"/>
      <c r="AM508" s="438"/>
      <c r="AN508" s="438"/>
      <c r="AO508" s="438"/>
      <c r="AP508" s="438"/>
      <c r="AQ508" s="438"/>
      <c r="AR508" s="438"/>
      <c r="AS508" s="438"/>
      <c r="AT508" s="438"/>
      <c r="AU508" s="438"/>
      <c r="AV508" s="438"/>
      <c r="AW508" s="438"/>
      <c r="AX508" s="438"/>
      <c r="AY508" s="438"/>
      <c r="AZ508" s="438"/>
      <c r="BA508" s="438"/>
      <c r="BB508" s="438"/>
      <c r="BC508" s="438"/>
      <c r="BD508" s="438"/>
      <c r="BE508" s="438"/>
    </row>
    <row r="509" spans="30:57" x14ac:dyDescent="0.15">
      <c r="AD509" s="438"/>
      <c r="AE509" s="438"/>
      <c r="AF509" s="438"/>
      <c r="AG509" s="438"/>
      <c r="AH509" s="438"/>
      <c r="AI509" s="438"/>
      <c r="AJ509" s="438"/>
      <c r="AK509" s="438"/>
      <c r="AL509" s="438"/>
      <c r="AM509" s="438"/>
      <c r="AN509" s="438"/>
      <c r="AO509" s="438"/>
      <c r="AP509" s="438"/>
      <c r="AQ509" s="438"/>
      <c r="AR509" s="438"/>
      <c r="AS509" s="438"/>
      <c r="AT509" s="438"/>
      <c r="AU509" s="438"/>
      <c r="AV509" s="438"/>
      <c r="AW509" s="438"/>
      <c r="AX509" s="438"/>
      <c r="AY509" s="438"/>
      <c r="AZ509" s="438"/>
      <c r="BA509" s="438"/>
      <c r="BB509" s="438"/>
      <c r="BC509" s="438"/>
      <c r="BD509" s="438"/>
      <c r="BE509" s="438"/>
    </row>
    <row r="510" spans="30:57" x14ac:dyDescent="0.15">
      <c r="AD510" s="438"/>
      <c r="AE510" s="438"/>
      <c r="AF510" s="438"/>
      <c r="AG510" s="438"/>
      <c r="AH510" s="438"/>
      <c r="AI510" s="438"/>
      <c r="AJ510" s="438"/>
      <c r="AK510" s="438"/>
      <c r="AL510" s="438"/>
      <c r="AM510" s="438"/>
      <c r="AN510" s="438"/>
      <c r="AO510" s="438"/>
      <c r="AP510" s="438"/>
      <c r="AQ510" s="438"/>
      <c r="AR510" s="438"/>
      <c r="AS510" s="438"/>
      <c r="AT510" s="438"/>
      <c r="AU510" s="438"/>
      <c r="AV510" s="438"/>
      <c r="AW510" s="438"/>
      <c r="AX510" s="438"/>
      <c r="AY510" s="438"/>
      <c r="AZ510" s="438"/>
      <c r="BA510" s="438"/>
      <c r="BB510" s="438"/>
      <c r="BC510" s="438"/>
      <c r="BD510" s="438"/>
      <c r="BE510" s="438"/>
    </row>
    <row r="511" spans="30:57" x14ac:dyDescent="0.15">
      <c r="AD511" s="438"/>
      <c r="AE511" s="438"/>
      <c r="AF511" s="438"/>
      <c r="AG511" s="438"/>
      <c r="AH511" s="438"/>
      <c r="AI511" s="438"/>
      <c r="AJ511" s="438"/>
      <c r="AK511" s="438"/>
      <c r="AL511" s="438"/>
      <c r="AM511" s="438"/>
      <c r="AN511" s="438"/>
      <c r="AO511" s="438"/>
      <c r="AP511" s="438"/>
      <c r="AQ511" s="438"/>
      <c r="AR511" s="438"/>
      <c r="AS511" s="438"/>
      <c r="AT511" s="438"/>
      <c r="AU511" s="438"/>
      <c r="AV511" s="438"/>
      <c r="AW511" s="438"/>
      <c r="AX511" s="438"/>
      <c r="AY511" s="438"/>
      <c r="AZ511" s="438"/>
      <c r="BA511" s="438"/>
      <c r="BB511" s="438"/>
      <c r="BC511" s="438"/>
      <c r="BD511" s="438"/>
      <c r="BE511" s="438"/>
    </row>
    <row r="512" spans="30:57" x14ac:dyDescent="0.15">
      <c r="AD512" s="438"/>
      <c r="AE512" s="438"/>
      <c r="AF512" s="438"/>
      <c r="AG512" s="438"/>
      <c r="AH512" s="438"/>
      <c r="AI512" s="438"/>
      <c r="AJ512" s="438"/>
      <c r="AK512" s="438"/>
      <c r="AL512" s="438"/>
      <c r="AM512" s="438"/>
      <c r="AN512" s="438"/>
      <c r="AO512" s="438"/>
      <c r="AP512" s="438"/>
      <c r="AQ512" s="438"/>
      <c r="AR512" s="438"/>
      <c r="AS512" s="438"/>
      <c r="AT512" s="438"/>
      <c r="AU512" s="438"/>
      <c r="AV512" s="438"/>
      <c r="AW512" s="438"/>
      <c r="AX512" s="438"/>
      <c r="AY512" s="438"/>
      <c r="AZ512" s="438"/>
      <c r="BA512" s="438"/>
      <c r="BB512" s="438"/>
      <c r="BC512" s="438"/>
      <c r="BD512" s="438"/>
      <c r="BE512" s="438"/>
    </row>
    <row r="513" spans="30:57" x14ac:dyDescent="0.15">
      <c r="AD513" s="438"/>
      <c r="AE513" s="438"/>
      <c r="AF513" s="438"/>
      <c r="AG513" s="438"/>
      <c r="AH513" s="438"/>
      <c r="AI513" s="438"/>
      <c r="AJ513" s="438"/>
      <c r="AK513" s="438"/>
      <c r="AL513" s="438"/>
      <c r="AM513" s="438"/>
      <c r="AN513" s="438"/>
      <c r="AO513" s="438"/>
      <c r="AP513" s="438"/>
      <c r="AQ513" s="438"/>
      <c r="AR513" s="438"/>
      <c r="AS513" s="438"/>
      <c r="AT513" s="438"/>
      <c r="AU513" s="438"/>
      <c r="AV513" s="438"/>
      <c r="AW513" s="438"/>
      <c r="AX513" s="438"/>
      <c r="AY513" s="438"/>
      <c r="AZ513" s="438"/>
      <c r="BA513" s="438"/>
      <c r="BB513" s="438"/>
      <c r="BC513" s="438"/>
      <c r="BD513" s="438"/>
      <c r="BE513" s="438"/>
    </row>
    <row r="514" spans="30:57" x14ac:dyDescent="0.15">
      <c r="AD514" s="438"/>
      <c r="AE514" s="438"/>
      <c r="AF514" s="438"/>
      <c r="AG514" s="438"/>
      <c r="AH514" s="438"/>
      <c r="AI514" s="438"/>
      <c r="AJ514" s="438"/>
      <c r="AK514" s="438"/>
      <c r="AL514" s="438"/>
      <c r="AM514" s="438"/>
      <c r="AN514" s="438"/>
      <c r="AO514" s="438"/>
      <c r="AP514" s="438"/>
      <c r="AQ514" s="438"/>
      <c r="AR514" s="438"/>
      <c r="AS514" s="438"/>
      <c r="AT514" s="438"/>
      <c r="AU514" s="438"/>
      <c r="AV514" s="438"/>
      <c r="AW514" s="438"/>
      <c r="AX514" s="438"/>
      <c r="AY514" s="438"/>
      <c r="AZ514" s="438"/>
      <c r="BA514" s="438"/>
      <c r="BB514" s="438"/>
      <c r="BC514" s="438"/>
      <c r="BD514" s="438"/>
      <c r="BE514" s="438"/>
    </row>
    <row r="515" spans="30:57" x14ac:dyDescent="0.15">
      <c r="AD515" s="438"/>
      <c r="AE515" s="438"/>
      <c r="AF515" s="438"/>
      <c r="AG515" s="438"/>
      <c r="AH515" s="438"/>
      <c r="AI515" s="438"/>
      <c r="AJ515" s="438"/>
      <c r="AK515" s="438"/>
      <c r="AL515" s="438"/>
      <c r="AM515" s="438"/>
      <c r="AN515" s="438"/>
      <c r="AO515" s="438"/>
      <c r="AP515" s="438"/>
      <c r="AQ515" s="438"/>
      <c r="AR515" s="438"/>
      <c r="AS515" s="438"/>
      <c r="AT515" s="438"/>
      <c r="AU515" s="438"/>
      <c r="AV515" s="438"/>
      <c r="AW515" s="438"/>
      <c r="AX515" s="438"/>
      <c r="AY515" s="438"/>
      <c r="AZ515" s="438"/>
      <c r="BA515" s="438"/>
      <c r="BB515" s="438"/>
      <c r="BC515" s="438"/>
      <c r="BD515" s="438"/>
      <c r="BE515" s="438"/>
    </row>
    <row r="516" spans="30:57" x14ac:dyDescent="0.15">
      <c r="AD516" s="438"/>
      <c r="AE516" s="438"/>
      <c r="AF516" s="438"/>
      <c r="AG516" s="438"/>
      <c r="AH516" s="438"/>
      <c r="AI516" s="438"/>
      <c r="AJ516" s="438"/>
      <c r="AK516" s="438"/>
      <c r="AL516" s="438"/>
      <c r="AM516" s="438"/>
      <c r="AN516" s="438"/>
      <c r="AO516" s="438"/>
      <c r="AP516" s="438"/>
      <c r="AQ516" s="438"/>
      <c r="AR516" s="438"/>
      <c r="AS516" s="438"/>
      <c r="AT516" s="438"/>
      <c r="AU516" s="438"/>
      <c r="AV516" s="438"/>
      <c r="AW516" s="438"/>
      <c r="AX516" s="438"/>
      <c r="AY516" s="438"/>
      <c r="AZ516" s="438"/>
      <c r="BA516" s="438"/>
      <c r="BB516" s="438"/>
      <c r="BC516" s="438"/>
      <c r="BD516" s="438"/>
      <c r="BE516" s="438"/>
    </row>
    <row r="517" spans="30:57" x14ac:dyDescent="0.15">
      <c r="AD517" s="438"/>
      <c r="AE517" s="438"/>
      <c r="AF517" s="438"/>
      <c r="AG517" s="438"/>
      <c r="AH517" s="438"/>
      <c r="AI517" s="438"/>
      <c r="AJ517" s="438"/>
      <c r="AK517" s="438"/>
      <c r="AL517" s="438"/>
      <c r="AM517" s="438"/>
      <c r="AN517" s="438"/>
      <c r="AO517" s="438"/>
      <c r="AP517" s="438"/>
      <c r="AQ517" s="438"/>
      <c r="AR517" s="438"/>
      <c r="AS517" s="438"/>
      <c r="AT517" s="438"/>
      <c r="AU517" s="438"/>
      <c r="AV517" s="438"/>
      <c r="AW517" s="438"/>
      <c r="AX517" s="438"/>
      <c r="AY517" s="438"/>
      <c r="AZ517" s="438"/>
      <c r="BA517" s="438"/>
      <c r="BB517" s="438"/>
      <c r="BC517" s="438"/>
      <c r="BD517" s="438"/>
      <c r="BE517" s="438"/>
    </row>
    <row r="518" spans="30:57" x14ac:dyDescent="0.15">
      <c r="AD518" s="438"/>
      <c r="AE518" s="438"/>
      <c r="AF518" s="438"/>
      <c r="AG518" s="438"/>
      <c r="AH518" s="438"/>
      <c r="AI518" s="438"/>
      <c r="AJ518" s="438"/>
      <c r="AK518" s="438"/>
      <c r="AL518" s="438"/>
      <c r="AM518" s="438"/>
      <c r="AN518" s="438"/>
      <c r="AO518" s="438"/>
      <c r="AP518" s="438"/>
      <c r="AQ518" s="438"/>
      <c r="AR518" s="438"/>
      <c r="AS518" s="438"/>
      <c r="AT518" s="438"/>
      <c r="AU518" s="438"/>
      <c r="AV518" s="438"/>
      <c r="AW518" s="438"/>
      <c r="AX518" s="438"/>
      <c r="AY518" s="438"/>
      <c r="AZ518" s="438"/>
      <c r="BA518" s="438"/>
      <c r="BB518" s="438"/>
      <c r="BC518" s="438"/>
      <c r="BD518" s="438"/>
      <c r="BE518" s="438"/>
    </row>
    <row r="519" spans="30:57" x14ac:dyDescent="0.15">
      <c r="AD519" s="438"/>
      <c r="AE519" s="438"/>
      <c r="AF519" s="438"/>
      <c r="AG519" s="438"/>
      <c r="AH519" s="438"/>
      <c r="AI519" s="438"/>
      <c r="AJ519" s="438"/>
      <c r="AK519" s="438"/>
      <c r="AL519" s="438"/>
      <c r="AM519" s="438"/>
      <c r="AN519" s="438"/>
      <c r="AO519" s="438"/>
      <c r="AP519" s="438"/>
      <c r="AQ519" s="438"/>
      <c r="AR519" s="438"/>
      <c r="AS519" s="438"/>
      <c r="AT519" s="438"/>
      <c r="AU519" s="438"/>
      <c r="AV519" s="438"/>
      <c r="AW519" s="438"/>
      <c r="AX519" s="438"/>
      <c r="AY519" s="438"/>
      <c r="AZ519" s="438"/>
      <c r="BA519" s="438"/>
      <c r="BB519" s="438"/>
      <c r="BC519" s="438"/>
      <c r="BD519" s="438"/>
      <c r="BE519" s="438"/>
    </row>
    <row r="520" spans="30:57" x14ac:dyDescent="0.15">
      <c r="AD520" s="438"/>
      <c r="AE520" s="438"/>
      <c r="AF520" s="438"/>
      <c r="AG520" s="438"/>
      <c r="AH520" s="438"/>
      <c r="AI520" s="438"/>
      <c r="AJ520" s="438"/>
      <c r="AK520" s="438"/>
      <c r="AL520" s="438"/>
      <c r="AM520" s="438"/>
      <c r="AN520" s="438"/>
      <c r="AO520" s="438"/>
      <c r="AP520" s="438"/>
      <c r="AQ520" s="438"/>
      <c r="AR520" s="438"/>
      <c r="AS520" s="438"/>
      <c r="AT520" s="438"/>
      <c r="AU520" s="438"/>
      <c r="AV520" s="438"/>
      <c r="AW520" s="438"/>
      <c r="AX520" s="438"/>
      <c r="AY520" s="438"/>
      <c r="AZ520" s="438"/>
      <c r="BA520" s="438"/>
      <c r="BB520" s="438"/>
      <c r="BC520" s="438"/>
      <c r="BD520" s="438"/>
      <c r="BE520" s="438"/>
    </row>
    <row r="521" spans="30:57" x14ac:dyDescent="0.15">
      <c r="AD521" s="438"/>
      <c r="AE521" s="438"/>
      <c r="AF521" s="438"/>
      <c r="AG521" s="438"/>
      <c r="AH521" s="438"/>
      <c r="AI521" s="438"/>
      <c r="AJ521" s="438"/>
      <c r="AK521" s="438"/>
      <c r="AL521" s="438"/>
      <c r="AM521" s="438"/>
      <c r="AN521" s="438"/>
      <c r="AO521" s="438"/>
      <c r="AP521" s="438"/>
      <c r="AQ521" s="438"/>
      <c r="AR521" s="438"/>
      <c r="AS521" s="438"/>
      <c r="AT521" s="438"/>
      <c r="AU521" s="438"/>
      <c r="AV521" s="438"/>
      <c r="AW521" s="438"/>
      <c r="AX521" s="438"/>
      <c r="AY521" s="438"/>
      <c r="AZ521" s="438"/>
      <c r="BA521" s="438"/>
      <c r="BB521" s="438"/>
      <c r="BC521" s="438"/>
      <c r="BD521" s="438"/>
      <c r="BE521" s="438"/>
    </row>
    <row r="522" spans="30:57" x14ac:dyDescent="0.15">
      <c r="AD522" s="438"/>
      <c r="AE522" s="438"/>
      <c r="AF522" s="438"/>
      <c r="AG522" s="438"/>
      <c r="AH522" s="438"/>
      <c r="AI522" s="438"/>
      <c r="AJ522" s="438"/>
      <c r="AK522" s="438"/>
      <c r="AL522" s="438"/>
      <c r="AM522" s="438"/>
      <c r="AN522" s="438"/>
      <c r="AO522" s="438"/>
      <c r="AP522" s="438"/>
      <c r="AQ522" s="438"/>
      <c r="AR522" s="438"/>
      <c r="AS522" s="438"/>
      <c r="AT522" s="438"/>
      <c r="AU522" s="438"/>
      <c r="AV522" s="438"/>
      <c r="AW522" s="438"/>
      <c r="AX522" s="438"/>
      <c r="AY522" s="438"/>
      <c r="AZ522" s="438"/>
      <c r="BA522" s="438"/>
      <c r="BB522" s="438"/>
      <c r="BC522" s="438"/>
      <c r="BD522" s="438"/>
      <c r="BE522" s="438"/>
    </row>
    <row r="523" spans="30:57" x14ac:dyDescent="0.15">
      <c r="AD523" s="438"/>
      <c r="AE523" s="438"/>
      <c r="AF523" s="438"/>
      <c r="AG523" s="438"/>
      <c r="AH523" s="438"/>
      <c r="AI523" s="438"/>
      <c r="AJ523" s="438"/>
      <c r="AK523" s="438"/>
      <c r="AL523" s="438"/>
      <c r="AM523" s="438"/>
      <c r="AN523" s="438"/>
      <c r="AO523" s="438"/>
      <c r="AP523" s="438"/>
      <c r="AQ523" s="438"/>
      <c r="AR523" s="438"/>
      <c r="AS523" s="438"/>
      <c r="AT523" s="438"/>
      <c r="AU523" s="438"/>
      <c r="AV523" s="438"/>
      <c r="AW523" s="438"/>
      <c r="AX523" s="438"/>
      <c r="AY523" s="438"/>
      <c r="AZ523" s="438"/>
      <c r="BA523" s="438"/>
      <c r="BB523" s="438"/>
      <c r="BC523" s="438"/>
      <c r="BD523" s="438"/>
      <c r="BE523" s="438"/>
    </row>
    <row r="524" spans="30:57" x14ac:dyDescent="0.15">
      <c r="AD524" s="438"/>
      <c r="AE524" s="438"/>
      <c r="AF524" s="438"/>
      <c r="AG524" s="438"/>
      <c r="AH524" s="438"/>
      <c r="AI524" s="438"/>
      <c r="AJ524" s="438"/>
      <c r="AK524" s="438"/>
      <c r="AL524" s="438"/>
      <c r="AM524" s="438"/>
      <c r="AN524" s="438"/>
      <c r="AO524" s="438"/>
      <c r="AP524" s="438"/>
      <c r="AQ524" s="438"/>
      <c r="AR524" s="438"/>
      <c r="AS524" s="438"/>
      <c r="AT524" s="438"/>
      <c r="AU524" s="438"/>
      <c r="AV524" s="438"/>
      <c r="AW524" s="438"/>
      <c r="AX524" s="438"/>
      <c r="AY524" s="438"/>
      <c r="AZ524" s="438"/>
      <c r="BA524" s="438"/>
      <c r="BB524" s="438"/>
      <c r="BC524" s="438"/>
      <c r="BD524" s="438"/>
      <c r="BE524" s="438"/>
    </row>
    <row r="525" spans="30:57" x14ac:dyDescent="0.15">
      <c r="AD525" s="438"/>
      <c r="AE525" s="438"/>
      <c r="AF525" s="438"/>
      <c r="AG525" s="438"/>
      <c r="AH525" s="438"/>
      <c r="AI525" s="438"/>
      <c r="AJ525" s="438"/>
      <c r="AK525" s="438"/>
      <c r="AL525" s="438"/>
      <c r="AM525" s="438"/>
      <c r="AN525" s="438"/>
      <c r="AO525" s="438"/>
      <c r="AP525" s="438"/>
      <c r="AQ525" s="438"/>
      <c r="AR525" s="438"/>
      <c r="AS525" s="438"/>
      <c r="AT525" s="438"/>
      <c r="AU525" s="438"/>
      <c r="AV525" s="438"/>
      <c r="AW525" s="438"/>
      <c r="AX525" s="438"/>
      <c r="AY525" s="438"/>
      <c r="AZ525" s="438"/>
      <c r="BA525" s="438"/>
      <c r="BB525" s="438"/>
      <c r="BC525" s="438"/>
      <c r="BD525" s="438"/>
      <c r="BE525" s="438"/>
    </row>
    <row r="526" spans="30:57" x14ac:dyDescent="0.15">
      <c r="AD526" s="438"/>
      <c r="AE526" s="438"/>
      <c r="AF526" s="438"/>
      <c r="AG526" s="438"/>
      <c r="AH526" s="438"/>
      <c r="AI526" s="438"/>
      <c r="AJ526" s="438"/>
      <c r="AK526" s="438"/>
      <c r="AL526" s="438"/>
      <c r="AM526" s="438"/>
      <c r="AN526" s="438"/>
      <c r="AO526" s="438"/>
      <c r="AP526" s="438"/>
      <c r="AQ526" s="438"/>
      <c r="AR526" s="438"/>
      <c r="AS526" s="438"/>
      <c r="AT526" s="438"/>
      <c r="AU526" s="438"/>
      <c r="AV526" s="438"/>
      <c r="AW526" s="438"/>
      <c r="AX526" s="438"/>
      <c r="AY526" s="438"/>
      <c r="AZ526" s="438"/>
      <c r="BA526" s="438"/>
      <c r="BB526" s="438"/>
      <c r="BC526" s="438"/>
      <c r="BD526" s="438"/>
      <c r="BE526" s="438"/>
    </row>
    <row r="527" spans="30:57" x14ac:dyDescent="0.15">
      <c r="AD527" s="438"/>
      <c r="AE527" s="438"/>
      <c r="AF527" s="438"/>
      <c r="AG527" s="438"/>
      <c r="AH527" s="438"/>
      <c r="AI527" s="438"/>
      <c r="AJ527" s="438"/>
      <c r="AK527" s="438"/>
      <c r="AL527" s="438"/>
      <c r="AM527" s="438"/>
      <c r="AN527" s="438"/>
      <c r="AO527" s="438"/>
      <c r="AP527" s="438"/>
      <c r="AQ527" s="438"/>
      <c r="AR527" s="438"/>
      <c r="AS527" s="438"/>
      <c r="AT527" s="438"/>
      <c r="AU527" s="438"/>
      <c r="AV527" s="438"/>
      <c r="AW527" s="438"/>
      <c r="AX527" s="438"/>
      <c r="AY527" s="438"/>
      <c r="AZ527" s="438"/>
      <c r="BA527" s="438"/>
      <c r="BB527" s="438"/>
      <c r="BC527" s="438"/>
      <c r="BD527" s="438"/>
      <c r="BE527" s="438"/>
    </row>
    <row r="528" spans="30:57" x14ac:dyDescent="0.15">
      <c r="AD528" s="438"/>
      <c r="AE528" s="438"/>
      <c r="AF528" s="438"/>
      <c r="AG528" s="438"/>
      <c r="AH528" s="438"/>
      <c r="AI528" s="438"/>
      <c r="AJ528" s="438"/>
      <c r="AK528" s="438"/>
      <c r="AL528" s="438"/>
      <c r="AM528" s="438"/>
      <c r="AN528" s="438"/>
      <c r="AO528" s="438"/>
      <c r="AP528" s="438"/>
      <c r="AQ528" s="438"/>
      <c r="AR528" s="438"/>
      <c r="AS528" s="438"/>
      <c r="AT528" s="438"/>
      <c r="AU528" s="438"/>
      <c r="AV528" s="438"/>
      <c r="AW528" s="438"/>
      <c r="AX528" s="438"/>
      <c r="AY528" s="438"/>
      <c r="AZ528" s="438"/>
      <c r="BA528" s="438"/>
      <c r="BB528" s="438"/>
      <c r="BC528" s="438"/>
      <c r="BD528" s="438"/>
      <c r="BE528" s="438"/>
    </row>
  </sheetData>
  <sheetProtection algorithmName="SHA-512" hashValue="lzmwM0/T4jmbrLJVkMt6FEQMa1BiFcWYThAu5TILYiRLk8jvpU5sIg4QIa50ptMevvver2vju41ZYpPDW8z9Cg==" saltValue="TJXTxJrjvy+URrN962Qakw==" spinCount="100000" sheet="1" objects="1" scenarios="1" formatRows="0" selectLockedCells="1"/>
  <mergeCells count="162">
    <mergeCell ref="BF6:BF7"/>
    <mergeCell ref="BG6:BV7"/>
    <mergeCell ref="BF8:BF9"/>
    <mergeCell ref="BG8:BV9"/>
    <mergeCell ref="BF14:BV51"/>
    <mergeCell ref="BF53:BV59"/>
    <mergeCell ref="AD69:AD77"/>
    <mergeCell ref="AD78:AD86"/>
    <mergeCell ref="AD87:AD95"/>
    <mergeCell ref="AP65:AW65"/>
    <mergeCell ref="AX65:BC65"/>
    <mergeCell ref="AP66:AW66"/>
    <mergeCell ref="AX66:BC66"/>
    <mergeCell ref="AE68:AG68"/>
    <mergeCell ref="AH68:AJ68"/>
    <mergeCell ref="AK68:AN68"/>
    <mergeCell ref="AO68:AR68"/>
    <mergeCell ref="AS68:BE68"/>
    <mergeCell ref="AE69:AG77"/>
    <mergeCell ref="AH69:AJ77"/>
    <mergeCell ref="AK69:AM77"/>
    <mergeCell ref="AN69:AN77"/>
    <mergeCell ref="AO69:AQ77"/>
    <mergeCell ref="AR69:AR77"/>
    <mergeCell ref="AD96:AD104"/>
    <mergeCell ref="O160:O168"/>
    <mergeCell ref="H169:J177"/>
    <mergeCell ref="K169:K177"/>
    <mergeCell ref="L169:N177"/>
    <mergeCell ref="O169:O177"/>
    <mergeCell ref="P169:AB177"/>
    <mergeCell ref="A178:A186"/>
    <mergeCell ref="B178:D186"/>
    <mergeCell ref="E178:G186"/>
    <mergeCell ref="P178:AB186"/>
    <mergeCell ref="H178:J186"/>
    <mergeCell ref="K178:K186"/>
    <mergeCell ref="L178:N186"/>
    <mergeCell ref="O178:O186"/>
    <mergeCell ref="A160:A168"/>
    <mergeCell ref="B160:D168"/>
    <mergeCell ref="E160:G168"/>
    <mergeCell ref="A169:A177"/>
    <mergeCell ref="B169:D177"/>
    <mergeCell ref="E169:G177"/>
    <mergeCell ref="H160:J168"/>
    <mergeCell ref="K160:K168"/>
    <mergeCell ref="L160:N168"/>
    <mergeCell ref="P160:AB168"/>
    <mergeCell ref="B150:D150"/>
    <mergeCell ref="E150:G150"/>
    <mergeCell ref="L150:O150"/>
    <mergeCell ref="P150:AB150"/>
    <mergeCell ref="H150:K150"/>
    <mergeCell ref="A151:A159"/>
    <mergeCell ref="B151:D159"/>
    <mergeCell ref="E151:G159"/>
    <mergeCell ref="P151:AB159"/>
    <mergeCell ref="H151:J159"/>
    <mergeCell ref="K151:K159"/>
    <mergeCell ref="L151:N159"/>
    <mergeCell ref="O151:O159"/>
    <mergeCell ref="A119:A127"/>
    <mergeCell ref="B119:D127"/>
    <mergeCell ref="E119:G127"/>
    <mergeCell ref="A110:A118"/>
    <mergeCell ref="A87:A95"/>
    <mergeCell ref="A137:A145"/>
    <mergeCell ref="B137:D145"/>
    <mergeCell ref="E137:G145"/>
    <mergeCell ref="P137:AB145"/>
    <mergeCell ref="H137:J145"/>
    <mergeCell ref="K137:K145"/>
    <mergeCell ref="L137:N145"/>
    <mergeCell ref="O137:O145"/>
    <mergeCell ref="A128:A136"/>
    <mergeCell ref="B128:D136"/>
    <mergeCell ref="E128:G136"/>
    <mergeCell ref="P128:AB136"/>
    <mergeCell ref="H128:J136"/>
    <mergeCell ref="K128:K136"/>
    <mergeCell ref="L128:N136"/>
    <mergeCell ref="O128:O136"/>
    <mergeCell ref="P119:AB127"/>
    <mergeCell ref="H119:J127"/>
    <mergeCell ref="K119:K127"/>
    <mergeCell ref="L119:N127"/>
    <mergeCell ref="O119:O127"/>
    <mergeCell ref="B109:D109"/>
    <mergeCell ref="E109:G109"/>
    <mergeCell ref="L109:O109"/>
    <mergeCell ref="P109:AB109"/>
    <mergeCell ref="B110:D118"/>
    <mergeCell ref="E110:G118"/>
    <mergeCell ref="P110:AB118"/>
    <mergeCell ref="H109:K109"/>
    <mergeCell ref="H110:J118"/>
    <mergeCell ref="K110:K118"/>
    <mergeCell ref="L110:N118"/>
    <mergeCell ref="O110:O118"/>
    <mergeCell ref="A96:A104"/>
    <mergeCell ref="B96:D104"/>
    <mergeCell ref="E96:G104"/>
    <mergeCell ref="U66:Z66"/>
    <mergeCell ref="M65:T65"/>
    <mergeCell ref="M66:T66"/>
    <mergeCell ref="U65:Z65"/>
    <mergeCell ref="H68:K68"/>
    <mergeCell ref="H69:J77"/>
    <mergeCell ref="K69:K77"/>
    <mergeCell ref="L69:N77"/>
    <mergeCell ref="O69:O77"/>
    <mergeCell ref="P96:AB104"/>
    <mergeCell ref="H96:J104"/>
    <mergeCell ref="K96:K104"/>
    <mergeCell ref="L96:N104"/>
    <mergeCell ref="O96:O104"/>
    <mergeCell ref="E68:G68"/>
    <mergeCell ref="B68:D68"/>
    <mergeCell ref="P68:AB68"/>
    <mergeCell ref="L68:O68"/>
    <mergeCell ref="O78:O86"/>
    <mergeCell ref="A69:A77"/>
    <mergeCell ref="A78:A86"/>
    <mergeCell ref="B69:D77"/>
    <mergeCell ref="E69:G77"/>
    <mergeCell ref="P69:AB77"/>
    <mergeCell ref="P78:AB86"/>
    <mergeCell ref="P87:AB95"/>
    <mergeCell ref="H87:J95"/>
    <mergeCell ref="K87:K95"/>
    <mergeCell ref="L87:N95"/>
    <mergeCell ref="O87:O95"/>
    <mergeCell ref="E78:G86"/>
    <mergeCell ref="B78:D86"/>
    <mergeCell ref="H78:J86"/>
    <mergeCell ref="K78:K86"/>
    <mergeCell ref="L78:N86"/>
    <mergeCell ref="E87:G95"/>
    <mergeCell ref="B87:D95"/>
    <mergeCell ref="AE96:AG104"/>
    <mergeCell ref="AH96:AJ104"/>
    <mergeCell ref="AK96:AM104"/>
    <mergeCell ref="AN96:AN104"/>
    <mergeCell ref="AO96:AQ104"/>
    <mergeCell ref="AR96:AR104"/>
    <mergeCell ref="AS96:BE104"/>
    <mergeCell ref="AS69:BE77"/>
    <mergeCell ref="AE78:AG86"/>
    <mergeCell ref="AH78:AJ86"/>
    <mergeCell ref="AK78:AM86"/>
    <mergeCell ref="AN78:AN86"/>
    <mergeCell ref="AO78:AQ86"/>
    <mergeCell ref="AR78:AR86"/>
    <mergeCell ref="AS78:BE86"/>
    <mergeCell ref="AE87:AG95"/>
    <mergeCell ref="AH87:AJ95"/>
    <mergeCell ref="AK87:AM95"/>
    <mergeCell ref="AN87:AN95"/>
    <mergeCell ref="AO87:AQ95"/>
    <mergeCell ref="AR87:AR95"/>
    <mergeCell ref="AS87:BE95"/>
  </mergeCells>
  <phoneticPr fontId="7"/>
  <conditionalFormatting sqref="AE69 AH69 AK69 AS69">
    <cfRule type="cellIs" dxfId="11" priority="13" operator="equal">
      <formula>""</formula>
    </cfRule>
  </conditionalFormatting>
  <conditionalFormatting sqref="AH78">
    <cfRule type="cellIs" dxfId="10" priority="12" operator="equal">
      <formula>""</formula>
    </cfRule>
  </conditionalFormatting>
  <conditionalFormatting sqref="AH87">
    <cfRule type="cellIs" dxfId="9" priority="11" operator="equal">
      <formula>""</formula>
    </cfRule>
  </conditionalFormatting>
  <conditionalFormatting sqref="AH96">
    <cfRule type="cellIs" dxfId="8" priority="10" operator="equal">
      <formula>""</formula>
    </cfRule>
  </conditionalFormatting>
  <conditionalFormatting sqref="AK78">
    <cfRule type="cellIs" dxfId="7" priority="9" operator="equal">
      <formula>""</formula>
    </cfRule>
  </conditionalFormatting>
  <conditionalFormatting sqref="AK87">
    <cfRule type="cellIs" dxfId="6" priority="8" operator="equal">
      <formula>""</formula>
    </cfRule>
  </conditionalFormatting>
  <conditionalFormatting sqref="AK96">
    <cfRule type="cellIs" dxfId="5" priority="7" operator="equal">
      <formula>""</formula>
    </cfRule>
  </conditionalFormatting>
  <conditionalFormatting sqref="AO69">
    <cfRule type="cellIs" dxfId="4" priority="6" operator="equal">
      <formula>""</formula>
    </cfRule>
  </conditionalFormatting>
  <conditionalFormatting sqref="AO78">
    <cfRule type="cellIs" dxfId="3" priority="5" operator="equal">
      <formula>""</formula>
    </cfRule>
  </conditionalFormatting>
  <conditionalFormatting sqref="AO87">
    <cfRule type="cellIs" dxfId="2" priority="4" operator="equal">
      <formula>""</formula>
    </cfRule>
  </conditionalFormatting>
  <conditionalFormatting sqref="AO96">
    <cfRule type="cellIs" dxfId="1" priority="3" operator="equal">
      <formula>""</formula>
    </cfRule>
  </conditionalFormatting>
  <printOptions horizontalCentered="1"/>
  <pageMargins left="0.27559055118110237" right="0.31496062992125984" top="0.74803149606299213" bottom="0.74803149606299213" header="0.31496062992125984" footer="0.31496062992125984"/>
  <pageSetup paperSize="9" scale="82" orientation="portrait" r:id="rId1"/>
  <rowBreaks count="2" manualBreakCount="2">
    <brk id="104" max="27" man="1"/>
    <brk id="145" max="27" man="1"/>
  </rowBreaks>
  <colBreaks count="1" manualBreakCount="1">
    <brk id="29" min="63" max="18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DN57"/>
  <sheetViews>
    <sheetView showGridLines="0" view="pageBreakPreview" zoomScaleNormal="85" zoomScaleSheetLayoutView="100" workbookViewId="0">
      <selection activeCell="J7" sqref="J7:M7"/>
    </sheetView>
  </sheetViews>
  <sheetFormatPr defaultColWidth="9.140625" defaultRowHeight="12.75" x14ac:dyDescent="0.15"/>
  <cols>
    <col min="1" max="1" width="4" style="1" customWidth="1"/>
    <col min="2" max="2" width="3" style="1" customWidth="1"/>
    <col min="3" max="7" width="3.85546875" style="1" customWidth="1"/>
    <col min="8" max="8" width="7.28515625" style="1" bestFit="1" customWidth="1"/>
    <col min="9" max="46" width="3.85546875" style="1" customWidth="1"/>
    <col min="47" max="47" width="4" style="1" hidden="1" customWidth="1"/>
    <col min="48" max="48" width="3" style="1" hidden="1" customWidth="1"/>
    <col min="49" max="53" width="3.85546875" style="1" hidden="1" customWidth="1"/>
    <col min="54" max="54" width="7.28515625" style="1" hidden="1" customWidth="1"/>
    <col min="55" max="115" width="3.85546875" style="1" hidden="1" customWidth="1"/>
    <col min="116" max="116" width="23.140625" style="1" hidden="1" customWidth="1"/>
    <col min="117" max="117" width="27.140625" style="1" hidden="1" customWidth="1"/>
    <col min="118" max="118" width="9.140625" style="1" hidden="1" customWidth="1"/>
    <col min="119" max="119" width="0" style="1" hidden="1" customWidth="1"/>
    <col min="120" max="16384" width="9.140625" style="1"/>
  </cols>
  <sheetData>
    <row r="1" spans="1:118" ht="23.25" customHeight="1" x14ac:dyDescent="0.15">
      <c r="A1" s="226" t="s">
        <v>464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t="s">
        <v>464</v>
      </c>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L1" s="227" t="s">
        <v>422</v>
      </c>
      <c r="DM1" s="1" t="s">
        <v>430</v>
      </c>
      <c r="DN1" s="228" t="str">
        <f>IF(J7="","",J7)</f>
        <v/>
      </c>
    </row>
    <row r="2" spans="1:118" ht="14.25" customHeight="1" x14ac:dyDescent="0.15">
      <c r="A2" s="226" t="s">
        <v>478</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t="s">
        <v>478</v>
      </c>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L2" s="227" t="s">
        <v>423</v>
      </c>
      <c r="DM2" s="1" t="s">
        <v>431</v>
      </c>
      <c r="DN2" s="228" t="str">
        <f>IF(J11="","",J11)</f>
        <v/>
      </c>
    </row>
    <row r="3" spans="1:118"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L3" s="227" t="s">
        <v>424</v>
      </c>
      <c r="DM3" s="1" t="s">
        <v>432</v>
      </c>
      <c r="DN3" s="228" t="str">
        <f>IF(S11="","",S11)</f>
        <v/>
      </c>
    </row>
    <row r="4" spans="1:118" x14ac:dyDescent="0.15">
      <c r="A4" s="229" t="s">
        <v>421</v>
      </c>
      <c r="B4" s="230"/>
      <c r="C4" s="230"/>
      <c r="D4" s="230"/>
      <c r="E4" s="230"/>
      <c r="F4" s="230"/>
      <c r="G4" s="230"/>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9" t="s">
        <v>421</v>
      </c>
      <c r="AV4" s="230"/>
      <c r="AW4" s="230"/>
      <c r="AX4" s="230"/>
      <c r="AY4" s="230"/>
      <c r="AZ4" s="230"/>
      <c r="BA4" s="230"/>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L4" s="227" t="s">
        <v>425</v>
      </c>
      <c r="DM4" s="1" t="s">
        <v>433</v>
      </c>
      <c r="DN4" s="228" t="str">
        <f>IF(J15="","",J15)</f>
        <v/>
      </c>
    </row>
    <row r="5" spans="1:118" ht="15.95" customHeight="1" x14ac:dyDescent="0.15">
      <c r="A5" s="226"/>
      <c r="B5" s="226"/>
      <c r="C5" s="226"/>
      <c r="D5" s="226"/>
      <c r="E5" s="226"/>
      <c r="F5" s="226"/>
      <c r="G5" s="226"/>
      <c r="H5" s="226"/>
      <c r="I5" s="226"/>
      <c r="J5" s="226"/>
      <c r="K5" s="226"/>
      <c r="L5" s="226"/>
      <c r="M5" s="226"/>
      <c r="N5" s="226"/>
      <c r="O5" s="226"/>
      <c r="P5" s="226"/>
      <c r="Q5" s="226"/>
      <c r="R5" s="226"/>
      <c r="S5" s="226"/>
      <c r="T5" s="226"/>
      <c r="U5" s="226"/>
      <c r="V5" s="231"/>
      <c r="W5" s="231"/>
      <c r="X5" s="231"/>
      <c r="Y5" s="231"/>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31"/>
      <c r="BQ5" s="231"/>
      <c r="BR5" s="231"/>
      <c r="BS5" s="231"/>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L5" s="227" t="s">
        <v>426</v>
      </c>
      <c r="DM5" s="1" t="s">
        <v>434</v>
      </c>
      <c r="DN5" s="228" t="str">
        <f>IF(J19="","",J19)</f>
        <v/>
      </c>
    </row>
    <row r="6" spans="1:118" ht="15.95" customHeight="1" x14ac:dyDescent="0.15">
      <c r="A6" s="226"/>
      <c r="B6" s="229" t="s">
        <v>420</v>
      </c>
      <c r="C6" s="229"/>
      <c r="D6" s="229"/>
      <c r="E6" s="229"/>
      <c r="F6" s="229"/>
      <c r="G6" s="229"/>
      <c r="H6" s="226"/>
      <c r="I6" s="226"/>
      <c r="J6" s="226"/>
      <c r="K6" s="226"/>
      <c r="L6" s="226"/>
      <c r="M6" s="226"/>
      <c r="N6" s="226"/>
      <c r="O6" s="226"/>
      <c r="P6" s="226"/>
      <c r="Q6" s="226"/>
      <c r="R6" s="226"/>
      <c r="S6" s="226"/>
      <c r="T6" s="226"/>
      <c r="U6" s="226"/>
      <c r="V6" s="231"/>
      <c r="W6" s="231"/>
      <c r="X6" s="231"/>
      <c r="Y6" s="231"/>
      <c r="Z6" s="226"/>
      <c r="AA6" s="226"/>
      <c r="AB6" s="226"/>
      <c r="AC6" s="226"/>
      <c r="AD6" s="226"/>
      <c r="AE6" s="226"/>
      <c r="AF6" s="226"/>
      <c r="AG6" s="226"/>
      <c r="AH6" s="226"/>
      <c r="AI6" s="226"/>
      <c r="AJ6" s="226"/>
      <c r="AK6" s="226"/>
      <c r="AL6" s="226"/>
      <c r="AM6" s="226"/>
      <c r="AN6" s="226"/>
      <c r="AO6" s="226"/>
      <c r="AP6" s="226"/>
      <c r="AQ6" s="226"/>
      <c r="AR6" s="226"/>
      <c r="AS6" s="226"/>
      <c r="AT6" s="226"/>
      <c r="AU6" s="226"/>
      <c r="AV6" s="229" t="s">
        <v>420</v>
      </c>
      <c r="AW6" s="229"/>
      <c r="AX6" s="229"/>
      <c r="AY6" s="229"/>
      <c r="AZ6" s="229"/>
      <c r="BA6" s="229"/>
      <c r="BB6" s="226"/>
      <c r="BC6" s="226"/>
      <c r="BD6" s="226"/>
      <c r="BE6" s="226"/>
      <c r="BF6" s="226"/>
      <c r="BG6" s="226"/>
      <c r="BH6" s="226"/>
      <c r="BI6" s="226"/>
      <c r="BJ6" s="226"/>
      <c r="BK6" s="226"/>
      <c r="BL6" s="226"/>
      <c r="BM6" s="226"/>
      <c r="BN6" s="226"/>
      <c r="BO6" s="226"/>
      <c r="BP6" s="231"/>
      <c r="BQ6" s="231"/>
      <c r="BR6" s="231"/>
      <c r="BS6" s="231"/>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L6" s="227" t="s">
        <v>427</v>
      </c>
      <c r="DM6" s="1" t="s">
        <v>435</v>
      </c>
      <c r="DN6" s="228" t="str">
        <f>IF(S19="","",S19)</f>
        <v/>
      </c>
    </row>
    <row r="7" spans="1:118" ht="21" customHeight="1" x14ac:dyDescent="0.15">
      <c r="A7" s="226"/>
      <c r="B7" s="226"/>
      <c r="C7" s="1347" t="str">
        <f>IF(OR(J7="",J11=""),"【Ａ】と【Ｂ】に値を入力してください",ROUND(ROUND(J7,3)/ROUND(J11,3),3))</f>
        <v>【Ａ】と【Ｂ】に値を入力してください</v>
      </c>
      <c r="D7" s="1348"/>
      <c r="E7" s="1348"/>
      <c r="F7" s="1348"/>
      <c r="G7" s="1349"/>
      <c r="H7" s="1345" t="s">
        <v>396</v>
      </c>
      <c r="I7" s="232"/>
      <c r="J7" s="1359"/>
      <c r="K7" s="1360"/>
      <c r="L7" s="1360"/>
      <c r="M7" s="1361"/>
      <c r="N7" s="232" t="s">
        <v>416</v>
      </c>
      <c r="O7" s="232" t="s">
        <v>419</v>
      </c>
      <c r="P7" s="233" t="s">
        <v>453</v>
      </c>
      <c r="Q7" s="232"/>
      <c r="R7" s="232"/>
      <c r="S7" s="232"/>
      <c r="T7" s="232"/>
      <c r="U7" s="234"/>
      <c r="V7" s="231"/>
      <c r="W7" s="231"/>
      <c r="X7" s="231"/>
      <c r="Y7" s="231"/>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1347">
        <f>IF(OR(BD7="",BD11=""),"【Ａ】と【Ｂ】に値を入力してください",ROUND(ROUND(BD7,3)/ROUND(BD11,3),3))</f>
        <v>1.175</v>
      </c>
      <c r="AX7" s="1348"/>
      <c r="AY7" s="1348"/>
      <c r="AZ7" s="1348"/>
      <c r="BA7" s="1349"/>
      <c r="BB7" s="1345" t="s">
        <v>396</v>
      </c>
      <c r="BC7" s="374"/>
      <c r="BD7" s="1356">
        <v>59.933999999999997</v>
      </c>
      <c r="BE7" s="1357"/>
      <c r="BF7" s="1357"/>
      <c r="BG7" s="1358"/>
      <c r="BH7" s="374" t="s">
        <v>408</v>
      </c>
      <c r="BI7" s="374" t="s">
        <v>419</v>
      </c>
      <c r="BJ7" s="233" t="s">
        <v>453</v>
      </c>
      <c r="BK7" s="374"/>
      <c r="BL7" s="374"/>
      <c r="BM7" s="374"/>
      <c r="BN7" s="374"/>
      <c r="BO7" s="234"/>
      <c r="BP7" s="231"/>
      <c r="BQ7" s="231"/>
      <c r="BR7" s="231"/>
      <c r="BS7" s="231"/>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L7" s="227" t="s">
        <v>428</v>
      </c>
      <c r="DM7" s="1" t="s">
        <v>429</v>
      </c>
      <c r="DN7" s="228" t="str">
        <f>IF(J7="","",AP36)</f>
        <v/>
      </c>
    </row>
    <row r="8" spans="1:118" ht="3" customHeight="1" x14ac:dyDescent="0.15">
      <c r="A8" s="226"/>
      <c r="B8" s="226"/>
      <c r="C8" s="1350"/>
      <c r="D8" s="1351"/>
      <c r="E8" s="1351"/>
      <c r="F8" s="1351"/>
      <c r="G8" s="1352"/>
      <c r="H8" s="1345"/>
      <c r="I8" s="232"/>
      <c r="J8" s="232"/>
      <c r="K8" s="232"/>
      <c r="L8" s="232"/>
      <c r="M8" s="232"/>
      <c r="N8" s="232"/>
      <c r="O8" s="232"/>
      <c r="P8" s="232"/>
      <c r="Q8" s="232"/>
      <c r="R8" s="232"/>
      <c r="S8" s="232"/>
      <c r="T8" s="232"/>
      <c r="U8" s="232"/>
      <c r="V8" s="231"/>
      <c r="W8" s="231"/>
      <c r="X8" s="231"/>
      <c r="Y8" s="231"/>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1350"/>
      <c r="AX8" s="1351"/>
      <c r="AY8" s="1351"/>
      <c r="AZ8" s="1351"/>
      <c r="BA8" s="1352"/>
      <c r="BB8" s="1345"/>
      <c r="BC8" s="374"/>
      <c r="BD8" s="374"/>
      <c r="BE8" s="374"/>
      <c r="BF8" s="374"/>
      <c r="BG8" s="374"/>
      <c r="BH8" s="374"/>
      <c r="BI8" s="374"/>
      <c r="BJ8" s="374"/>
      <c r="BK8" s="374"/>
      <c r="BL8" s="374"/>
      <c r="BM8" s="374"/>
      <c r="BN8" s="374"/>
      <c r="BO8" s="374"/>
      <c r="BP8" s="231"/>
      <c r="BQ8" s="231"/>
      <c r="BR8" s="231"/>
      <c r="BS8" s="231"/>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row>
    <row r="9" spans="1:118" ht="2.1" customHeight="1" x14ac:dyDescent="0.15">
      <c r="A9" s="226"/>
      <c r="B9" s="226"/>
      <c r="C9" s="1350"/>
      <c r="D9" s="1351"/>
      <c r="E9" s="1351"/>
      <c r="F9" s="1351"/>
      <c r="G9" s="1352"/>
      <c r="H9" s="1345"/>
      <c r="I9" s="235"/>
      <c r="J9" s="235"/>
      <c r="K9" s="235"/>
      <c r="L9" s="235"/>
      <c r="M9" s="235"/>
      <c r="N9" s="235"/>
      <c r="O9" s="235"/>
      <c r="P9" s="235"/>
      <c r="Q9" s="235"/>
      <c r="R9" s="235"/>
      <c r="S9" s="235"/>
      <c r="T9" s="235"/>
      <c r="U9" s="235"/>
      <c r="V9" s="231"/>
      <c r="W9" s="231"/>
      <c r="X9" s="231"/>
      <c r="Y9" s="231"/>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1350"/>
      <c r="AX9" s="1351"/>
      <c r="AY9" s="1351"/>
      <c r="AZ9" s="1351"/>
      <c r="BA9" s="1352"/>
      <c r="BB9" s="1345"/>
      <c r="BC9" s="235"/>
      <c r="BD9" s="235"/>
      <c r="BE9" s="235"/>
      <c r="BF9" s="235"/>
      <c r="BG9" s="235"/>
      <c r="BH9" s="235"/>
      <c r="BI9" s="235"/>
      <c r="BJ9" s="235"/>
      <c r="BK9" s="235"/>
      <c r="BL9" s="235"/>
      <c r="BM9" s="235"/>
      <c r="BN9" s="235"/>
      <c r="BO9" s="235"/>
      <c r="BP9" s="231"/>
      <c r="BQ9" s="231"/>
      <c r="BR9" s="231"/>
      <c r="BS9" s="231"/>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row>
    <row r="10" spans="1:118" ht="3" customHeight="1" x14ac:dyDescent="0.15">
      <c r="A10" s="226"/>
      <c r="B10" s="226"/>
      <c r="C10" s="1350"/>
      <c r="D10" s="1351"/>
      <c r="E10" s="1351"/>
      <c r="F10" s="1351"/>
      <c r="G10" s="1352"/>
      <c r="H10" s="1345"/>
      <c r="I10" s="232"/>
      <c r="J10" s="232"/>
      <c r="K10" s="232"/>
      <c r="L10" s="232"/>
      <c r="M10" s="232"/>
      <c r="N10" s="232"/>
      <c r="O10" s="232"/>
      <c r="P10" s="232"/>
      <c r="Q10" s="232"/>
      <c r="R10" s="232"/>
      <c r="S10" s="232"/>
      <c r="T10" s="232"/>
      <c r="U10" s="232"/>
      <c r="V10" s="231"/>
      <c r="W10" s="231"/>
      <c r="X10" s="231"/>
      <c r="Y10" s="231"/>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1350"/>
      <c r="AX10" s="1351"/>
      <c r="AY10" s="1351"/>
      <c r="AZ10" s="1351"/>
      <c r="BA10" s="1352"/>
      <c r="BB10" s="1345"/>
      <c r="BC10" s="374"/>
      <c r="BD10" s="374"/>
      <c r="BE10" s="374"/>
      <c r="BF10" s="374"/>
      <c r="BG10" s="374"/>
      <c r="BH10" s="374"/>
      <c r="BI10" s="374"/>
      <c r="BJ10" s="374"/>
      <c r="BK10" s="374"/>
      <c r="BL10" s="374"/>
      <c r="BM10" s="374"/>
      <c r="BN10" s="374"/>
      <c r="BO10" s="374"/>
      <c r="BP10" s="231"/>
      <c r="BQ10" s="231"/>
      <c r="BR10" s="231"/>
      <c r="BS10" s="231"/>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row>
    <row r="11" spans="1:118" ht="21" customHeight="1" x14ac:dyDescent="0.15">
      <c r="A11" s="226"/>
      <c r="B11" s="226"/>
      <c r="C11" s="1353"/>
      <c r="D11" s="1354"/>
      <c r="E11" s="1354"/>
      <c r="F11" s="1354"/>
      <c r="G11" s="1355"/>
      <c r="H11" s="1345"/>
      <c r="I11" s="232"/>
      <c r="J11" s="1359"/>
      <c r="K11" s="1360"/>
      <c r="L11" s="1360"/>
      <c r="M11" s="1361"/>
      <c r="N11" s="232" t="s">
        <v>416</v>
      </c>
      <c r="O11" s="232" t="s">
        <v>398</v>
      </c>
      <c r="P11" s="234" t="s">
        <v>415</v>
      </c>
      <c r="Q11" s="232"/>
      <c r="R11" s="232" t="s">
        <v>395</v>
      </c>
      <c r="S11" s="236"/>
      <c r="T11" s="232" t="s">
        <v>399</v>
      </c>
      <c r="U11" s="234" t="str">
        <f>IF(S11="","←単位をご入力ください","")</f>
        <v>←単位をご入力ください</v>
      </c>
      <c r="V11" s="231"/>
      <c r="W11" s="231"/>
      <c r="X11" s="231"/>
      <c r="Y11" s="231"/>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1353"/>
      <c r="AX11" s="1354"/>
      <c r="AY11" s="1354"/>
      <c r="AZ11" s="1354"/>
      <c r="BA11" s="1355"/>
      <c r="BB11" s="1345"/>
      <c r="BC11" s="374"/>
      <c r="BD11" s="1356">
        <v>51</v>
      </c>
      <c r="BE11" s="1357"/>
      <c r="BF11" s="1357"/>
      <c r="BG11" s="1358"/>
      <c r="BH11" s="374" t="s">
        <v>408</v>
      </c>
      <c r="BI11" s="374" t="s">
        <v>398</v>
      </c>
      <c r="BJ11" s="234" t="s">
        <v>415</v>
      </c>
      <c r="BK11" s="374"/>
      <c r="BL11" s="374" t="s">
        <v>395</v>
      </c>
      <c r="BM11" s="376" t="s">
        <v>674</v>
      </c>
      <c r="BN11" s="374" t="s">
        <v>399</v>
      </c>
      <c r="BO11" s="234" t="str">
        <f>IF(BM11="","←単位をご入力ください","")</f>
        <v/>
      </c>
      <c r="BP11" s="231"/>
      <c r="BQ11" s="231"/>
      <c r="BR11" s="231"/>
      <c r="BS11" s="231"/>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row>
    <row r="12" spans="1:118" x14ac:dyDescent="0.15">
      <c r="A12" s="226"/>
      <c r="B12" s="226"/>
      <c r="C12" s="237" t="s">
        <v>395</v>
      </c>
      <c r="D12" s="238" t="s">
        <v>394</v>
      </c>
      <c r="E12" s="237" t="s">
        <v>393</v>
      </c>
      <c r="F12" s="239" t="str">
        <f>IF(S11="","",S11)</f>
        <v/>
      </c>
      <c r="G12" s="237" t="s">
        <v>399</v>
      </c>
      <c r="H12" s="240"/>
      <c r="I12" s="241"/>
      <c r="J12" s="241"/>
      <c r="K12" s="241"/>
      <c r="L12" s="241"/>
      <c r="M12" s="241"/>
      <c r="N12" s="241"/>
      <c r="O12" s="241"/>
      <c r="P12" s="241"/>
      <c r="Q12" s="241"/>
      <c r="R12" s="241"/>
      <c r="S12" s="241"/>
      <c r="T12" s="241"/>
      <c r="U12" s="241"/>
      <c r="V12" s="231"/>
      <c r="W12" s="231"/>
      <c r="X12" s="231"/>
      <c r="Y12" s="231"/>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373" t="s">
        <v>395</v>
      </c>
      <c r="AX12" s="238" t="s">
        <v>394</v>
      </c>
      <c r="AY12" s="373" t="s">
        <v>393</v>
      </c>
      <c r="AZ12" s="375" t="str">
        <f>IF(BM11="","",BM11)</f>
        <v>t</v>
      </c>
      <c r="BA12" s="373" t="s">
        <v>399</v>
      </c>
      <c r="BB12" s="240"/>
      <c r="BC12" s="241"/>
      <c r="BD12" s="241"/>
      <c r="BE12" s="241"/>
      <c r="BF12" s="241"/>
      <c r="BG12" s="241"/>
      <c r="BH12" s="241"/>
      <c r="BI12" s="241"/>
      <c r="BJ12" s="241"/>
      <c r="BK12" s="241"/>
      <c r="BL12" s="241"/>
      <c r="BM12" s="241"/>
      <c r="BN12" s="241"/>
      <c r="BO12" s="241"/>
      <c r="BP12" s="231"/>
      <c r="BQ12" s="231"/>
      <c r="BR12" s="231"/>
      <c r="BS12" s="231"/>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row>
    <row r="13" spans="1:118" x14ac:dyDescent="0.15">
      <c r="A13" s="226"/>
      <c r="B13" s="226"/>
      <c r="C13" s="237"/>
      <c r="D13" s="237"/>
      <c r="E13" s="237"/>
      <c r="F13" s="237"/>
      <c r="G13" s="237"/>
      <c r="H13" s="237"/>
      <c r="I13" s="241"/>
      <c r="J13" s="226"/>
      <c r="K13" s="226"/>
      <c r="L13" s="226"/>
      <c r="M13" s="226"/>
      <c r="N13" s="226"/>
      <c r="O13" s="226"/>
      <c r="P13" s="226"/>
      <c r="Q13" s="241"/>
      <c r="R13" s="241"/>
      <c r="S13" s="241"/>
      <c r="T13" s="241"/>
      <c r="U13" s="241"/>
      <c r="V13" s="231"/>
      <c r="W13" s="231"/>
      <c r="X13" s="231"/>
      <c r="Y13" s="231"/>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373"/>
      <c r="AX13" s="373"/>
      <c r="AY13" s="373"/>
      <c r="AZ13" s="373"/>
      <c r="BA13" s="373"/>
      <c r="BB13" s="373"/>
      <c r="BC13" s="241"/>
      <c r="BD13" s="226"/>
      <c r="BE13" s="226"/>
      <c r="BF13" s="226"/>
      <c r="BG13" s="226"/>
      <c r="BH13" s="226"/>
      <c r="BI13" s="226"/>
      <c r="BJ13" s="226"/>
      <c r="BK13" s="241"/>
      <c r="BL13" s="241"/>
      <c r="BM13" s="241"/>
      <c r="BN13" s="241"/>
      <c r="BO13" s="241"/>
      <c r="BP13" s="231"/>
      <c r="BQ13" s="231"/>
      <c r="BR13" s="231"/>
      <c r="BS13" s="231"/>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row>
    <row r="14" spans="1:118" ht="15.95" customHeight="1" x14ac:dyDescent="0.15">
      <c r="A14" s="226"/>
      <c r="B14" s="229" t="s">
        <v>418</v>
      </c>
      <c r="C14" s="229"/>
      <c r="D14" s="229"/>
      <c r="E14" s="229"/>
      <c r="F14" s="229"/>
      <c r="G14" s="229"/>
      <c r="H14" s="226"/>
      <c r="I14" s="226"/>
      <c r="J14" s="226"/>
      <c r="K14" s="226"/>
      <c r="L14" s="226"/>
      <c r="M14" s="226"/>
      <c r="N14" s="226"/>
      <c r="O14" s="226"/>
      <c r="P14" s="226"/>
      <c r="Q14" s="226"/>
      <c r="R14" s="226"/>
      <c r="S14" s="226"/>
      <c r="T14" s="226"/>
      <c r="U14" s="226"/>
      <c r="V14" s="231"/>
      <c r="W14" s="231"/>
      <c r="X14" s="231"/>
      <c r="Y14" s="231"/>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9" t="s">
        <v>418</v>
      </c>
      <c r="AW14" s="229"/>
      <c r="AX14" s="229"/>
      <c r="AY14" s="229"/>
      <c r="AZ14" s="229"/>
      <c r="BA14" s="229"/>
      <c r="BB14" s="226"/>
      <c r="BC14" s="226"/>
      <c r="BD14" s="226"/>
      <c r="BE14" s="226"/>
      <c r="BF14" s="226"/>
      <c r="BG14" s="226"/>
      <c r="BH14" s="226"/>
      <c r="BI14" s="226"/>
      <c r="BJ14" s="226"/>
      <c r="BK14" s="226"/>
      <c r="BL14" s="226"/>
      <c r="BM14" s="226"/>
      <c r="BN14" s="226"/>
      <c r="BO14" s="226"/>
      <c r="BP14" s="231"/>
      <c r="BQ14" s="231"/>
      <c r="BR14" s="231"/>
      <c r="BS14" s="231"/>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row>
    <row r="15" spans="1:118" ht="21" customHeight="1" x14ac:dyDescent="0.15">
      <c r="A15" s="226"/>
      <c r="B15" s="226"/>
      <c r="C15" s="1347" t="str">
        <f>IF(OR(J15="",J19=""),"【Ｄ】と【Ｅ】に値を入力してください",ROUND(ROUND(J15,3)/ROUND(J19,3),3))</f>
        <v>【Ｄ】と【Ｅ】に値を入力してください</v>
      </c>
      <c r="D15" s="1348"/>
      <c r="E15" s="1348"/>
      <c r="F15" s="1348"/>
      <c r="G15" s="1349"/>
      <c r="H15" s="1345" t="s">
        <v>396</v>
      </c>
      <c r="I15" s="232"/>
      <c r="J15" s="1359"/>
      <c r="K15" s="1360"/>
      <c r="L15" s="1360"/>
      <c r="M15" s="1361"/>
      <c r="N15" s="232" t="s">
        <v>416</v>
      </c>
      <c r="O15" s="232" t="s">
        <v>417</v>
      </c>
      <c r="P15" s="233" t="s">
        <v>453</v>
      </c>
      <c r="Q15" s="232"/>
      <c r="R15" s="232"/>
      <c r="S15" s="232"/>
      <c r="T15" s="232"/>
      <c r="U15" s="233"/>
      <c r="V15" s="231"/>
      <c r="W15" s="231"/>
      <c r="X15" s="231"/>
      <c r="Y15" s="231"/>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1347">
        <f>IF(OR(BD15="",BD19=""),"【Ｄ】と【Ｅ】に値を入力してください",ROUND(ROUND(BD15,3)/ROUND(BD19,3),3))</f>
        <v>1.1579999999999999</v>
      </c>
      <c r="AX15" s="1348"/>
      <c r="AY15" s="1348"/>
      <c r="AZ15" s="1348"/>
      <c r="BA15" s="1349"/>
      <c r="BB15" s="1345" t="s">
        <v>396</v>
      </c>
      <c r="BC15" s="374"/>
      <c r="BD15" s="1356">
        <v>94.915999999999997</v>
      </c>
      <c r="BE15" s="1357"/>
      <c r="BF15" s="1357"/>
      <c r="BG15" s="1358"/>
      <c r="BH15" s="374" t="s">
        <v>408</v>
      </c>
      <c r="BI15" s="374" t="s">
        <v>417</v>
      </c>
      <c r="BJ15" s="233" t="s">
        <v>453</v>
      </c>
      <c r="BK15" s="374"/>
      <c r="BL15" s="374"/>
      <c r="BM15" s="374"/>
      <c r="BN15" s="374"/>
      <c r="BO15" s="233"/>
      <c r="BP15" s="231"/>
      <c r="BQ15" s="231"/>
      <c r="BR15" s="231"/>
      <c r="BS15" s="231"/>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row>
    <row r="16" spans="1:118" ht="3" customHeight="1" x14ac:dyDescent="0.15">
      <c r="A16" s="226"/>
      <c r="B16" s="226"/>
      <c r="C16" s="1350"/>
      <c r="D16" s="1351"/>
      <c r="E16" s="1351"/>
      <c r="F16" s="1351"/>
      <c r="G16" s="1352"/>
      <c r="H16" s="1345"/>
      <c r="I16" s="232"/>
      <c r="J16" s="232"/>
      <c r="K16" s="232"/>
      <c r="L16" s="232"/>
      <c r="M16" s="232"/>
      <c r="N16" s="232"/>
      <c r="O16" s="232"/>
      <c r="P16" s="232"/>
      <c r="Q16" s="232"/>
      <c r="R16" s="232"/>
      <c r="S16" s="232"/>
      <c r="T16" s="232"/>
      <c r="U16" s="232"/>
      <c r="V16" s="231"/>
      <c r="W16" s="231"/>
      <c r="X16" s="231"/>
      <c r="Y16" s="231"/>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1350"/>
      <c r="AX16" s="1351"/>
      <c r="AY16" s="1351"/>
      <c r="AZ16" s="1351"/>
      <c r="BA16" s="1352"/>
      <c r="BB16" s="1345"/>
      <c r="BC16" s="374"/>
      <c r="BD16" s="374"/>
      <c r="BE16" s="374"/>
      <c r="BF16" s="374"/>
      <c r="BG16" s="374"/>
      <c r="BH16" s="374"/>
      <c r="BI16" s="374"/>
      <c r="BJ16" s="374"/>
      <c r="BK16" s="374"/>
      <c r="BL16" s="374"/>
      <c r="BM16" s="374"/>
      <c r="BN16" s="374"/>
      <c r="BO16" s="374"/>
      <c r="BP16" s="231"/>
      <c r="BQ16" s="231"/>
      <c r="BR16" s="231"/>
      <c r="BS16" s="231"/>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row>
    <row r="17" spans="1:110" ht="2.1" customHeight="1" x14ac:dyDescent="0.15">
      <c r="A17" s="226"/>
      <c r="B17" s="226"/>
      <c r="C17" s="1350"/>
      <c r="D17" s="1351"/>
      <c r="E17" s="1351"/>
      <c r="F17" s="1351"/>
      <c r="G17" s="1352"/>
      <c r="H17" s="1345"/>
      <c r="I17" s="235"/>
      <c r="J17" s="235"/>
      <c r="K17" s="235"/>
      <c r="L17" s="235"/>
      <c r="M17" s="235"/>
      <c r="N17" s="235"/>
      <c r="O17" s="235"/>
      <c r="P17" s="235"/>
      <c r="Q17" s="235"/>
      <c r="R17" s="235"/>
      <c r="S17" s="235"/>
      <c r="T17" s="235"/>
      <c r="U17" s="235"/>
      <c r="V17" s="231"/>
      <c r="W17" s="231"/>
      <c r="X17" s="231"/>
      <c r="Y17" s="231"/>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1350"/>
      <c r="AX17" s="1351"/>
      <c r="AY17" s="1351"/>
      <c r="AZ17" s="1351"/>
      <c r="BA17" s="1352"/>
      <c r="BB17" s="1345"/>
      <c r="BC17" s="235"/>
      <c r="BD17" s="235"/>
      <c r="BE17" s="235"/>
      <c r="BF17" s="235"/>
      <c r="BG17" s="235"/>
      <c r="BH17" s="235"/>
      <c r="BI17" s="235"/>
      <c r="BJ17" s="235"/>
      <c r="BK17" s="235"/>
      <c r="BL17" s="235"/>
      <c r="BM17" s="235"/>
      <c r="BN17" s="235"/>
      <c r="BO17" s="235"/>
      <c r="BP17" s="231"/>
      <c r="BQ17" s="231"/>
      <c r="BR17" s="231"/>
      <c r="BS17" s="231"/>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row>
    <row r="18" spans="1:110" ht="3" customHeight="1" x14ac:dyDescent="0.15">
      <c r="A18" s="226"/>
      <c r="B18" s="226"/>
      <c r="C18" s="1350"/>
      <c r="D18" s="1351"/>
      <c r="E18" s="1351"/>
      <c r="F18" s="1351"/>
      <c r="G18" s="1352"/>
      <c r="H18" s="1345"/>
      <c r="I18" s="232"/>
      <c r="J18" s="232"/>
      <c r="K18" s="232"/>
      <c r="L18" s="232"/>
      <c r="M18" s="232"/>
      <c r="N18" s="232"/>
      <c r="O18" s="232"/>
      <c r="P18" s="232"/>
      <c r="Q18" s="232"/>
      <c r="R18" s="232"/>
      <c r="S18" s="232"/>
      <c r="T18" s="232"/>
      <c r="U18" s="232"/>
      <c r="V18" s="231"/>
      <c r="W18" s="231"/>
      <c r="X18" s="231"/>
      <c r="Y18" s="231"/>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1350"/>
      <c r="AX18" s="1351"/>
      <c r="AY18" s="1351"/>
      <c r="AZ18" s="1351"/>
      <c r="BA18" s="1352"/>
      <c r="BB18" s="1345"/>
      <c r="BC18" s="374"/>
      <c r="BD18" s="374"/>
      <c r="BE18" s="374"/>
      <c r="BF18" s="374"/>
      <c r="BG18" s="374"/>
      <c r="BH18" s="374"/>
      <c r="BI18" s="374"/>
      <c r="BJ18" s="374"/>
      <c r="BK18" s="374"/>
      <c r="BL18" s="374"/>
      <c r="BM18" s="374"/>
      <c r="BN18" s="374"/>
      <c r="BO18" s="374"/>
      <c r="BP18" s="231"/>
      <c r="BQ18" s="231"/>
      <c r="BR18" s="231"/>
      <c r="BS18" s="231"/>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row>
    <row r="19" spans="1:110" ht="21" customHeight="1" x14ac:dyDescent="0.15">
      <c r="A19" s="226"/>
      <c r="B19" s="226"/>
      <c r="C19" s="1353"/>
      <c r="D19" s="1354"/>
      <c r="E19" s="1354"/>
      <c r="F19" s="1354"/>
      <c r="G19" s="1355"/>
      <c r="H19" s="1345"/>
      <c r="I19" s="232"/>
      <c r="J19" s="1359"/>
      <c r="K19" s="1360"/>
      <c r="L19" s="1360"/>
      <c r="M19" s="1361"/>
      <c r="N19" s="232" t="s">
        <v>416</v>
      </c>
      <c r="O19" s="232" t="s">
        <v>397</v>
      </c>
      <c r="P19" s="234" t="s">
        <v>415</v>
      </c>
      <c r="Q19" s="232"/>
      <c r="R19" s="232" t="s">
        <v>395</v>
      </c>
      <c r="S19" s="236"/>
      <c r="T19" s="232" t="s">
        <v>399</v>
      </c>
      <c r="U19" s="234" t="str">
        <f>IF(S19="","←単位をご入力ください","")</f>
        <v>←単位をご入力ください</v>
      </c>
      <c r="V19" s="231"/>
      <c r="W19" s="231"/>
      <c r="X19" s="231"/>
      <c r="Y19" s="231"/>
      <c r="Z19" s="226"/>
      <c r="AA19" s="226"/>
      <c r="AB19" s="226"/>
      <c r="AC19" s="226"/>
      <c r="AD19" s="226"/>
      <c r="AE19" s="226"/>
      <c r="AF19" s="226"/>
      <c r="AG19" s="226"/>
      <c r="AH19" s="226"/>
      <c r="AI19" s="226"/>
      <c r="AJ19" s="226"/>
      <c r="AK19" s="226"/>
      <c r="AL19" s="242"/>
      <c r="AM19" s="226"/>
      <c r="AN19" s="226"/>
      <c r="AO19" s="226"/>
      <c r="AP19" s="226"/>
      <c r="AQ19" s="226"/>
      <c r="AR19" s="226"/>
      <c r="AS19" s="226"/>
      <c r="AT19" s="226"/>
      <c r="AU19" s="226"/>
      <c r="AV19" s="226"/>
      <c r="AW19" s="1353"/>
      <c r="AX19" s="1354"/>
      <c r="AY19" s="1354"/>
      <c r="AZ19" s="1354"/>
      <c r="BA19" s="1355"/>
      <c r="BB19" s="1345"/>
      <c r="BC19" s="374"/>
      <c r="BD19" s="1356">
        <v>82</v>
      </c>
      <c r="BE19" s="1357"/>
      <c r="BF19" s="1357"/>
      <c r="BG19" s="1358"/>
      <c r="BH19" s="374" t="s">
        <v>408</v>
      </c>
      <c r="BI19" s="374" t="s">
        <v>397</v>
      </c>
      <c r="BJ19" s="234" t="s">
        <v>415</v>
      </c>
      <c r="BK19" s="374"/>
      <c r="BL19" s="374" t="s">
        <v>395</v>
      </c>
      <c r="BM19" s="376" t="s">
        <v>674</v>
      </c>
      <c r="BN19" s="374" t="s">
        <v>399</v>
      </c>
      <c r="BO19" s="234" t="str">
        <f>IF(BM19="","←単位をご入力ください","")</f>
        <v/>
      </c>
      <c r="BP19" s="231"/>
      <c r="BQ19" s="231"/>
      <c r="BR19" s="231"/>
      <c r="BS19" s="231"/>
      <c r="BT19" s="226"/>
      <c r="BU19" s="226"/>
      <c r="BV19" s="226"/>
      <c r="BW19" s="226"/>
      <c r="BX19" s="226"/>
      <c r="BY19" s="226"/>
      <c r="BZ19" s="226"/>
      <c r="CA19" s="226"/>
      <c r="CB19" s="226"/>
      <c r="CC19" s="226"/>
      <c r="CD19" s="226"/>
      <c r="CE19" s="226"/>
      <c r="CF19" s="242"/>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row>
    <row r="20" spans="1:110" ht="15.95" customHeight="1" x14ac:dyDescent="0.15">
      <c r="A20" s="226"/>
      <c r="B20" s="226"/>
      <c r="C20" s="237" t="s">
        <v>395</v>
      </c>
      <c r="D20" s="238" t="s">
        <v>394</v>
      </c>
      <c r="E20" s="237" t="s">
        <v>393</v>
      </c>
      <c r="F20" s="239" t="str">
        <f>IF(S19="","",S19)</f>
        <v/>
      </c>
      <c r="G20" s="237" t="s">
        <v>414</v>
      </c>
      <c r="H20" s="226"/>
      <c r="I20" s="226"/>
      <c r="J20" s="226"/>
      <c r="K20" s="226"/>
      <c r="L20" s="226"/>
      <c r="M20" s="226"/>
      <c r="N20" s="226"/>
      <c r="O20" s="226"/>
      <c r="P20" s="226"/>
      <c r="Q20" s="226"/>
      <c r="R20" s="226"/>
      <c r="S20" s="226"/>
      <c r="T20" s="226"/>
      <c r="U20" s="226"/>
      <c r="V20" s="231"/>
      <c r="W20" s="231"/>
      <c r="X20" s="231"/>
      <c r="Y20" s="231"/>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373" t="s">
        <v>395</v>
      </c>
      <c r="AX20" s="238" t="s">
        <v>394</v>
      </c>
      <c r="AY20" s="373" t="s">
        <v>393</v>
      </c>
      <c r="AZ20" s="375" t="str">
        <f>IF(BM19="","",BM19)</f>
        <v>t</v>
      </c>
      <c r="BA20" s="373" t="s">
        <v>399</v>
      </c>
      <c r="BB20" s="226"/>
      <c r="BC20" s="226"/>
      <c r="BD20" s="226"/>
      <c r="BE20" s="226"/>
      <c r="BF20" s="226"/>
      <c r="BG20" s="226"/>
      <c r="BH20" s="226"/>
      <c r="BI20" s="226"/>
      <c r="BJ20" s="226"/>
      <c r="BK20" s="226"/>
      <c r="BL20" s="226"/>
      <c r="BM20" s="226"/>
      <c r="BN20" s="226"/>
      <c r="BO20" s="226"/>
      <c r="BP20" s="231"/>
      <c r="BQ20" s="231"/>
      <c r="BR20" s="231"/>
      <c r="BS20" s="231"/>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row>
    <row r="21" spans="1:110" ht="15.95" customHeight="1" x14ac:dyDescent="0.15">
      <c r="A21" s="226"/>
      <c r="B21" s="226"/>
      <c r="C21" s="226"/>
      <c r="D21" s="226"/>
      <c r="E21" s="226"/>
      <c r="F21" s="226"/>
      <c r="G21" s="226"/>
      <c r="H21" s="226"/>
      <c r="I21" s="226"/>
      <c r="J21" s="226"/>
      <c r="K21" s="226"/>
      <c r="L21" s="226"/>
      <c r="M21" s="226"/>
      <c r="N21" s="226"/>
      <c r="O21" s="226"/>
      <c r="P21" s="226"/>
      <c r="Q21" s="226"/>
      <c r="R21" s="226"/>
      <c r="S21" s="226"/>
      <c r="T21" s="226"/>
      <c r="U21" s="226"/>
      <c r="V21" s="231"/>
      <c r="W21" s="231"/>
      <c r="X21" s="231"/>
      <c r="Y21" s="231"/>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31"/>
      <c r="BQ21" s="231"/>
      <c r="BR21" s="231"/>
      <c r="BS21" s="231"/>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row>
    <row r="22" spans="1:110" x14ac:dyDescent="0.15">
      <c r="A22" s="229" t="s">
        <v>413</v>
      </c>
      <c r="B22" s="230"/>
      <c r="C22" s="230"/>
      <c r="D22" s="230"/>
      <c r="E22" s="230"/>
      <c r="F22" s="230"/>
      <c r="G22" s="230"/>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9" t="s">
        <v>413</v>
      </c>
      <c r="AV22" s="230"/>
      <c r="AW22" s="230"/>
      <c r="AX22" s="230"/>
      <c r="AY22" s="230"/>
      <c r="AZ22" s="230"/>
      <c r="BA22" s="230"/>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row>
    <row r="23" spans="1:110" ht="15.95" customHeight="1" x14ac:dyDescent="0.15">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30"/>
      <c r="AH23" s="230"/>
      <c r="AI23" s="230"/>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30"/>
      <c r="CB23" s="230"/>
      <c r="CC23" s="230"/>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row>
    <row r="24" spans="1:110" ht="35.1" customHeight="1" x14ac:dyDescent="0.15">
      <c r="A24" s="226"/>
      <c r="B24" s="243"/>
      <c r="C24" s="1336" t="str">
        <f>IF(OR(N24="【Ｄ】と【Ｅ】に値を入力してください",N28="【Ａ】と【Ｂ】に値を入力してください"),"【Ｃ】と【Ｆ】に値を入力してください",((1-(N24/N28))*100)*0.01)</f>
        <v>【Ｃ】と【Ｆ】に値を入力してください</v>
      </c>
      <c r="D24" s="1337"/>
      <c r="E24" s="1337"/>
      <c r="F24" s="1337"/>
      <c r="G24" s="1338"/>
      <c r="H24" s="1345" t="s">
        <v>412</v>
      </c>
      <c r="I24" s="1346"/>
      <c r="J24" s="1346">
        <v>1</v>
      </c>
      <c r="K24" s="232"/>
      <c r="L24" s="1346" t="s">
        <v>411</v>
      </c>
      <c r="M24" s="232"/>
      <c r="N24" s="1328" t="str">
        <f>C15</f>
        <v>【Ｄ】と【Ｅ】に値を入力してください</v>
      </c>
      <c r="O24" s="1329"/>
      <c r="P24" s="1329"/>
      <c r="Q24" s="1330"/>
      <c r="R24" s="232" t="s">
        <v>408</v>
      </c>
      <c r="S24" s="237" t="s">
        <v>410</v>
      </c>
      <c r="T24" s="226" t="s">
        <v>384</v>
      </c>
      <c r="U24" s="226"/>
      <c r="V24" s="226"/>
      <c r="W24" s="226"/>
      <c r="X24" s="226"/>
      <c r="Y24" s="226"/>
      <c r="Z24" s="226"/>
      <c r="AA24" s="226"/>
      <c r="AB24" s="226"/>
      <c r="AD24" s="239"/>
      <c r="AE24" s="1331" t="s">
        <v>409</v>
      </c>
      <c r="AF24" s="1332">
        <v>100</v>
      </c>
      <c r="AG24" s="1332"/>
      <c r="AK24" s="226"/>
      <c r="AL24" s="226"/>
      <c r="AM24" s="226"/>
      <c r="AN24" s="226"/>
      <c r="AO24" s="226"/>
      <c r="AP24" s="226"/>
      <c r="AQ24" s="226"/>
      <c r="AR24" s="226"/>
      <c r="AS24" s="226"/>
      <c r="AT24" s="226"/>
      <c r="AU24" s="226"/>
      <c r="AV24" s="243"/>
      <c r="AW24" s="1336">
        <f>IF(OR(BH24="【Ｄ】と【Ｅ】に値を入力してください",BH28="【Ａ】と【Ｂ】に値を入力してください"),"【Ｃ】と【Ｆ】に値を入力してください",((1-(BH24/BH28))*100)*0.01)</f>
        <v>1.4468085106383088E-2</v>
      </c>
      <c r="AX24" s="1337"/>
      <c r="AY24" s="1337"/>
      <c r="AZ24" s="1337"/>
      <c r="BA24" s="1338"/>
      <c r="BB24" s="1345" t="s">
        <v>396</v>
      </c>
      <c r="BC24" s="1346"/>
      <c r="BD24" s="1346">
        <v>1</v>
      </c>
      <c r="BE24" s="374"/>
      <c r="BF24" s="1346" t="s">
        <v>411</v>
      </c>
      <c r="BG24" s="374"/>
      <c r="BH24" s="1328">
        <f>AW15</f>
        <v>1.1579999999999999</v>
      </c>
      <c r="BI24" s="1329"/>
      <c r="BJ24" s="1329"/>
      <c r="BK24" s="1330"/>
      <c r="BL24" s="374" t="s">
        <v>408</v>
      </c>
      <c r="BM24" s="373" t="s">
        <v>410</v>
      </c>
      <c r="BN24" s="226" t="s">
        <v>384</v>
      </c>
      <c r="BO24" s="226"/>
      <c r="BP24" s="226"/>
      <c r="BQ24" s="226"/>
      <c r="BR24" s="226"/>
      <c r="BS24" s="226"/>
      <c r="BT24" s="226"/>
      <c r="BU24" s="226"/>
      <c r="BV24" s="226"/>
      <c r="BX24" s="375"/>
      <c r="BY24" s="1331" t="s">
        <v>409</v>
      </c>
      <c r="BZ24" s="1332">
        <v>100</v>
      </c>
      <c r="CA24" s="1332"/>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row>
    <row r="25" spans="1:110" ht="3" customHeight="1" x14ac:dyDescent="0.15">
      <c r="A25" s="226"/>
      <c r="B25" s="226"/>
      <c r="C25" s="1339"/>
      <c r="D25" s="1340"/>
      <c r="E25" s="1340"/>
      <c r="F25" s="1340"/>
      <c r="G25" s="1341"/>
      <c r="H25" s="1345"/>
      <c r="I25" s="1346"/>
      <c r="J25" s="1346"/>
      <c r="K25" s="232"/>
      <c r="L25" s="1346"/>
      <c r="M25" s="232"/>
      <c r="N25" s="232"/>
      <c r="O25" s="232"/>
      <c r="P25" s="232"/>
      <c r="Q25" s="232"/>
      <c r="R25" s="232"/>
      <c r="S25" s="232"/>
      <c r="T25" s="232"/>
      <c r="U25" s="232"/>
      <c r="V25" s="231"/>
      <c r="W25" s="231"/>
      <c r="X25" s="231"/>
      <c r="Y25" s="231"/>
      <c r="Z25" s="226"/>
      <c r="AA25" s="226"/>
      <c r="AB25" s="230"/>
      <c r="AD25" s="239"/>
      <c r="AE25" s="1331"/>
      <c r="AF25" s="1332"/>
      <c r="AG25" s="1332"/>
      <c r="AK25" s="226"/>
      <c r="AL25" s="226"/>
      <c r="AM25" s="226"/>
      <c r="AN25" s="226"/>
      <c r="AO25" s="226"/>
      <c r="AP25" s="226"/>
      <c r="AQ25" s="226"/>
      <c r="AR25" s="226"/>
      <c r="AS25" s="226"/>
      <c r="AT25" s="226"/>
      <c r="AU25" s="226"/>
      <c r="AV25" s="226"/>
      <c r="AW25" s="1339"/>
      <c r="AX25" s="1340"/>
      <c r="AY25" s="1340"/>
      <c r="AZ25" s="1340"/>
      <c r="BA25" s="1341"/>
      <c r="BB25" s="1345"/>
      <c r="BC25" s="1346"/>
      <c r="BD25" s="1346"/>
      <c r="BE25" s="374"/>
      <c r="BF25" s="1346"/>
      <c r="BG25" s="374"/>
      <c r="BH25" s="374"/>
      <c r="BI25" s="374"/>
      <c r="BJ25" s="374"/>
      <c r="BK25" s="374"/>
      <c r="BL25" s="374"/>
      <c r="BM25" s="374"/>
      <c r="BN25" s="374"/>
      <c r="BO25" s="374"/>
      <c r="BP25" s="231"/>
      <c r="BQ25" s="231"/>
      <c r="BR25" s="231"/>
      <c r="BS25" s="231"/>
      <c r="BT25" s="226"/>
      <c r="BU25" s="226"/>
      <c r="BV25" s="230"/>
      <c r="BX25" s="375"/>
      <c r="BY25" s="1331"/>
      <c r="BZ25" s="1332"/>
      <c r="CA25" s="1332"/>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row>
    <row r="26" spans="1:110" ht="2.1" customHeight="1" x14ac:dyDescent="0.15">
      <c r="A26" s="226"/>
      <c r="B26" s="226"/>
      <c r="C26" s="1339"/>
      <c r="D26" s="1340"/>
      <c r="E26" s="1340"/>
      <c r="F26" s="1340"/>
      <c r="G26" s="1341"/>
      <c r="H26" s="1345"/>
      <c r="I26" s="1346"/>
      <c r="J26" s="1346"/>
      <c r="K26" s="232"/>
      <c r="L26" s="1346"/>
      <c r="M26" s="232"/>
      <c r="N26" s="235"/>
      <c r="O26" s="235"/>
      <c r="P26" s="235"/>
      <c r="Q26" s="235"/>
      <c r="R26" s="235"/>
      <c r="S26" s="235"/>
      <c r="T26" s="235"/>
      <c r="U26" s="235"/>
      <c r="V26" s="235"/>
      <c r="W26" s="235"/>
      <c r="X26" s="235"/>
      <c r="Y26" s="235"/>
      <c r="Z26" s="235"/>
      <c r="AA26" s="235"/>
      <c r="AB26" s="232"/>
      <c r="AD26" s="239"/>
      <c r="AE26" s="1331"/>
      <c r="AF26" s="1332"/>
      <c r="AG26" s="1332"/>
      <c r="AK26" s="226"/>
      <c r="AL26" s="226"/>
      <c r="AM26" s="226"/>
      <c r="AN26" s="226"/>
      <c r="AO26" s="226"/>
      <c r="AP26" s="226"/>
      <c r="AQ26" s="226"/>
      <c r="AR26" s="226"/>
      <c r="AS26" s="226"/>
      <c r="AT26" s="226"/>
      <c r="AU26" s="226"/>
      <c r="AV26" s="226"/>
      <c r="AW26" s="1339"/>
      <c r="AX26" s="1340"/>
      <c r="AY26" s="1340"/>
      <c r="AZ26" s="1340"/>
      <c r="BA26" s="1341"/>
      <c r="BB26" s="1345"/>
      <c r="BC26" s="1346"/>
      <c r="BD26" s="1346"/>
      <c r="BE26" s="374"/>
      <c r="BF26" s="1346"/>
      <c r="BG26" s="374"/>
      <c r="BH26" s="235"/>
      <c r="BI26" s="235"/>
      <c r="BJ26" s="235"/>
      <c r="BK26" s="235"/>
      <c r="BL26" s="235"/>
      <c r="BM26" s="235"/>
      <c r="BN26" s="235"/>
      <c r="BO26" s="235"/>
      <c r="BP26" s="235"/>
      <c r="BQ26" s="235"/>
      <c r="BR26" s="235"/>
      <c r="BS26" s="235"/>
      <c r="BT26" s="235"/>
      <c r="BU26" s="235"/>
      <c r="BV26" s="374"/>
      <c r="BX26" s="375"/>
      <c r="BY26" s="1331"/>
      <c r="BZ26" s="1332"/>
      <c r="CA26" s="1332"/>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row>
    <row r="27" spans="1:110" ht="3" customHeight="1" x14ac:dyDescent="0.15">
      <c r="A27" s="226"/>
      <c r="B27" s="226"/>
      <c r="C27" s="1339"/>
      <c r="D27" s="1340"/>
      <c r="E27" s="1340"/>
      <c r="F27" s="1340"/>
      <c r="G27" s="1341"/>
      <c r="H27" s="1345"/>
      <c r="I27" s="1346"/>
      <c r="J27" s="1346"/>
      <c r="K27" s="232"/>
      <c r="L27" s="1346"/>
      <c r="M27" s="232"/>
      <c r="N27" s="232"/>
      <c r="O27" s="232"/>
      <c r="P27" s="232"/>
      <c r="Q27" s="232"/>
      <c r="R27" s="232"/>
      <c r="S27" s="232"/>
      <c r="T27" s="232"/>
      <c r="U27" s="232"/>
      <c r="V27" s="231"/>
      <c r="W27" s="231"/>
      <c r="X27" s="231"/>
      <c r="Y27" s="231"/>
      <c r="Z27" s="226"/>
      <c r="AA27" s="226"/>
      <c r="AB27" s="230"/>
      <c r="AD27" s="239"/>
      <c r="AE27" s="1331"/>
      <c r="AF27" s="1332"/>
      <c r="AG27" s="1332"/>
      <c r="AK27" s="226"/>
      <c r="AL27" s="226"/>
      <c r="AM27" s="226"/>
      <c r="AN27" s="226"/>
      <c r="AO27" s="226"/>
      <c r="AP27" s="226"/>
      <c r="AQ27" s="226"/>
      <c r="AR27" s="226"/>
      <c r="AS27" s="226"/>
      <c r="AT27" s="226"/>
      <c r="AU27" s="226"/>
      <c r="AV27" s="226"/>
      <c r="AW27" s="1339"/>
      <c r="AX27" s="1340"/>
      <c r="AY27" s="1340"/>
      <c r="AZ27" s="1340"/>
      <c r="BA27" s="1341"/>
      <c r="BB27" s="1345"/>
      <c r="BC27" s="1346"/>
      <c r="BD27" s="1346"/>
      <c r="BE27" s="374"/>
      <c r="BF27" s="1346"/>
      <c r="BG27" s="374"/>
      <c r="BH27" s="374"/>
      <c r="BI27" s="374"/>
      <c r="BJ27" s="374"/>
      <c r="BK27" s="374"/>
      <c r="BL27" s="374"/>
      <c r="BM27" s="374"/>
      <c r="BN27" s="374"/>
      <c r="BO27" s="374"/>
      <c r="BP27" s="231"/>
      <c r="BQ27" s="231"/>
      <c r="BR27" s="231"/>
      <c r="BS27" s="231"/>
      <c r="BT27" s="226"/>
      <c r="BU27" s="226"/>
      <c r="BV27" s="230"/>
      <c r="BX27" s="375"/>
      <c r="BY27" s="1331"/>
      <c r="BZ27" s="1332"/>
      <c r="CA27" s="1332"/>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row>
    <row r="28" spans="1:110" ht="35.1" customHeight="1" x14ac:dyDescent="0.15">
      <c r="A28" s="226"/>
      <c r="B28" s="243"/>
      <c r="C28" s="1342"/>
      <c r="D28" s="1343"/>
      <c r="E28" s="1343"/>
      <c r="F28" s="1343"/>
      <c r="G28" s="1344"/>
      <c r="H28" s="1345"/>
      <c r="I28" s="1346"/>
      <c r="J28" s="1346"/>
      <c r="K28" s="232"/>
      <c r="L28" s="1346"/>
      <c r="M28" s="232"/>
      <c r="N28" s="1328" t="str">
        <f>C7</f>
        <v>【Ａ】と【Ｂ】に値を入力してください</v>
      </c>
      <c r="O28" s="1329"/>
      <c r="P28" s="1329"/>
      <c r="Q28" s="1330"/>
      <c r="R28" s="232" t="s">
        <v>408</v>
      </c>
      <c r="S28" s="244" t="s">
        <v>407</v>
      </c>
      <c r="T28" s="241" t="s">
        <v>385</v>
      </c>
      <c r="U28" s="241"/>
      <c r="V28" s="226"/>
      <c r="W28" s="226"/>
      <c r="X28" s="226"/>
      <c r="Y28" s="226"/>
      <c r="Z28" s="226"/>
      <c r="AA28" s="226"/>
      <c r="AB28" s="226"/>
      <c r="AD28" s="239"/>
      <c r="AE28" s="1331"/>
      <c r="AF28" s="1332"/>
      <c r="AG28" s="1332"/>
      <c r="AK28" s="226"/>
      <c r="AL28" s="226"/>
      <c r="AM28" s="226"/>
      <c r="AN28" s="226"/>
      <c r="AO28" s="226"/>
      <c r="AP28" s="226"/>
      <c r="AQ28" s="226"/>
      <c r="AR28" s="226"/>
      <c r="AS28" s="226"/>
      <c r="AT28" s="226"/>
      <c r="AU28" s="226"/>
      <c r="AV28" s="243"/>
      <c r="AW28" s="1342"/>
      <c r="AX28" s="1343"/>
      <c r="AY28" s="1343"/>
      <c r="AZ28" s="1343"/>
      <c r="BA28" s="1344"/>
      <c r="BB28" s="1345"/>
      <c r="BC28" s="1346"/>
      <c r="BD28" s="1346"/>
      <c r="BE28" s="374"/>
      <c r="BF28" s="1346"/>
      <c r="BG28" s="374"/>
      <c r="BH28" s="1328">
        <f>AW7</f>
        <v>1.175</v>
      </c>
      <c r="BI28" s="1329"/>
      <c r="BJ28" s="1329"/>
      <c r="BK28" s="1330"/>
      <c r="BL28" s="374" t="s">
        <v>408</v>
      </c>
      <c r="BM28" s="244" t="s">
        <v>407</v>
      </c>
      <c r="BN28" s="241" t="s">
        <v>385</v>
      </c>
      <c r="BO28" s="241"/>
      <c r="BP28" s="226"/>
      <c r="BQ28" s="226"/>
      <c r="BR28" s="226"/>
      <c r="BS28" s="226"/>
      <c r="BT28" s="226"/>
      <c r="BU28" s="226"/>
      <c r="BV28" s="226"/>
      <c r="BX28" s="375"/>
      <c r="BY28" s="1331"/>
      <c r="BZ28" s="1332"/>
      <c r="CA28" s="1332"/>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row>
    <row r="29" spans="1:110" ht="15.95" customHeight="1" x14ac:dyDescent="0.15">
      <c r="A29" s="226"/>
      <c r="B29" s="243"/>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43"/>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row>
    <row r="30" spans="1:110" ht="15.95" customHeight="1" x14ac:dyDescent="0.15">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row>
    <row r="31" spans="1:110" ht="15.95" customHeight="1" x14ac:dyDescent="0.15">
      <c r="A31" s="229" t="s">
        <v>400</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9" t="s">
        <v>400</v>
      </c>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row>
    <row r="32" spans="1:110" ht="15.95" customHeight="1" x14ac:dyDescent="0.15">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row>
    <row r="33" spans="1:110" ht="28.5" customHeight="1" x14ac:dyDescent="0.15">
      <c r="A33" s="226"/>
      <c r="B33" s="226"/>
      <c r="C33" s="1333" t="s">
        <v>386</v>
      </c>
      <c r="D33" s="1334"/>
      <c r="E33" s="1334"/>
      <c r="F33" s="1334"/>
      <c r="G33" s="1334"/>
      <c r="H33" s="1334"/>
      <c r="I33" s="1334"/>
      <c r="J33" s="1334"/>
      <c r="K33" s="1334"/>
      <c r="L33" s="1334"/>
      <c r="M33" s="1334"/>
      <c r="N33" s="1334"/>
      <c r="O33" s="1334"/>
      <c r="P33" s="1334"/>
      <c r="Q33" s="1335"/>
      <c r="R33" s="1333" t="s">
        <v>387</v>
      </c>
      <c r="S33" s="1334"/>
      <c r="T33" s="1334"/>
      <c r="U33" s="1334"/>
      <c r="V33" s="1334"/>
      <c r="W33" s="1334"/>
      <c r="X33" s="1334"/>
      <c r="Y33" s="1334"/>
      <c r="Z33" s="1334"/>
      <c r="AA33" s="1334"/>
      <c r="AB33" s="1334"/>
      <c r="AC33" s="1334"/>
      <c r="AD33" s="1334"/>
      <c r="AE33" s="1334"/>
      <c r="AF33" s="1334"/>
      <c r="AG33" s="1335"/>
      <c r="AH33" s="1301" t="s">
        <v>406</v>
      </c>
      <c r="AI33" s="1302"/>
      <c r="AJ33" s="1302"/>
      <c r="AK33" s="1303"/>
      <c r="AL33" s="1307" t="s">
        <v>450</v>
      </c>
      <c r="AM33" s="915"/>
      <c r="AN33" s="915"/>
      <c r="AO33" s="1308"/>
      <c r="AP33" s="1307" t="s">
        <v>449</v>
      </c>
      <c r="AQ33" s="915"/>
      <c r="AR33" s="915"/>
      <c r="AS33" s="1308"/>
      <c r="AT33" s="226"/>
      <c r="AU33" s="226"/>
      <c r="AV33" s="226"/>
      <c r="AW33" s="1333" t="s">
        <v>386</v>
      </c>
      <c r="AX33" s="1334"/>
      <c r="AY33" s="1334"/>
      <c r="AZ33" s="1334"/>
      <c r="BA33" s="1334"/>
      <c r="BB33" s="1334"/>
      <c r="BC33" s="1334"/>
      <c r="BD33" s="1334"/>
      <c r="BE33" s="1334"/>
      <c r="BF33" s="1334"/>
      <c r="BG33" s="1334"/>
      <c r="BH33" s="1334"/>
      <c r="BI33" s="1334"/>
      <c r="BJ33" s="1334"/>
      <c r="BK33" s="1335"/>
      <c r="BL33" s="1333" t="s">
        <v>387</v>
      </c>
      <c r="BM33" s="1334"/>
      <c r="BN33" s="1334"/>
      <c r="BO33" s="1334"/>
      <c r="BP33" s="1334"/>
      <c r="BQ33" s="1334"/>
      <c r="BR33" s="1334"/>
      <c r="BS33" s="1334"/>
      <c r="BT33" s="1334"/>
      <c r="BU33" s="1334"/>
      <c r="BV33" s="1334"/>
      <c r="BW33" s="1334"/>
      <c r="BX33" s="1334"/>
      <c r="BY33" s="1334"/>
      <c r="BZ33" s="1334"/>
      <c r="CA33" s="1335"/>
      <c r="CB33" s="1301" t="s">
        <v>406</v>
      </c>
      <c r="CC33" s="1302"/>
      <c r="CD33" s="1302"/>
      <c r="CE33" s="1303"/>
      <c r="CF33" s="1307" t="s">
        <v>450</v>
      </c>
      <c r="CG33" s="915"/>
      <c r="CH33" s="915"/>
      <c r="CI33" s="1308"/>
      <c r="CJ33" s="1307" t="s">
        <v>449</v>
      </c>
      <c r="CK33" s="915"/>
      <c r="CL33" s="915"/>
      <c r="CM33" s="1308"/>
      <c r="CN33" s="226"/>
      <c r="CO33" s="226"/>
      <c r="CP33" s="226"/>
      <c r="CQ33" s="226"/>
      <c r="CR33" s="226"/>
      <c r="CS33" s="226"/>
      <c r="CT33" s="226"/>
      <c r="CU33" s="226"/>
      <c r="CV33" s="226"/>
      <c r="CW33" s="226"/>
      <c r="CX33" s="226"/>
      <c r="CY33" s="226"/>
      <c r="CZ33" s="226"/>
      <c r="DA33" s="226"/>
      <c r="DB33" s="226"/>
      <c r="DC33" s="226"/>
      <c r="DD33" s="226"/>
      <c r="DE33" s="226"/>
      <c r="DF33" s="226"/>
    </row>
    <row r="34" spans="1:110" ht="48" customHeight="1" x14ac:dyDescent="0.15">
      <c r="A34" s="226"/>
      <c r="B34" s="226"/>
      <c r="C34" s="1312" t="s">
        <v>388</v>
      </c>
      <c r="D34" s="1313"/>
      <c r="E34" s="1313"/>
      <c r="F34" s="1314"/>
      <c r="G34" s="1312" t="s">
        <v>389</v>
      </c>
      <c r="H34" s="1313"/>
      <c r="I34" s="1314"/>
      <c r="J34" s="1312" t="s">
        <v>452</v>
      </c>
      <c r="K34" s="1313"/>
      <c r="L34" s="1313"/>
      <c r="M34" s="1314"/>
      <c r="N34" s="1318" t="s">
        <v>390</v>
      </c>
      <c r="O34" s="1319"/>
      <c r="P34" s="1319"/>
      <c r="Q34" s="1320"/>
      <c r="R34" s="1312" t="s">
        <v>391</v>
      </c>
      <c r="S34" s="1313"/>
      <c r="T34" s="1313"/>
      <c r="U34" s="1314"/>
      <c r="V34" s="1312" t="s">
        <v>389</v>
      </c>
      <c r="W34" s="1313"/>
      <c r="X34" s="1313"/>
      <c r="Y34" s="1314"/>
      <c r="Z34" s="1312" t="s">
        <v>451</v>
      </c>
      <c r="AA34" s="1313"/>
      <c r="AB34" s="1313"/>
      <c r="AC34" s="1314"/>
      <c r="AD34" s="1318" t="s">
        <v>392</v>
      </c>
      <c r="AE34" s="1319"/>
      <c r="AF34" s="1319"/>
      <c r="AG34" s="1320"/>
      <c r="AH34" s="1304"/>
      <c r="AI34" s="1305"/>
      <c r="AJ34" s="1305"/>
      <c r="AK34" s="1306"/>
      <c r="AL34" s="1309"/>
      <c r="AM34" s="1310"/>
      <c r="AN34" s="1310"/>
      <c r="AO34" s="1311"/>
      <c r="AP34" s="1309"/>
      <c r="AQ34" s="1310"/>
      <c r="AR34" s="1310"/>
      <c r="AS34" s="1311"/>
      <c r="AT34" s="226"/>
      <c r="AU34" s="226"/>
      <c r="AV34" s="226"/>
      <c r="AW34" s="1312" t="s">
        <v>388</v>
      </c>
      <c r="AX34" s="1313"/>
      <c r="AY34" s="1313"/>
      <c r="AZ34" s="1314"/>
      <c r="BA34" s="1312" t="s">
        <v>389</v>
      </c>
      <c r="BB34" s="1313"/>
      <c r="BC34" s="1314"/>
      <c r="BD34" s="1312" t="s">
        <v>452</v>
      </c>
      <c r="BE34" s="1313"/>
      <c r="BF34" s="1313"/>
      <c r="BG34" s="1314"/>
      <c r="BH34" s="1318" t="s">
        <v>390</v>
      </c>
      <c r="BI34" s="1319"/>
      <c r="BJ34" s="1319"/>
      <c r="BK34" s="1320"/>
      <c r="BL34" s="1312" t="s">
        <v>391</v>
      </c>
      <c r="BM34" s="1313"/>
      <c r="BN34" s="1313"/>
      <c r="BO34" s="1314"/>
      <c r="BP34" s="1312" t="s">
        <v>389</v>
      </c>
      <c r="BQ34" s="1313"/>
      <c r="BR34" s="1313"/>
      <c r="BS34" s="1314"/>
      <c r="BT34" s="1312" t="s">
        <v>451</v>
      </c>
      <c r="BU34" s="1313"/>
      <c r="BV34" s="1313"/>
      <c r="BW34" s="1314"/>
      <c r="BX34" s="1318" t="s">
        <v>392</v>
      </c>
      <c r="BY34" s="1319"/>
      <c r="BZ34" s="1319"/>
      <c r="CA34" s="1320"/>
      <c r="CB34" s="1304"/>
      <c r="CC34" s="1305"/>
      <c r="CD34" s="1305"/>
      <c r="CE34" s="1306"/>
      <c r="CF34" s="1309"/>
      <c r="CG34" s="1310"/>
      <c r="CH34" s="1310"/>
      <c r="CI34" s="1311"/>
      <c r="CJ34" s="1309"/>
      <c r="CK34" s="1310"/>
      <c r="CL34" s="1310"/>
      <c r="CM34" s="1311"/>
      <c r="CN34" s="226"/>
      <c r="CO34" s="226"/>
      <c r="CP34" s="226"/>
      <c r="CQ34" s="226"/>
      <c r="CR34" s="226"/>
      <c r="CS34" s="226"/>
      <c r="CT34" s="226"/>
      <c r="CU34" s="226"/>
      <c r="CV34" s="226"/>
      <c r="CW34" s="226"/>
      <c r="CX34" s="226"/>
      <c r="CY34" s="226"/>
      <c r="CZ34" s="226"/>
      <c r="DA34" s="226"/>
      <c r="DB34" s="226"/>
      <c r="DC34" s="226"/>
      <c r="DD34" s="226"/>
      <c r="DE34" s="226"/>
      <c r="DF34" s="226"/>
    </row>
    <row r="35" spans="1:110" ht="13.5" customHeight="1" thickBot="1" x14ac:dyDescent="0.2">
      <c r="A35" s="226"/>
      <c r="B35" s="226"/>
      <c r="C35" s="1315"/>
      <c r="D35" s="1316"/>
      <c r="E35" s="1316"/>
      <c r="F35" s="1317"/>
      <c r="G35" s="1315"/>
      <c r="H35" s="1316"/>
      <c r="I35" s="1317"/>
      <c r="J35" s="1315"/>
      <c r="K35" s="1316"/>
      <c r="L35" s="1316"/>
      <c r="M35" s="1317"/>
      <c r="N35" s="1315" t="s">
        <v>405</v>
      </c>
      <c r="O35" s="1316"/>
      <c r="P35" s="1316"/>
      <c r="Q35" s="1317"/>
      <c r="R35" s="1315"/>
      <c r="S35" s="1316"/>
      <c r="T35" s="1316"/>
      <c r="U35" s="1317"/>
      <c r="V35" s="1315"/>
      <c r="W35" s="1316"/>
      <c r="X35" s="1316"/>
      <c r="Y35" s="1317"/>
      <c r="Z35" s="1315"/>
      <c r="AA35" s="1316"/>
      <c r="AB35" s="1316"/>
      <c r="AC35" s="1317"/>
      <c r="AD35" s="1315" t="s">
        <v>404</v>
      </c>
      <c r="AE35" s="1316"/>
      <c r="AF35" s="1316"/>
      <c r="AG35" s="1317"/>
      <c r="AH35" s="1321" t="s">
        <v>403</v>
      </c>
      <c r="AI35" s="1322"/>
      <c r="AJ35" s="1322"/>
      <c r="AK35" s="1323"/>
      <c r="AL35" s="1324" t="s">
        <v>402</v>
      </c>
      <c r="AM35" s="916"/>
      <c r="AN35" s="916"/>
      <c r="AO35" s="916"/>
      <c r="AP35" s="1325" t="s">
        <v>401</v>
      </c>
      <c r="AQ35" s="1326"/>
      <c r="AR35" s="1326"/>
      <c r="AS35" s="1327"/>
      <c r="AT35" s="226"/>
      <c r="AU35" s="226"/>
      <c r="AV35" s="226"/>
      <c r="AW35" s="1315"/>
      <c r="AX35" s="1316"/>
      <c r="AY35" s="1316"/>
      <c r="AZ35" s="1317"/>
      <c r="BA35" s="1315"/>
      <c r="BB35" s="1316"/>
      <c r="BC35" s="1317"/>
      <c r="BD35" s="1315"/>
      <c r="BE35" s="1316"/>
      <c r="BF35" s="1316"/>
      <c r="BG35" s="1317"/>
      <c r="BH35" s="1315" t="s">
        <v>405</v>
      </c>
      <c r="BI35" s="1316"/>
      <c r="BJ35" s="1316"/>
      <c r="BK35" s="1317"/>
      <c r="BL35" s="1315"/>
      <c r="BM35" s="1316"/>
      <c r="BN35" s="1316"/>
      <c r="BO35" s="1317"/>
      <c r="BP35" s="1315"/>
      <c r="BQ35" s="1316"/>
      <c r="BR35" s="1316"/>
      <c r="BS35" s="1317"/>
      <c r="BT35" s="1315"/>
      <c r="BU35" s="1316"/>
      <c r="BV35" s="1316"/>
      <c r="BW35" s="1317"/>
      <c r="BX35" s="1315" t="s">
        <v>404</v>
      </c>
      <c r="BY35" s="1316"/>
      <c r="BZ35" s="1316"/>
      <c r="CA35" s="1317"/>
      <c r="CB35" s="1321" t="s">
        <v>403</v>
      </c>
      <c r="CC35" s="1322"/>
      <c r="CD35" s="1322"/>
      <c r="CE35" s="1323"/>
      <c r="CF35" s="1324" t="s">
        <v>402</v>
      </c>
      <c r="CG35" s="916"/>
      <c r="CH35" s="916"/>
      <c r="CI35" s="916"/>
      <c r="CJ35" s="1325" t="s">
        <v>401</v>
      </c>
      <c r="CK35" s="1326"/>
      <c r="CL35" s="1326"/>
      <c r="CM35" s="1327"/>
      <c r="CN35" s="226"/>
      <c r="CO35" s="226"/>
      <c r="CP35" s="226"/>
      <c r="CQ35" s="226"/>
      <c r="CR35" s="226"/>
      <c r="CS35" s="226"/>
      <c r="CT35" s="226"/>
      <c r="CU35" s="226"/>
      <c r="CV35" s="226"/>
      <c r="CW35" s="226"/>
      <c r="CX35" s="226"/>
      <c r="CY35" s="226"/>
      <c r="CZ35" s="226"/>
      <c r="DA35" s="226"/>
      <c r="DB35" s="226"/>
      <c r="DC35" s="226"/>
      <c r="DD35" s="226"/>
      <c r="DE35" s="226"/>
      <c r="DF35" s="226"/>
    </row>
    <row r="36" spans="1:110" ht="53.25" customHeight="1" thickTop="1" thickBot="1" x14ac:dyDescent="0.2">
      <c r="A36" s="226"/>
      <c r="B36" s="226"/>
      <c r="C36" s="1298">
        <f>J11</f>
        <v>0</v>
      </c>
      <c r="D36" s="1298"/>
      <c r="E36" s="1298"/>
      <c r="F36" s="1298"/>
      <c r="G36" s="1297">
        <f>S11</f>
        <v>0</v>
      </c>
      <c r="H36" s="1297"/>
      <c r="I36" s="1297"/>
      <c r="J36" s="1298">
        <f>J7</f>
        <v>0</v>
      </c>
      <c r="K36" s="1298"/>
      <c r="L36" s="1298"/>
      <c r="M36" s="1298"/>
      <c r="N36" s="1298">
        <f>ROUND(IF(J7="",0,J36/C36),3)</f>
        <v>0</v>
      </c>
      <c r="O36" s="1298"/>
      <c r="P36" s="1298"/>
      <c r="Q36" s="1298"/>
      <c r="R36" s="1298">
        <f>J19</f>
        <v>0</v>
      </c>
      <c r="S36" s="1298"/>
      <c r="T36" s="1298"/>
      <c r="U36" s="1298"/>
      <c r="V36" s="1297">
        <f>S19</f>
        <v>0</v>
      </c>
      <c r="W36" s="1297"/>
      <c r="X36" s="1297"/>
      <c r="Y36" s="1297"/>
      <c r="Z36" s="1298">
        <f>J15</f>
        <v>0</v>
      </c>
      <c r="AA36" s="1298"/>
      <c r="AB36" s="1298"/>
      <c r="AC36" s="1298"/>
      <c r="AD36" s="1298">
        <f>ROUND(IF(J15="",0,Z36/R36),3)</f>
        <v>0</v>
      </c>
      <c r="AE36" s="1298"/>
      <c r="AF36" s="1298"/>
      <c r="AG36" s="1298"/>
      <c r="AH36" s="1299">
        <f>IFERROR(1-(AD36/N36),0)</f>
        <v>0</v>
      </c>
      <c r="AI36" s="1299"/>
      <c r="AJ36" s="1299"/>
      <c r="AK36" s="1299"/>
      <c r="AL36" s="1298">
        <f>ROUND(C36*AD36,3)</f>
        <v>0</v>
      </c>
      <c r="AM36" s="1298"/>
      <c r="AN36" s="1298"/>
      <c r="AO36" s="1300"/>
      <c r="AP36" s="1294">
        <f>ROUND(J36-AL36,3)</f>
        <v>0</v>
      </c>
      <c r="AQ36" s="1295"/>
      <c r="AR36" s="1295"/>
      <c r="AS36" s="1296"/>
      <c r="AT36" s="226"/>
      <c r="AU36" s="226"/>
      <c r="AV36" s="226"/>
      <c r="AW36" s="1298">
        <f>BD11</f>
        <v>51</v>
      </c>
      <c r="AX36" s="1298"/>
      <c r="AY36" s="1298"/>
      <c r="AZ36" s="1298"/>
      <c r="BA36" s="1297" t="str">
        <f>BM11</f>
        <v>t</v>
      </c>
      <c r="BB36" s="1297"/>
      <c r="BC36" s="1297"/>
      <c r="BD36" s="1298">
        <f>BD7</f>
        <v>59.933999999999997</v>
      </c>
      <c r="BE36" s="1298"/>
      <c r="BF36" s="1298"/>
      <c r="BG36" s="1298"/>
      <c r="BH36" s="1298">
        <f>ROUND(IF(BD7="",0,BD36/AW36),3)</f>
        <v>1.175</v>
      </c>
      <c r="BI36" s="1298"/>
      <c r="BJ36" s="1298"/>
      <c r="BK36" s="1298"/>
      <c r="BL36" s="1298">
        <f>BD19</f>
        <v>82</v>
      </c>
      <c r="BM36" s="1298"/>
      <c r="BN36" s="1298"/>
      <c r="BO36" s="1298"/>
      <c r="BP36" s="1297" t="str">
        <f>BM19</f>
        <v>t</v>
      </c>
      <c r="BQ36" s="1297"/>
      <c r="BR36" s="1297"/>
      <c r="BS36" s="1297"/>
      <c r="BT36" s="1298">
        <f>BD15</f>
        <v>94.915999999999997</v>
      </c>
      <c r="BU36" s="1298"/>
      <c r="BV36" s="1298"/>
      <c r="BW36" s="1298"/>
      <c r="BX36" s="1298">
        <f>ROUND(IF(BD15="",0,BT36/BL36),3)</f>
        <v>1.1579999999999999</v>
      </c>
      <c r="BY36" s="1298"/>
      <c r="BZ36" s="1298"/>
      <c r="CA36" s="1298"/>
      <c r="CB36" s="1299">
        <f>IFERROR(1-(BX36/BH36),0)</f>
        <v>1.4468085106383088E-2</v>
      </c>
      <c r="CC36" s="1299"/>
      <c r="CD36" s="1299"/>
      <c r="CE36" s="1299"/>
      <c r="CF36" s="1298">
        <f>ROUND(AW36*BX36,3)</f>
        <v>59.058</v>
      </c>
      <c r="CG36" s="1298"/>
      <c r="CH36" s="1298"/>
      <c r="CI36" s="1300"/>
      <c r="CJ36" s="1294">
        <f>ROUND(BD36-CF36,3)</f>
        <v>0.876</v>
      </c>
      <c r="CK36" s="1295"/>
      <c r="CL36" s="1295"/>
      <c r="CM36" s="1296"/>
      <c r="CN36" s="226"/>
      <c r="CO36" s="226"/>
      <c r="CP36" s="226"/>
      <c r="CQ36" s="226"/>
      <c r="CR36" s="226"/>
      <c r="CS36" s="226"/>
      <c r="CT36" s="226"/>
      <c r="CU36" s="226"/>
      <c r="CV36" s="226"/>
      <c r="CW36" s="226"/>
      <c r="CX36" s="226"/>
      <c r="CY36" s="226"/>
      <c r="CZ36" s="226"/>
      <c r="DA36" s="226"/>
      <c r="DB36" s="226"/>
      <c r="DC36" s="226"/>
      <c r="DD36" s="226"/>
      <c r="DE36" s="226"/>
      <c r="DF36" s="226"/>
    </row>
    <row r="37" spans="1:110" ht="15.95" customHeight="1" thickTop="1" x14ac:dyDescent="0.15">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row>
    <row r="38" spans="1:110" ht="15.95" customHeight="1" x14ac:dyDescent="0.15"/>
    <row r="39" spans="1:110" ht="15.95" customHeight="1" x14ac:dyDescent="0.15"/>
    <row r="40" spans="1:110"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sheetData>
  <sheetProtection algorithmName="SHA-512" hashValue="NmcN29sFWI076YRaNdyjkuw83vvJ1KTZdh6WqyIi5m4huS7+oaPdYg2yQn2p6IFYb2pWMoAhn1cTbwrdRhhIZw==" saltValue="KUU8dNaDTTAYvtwaPv/jpg==" spinCount="100000" sheet="1" objects="1" scenarios="1" selectLockedCells="1"/>
  <mergeCells count="92">
    <mergeCell ref="C7:G11"/>
    <mergeCell ref="H7:H11"/>
    <mergeCell ref="J7:M7"/>
    <mergeCell ref="J11:M11"/>
    <mergeCell ref="C15:G19"/>
    <mergeCell ref="H15:H19"/>
    <mergeCell ref="J15:M15"/>
    <mergeCell ref="J19:M19"/>
    <mergeCell ref="AF24:AG28"/>
    <mergeCell ref="C33:Q33"/>
    <mergeCell ref="R33:AG33"/>
    <mergeCell ref="C24:G28"/>
    <mergeCell ref="H24:H28"/>
    <mergeCell ref="I24:I28"/>
    <mergeCell ref="J24:J28"/>
    <mergeCell ref="N24:Q24"/>
    <mergeCell ref="N28:Q28"/>
    <mergeCell ref="L24:L28"/>
    <mergeCell ref="AE24:AE28"/>
    <mergeCell ref="AL33:AO34"/>
    <mergeCell ref="AP33:AS34"/>
    <mergeCell ref="C34:F35"/>
    <mergeCell ref="G34:I35"/>
    <mergeCell ref="J34:M35"/>
    <mergeCell ref="N34:Q34"/>
    <mergeCell ref="R34:U35"/>
    <mergeCell ref="V34:Y35"/>
    <mergeCell ref="Z34:AC35"/>
    <mergeCell ref="AD34:AG34"/>
    <mergeCell ref="N35:Q35"/>
    <mergeCell ref="AD35:AG35"/>
    <mergeCell ref="AH35:AK35"/>
    <mergeCell ref="AL35:AO35"/>
    <mergeCell ref="AP35:AS35"/>
    <mergeCell ref="AH33:AK34"/>
    <mergeCell ref="AP36:AS36"/>
    <mergeCell ref="C36:F36"/>
    <mergeCell ref="G36:I36"/>
    <mergeCell ref="J36:M36"/>
    <mergeCell ref="N36:Q36"/>
    <mergeCell ref="R36:U36"/>
    <mergeCell ref="V36:Y36"/>
    <mergeCell ref="Z36:AC36"/>
    <mergeCell ref="AD36:AG36"/>
    <mergeCell ref="AH36:AK36"/>
    <mergeCell ref="AL36:AO36"/>
    <mergeCell ref="AW7:BA11"/>
    <mergeCell ref="BB7:BB11"/>
    <mergeCell ref="BD7:BG7"/>
    <mergeCell ref="BD11:BG11"/>
    <mergeCell ref="AW15:BA19"/>
    <mergeCell ref="BB15:BB19"/>
    <mergeCell ref="BD15:BG15"/>
    <mergeCell ref="BD19:BG19"/>
    <mergeCell ref="BH24:BK24"/>
    <mergeCell ref="BY24:BY28"/>
    <mergeCell ref="BZ24:CA28"/>
    <mergeCell ref="BH28:BK28"/>
    <mergeCell ref="AW33:BK33"/>
    <mergeCell ref="BL33:CA33"/>
    <mergeCell ref="AW24:BA28"/>
    <mergeCell ref="BB24:BB28"/>
    <mergeCell ref="BC24:BC28"/>
    <mergeCell ref="BD24:BD28"/>
    <mergeCell ref="BF24:BF28"/>
    <mergeCell ref="CB33:CE34"/>
    <mergeCell ref="CF33:CI34"/>
    <mergeCell ref="CJ33:CM34"/>
    <mergeCell ref="AW34:AZ35"/>
    <mergeCell ref="BA34:BC35"/>
    <mergeCell ref="BD34:BG35"/>
    <mergeCell ref="BH34:BK34"/>
    <mergeCell ref="BL34:BO35"/>
    <mergeCell ref="BP34:BS35"/>
    <mergeCell ref="BT34:BW35"/>
    <mergeCell ref="BX34:CA34"/>
    <mergeCell ref="BH35:BK35"/>
    <mergeCell ref="BX35:CA35"/>
    <mergeCell ref="CB35:CE35"/>
    <mergeCell ref="CF35:CI35"/>
    <mergeCell ref="CJ35:CM35"/>
    <mergeCell ref="AW36:AZ36"/>
    <mergeCell ref="BA36:BC36"/>
    <mergeCell ref="BD36:BG36"/>
    <mergeCell ref="BH36:BK36"/>
    <mergeCell ref="BL36:BO36"/>
    <mergeCell ref="CJ36:CM36"/>
    <mergeCell ref="BP36:BS36"/>
    <mergeCell ref="BT36:BW36"/>
    <mergeCell ref="BX36:CA36"/>
    <mergeCell ref="CB36:CE36"/>
    <mergeCell ref="CF36:CI36"/>
  </mergeCells>
  <phoneticPr fontId="7"/>
  <conditionalFormatting sqref="BD7:BG7 BD11:BG11 BM11 BD15:BG15 BD19:BG19 BM19">
    <cfRule type="cellIs" dxfId="0" priority="1" operator="equal">
      <formula>""</formula>
    </cfRule>
  </conditionalFormatting>
  <pageMargins left="0.70866141732283472" right="0.70866141732283472" top="0.74803149606299213" bottom="0.74803149606299213" header="0.31496062992125984" footer="0.31496062992125984"/>
  <pageSetup paperSize="9" scale="8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A13A5-577C-46FC-A07B-5C76D17C5FD3}">
  <sheetPr codeName="Sheet12"/>
  <dimension ref="A1"/>
  <sheetViews>
    <sheetView showGridLines="0" view="pageBreakPreview" zoomScaleNormal="100" zoomScaleSheetLayoutView="100" workbookViewId="0">
      <selection activeCell="P28" sqref="P28"/>
    </sheetView>
  </sheetViews>
  <sheetFormatPr defaultRowHeight="12" x14ac:dyDescent="0.15"/>
  <sheetData/>
  <phoneticPr fontId="7"/>
  <pageMargins left="0.7" right="0.7" top="0.75" bottom="0.75" header="0.3" footer="0.3"/>
  <pageSetup paperSize="9" scale="96" orientation="portrait" r:id="rId1"/>
  <colBreaks count="1" manualBreakCount="1">
    <brk id="1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075B3-B405-4C2A-A013-71F052ADC797}">
  <sheetPr codeName="Sheet19"/>
  <dimension ref="A1"/>
  <sheetViews>
    <sheetView showGridLines="0" view="pageBreakPreview" zoomScaleNormal="100" zoomScaleSheetLayoutView="100" workbookViewId="0">
      <selection activeCell="O16" sqref="O16"/>
    </sheetView>
  </sheetViews>
  <sheetFormatPr defaultRowHeight="12" x14ac:dyDescent="0.15"/>
  <sheetData/>
  <phoneticPr fontId="7"/>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C1:O58"/>
  <sheetViews>
    <sheetView showGridLines="0" view="pageBreakPreview" zoomScaleNormal="100" zoomScaleSheetLayoutView="100" workbookViewId="0">
      <selection activeCell="F8" sqref="F8"/>
    </sheetView>
  </sheetViews>
  <sheetFormatPr defaultRowHeight="13.5" x14ac:dyDescent="0.15"/>
  <cols>
    <col min="1" max="1" width="2" style="29" customWidth="1"/>
    <col min="2" max="2" width="1.85546875" style="29" customWidth="1"/>
    <col min="3" max="3" width="3.85546875" style="29" customWidth="1"/>
    <col min="4" max="4" width="9" style="29" customWidth="1"/>
    <col min="5" max="5" width="13.28515625" style="29" customWidth="1"/>
    <col min="6" max="6" width="9" style="29" customWidth="1"/>
    <col min="7" max="7" width="6.7109375" style="29" customWidth="1"/>
    <col min="8" max="9" width="13.7109375" style="29" customWidth="1"/>
    <col min="10" max="10" width="4.7109375" style="29" customWidth="1"/>
    <col min="11" max="11" width="12" style="29" customWidth="1"/>
    <col min="12" max="13" width="13.7109375" style="29" customWidth="1"/>
    <col min="14" max="14" width="16.28515625" style="29" customWidth="1"/>
    <col min="15" max="15" width="1.42578125" style="4" customWidth="1"/>
    <col min="16" max="256" width="9.140625" style="29"/>
    <col min="257" max="257" width="2" style="29" customWidth="1"/>
    <col min="258" max="258" width="1.85546875" style="29" customWidth="1"/>
    <col min="259" max="259" width="3.85546875" style="29" customWidth="1"/>
    <col min="260" max="260" width="9" style="29" customWidth="1"/>
    <col min="261" max="261" width="13.28515625" style="29" customWidth="1"/>
    <col min="262" max="262" width="9" style="29" customWidth="1"/>
    <col min="263" max="263" width="6.7109375" style="29" customWidth="1"/>
    <col min="264" max="265" width="13.7109375" style="29" customWidth="1"/>
    <col min="266" max="266" width="4.7109375" style="29" customWidth="1"/>
    <col min="267" max="267" width="12" style="29" customWidth="1"/>
    <col min="268" max="269" width="13.7109375" style="29" customWidth="1"/>
    <col min="270" max="270" width="16.28515625" style="29" customWidth="1"/>
    <col min="271" max="271" width="1.42578125" style="29" customWidth="1"/>
    <col min="272" max="512" width="9.140625" style="29"/>
    <col min="513" max="513" width="2" style="29" customWidth="1"/>
    <col min="514" max="514" width="1.85546875" style="29" customWidth="1"/>
    <col min="515" max="515" width="3.85546875" style="29" customWidth="1"/>
    <col min="516" max="516" width="9" style="29" customWidth="1"/>
    <col min="517" max="517" width="13.28515625" style="29" customWidth="1"/>
    <col min="518" max="518" width="9" style="29" customWidth="1"/>
    <col min="519" max="519" width="6.7109375" style="29" customWidth="1"/>
    <col min="520" max="521" width="13.7109375" style="29" customWidth="1"/>
    <col min="522" max="522" width="4.7109375" style="29" customWidth="1"/>
    <col min="523" max="523" width="12" style="29" customWidth="1"/>
    <col min="524" max="525" width="13.7109375" style="29" customWidth="1"/>
    <col min="526" max="526" width="16.28515625" style="29" customWidth="1"/>
    <col min="527" max="527" width="1.42578125" style="29" customWidth="1"/>
    <col min="528" max="768" width="9.140625" style="29"/>
    <col min="769" max="769" width="2" style="29" customWidth="1"/>
    <col min="770" max="770" width="1.85546875" style="29" customWidth="1"/>
    <col min="771" max="771" width="3.85546875" style="29" customWidth="1"/>
    <col min="772" max="772" width="9" style="29" customWidth="1"/>
    <col min="773" max="773" width="13.28515625" style="29" customWidth="1"/>
    <col min="774" max="774" width="9" style="29" customWidth="1"/>
    <col min="775" max="775" width="6.7109375" style="29" customWidth="1"/>
    <col min="776" max="777" width="13.7109375" style="29" customWidth="1"/>
    <col min="778" max="778" width="4.7109375" style="29" customWidth="1"/>
    <col min="779" max="779" width="12" style="29" customWidth="1"/>
    <col min="780" max="781" width="13.7109375" style="29" customWidth="1"/>
    <col min="782" max="782" width="16.28515625" style="29" customWidth="1"/>
    <col min="783" max="783" width="1.42578125" style="29" customWidth="1"/>
    <col min="784" max="1024" width="9.140625" style="29"/>
    <col min="1025" max="1025" width="2" style="29" customWidth="1"/>
    <col min="1026" max="1026" width="1.85546875" style="29" customWidth="1"/>
    <col min="1027" max="1027" width="3.85546875" style="29" customWidth="1"/>
    <col min="1028" max="1028" width="9" style="29" customWidth="1"/>
    <col min="1029" max="1029" width="13.28515625" style="29" customWidth="1"/>
    <col min="1030" max="1030" width="9" style="29" customWidth="1"/>
    <col min="1031" max="1031" width="6.7109375" style="29" customWidth="1"/>
    <col min="1032" max="1033" width="13.7109375" style="29" customWidth="1"/>
    <col min="1034" max="1034" width="4.7109375" style="29" customWidth="1"/>
    <col min="1035" max="1035" width="12" style="29" customWidth="1"/>
    <col min="1036" max="1037" width="13.7109375" style="29" customWidth="1"/>
    <col min="1038" max="1038" width="16.28515625" style="29" customWidth="1"/>
    <col min="1039" max="1039" width="1.42578125" style="29" customWidth="1"/>
    <col min="1040" max="1280" width="9.140625" style="29"/>
    <col min="1281" max="1281" width="2" style="29" customWidth="1"/>
    <col min="1282" max="1282" width="1.85546875" style="29" customWidth="1"/>
    <col min="1283" max="1283" width="3.85546875" style="29" customWidth="1"/>
    <col min="1284" max="1284" width="9" style="29" customWidth="1"/>
    <col min="1285" max="1285" width="13.28515625" style="29" customWidth="1"/>
    <col min="1286" max="1286" width="9" style="29" customWidth="1"/>
    <col min="1287" max="1287" width="6.7109375" style="29" customWidth="1"/>
    <col min="1288" max="1289" width="13.7109375" style="29" customWidth="1"/>
    <col min="1290" max="1290" width="4.7109375" style="29" customWidth="1"/>
    <col min="1291" max="1291" width="12" style="29" customWidth="1"/>
    <col min="1292" max="1293" width="13.7109375" style="29" customWidth="1"/>
    <col min="1294" max="1294" width="16.28515625" style="29" customWidth="1"/>
    <col min="1295" max="1295" width="1.42578125" style="29" customWidth="1"/>
    <col min="1296" max="1536" width="9.140625" style="29"/>
    <col min="1537" max="1537" width="2" style="29" customWidth="1"/>
    <col min="1538" max="1538" width="1.85546875" style="29" customWidth="1"/>
    <col min="1539" max="1539" width="3.85546875" style="29" customWidth="1"/>
    <col min="1540" max="1540" width="9" style="29" customWidth="1"/>
    <col min="1541" max="1541" width="13.28515625" style="29" customWidth="1"/>
    <col min="1542" max="1542" width="9" style="29" customWidth="1"/>
    <col min="1543" max="1543" width="6.7109375" style="29" customWidth="1"/>
    <col min="1544" max="1545" width="13.7109375" style="29" customWidth="1"/>
    <col min="1546" max="1546" width="4.7109375" style="29" customWidth="1"/>
    <col min="1547" max="1547" width="12" style="29" customWidth="1"/>
    <col min="1548" max="1549" width="13.7109375" style="29" customWidth="1"/>
    <col min="1550" max="1550" width="16.28515625" style="29" customWidth="1"/>
    <col min="1551" max="1551" width="1.42578125" style="29" customWidth="1"/>
    <col min="1552" max="1792" width="9.140625" style="29"/>
    <col min="1793" max="1793" width="2" style="29" customWidth="1"/>
    <col min="1794" max="1794" width="1.85546875" style="29" customWidth="1"/>
    <col min="1795" max="1795" width="3.85546875" style="29" customWidth="1"/>
    <col min="1796" max="1796" width="9" style="29" customWidth="1"/>
    <col min="1797" max="1797" width="13.28515625" style="29" customWidth="1"/>
    <col min="1798" max="1798" width="9" style="29" customWidth="1"/>
    <col min="1799" max="1799" width="6.7109375" style="29" customWidth="1"/>
    <col min="1800" max="1801" width="13.7109375" style="29" customWidth="1"/>
    <col min="1802" max="1802" width="4.7109375" style="29" customWidth="1"/>
    <col min="1803" max="1803" width="12" style="29" customWidth="1"/>
    <col min="1804" max="1805" width="13.7109375" style="29" customWidth="1"/>
    <col min="1806" max="1806" width="16.28515625" style="29" customWidth="1"/>
    <col min="1807" max="1807" width="1.42578125" style="29" customWidth="1"/>
    <col min="1808" max="2048" width="9.140625" style="29"/>
    <col min="2049" max="2049" width="2" style="29" customWidth="1"/>
    <col min="2050" max="2050" width="1.85546875" style="29" customWidth="1"/>
    <col min="2051" max="2051" width="3.85546875" style="29" customWidth="1"/>
    <col min="2052" max="2052" width="9" style="29" customWidth="1"/>
    <col min="2053" max="2053" width="13.28515625" style="29" customWidth="1"/>
    <col min="2054" max="2054" width="9" style="29" customWidth="1"/>
    <col min="2055" max="2055" width="6.7109375" style="29" customWidth="1"/>
    <col min="2056" max="2057" width="13.7109375" style="29" customWidth="1"/>
    <col min="2058" max="2058" width="4.7109375" style="29" customWidth="1"/>
    <col min="2059" max="2059" width="12" style="29" customWidth="1"/>
    <col min="2060" max="2061" width="13.7109375" style="29" customWidth="1"/>
    <col min="2062" max="2062" width="16.28515625" style="29" customWidth="1"/>
    <col min="2063" max="2063" width="1.42578125" style="29" customWidth="1"/>
    <col min="2064" max="2304" width="9.140625" style="29"/>
    <col min="2305" max="2305" width="2" style="29" customWidth="1"/>
    <col min="2306" max="2306" width="1.85546875" style="29" customWidth="1"/>
    <col min="2307" max="2307" width="3.85546875" style="29" customWidth="1"/>
    <col min="2308" max="2308" width="9" style="29" customWidth="1"/>
    <col min="2309" max="2309" width="13.28515625" style="29" customWidth="1"/>
    <col min="2310" max="2310" width="9" style="29" customWidth="1"/>
    <col min="2311" max="2311" width="6.7109375" style="29" customWidth="1"/>
    <col min="2312" max="2313" width="13.7109375" style="29" customWidth="1"/>
    <col min="2314" max="2314" width="4.7109375" style="29" customWidth="1"/>
    <col min="2315" max="2315" width="12" style="29" customWidth="1"/>
    <col min="2316" max="2317" width="13.7109375" style="29" customWidth="1"/>
    <col min="2318" max="2318" width="16.28515625" style="29" customWidth="1"/>
    <col min="2319" max="2319" width="1.42578125" style="29" customWidth="1"/>
    <col min="2320" max="2560" width="9.140625" style="29"/>
    <col min="2561" max="2561" width="2" style="29" customWidth="1"/>
    <col min="2562" max="2562" width="1.85546875" style="29" customWidth="1"/>
    <col min="2563" max="2563" width="3.85546875" style="29" customWidth="1"/>
    <col min="2564" max="2564" width="9" style="29" customWidth="1"/>
    <col min="2565" max="2565" width="13.28515625" style="29" customWidth="1"/>
    <col min="2566" max="2566" width="9" style="29" customWidth="1"/>
    <col min="2567" max="2567" width="6.7109375" style="29" customWidth="1"/>
    <col min="2568" max="2569" width="13.7109375" style="29" customWidth="1"/>
    <col min="2570" max="2570" width="4.7109375" style="29" customWidth="1"/>
    <col min="2571" max="2571" width="12" style="29" customWidth="1"/>
    <col min="2572" max="2573" width="13.7109375" style="29" customWidth="1"/>
    <col min="2574" max="2574" width="16.28515625" style="29" customWidth="1"/>
    <col min="2575" max="2575" width="1.42578125" style="29" customWidth="1"/>
    <col min="2576" max="2816" width="9.140625" style="29"/>
    <col min="2817" max="2817" width="2" style="29" customWidth="1"/>
    <col min="2818" max="2818" width="1.85546875" style="29" customWidth="1"/>
    <col min="2819" max="2819" width="3.85546875" style="29" customWidth="1"/>
    <col min="2820" max="2820" width="9" style="29" customWidth="1"/>
    <col min="2821" max="2821" width="13.28515625" style="29" customWidth="1"/>
    <col min="2822" max="2822" width="9" style="29" customWidth="1"/>
    <col min="2823" max="2823" width="6.7109375" style="29" customWidth="1"/>
    <col min="2824" max="2825" width="13.7109375" style="29" customWidth="1"/>
    <col min="2826" max="2826" width="4.7109375" style="29" customWidth="1"/>
    <col min="2827" max="2827" width="12" style="29" customWidth="1"/>
    <col min="2828" max="2829" width="13.7109375" style="29" customWidth="1"/>
    <col min="2830" max="2830" width="16.28515625" style="29" customWidth="1"/>
    <col min="2831" max="2831" width="1.42578125" style="29" customWidth="1"/>
    <col min="2832" max="3072" width="9.140625" style="29"/>
    <col min="3073" max="3073" width="2" style="29" customWidth="1"/>
    <col min="3074" max="3074" width="1.85546875" style="29" customWidth="1"/>
    <col min="3075" max="3075" width="3.85546875" style="29" customWidth="1"/>
    <col min="3076" max="3076" width="9" style="29" customWidth="1"/>
    <col min="3077" max="3077" width="13.28515625" style="29" customWidth="1"/>
    <col min="3078" max="3078" width="9" style="29" customWidth="1"/>
    <col min="3079" max="3079" width="6.7109375" style="29" customWidth="1"/>
    <col min="3080" max="3081" width="13.7109375" style="29" customWidth="1"/>
    <col min="3082" max="3082" width="4.7109375" style="29" customWidth="1"/>
    <col min="3083" max="3083" width="12" style="29" customWidth="1"/>
    <col min="3084" max="3085" width="13.7109375" style="29" customWidth="1"/>
    <col min="3086" max="3086" width="16.28515625" style="29" customWidth="1"/>
    <col min="3087" max="3087" width="1.42578125" style="29" customWidth="1"/>
    <col min="3088" max="3328" width="9.140625" style="29"/>
    <col min="3329" max="3329" width="2" style="29" customWidth="1"/>
    <col min="3330" max="3330" width="1.85546875" style="29" customWidth="1"/>
    <col min="3331" max="3331" width="3.85546875" style="29" customWidth="1"/>
    <col min="3332" max="3332" width="9" style="29" customWidth="1"/>
    <col min="3333" max="3333" width="13.28515625" style="29" customWidth="1"/>
    <col min="3334" max="3334" width="9" style="29" customWidth="1"/>
    <col min="3335" max="3335" width="6.7109375" style="29" customWidth="1"/>
    <col min="3336" max="3337" width="13.7109375" style="29" customWidth="1"/>
    <col min="3338" max="3338" width="4.7109375" style="29" customWidth="1"/>
    <col min="3339" max="3339" width="12" style="29" customWidth="1"/>
    <col min="3340" max="3341" width="13.7109375" style="29" customWidth="1"/>
    <col min="3342" max="3342" width="16.28515625" style="29" customWidth="1"/>
    <col min="3343" max="3343" width="1.42578125" style="29" customWidth="1"/>
    <col min="3344" max="3584" width="9.140625" style="29"/>
    <col min="3585" max="3585" width="2" style="29" customWidth="1"/>
    <col min="3586" max="3586" width="1.85546875" style="29" customWidth="1"/>
    <col min="3587" max="3587" width="3.85546875" style="29" customWidth="1"/>
    <col min="3588" max="3588" width="9" style="29" customWidth="1"/>
    <col min="3589" max="3589" width="13.28515625" style="29" customWidth="1"/>
    <col min="3590" max="3590" width="9" style="29" customWidth="1"/>
    <col min="3591" max="3591" width="6.7109375" style="29" customWidth="1"/>
    <col min="3592" max="3593" width="13.7109375" style="29" customWidth="1"/>
    <col min="3594" max="3594" width="4.7109375" style="29" customWidth="1"/>
    <col min="3595" max="3595" width="12" style="29" customWidth="1"/>
    <col min="3596" max="3597" width="13.7109375" style="29" customWidth="1"/>
    <col min="3598" max="3598" width="16.28515625" style="29" customWidth="1"/>
    <col min="3599" max="3599" width="1.42578125" style="29" customWidth="1"/>
    <col min="3600" max="3840" width="9.140625" style="29"/>
    <col min="3841" max="3841" width="2" style="29" customWidth="1"/>
    <col min="3842" max="3842" width="1.85546875" style="29" customWidth="1"/>
    <col min="3843" max="3843" width="3.85546875" style="29" customWidth="1"/>
    <col min="3844" max="3844" width="9" style="29" customWidth="1"/>
    <col min="3845" max="3845" width="13.28515625" style="29" customWidth="1"/>
    <col min="3846" max="3846" width="9" style="29" customWidth="1"/>
    <col min="3847" max="3847" width="6.7109375" style="29" customWidth="1"/>
    <col min="3848" max="3849" width="13.7109375" style="29" customWidth="1"/>
    <col min="3850" max="3850" width="4.7109375" style="29" customWidth="1"/>
    <col min="3851" max="3851" width="12" style="29" customWidth="1"/>
    <col min="3852" max="3853" width="13.7109375" style="29" customWidth="1"/>
    <col min="3854" max="3854" width="16.28515625" style="29" customWidth="1"/>
    <col min="3855" max="3855" width="1.42578125" style="29" customWidth="1"/>
    <col min="3856" max="4096" width="9.140625" style="29"/>
    <col min="4097" max="4097" width="2" style="29" customWidth="1"/>
    <col min="4098" max="4098" width="1.85546875" style="29" customWidth="1"/>
    <col min="4099" max="4099" width="3.85546875" style="29" customWidth="1"/>
    <col min="4100" max="4100" width="9" style="29" customWidth="1"/>
    <col min="4101" max="4101" width="13.28515625" style="29" customWidth="1"/>
    <col min="4102" max="4102" width="9" style="29" customWidth="1"/>
    <col min="4103" max="4103" width="6.7109375" style="29" customWidth="1"/>
    <col min="4104" max="4105" width="13.7109375" style="29" customWidth="1"/>
    <col min="4106" max="4106" width="4.7109375" style="29" customWidth="1"/>
    <col min="4107" max="4107" width="12" style="29" customWidth="1"/>
    <col min="4108" max="4109" width="13.7109375" style="29" customWidth="1"/>
    <col min="4110" max="4110" width="16.28515625" style="29" customWidth="1"/>
    <col min="4111" max="4111" width="1.42578125" style="29" customWidth="1"/>
    <col min="4112" max="4352" width="9.140625" style="29"/>
    <col min="4353" max="4353" width="2" style="29" customWidth="1"/>
    <col min="4354" max="4354" width="1.85546875" style="29" customWidth="1"/>
    <col min="4355" max="4355" width="3.85546875" style="29" customWidth="1"/>
    <col min="4356" max="4356" width="9" style="29" customWidth="1"/>
    <col min="4357" max="4357" width="13.28515625" style="29" customWidth="1"/>
    <col min="4358" max="4358" width="9" style="29" customWidth="1"/>
    <col min="4359" max="4359" width="6.7109375" style="29" customWidth="1"/>
    <col min="4360" max="4361" width="13.7109375" style="29" customWidth="1"/>
    <col min="4362" max="4362" width="4.7109375" style="29" customWidth="1"/>
    <col min="4363" max="4363" width="12" style="29" customWidth="1"/>
    <col min="4364" max="4365" width="13.7109375" style="29" customWidth="1"/>
    <col min="4366" max="4366" width="16.28515625" style="29" customWidth="1"/>
    <col min="4367" max="4367" width="1.42578125" style="29" customWidth="1"/>
    <col min="4368" max="4608" width="9.140625" style="29"/>
    <col min="4609" max="4609" width="2" style="29" customWidth="1"/>
    <col min="4610" max="4610" width="1.85546875" style="29" customWidth="1"/>
    <col min="4611" max="4611" width="3.85546875" style="29" customWidth="1"/>
    <col min="4612" max="4612" width="9" style="29" customWidth="1"/>
    <col min="4613" max="4613" width="13.28515625" style="29" customWidth="1"/>
    <col min="4614" max="4614" width="9" style="29" customWidth="1"/>
    <col min="4615" max="4615" width="6.7109375" style="29" customWidth="1"/>
    <col min="4616" max="4617" width="13.7109375" style="29" customWidth="1"/>
    <col min="4618" max="4618" width="4.7109375" style="29" customWidth="1"/>
    <col min="4619" max="4619" width="12" style="29" customWidth="1"/>
    <col min="4620" max="4621" width="13.7109375" style="29" customWidth="1"/>
    <col min="4622" max="4622" width="16.28515625" style="29" customWidth="1"/>
    <col min="4623" max="4623" width="1.42578125" style="29" customWidth="1"/>
    <col min="4624" max="4864" width="9.140625" style="29"/>
    <col min="4865" max="4865" width="2" style="29" customWidth="1"/>
    <col min="4866" max="4866" width="1.85546875" style="29" customWidth="1"/>
    <col min="4867" max="4867" width="3.85546875" style="29" customWidth="1"/>
    <col min="4868" max="4868" width="9" style="29" customWidth="1"/>
    <col min="4869" max="4869" width="13.28515625" style="29" customWidth="1"/>
    <col min="4870" max="4870" width="9" style="29" customWidth="1"/>
    <col min="4871" max="4871" width="6.7109375" style="29" customWidth="1"/>
    <col min="4872" max="4873" width="13.7109375" style="29" customWidth="1"/>
    <col min="4874" max="4874" width="4.7109375" style="29" customWidth="1"/>
    <col min="4875" max="4875" width="12" style="29" customWidth="1"/>
    <col min="4876" max="4877" width="13.7109375" style="29" customWidth="1"/>
    <col min="4878" max="4878" width="16.28515625" style="29" customWidth="1"/>
    <col min="4879" max="4879" width="1.42578125" style="29" customWidth="1"/>
    <col min="4880" max="5120" width="9.140625" style="29"/>
    <col min="5121" max="5121" width="2" style="29" customWidth="1"/>
    <col min="5122" max="5122" width="1.85546875" style="29" customWidth="1"/>
    <col min="5123" max="5123" width="3.85546875" style="29" customWidth="1"/>
    <col min="5124" max="5124" width="9" style="29" customWidth="1"/>
    <col min="5125" max="5125" width="13.28515625" style="29" customWidth="1"/>
    <col min="5126" max="5126" width="9" style="29" customWidth="1"/>
    <col min="5127" max="5127" width="6.7109375" style="29" customWidth="1"/>
    <col min="5128" max="5129" width="13.7109375" style="29" customWidth="1"/>
    <col min="5130" max="5130" width="4.7109375" style="29" customWidth="1"/>
    <col min="5131" max="5131" width="12" style="29" customWidth="1"/>
    <col min="5132" max="5133" width="13.7109375" style="29" customWidth="1"/>
    <col min="5134" max="5134" width="16.28515625" style="29" customWidth="1"/>
    <col min="5135" max="5135" width="1.42578125" style="29" customWidth="1"/>
    <col min="5136" max="5376" width="9.140625" style="29"/>
    <col min="5377" max="5377" width="2" style="29" customWidth="1"/>
    <col min="5378" max="5378" width="1.85546875" style="29" customWidth="1"/>
    <col min="5379" max="5379" width="3.85546875" style="29" customWidth="1"/>
    <col min="5380" max="5380" width="9" style="29" customWidth="1"/>
    <col min="5381" max="5381" width="13.28515625" style="29" customWidth="1"/>
    <col min="5382" max="5382" width="9" style="29" customWidth="1"/>
    <col min="5383" max="5383" width="6.7109375" style="29" customWidth="1"/>
    <col min="5384" max="5385" width="13.7109375" style="29" customWidth="1"/>
    <col min="5386" max="5386" width="4.7109375" style="29" customWidth="1"/>
    <col min="5387" max="5387" width="12" style="29" customWidth="1"/>
    <col min="5388" max="5389" width="13.7109375" style="29" customWidth="1"/>
    <col min="5390" max="5390" width="16.28515625" style="29" customWidth="1"/>
    <col min="5391" max="5391" width="1.42578125" style="29" customWidth="1"/>
    <col min="5392" max="5632" width="9.140625" style="29"/>
    <col min="5633" max="5633" width="2" style="29" customWidth="1"/>
    <col min="5634" max="5634" width="1.85546875" style="29" customWidth="1"/>
    <col min="5635" max="5635" width="3.85546875" style="29" customWidth="1"/>
    <col min="5636" max="5636" width="9" style="29" customWidth="1"/>
    <col min="5637" max="5637" width="13.28515625" style="29" customWidth="1"/>
    <col min="5638" max="5638" width="9" style="29" customWidth="1"/>
    <col min="5639" max="5639" width="6.7109375" style="29" customWidth="1"/>
    <col min="5640" max="5641" width="13.7109375" style="29" customWidth="1"/>
    <col min="5642" max="5642" width="4.7109375" style="29" customWidth="1"/>
    <col min="5643" max="5643" width="12" style="29" customWidth="1"/>
    <col min="5644" max="5645" width="13.7109375" style="29" customWidth="1"/>
    <col min="5646" max="5646" width="16.28515625" style="29" customWidth="1"/>
    <col min="5647" max="5647" width="1.42578125" style="29" customWidth="1"/>
    <col min="5648" max="5888" width="9.140625" style="29"/>
    <col min="5889" max="5889" width="2" style="29" customWidth="1"/>
    <col min="5890" max="5890" width="1.85546875" style="29" customWidth="1"/>
    <col min="5891" max="5891" width="3.85546875" style="29" customWidth="1"/>
    <col min="5892" max="5892" width="9" style="29" customWidth="1"/>
    <col min="5893" max="5893" width="13.28515625" style="29" customWidth="1"/>
    <col min="5894" max="5894" width="9" style="29" customWidth="1"/>
    <col min="5895" max="5895" width="6.7109375" style="29" customWidth="1"/>
    <col min="5896" max="5897" width="13.7109375" style="29" customWidth="1"/>
    <col min="5898" max="5898" width="4.7109375" style="29" customWidth="1"/>
    <col min="5899" max="5899" width="12" style="29" customWidth="1"/>
    <col min="5900" max="5901" width="13.7109375" style="29" customWidth="1"/>
    <col min="5902" max="5902" width="16.28515625" style="29" customWidth="1"/>
    <col min="5903" max="5903" width="1.42578125" style="29" customWidth="1"/>
    <col min="5904" max="6144" width="9.140625" style="29"/>
    <col min="6145" max="6145" width="2" style="29" customWidth="1"/>
    <col min="6146" max="6146" width="1.85546875" style="29" customWidth="1"/>
    <col min="6147" max="6147" width="3.85546875" style="29" customWidth="1"/>
    <col min="6148" max="6148" width="9" style="29" customWidth="1"/>
    <col min="6149" max="6149" width="13.28515625" style="29" customWidth="1"/>
    <col min="6150" max="6150" width="9" style="29" customWidth="1"/>
    <col min="6151" max="6151" width="6.7109375" style="29" customWidth="1"/>
    <col min="6152" max="6153" width="13.7109375" style="29" customWidth="1"/>
    <col min="6154" max="6154" width="4.7109375" style="29" customWidth="1"/>
    <col min="6155" max="6155" width="12" style="29" customWidth="1"/>
    <col min="6156" max="6157" width="13.7109375" style="29" customWidth="1"/>
    <col min="6158" max="6158" width="16.28515625" style="29" customWidth="1"/>
    <col min="6159" max="6159" width="1.42578125" style="29" customWidth="1"/>
    <col min="6160" max="6400" width="9.140625" style="29"/>
    <col min="6401" max="6401" width="2" style="29" customWidth="1"/>
    <col min="6402" max="6402" width="1.85546875" style="29" customWidth="1"/>
    <col min="6403" max="6403" width="3.85546875" style="29" customWidth="1"/>
    <col min="6404" max="6404" width="9" style="29" customWidth="1"/>
    <col min="6405" max="6405" width="13.28515625" style="29" customWidth="1"/>
    <col min="6406" max="6406" width="9" style="29" customWidth="1"/>
    <col min="6407" max="6407" width="6.7109375" style="29" customWidth="1"/>
    <col min="6408" max="6409" width="13.7109375" style="29" customWidth="1"/>
    <col min="6410" max="6410" width="4.7109375" style="29" customWidth="1"/>
    <col min="6411" max="6411" width="12" style="29" customWidth="1"/>
    <col min="6412" max="6413" width="13.7109375" style="29" customWidth="1"/>
    <col min="6414" max="6414" width="16.28515625" style="29" customWidth="1"/>
    <col min="6415" max="6415" width="1.42578125" style="29" customWidth="1"/>
    <col min="6416" max="6656" width="9.140625" style="29"/>
    <col min="6657" max="6657" width="2" style="29" customWidth="1"/>
    <col min="6658" max="6658" width="1.85546875" style="29" customWidth="1"/>
    <col min="6659" max="6659" width="3.85546875" style="29" customWidth="1"/>
    <col min="6660" max="6660" width="9" style="29" customWidth="1"/>
    <col min="6661" max="6661" width="13.28515625" style="29" customWidth="1"/>
    <col min="6662" max="6662" width="9" style="29" customWidth="1"/>
    <col min="6663" max="6663" width="6.7109375" style="29" customWidth="1"/>
    <col min="6664" max="6665" width="13.7109375" style="29" customWidth="1"/>
    <col min="6666" max="6666" width="4.7109375" style="29" customWidth="1"/>
    <col min="6667" max="6667" width="12" style="29" customWidth="1"/>
    <col min="6668" max="6669" width="13.7109375" style="29" customWidth="1"/>
    <col min="6670" max="6670" width="16.28515625" style="29" customWidth="1"/>
    <col min="6671" max="6671" width="1.42578125" style="29" customWidth="1"/>
    <col min="6672" max="6912" width="9.140625" style="29"/>
    <col min="6913" max="6913" width="2" style="29" customWidth="1"/>
    <col min="6914" max="6914" width="1.85546875" style="29" customWidth="1"/>
    <col min="6915" max="6915" width="3.85546875" style="29" customWidth="1"/>
    <col min="6916" max="6916" width="9" style="29" customWidth="1"/>
    <col min="6917" max="6917" width="13.28515625" style="29" customWidth="1"/>
    <col min="6918" max="6918" width="9" style="29" customWidth="1"/>
    <col min="6919" max="6919" width="6.7109375" style="29" customWidth="1"/>
    <col min="6920" max="6921" width="13.7109375" style="29" customWidth="1"/>
    <col min="6922" max="6922" width="4.7109375" style="29" customWidth="1"/>
    <col min="6923" max="6923" width="12" style="29" customWidth="1"/>
    <col min="6924" max="6925" width="13.7109375" style="29" customWidth="1"/>
    <col min="6926" max="6926" width="16.28515625" style="29" customWidth="1"/>
    <col min="6927" max="6927" width="1.42578125" style="29" customWidth="1"/>
    <col min="6928" max="7168" width="9.140625" style="29"/>
    <col min="7169" max="7169" width="2" style="29" customWidth="1"/>
    <col min="7170" max="7170" width="1.85546875" style="29" customWidth="1"/>
    <col min="7171" max="7171" width="3.85546875" style="29" customWidth="1"/>
    <col min="7172" max="7172" width="9" style="29" customWidth="1"/>
    <col min="7173" max="7173" width="13.28515625" style="29" customWidth="1"/>
    <col min="7174" max="7174" width="9" style="29" customWidth="1"/>
    <col min="7175" max="7175" width="6.7109375" style="29" customWidth="1"/>
    <col min="7176" max="7177" width="13.7109375" style="29" customWidth="1"/>
    <col min="7178" max="7178" width="4.7109375" style="29" customWidth="1"/>
    <col min="7179" max="7179" width="12" style="29" customWidth="1"/>
    <col min="7180" max="7181" width="13.7109375" style="29" customWidth="1"/>
    <col min="7182" max="7182" width="16.28515625" style="29" customWidth="1"/>
    <col min="7183" max="7183" width="1.42578125" style="29" customWidth="1"/>
    <col min="7184" max="7424" width="9.140625" style="29"/>
    <col min="7425" max="7425" width="2" style="29" customWidth="1"/>
    <col min="7426" max="7426" width="1.85546875" style="29" customWidth="1"/>
    <col min="7427" max="7427" width="3.85546875" style="29" customWidth="1"/>
    <col min="7428" max="7428" width="9" style="29" customWidth="1"/>
    <col min="7429" max="7429" width="13.28515625" style="29" customWidth="1"/>
    <col min="7430" max="7430" width="9" style="29" customWidth="1"/>
    <col min="7431" max="7431" width="6.7109375" style="29" customWidth="1"/>
    <col min="7432" max="7433" width="13.7109375" style="29" customWidth="1"/>
    <col min="7434" max="7434" width="4.7109375" style="29" customWidth="1"/>
    <col min="7435" max="7435" width="12" style="29" customWidth="1"/>
    <col min="7436" max="7437" width="13.7109375" style="29" customWidth="1"/>
    <col min="7438" max="7438" width="16.28515625" style="29" customWidth="1"/>
    <col min="7439" max="7439" width="1.42578125" style="29" customWidth="1"/>
    <col min="7440" max="7680" width="9.140625" style="29"/>
    <col min="7681" max="7681" width="2" style="29" customWidth="1"/>
    <col min="7682" max="7682" width="1.85546875" style="29" customWidth="1"/>
    <col min="7683" max="7683" width="3.85546875" style="29" customWidth="1"/>
    <col min="7684" max="7684" width="9" style="29" customWidth="1"/>
    <col min="7685" max="7685" width="13.28515625" style="29" customWidth="1"/>
    <col min="7686" max="7686" width="9" style="29" customWidth="1"/>
    <col min="7687" max="7687" width="6.7109375" style="29" customWidth="1"/>
    <col min="7688" max="7689" width="13.7109375" style="29" customWidth="1"/>
    <col min="7690" max="7690" width="4.7109375" style="29" customWidth="1"/>
    <col min="7691" max="7691" width="12" style="29" customWidth="1"/>
    <col min="7692" max="7693" width="13.7109375" style="29" customWidth="1"/>
    <col min="7694" max="7694" width="16.28515625" style="29" customWidth="1"/>
    <col min="7695" max="7695" width="1.42578125" style="29" customWidth="1"/>
    <col min="7696" max="7936" width="9.140625" style="29"/>
    <col min="7937" max="7937" width="2" style="29" customWidth="1"/>
    <col min="7938" max="7938" width="1.85546875" style="29" customWidth="1"/>
    <col min="7939" max="7939" width="3.85546875" style="29" customWidth="1"/>
    <col min="7940" max="7940" width="9" style="29" customWidth="1"/>
    <col min="7941" max="7941" width="13.28515625" style="29" customWidth="1"/>
    <col min="7942" max="7942" width="9" style="29" customWidth="1"/>
    <col min="7943" max="7943" width="6.7109375" style="29" customWidth="1"/>
    <col min="7944" max="7945" width="13.7109375" style="29" customWidth="1"/>
    <col min="7946" max="7946" width="4.7109375" style="29" customWidth="1"/>
    <col min="7947" max="7947" width="12" style="29" customWidth="1"/>
    <col min="7948" max="7949" width="13.7109375" style="29" customWidth="1"/>
    <col min="7950" max="7950" width="16.28515625" style="29" customWidth="1"/>
    <col min="7951" max="7951" width="1.42578125" style="29" customWidth="1"/>
    <col min="7952" max="8192" width="9.140625" style="29"/>
    <col min="8193" max="8193" width="2" style="29" customWidth="1"/>
    <col min="8194" max="8194" width="1.85546875" style="29" customWidth="1"/>
    <col min="8195" max="8195" width="3.85546875" style="29" customWidth="1"/>
    <col min="8196" max="8196" width="9" style="29" customWidth="1"/>
    <col min="8197" max="8197" width="13.28515625" style="29" customWidth="1"/>
    <col min="8198" max="8198" width="9" style="29" customWidth="1"/>
    <col min="8199" max="8199" width="6.7109375" style="29" customWidth="1"/>
    <col min="8200" max="8201" width="13.7109375" style="29" customWidth="1"/>
    <col min="8202" max="8202" width="4.7109375" style="29" customWidth="1"/>
    <col min="8203" max="8203" width="12" style="29" customWidth="1"/>
    <col min="8204" max="8205" width="13.7109375" style="29" customWidth="1"/>
    <col min="8206" max="8206" width="16.28515625" style="29" customWidth="1"/>
    <col min="8207" max="8207" width="1.42578125" style="29" customWidth="1"/>
    <col min="8208" max="8448" width="9.140625" style="29"/>
    <col min="8449" max="8449" width="2" style="29" customWidth="1"/>
    <col min="8450" max="8450" width="1.85546875" style="29" customWidth="1"/>
    <col min="8451" max="8451" width="3.85546875" style="29" customWidth="1"/>
    <col min="8452" max="8452" width="9" style="29" customWidth="1"/>
    <col min="8453" max="8453" width="13.28515625" style="29" customWidth="1"/>
    <col min="8454" max="8454" width="9" style="29" customWidth="1"/>
    <col min="8455" max="8455" width="6.7109375" style="29" customWidth="1"/>
    <col min="8456" max="8457" width="13.7109375" style="29" customWidth="1"/>
    <col min="8458" max="8458" width="4.7109375" style="29" customWidth="1"/>
    <col min="8459" max="8459" width="12" style="29" customWidth="1"/>
    <col min="8460" max="8461" width="13.7109375" style="29" customWidth="1"/>
    <col min="8462" max="8462" width="16.28515625" style="29" customWidth="1"/>
    <col min="8463" max="8463" width="1.42578125" style="29" customWidth="1"/>
    <col min="8464" max="8704" width="9.140625" style="29"/>
    <col min="8705" max="8705" width="2" style="29" customWidth="1"/>
    <col min="8706" max="8706" width="1.85546875" style="29" customWidth="1"/>
    <col min="8707" max="8707" width="3.85546875" style="29" customWidth="1"/>
    <col min="8708" max="8708" width="9" style="29" customWidth="1"/>
    <col min="8709" max="8709" width="13.28515625" style="29" customWidth="1"/>
    <col min="8710" max="8710" width="9" style="29" customWidth="1"/>
    <col min="8711" max="8711" width="6.7109375" style="29" customWidth="1"/>
    <col min="8712" max="8713" width="13.7109375" style="29" customWidth="1"/>
    <col min="8714" max="8714" width="4.7109375" style="29" customWidth="1"/>
    <col min="8715" max="8715" width="12" style="29" customWidth="1"/>
    <col min="8716" max="8717" width="13.7109375" style="29" customWidth="1"/>
    <col min="8718" max="8718" width="16.28515625" style="29" customWidth="1"/>
    <col min="8719" max="8719" width="1.42578125" style="29" customWidth="1"/>
    <col min="8720" max="8960" width="9.140625" style="29"/>
    <col min="8961" max="8961" width="2" style="29" customWidth="1"/>
    <col min="8962" max="8962" width="1.85546875" style="29" customWidth="1"/>
    <col min="8963" max="8963" width="3.85546875" style="29" customWidth="1"/>
    <col min="8964" max="8964" width="9" style="29" customWidth="1"/>
    <col min="8965" max="8965" width="13.28515625" style="29" customWidth="1"/>
    <col min="8966" max="8966" width="9" style="29" customWidth="1"/>
    <col min="8967" max="8967" width="6.7109375" style="29" customWidth="1"/>
    <col min="8968" max="8969" width="13.7109375" style="29" customWidth="1"/>
    <col min="8970" max="8970" width="4.7109375" style="29" customWidth="1"/>
    <col min="8971" max="8971" width="12" style="29" customWidth="1"/>
    <col min="8972" max="8973" width="13.7109375" style="29" customWidth="1"/>
    <col min="8974" max="8974" width="16.28515625" style="29" customWidth="1"/>
    <col min="8975" max="8975" width="1.42578125" style="29" customWidth="1"/>
    <col min="8976" max="9216" width="9.140625" style="29"/>
    <col min="9217" max="9217" width="2" style="29" customWidth="1"/>
    <col min="9218" max="9218" width="1.85546875" style="29" customWidth="1"/>
    <col min="9219" max="9219" width="3.85546875" style="29" customWidth="1"/>
    <col min="9220" max="9220" width="9" style="29" customWidth="1"/>
    <col min="9221" max="9221" width="13.28515625" style="29" customWidth="1"/>
    <col min="9222" max="9222" width="9" style="29" customWidth="1"/>
    <col min="9223" max="9223" width="6.7109375" style="29" customWidth="1"/>
    <col min="9224" max="9225" width="13.7109375" style="29" customWidth="1"/>
    <col min="9226" max="9226" width="4.7109375" style="29" customWidth="1"/>
    <col min="9227" max="9227" width="12" style="29" customWidth="1"/>
    <col min="9228" max="9229" width="13.7109375" style="29" customWidth="1"/>
    <col min="9230" max="9230" width="16.28515625" style="29" customWidth="1"/>
    <col min="9231" max="9231" width="1.42578125" style="29" customWidth="1"/>
    <col min="9232" max="9472" width="9.140625" style="29"/>
    <col min="9473" max="9473" width="2" style="29" customWidth="1"/>
    <col min="9474" max="9474" width="1.85546875" style="29" customWidth="1"/>
    <col min="9475" max="9475" width="3.85546875" style="29" customWidth="1"/>
    <col min="9476" max="9476" width="9" style="29" customWidth="1"/>
    <col min="9477" max="9477" width="13.28515625" style="29" customWidth="1"/>
    <col min="9478" max="9478" width="9" style="29" customWidth="1"/>
    <col min="9479" max="9479" width="6.7109375" style="29" customWidth="1"/>
    <col min="9480" max="9481" width="13.7109375" style="29" customWidth="1"/>
    <col min="9482" max="9482" width="4.7109375" style="29" customWidth="1"/>
    <col min="9483" max="9483" width="12" style="29" customWidth="1"/>
    <col min="9484" max="9485" width="13.7109375" style="29" customWidth="1"/>
    <col min="9486" max="9486" width="16.28515625" style="29" customWidth="1"/>
    <col min="9487" max="9487" width="1.42578125" style="29" customWidth="1"/>
    <col min="9488" max="9728" width="9.140625" style="29"/>
    <col min="9729" max="9729" width="2" style="29" customWidth="1"/>
    <col min="9730" max="9730" width="1.85546875" style="29" customWidth="1"/>
    <col min="9731" max="9731" width="3.85546875" style="29" customWidth="1"/>
    <col min="9732" max="9732" width="9" style="29" customWidth="1"/>
    <col min="9733" max="9733" width="13.28515625" style="29" customWidth="1"/>
    <col min="9734" max="9734" width="9" style="29" customWidth="1"/>
    <col min="9735" max="9735" width="6.7109375" style="29" customWidth="1"/>
    <col min="9736" max="9737" width="13.7109375" style="29" customWidth="1"/>
    <col min="9738" max="9738" width="4.7109375" style="29" customWidth="1"/>
    <col min="9739" max="9739" width="12" style="29" customWidth="1"/>
    <col min="9740" max="9741" width="13.7109375" style="29" customWidth="1"/>
    <col min="9742" max="9742" width="16.28515625" style="29" customWidth="1"/>
    <col min="9743" max="9743" width="1.42578125" style="29" customWidth="1"/>
    <col min="9744" max="9984" width="9.140625" style="29"/>
    <col min="9985" max="9985" width="2" style="29" customWidth="1"/>
    <col min="9986" max="9986" width="1.85546875" style="29" customWidth="1"/>
    <col min="9987" max="9987" width="3.85546875" style="29" customWidth="1"/>
    <col min="9988" max="9988" width="9" style="29" customWidth="1"/>
    <col min="9989" max="9989" width="13.28515625" style="29" customWidth="1"/>
    <col min="9990" max="9990" width="9" style="29" customWidth="1"/>
    <col min="9991" max="9991" width="6.7109375" style="29" customWidth="1"/>
    <col min="9992" max="9993" width="13.7109375" style="29" customWidth="1"/>
    <col min="9994" max="9994" width="4.7109375" style="29" customWidth="1"/>
    <col min="9995" max="9995" width="12" style="29" customWidth="1"/>
    <col min="9996" max="9997" width="13.7109375" style="29" customWidth="1"/>
    <col min="9998" max="9998" width="16.28515625" style="29" customWidth="1"/>
    <col min="9999" max="9999" width="1.42578125" style="29" customWidth="1"/>
    <col min="10000" max="10240" width="9.140625" style="29"/>
    <col min="10241" max="10241" width="2" style="29" customWidth="1"/>
    <col min="10242" max="10242" width="1.85546875" style="29" customWidth="1"/>
    <col min="10243" max="10243" width="3.85546875" style="29" customWidth="1"/>
    <col min="10244" max="10244" width="9" style="29" customWidth="1"/>
    <col min="10245" max="10245" width="13.28515625" style="29" customWidth="1"/>
    <col min="10246" max="10246" width="9" style="29" customWidth="1"/>
    <col min="10247" max="10247" width="6.7109375" style="29" customWidth="1"/>
    <col min="10248" max="10249" width="13.7109375" style="29" customWidth="1"/>
    <col min="10250" max="10250" width="4.7109375" style="29" customWidth="1"/>
    <col min="10251" max="10251" width="12" style="29" customWidth="1"/>
    <col min="10252" max="10253" width="13.7109375" style="29" customWidth="1"/>
    <col min="10254" max="10254" width="16.28515625" style="29" customWidth="1"/>
    <col min="10255" max="10255" width="1.42578125" style="29" customWidth="1"/>
    <col min="10256" max="10496" width="9.140625" style="29"/>
    <col min="10497" max="10497" width="2" style="29" customWidth="1"/>
    <col min="10498" max="10498" width="1.85546875" style="29" customWidth="1"/>
    <col min="10499" max="10499" width="3.85546875" style="29" customWidth="1"/>
    <col min="10500" max="10500" width="9" style="29" customWidth="1"/>
    <col min="10501" max="10501" width="13.28515625" style="29" customWidth="1"/>
    <col min="10502" max="10502" width="9" style="29" customWidth="1"/>
    <col min="10503" max="10503" width="6.7109375" style="29" customWidth="1"/>
    <col min="10504" max="10505" width="13.7109375" style="29" customWidth="1"/>
    <col min="10506" max="10506" width="4.7109375" style="29" customWidth="1"/>
    <col min="10507" max="10507" width="12" style="29" customWidth="1"/>
    <col min="10508" max="10509" width="13.7109375" style="29" customWidth="1"/>
    <col min="10510" max="10510" width="16.28515625" style="29" customWidth="1"/>
    <col min="10511" max="10511" width="1.42578125" style="29" customWidth="1"/>
    <col min="10512" max="10752" width="9.140625" style="29"/>
    <col min="10753" max="10753" width="2" style="29" customWidth="1"/>
    <col min="10754" max="10754" width="1.85546875" style="29" customWidth="1"/>
    <col min="10755" max="10755" width="3.85546875" style="29" customWidth="1"/>
    <col min="10756" max="10756" width="9" style="29" customWidth="1"/>
    <col min="10757" max="10757" width="13.28515625" style="29" customWidth="1"/>
    <col min="10758" max="10758" width="9" style="29" customWidth="1"/>
    <col min="10759" max="10759" width="6.7109375" style="29" customWidth="1"/>
    <col min="10760" max="10761" width="13.7109375" style="29" customWidth="1"/>
    <col min="10762" max="10762" width="4.7109375" style="29" customWidth="1"/>
    <col min="10763" max="10763" width="12" style="29" customWidth="1"/>
    <col min="10764" max="10765" width="13.7109375" style="29" customWidth="1"/>
    <col min="10766" max="10766" width="16.28515625" style="29" customWidth="1"/>
    <col min="10767" max="10767" width="1.42578125" style="29" customWidth="1"/>
    <col min="10768" max="11008" width="9.140625" style="29"/>
    <col min="11009" max="11009" width="2" style="29" customWidth="1"/>
    <col min="11010" max="11010" width="1.85546875" style="29" customWidth="1"/>
    <col min="11011" max="11011" width="3.85546875" style="29" customWidth="1"/>
    <col min="11012" max="11012" width="9" style="29" customWidth="1"/>
    <col min="11013" max="11013" width="13.28515625" style="29" customWidth="1"/>
    <col min="11014" max="11014" width="9" style="29" customWidth="1"/>
    <col min="11015" max="11015" width="6.7109375" style="29" customWidth="1"/>
    <col min="11016" max="11017" width="13.7109375" style="29" customWidth="1"/>
    <col min="11018" max="11018" width="4.7109375" style="29" customWidth="1"/>
    <col min="11019" max="11019" width="12" style="29" customWidth="1"/>
    <col min="11020" max="11021" width="13.7109375" style="29" customWidth="1"/>
    <col min="11022" max="11022" width="16.28515625" style="29" customWidth="1"/>
    <col min="11023" max="11023" width="1.42578125" style="29" customWidth="1"/>
    <col min="11024" max="11264" width="9.140625" style="29"/>
    <col min="11265" max="11265" width="2" style="29" customWidth="1"/>
    <col min="11266" max="11266" width="1.85546875" style="29" customWidth="1"/>
    <col min="11267" max="11267" width="3.85546875" style="29" customWidth="1"/>
    <col min="11268" max="11268" width="9" style="29" customWidth="1"/>
    <col min="11269" max="11269" width="13.28515625" style="29" customWidth="1"/>
    <col min="11270" max="11270" width="9" style="29" customWidth="1"/>
    <col min="11271" max="11271" width="6.7109375" style="29" customWidth="1"/>
    <col min="11272" max="11273" width="13.7109375" style="29" customWidth="1"/>
    <col min="11274" max="11274" width="4.7109375" style="29" customWidth="1"/>
    <col min="11275" max="11275" width="12" style="29" customWidth="1"/>
    <col min="11276" max="11277" width="13.7109375" style="29" customWidth="1"/>
    <col min="11278" max="11278" width="16.28515625" style="29" customWidth="1"/>
    <col min="11279" max="11279" width="1.42578125" style="29" customWidth="1"/>
    <col min="11280" max="11520" width="9.140625" style="29"/>
    <col min="11521" max="11521" width="2" style="29" customWidth="1"/>
    <col min="11522" max="11522" width="1.85546875" style="29" customWidth="1"/>
    <col min="11523" max="11523" width="3.85546875" style="29" customWidth="1"/>
    <col min="11524" max="11524" width="9" style="29" customWidth="1"/>
    <col min="11525" max="11525" width="13.28515625" style="29" customWidth="1"/>
    <col min="11526" max="11526" width="9" style="29" customWidth="1"/>
    <col min="11527" max="11527" width="6.7109375" style="29" customWidth="1"/>
    <col min="11528" max="11529" width="13.7109375" style="29" customWidth="1"/>
    <col min="11530" max="11530" width="4.7109375" style="29" customWidth="1"/>
    <col min="11531" max="11531" width="12" style="29" customWidth="1"/>
    <col min="11532" max="11533" width="13.7109375" style="29" customWidth="1"/>
    <col min="11534" max="11534" width="16.28515625" style="29" customWidth="1"/>
    <col min="11535" max="11535" width="1.42578125" style="29" customWidth="1"/>
    <col min="11536" max="11776" width="9.140625" style="29"/>
    <col min="11777" max="11777" width="2" style="29" customWidth="1"/>
    <col min="11778" max="11778" width="1.85546875" style="29" customWidth="1"/>
    <col min="11779" max="11779" width="3.85546875" style="29" customWidth="1"/>
    <col min="11780" max="11780" width="9" style="29" customWidth="1"/>
    <col min="11781" max="11781" width="13.28515625" style="29" customWidth="1"/>
    <col min="11782" max="11782" width="9" style="29" customWidth="1"/>
    <col min="11783" max="11783" width="6.7109375" style="29" customWidth="1"/>
    <col min="11784" max="11785" width="13.7109375" style="29" customWidth="1"/>
    <col min="11786" max="11786" width="4.7109375" style="29" customWidth="1"/>
    <col min="11787" max="11787" width="12" style="29" customWidth="1"/>
    <col min="11788" max="11789" width="13.7109375" style="29" customWidth="1"/>
    <col min="11790" max="11790" width="16.28515625" style="29" customWidth="1"/>
    <col min="11791" max="11791" width="1.42578125" style="29" customWidth="1"/>
    <col min="11792" max="12032" width="9.140625" style="29"/>
    <col min="12033" max="12033" width="2" style="29" customWidth="1"/>
    <col min="12034" max="12034" width="1.85546875" style="29" customWidth="1"/>
    <col min="12035" max="12035" width="3.85546875" style="29" customWidth="1"/>
    <col min="12036" max="12036" width="9" style="29" customWidth="1"/>
    <col min="12037" max="12037" width="13.28515625" style="29" customWidth="1"/>
    <col min="12038" max="12038" width="9" style="29" customWidth="1"/>
    <col min="12039" max="12039" width="6.7109375" style="29" customWidth="1"/>
    <col min="12040" max="12041" width="13.7109375" style="29" customWidth="1"/>
    <col min="12042" max="12042" width="4.7109375" style="29" customWidth="1"/>
    <col min="12043" max="12043" width="12" style="29" customWidth="1"/>
    <col min="12044" max="12045" width="13.7109375" style="29" customWidth="1"/>
    <col min="12046" max="12046" width="16.28515625" style="29" customWidth="1"/>
    <col min="12047" max="12047" width="1.42578125" style="29" customWidth="1"/>
    <col min="12048" max="12288" width="9.140625" style="29"/>
    <col min="12289" max="12289" width="2" style="29" customWidth="1"/>
    <col min="12290" max="12290" width="1.85546875" style="29" customWidth="1"/>
    <col min="12291" max="12291" width="3.85546875" style="29" customWidth="1"/>
    <col min="12292" max="12292" width="9" style="29" customWidth="1"/>
    <col min="12293" max="12293" width="13.28515625" style="29" customWidth="1"/>
    <col min="12294" max="12294" width="9" style="29" customWidth="1"/>
    <col min="12295" max="12295" width="6.7109375" style="29" customWidth="1"/>
    <col min="12296" max="12297" width="13.7109375" style="29" customWidth="1"/>
    <col min="12298" max="12298" width="4.7109375" style="29" customWidth="1"/>
    <col min="12299" max="12299" width="12" style="29" customWidth="1"/>
    <col min="12300" max="12301" width="13.7109375" style="29" customWidth="1"/>
    <col min="12302" max="12302" width="16.28515625" style="29" customWidth="1"/>
    <col min="12303" max="12303" width="1.42578125" style="29" customWidth="1"/>
    <col min="12304" max="12544" width="9.140625" style="29"/>
    <col min="12545" max="12545" width="2" style="29" customWidth="1"/>
    <col min="12546" max="12546" width="1.85546875" style="29" customWidth="1"/>
    <col min="12547" max="12547" width="3.85546875" style="29" customWidth="1"/>
    <col min="12548" max="12548" width="9" style="29" customWidth="1"/>
    <col min="12549" max="12549" width="13.28515625" style="29" customWidth="1"/>
    <col min="12550" max="12550" width="9" style="29" customWidth="1"/>
    <col min="12551" max="12551" width="6.7109375" style="29" customWidth="1"/>
    <col min="12552" max="12553" width="13.7109375" style="29" customWidth="1"/>
    <col min="12554" max="12554" width="4.7109375" style="29" customWidth="1"/>
    <col min="12555" max="12555" width="12" style="29" customWidth="1"/>
    <col min="12556" max="12557" width="13.7109375" style="29" customWidth="1"/>
    <col min="12558" max="12558" width="16.28515625" style="29" customWidth="1"/>
    <col min="12559" max="12559" width="1.42578125" style="29" customWidth="1"/>
    <col min="12560" max="12800" width="9.140625" style="29"/>
    <col min="12801" max="12801" width="2" style="29" customWidth="1"/>
    <col min="12802" max="12802" width="1.85546875" style="29" customWidth="1"/>
    <col min="12803" max="12803" width="3.85546875" style="29" customWidth="1"/>
    <col min="12804" max="12804" width="9" style="29" customWidth="1"/>
    <col min="12805" max="12805" width="13.28515625" style="29" customWidth="1"/>
    <col min="12806" max="12806" width="9" style="29" customWidth="1"/>
    <col min="12807" max="12807" width="6.7109375" style="29" customWidth="1"/>
    <col min="12808" max="12809" width="13.7109375" style="29" customWidth="1"/>
    <col min="12810" max="12810" width="4.7109375" style="29" customWidth="1"/>
    <col min="12811" max="12811" width="12" style="29" customWidth="1"/>
    <col min="12812" max="12813" width="13.7109375" style="29" customWidth="1"/>
    <col min="12814" max="12814" width="16.28515625" style="29" customWidth="1"/>
    <col min="12815" max="12815" width="1.42578125" style="29" customWidth="1"/>
    <col min="12816" max="13056" width="9.140625" style="29"/>
    <col min="13057" max="13057" width="2" style="29" customWidth="1"/>
    <col min="13058" max="13058" width="1.85546875" style="29" customWidth="1"/>
    <col min="13059" max="13059" width="3.85546875" style="29" customWidth="1"/>
    <col min="13060" max="13060" width="9" style="29" customWidth="1"/>
    <col min="13061" max="13061" width="13.28515625" style="29" customWidth="1"/>
    <col min="13062" max="13062" width="9" style="29" customWidth="1"/>
    <col min="13063" max="13063" width="6.7109375" style="29" customWidth="1"/>
    <col min="13064" max="13065" width="13.7109375" style="29" customWidth="1"/>
    <col min="13066" max="13066" width="4.7109375" style="29" customWidth="1"/>
    <col min="13067" max="13067" width="12" style="29" customWidth="1"/>
    <col min="13068" max="13069" width="13.7109375" style="29" customWidth="1"/>
    <col min="13070" max="13070" width="16.28515625" style="29" customWidth="1"/>
    <col min="13071" max="13071" width="1.42578125" style="29" customWidth="1"/>
    <col min="13072" max="13312" width="9.140625" style="29"/>
    <col min="13313" max="13313" width="2" style="29" customWidth="1"/>
    <col min="13314" max="13314" width="1.85546875" style="29" customWidth="1"/>
    <col min="13315" max="13315" width="3.85546875" style="29" customWidth="1"/>
    <col min="13316" max="13316" width="9" style="29" customWidth="1"/>
    <col min="13317" max="13317" width="13.28515625" style="29" customWidth="1"/>
    <col min="13318" max="13318" width="9" style="29" customWidth="1"/>
    <col min="13319" max="13319" width="6.7109375" style="29" customWidth="1"/>
    <col min="13320" max="13321" width="13.7109375" style="29" customWidth="1"/>
    <col min="13322" max="13322" width="4.7109375" style="29" customWidth="1"/>
    <col min="13323" max="13323" width="12" style="29" customWidth="1"/>
    <col min="13324" max="13325" width="13.7109375" style="29" customWidth="1"/>
    <col min="13326" max="13326" width="16.28515625" style="29" customWidth="1"/>
    <col min="13327" max="13327" width="1.42578125" style="29" customWidth="1"/>
    <col min="13328" max="13568" width="9.140625" style="29"/>
    <col min="13569" max="13569" width="2" style="29" customWidth="1"/>
    <col min="13570" max="13570" width="1.85546875" style="29" customWidth="1"/>
    <col min="13571" max="13571" width="3.85546875" style="29" customWidth="1"/>
    <col min="13572" max="13572" width="9" style="29" customWidth="1"/>
    <col min="13573" max="13573" width="13.28515625" style="29" customWidth="1"/>
    <col min="13574" max="13574" width="9" style="29" customWidth="1"/>
    <col min="13575" max="13575" width="6.7109375" style="29" customWidth="1"/>
    <col min="13576" max="13577" width="13.7109375" style="29" customWidth="1"/>
    <col min="13578" max="13578" width="4.7109375" style="29" customWidth="1"/>
    <col min="13579" max="13579" width="12" style="29" customWidth="1"/>
    <col min="13580" max="13581" width="13.7109375" style="29" customWidth="1"/>
    <col min="13582" max="13582" width="16.28515625" style="29" customWidth="1"/>
    <col min="13583" max="13583" width="1.42578125" style="29" customWidth="1"/>
    <col min="13584" max="13824" width="9.140625" style="29"/>
    <col min="13825" max="13825" width="2" style="29" customWidth="1"/>
    <col min="13826" max="13826" width="1.85546875" style="29" customWidth="1"/>
    <col min="13827" max="13827" width="3.85546875" style="29" customWidth="1"/>
    <col min="13828" max="13828" width="9" style="29" customWidth="1"/>
    <col min="13829" max="13829" width="13.28515625" style="29" customWidth="1"/>
    <col min="13830" max="13830" width="9" style="29" customWidth="1"/>
    <col min="13831" max="13831" width="6.7109375" style="29" customWidth="1"/>
    <col min="13832" max="13833" width="13.7109375" style="29" customWidth="1"/>
    <col min="13834" max="13834" width="4.7109375" style="29" customWidth="1"/>
    <col min="13835" max="13835" width="12" style="29" customWidth="1"/>
    <col min="13836" max="13837" width="13.7109375" style="29" customWidth="1"/>
    <col min="13838" max="13838" width="16.28515625" style="29" customWidth="1"/>
    <col min="13839" max="13839" width="1.42578125" style="29" customWidth="1"/>
    <col min="13840" max="14080" width="9.140625" style="29"/>
    <col min="14081" max="14081" width="2" style="29" customWidth="1"/>
    <col min="14082" max="14082" width="1.85546875" style="29" customWidth="1"/>
    <col min="14083" max="14083" width="3.85546875" style="29" customWidth="1"/>
    <col min="14084" max="14084" width="9" style="29" customWidth="1"/>
    <col min="14085" max="14085" width="13.28515625" style="29" customWidth="1"/>
    <col min="14086" max="14086" width="9" style="29" customWidth="1"/>
    <col min="14087" max="14087" width="6.7109375" style="29" customWidth="1"/>
    <col min="14088" max="14089" width="13.7109375" style="29" customWidth="1"/>
    <col min="14090" max="14090" width="4.7109375" style="29" customWidth="1"/>
    <col min="14091" max="14091" width="12" style="29" customWidth="1"/>
    <col min="14092" max="14093" width="13.7109375" style="29" customWidth="1"/>
    <col min="14094" max="14094" width="16.28515625" style="29" customWidth="1"/>
    <col min="14095" max="14095" width="1.42578125" style="29" customWidth="1"/>
    <col min="14096" max="14336" width="9.140625" style="29"/>
    <col min="14337" max="14337" width="2" style="29" customWidth="1"/>
    <col min="14338" max="14338" width="1.85546875" style="29" customWidth="1"/>
    <col min="14339" max="14339" width="3.85546875" style="29" customWidth="1"/>
    <col min="14340" max="14340" width="9" style="29" customWidth="1"/>
    <col min="14341" max="14341" width="13.28515625" style="29" customWidth="1"/>
    <col min="14342" max="14342" width="9" style="29" customWidth="1"/>
    <col min="14343" max="14343" width="6.7109375" style="29" customWidth="1"/>
    <col min="14344" max="14345" width="13.7109375" style="29" customWidth="1"/>
    <col min="14346" max="14346" width="4.7109375" style="29" customWidth="1"/>
    <col min="14347" max="14347" width="12" style="29" customWidth="1"/>
    <col min="14348" max="14349" width="13.7109375" style="29" customWidth="1"/>
    <col min="14350" max="14350" width="16.28515625" style="29" customWidth="1"/>
    <col min="14351" max="14351" width="1.42578125" style="29" customWidth="1"/>
    <col min="14352" max="14592" width="9.140625" style="29"/>
    <col min="14593" max="14593" width="2" style="29" customWidth="1"/>
    <col min="14594" max="14594" width="1.85546875" style="29" customWidth="1"/>
    <col min="14595" max="14595" width="3.85546875" style="29" customWidth="1"/>
    <col min="14596" max="14596" width="9" style="29" customWidth="1"/>
    <col min="14597" max="14597" width="13.28515625" style="29" customWidth="1"/>
    <col min="14598" max="14598" width="9" style="29" customWidth="1"/>
    <col min="14599" max="14599" width="6.7109375" style="29" customWidth="1"/>
    <col min="14600" max="14601" width="13.7109375" style="29" customWidth="1"/>
    <col min="14602" max="14602" width="4.7109375" style="29" customWidth="1"/>
    <col min="14603" max="14603" width="12" style="29" customWidth="1"/>
    <col min="14604" max="14605" width="13.7109375" style="29" customWidth="1"/>
    <col min="14606" max="14606" width="16.28515625" style="29" customWidth="1"/>
    <col min="14607" max="14607" width="1.42578125" style="29" customWidth="1"/>
    <col min="14608" max="14848" width="9.140625" style="29"/>
    <col min="14849" max="14849" width="2" style="29" customWidth="1"/>
    <col min="14850" max="14850" width="1.85546875" style="29" customWidth="1"/>
    <col min="14851" max="14851" width="3.85546875" style="29" customWidth="1"/>
    <col min="14852" max="14852" width="9" style="29" customWidth="1"/>
    <col min="14853" max="14853" width="13.28515625" style="29" customWidth="1"/>
    <col min="14854" max="14854" width="9" style="29" customWidth="1"/>
    <col min="14855" max="14855" width="6.7109375" style="29" customWidth="1"/>
    <col min="14856" max="14857" width="13.7109375" style="29" customWidth="1"/>
    <col min="14858" max="14858" width="4.7109375" style="29" customWidth="1"/>
    <col min="14859" max="14859" width="12" style="29" customWidth="1"/>
    <col min="14860" max="14861" width="13.7109375" style="29" customWidth="1"/>
    <col min="14862" max="14862" width="16.28515625" style="29" customWidth="1"/>
    <col min="14863" max="14863" width="1.42578125" style="29" customWidth="1"/>
    <col min="14864" max="15104" width="9.140625" style="29"/>
    <col min="15105" max="15105" width="2" style="29" customWidth="1"/>
    <col min="15106" max="15106" width="1.85546875" style="29" customWidth="1"/>
    <col min="15107" max="15107" width="3.85546875" style="29" customWidth="1"/>
    <col min="15108" max="15108" width="9" style="29" customWidth="1"/>
    <col min="15109" max="15109" width="13.28515625" style="29" customWidth="1"/>
    <col min="15110" max="15110" width="9" style="29" customWidth="1"/>
    <col min="15111" max="15111" width="6.7109375" style="29" customWidth="1"/>
    <col min="15112" max="15113" width="13.7109375" style="29" customWidth="1"/>
    <col min="15114" max="15114" width="4.7109375" style="29" customWidth="1"/>
    <col min="15115" max="15115" width="12" style="29" customWidth="1"/>
    <col min="15116" max="15117" width="13.7109375" style="29" customWidth="1"/>
    <col min="15118" max="15118" width="16.28515625" style="29" customWidth="1"/>
    <col min="15119" max="15119" width="1.42578125" style="29" customWidth="1"/>
    <col min="15120" max="15360" width="9.140625" style="29"/>
    <col min="15361" max="15361" width="2" style="29" customWidth="1"/>
    <col min="15362" max="15362" width="1.85546875" style="29" customWidth="1"/>
    <col min="15363" max="15363" width="3.85546875" style="29" customWidth="1"/>
    <col min="15364" max="15364" width="9" style="29" customWidth="1"/>
    <col min="15365" max="15365" width="13.28515625" style="29" customWidth="1"/>
    <col min="15366" max="15366" width="9" style="29" customWidth="1"/>
    <col min="15367" max="15367" width="6.7109375" style="29" customWidth="1"/>
    <col min="15368" max="15369" width="13.7109375" style="29" customWidth="1"/>
    <col min="15370" max="15370" width="4.7109375" style="29" customWidth="1"/>
    <col min="15371" max="15371" width="12" style="29" customWidth="1"/>
    <col min="15372" max="15373" width="13.7109375" style="29" customWidth="1"/>
    <col min="15374" max="15374" width="16.28515625" style="29" customWidth="1"/>
    <col min="15375" max="15375" width="1.42578125" style="29" customWidth="1"/>
    <col min="15376" max="15616" width="9.140625" style="29"/>
    <col min="15617" max="15617" width="2" style="29" customWidth="1"/>
    <col min="15618" max="15618" width="1.85546875" style="29" customWidth="1"/>
    <col min="15619" max="15619" width="3.85546875" style="29" customWidth="1"/>
    <col min="15620" max="15620" width="9" style="29" customWidth="1"/>
    <col min="15621" max="15621" width="13.28515625" style="29" customWidth="1"/>
    <col min="15622" max="15622" width="9" style="29" customWidth="1"/>
    <col min="15623" max="15623" width="6.7109375" style="29" customWidth="1"/>
    <col min="15624" max="15625" width="13.7109375" style="29" customWidth="1"/>
    <col min="15626" max="15626" width="4.7109375" style="29" customWidth="1"/>
    <col min="15627" max="15627" width="12" style="29" customWidth="1"/>
    <col min="15628" max="15629" width="13.7109375" style="29" customWidth="1"/>
    <col min="15630" max="15630" width="16.28515625" style="29" customWidth="1"/>
    <col min="15631" max="15631" width="1.42578125" style="29" customWidth="1"/>
    <col min="15632" max="15872" width="9.140625" style="29"/>
    <col min="15873" max="15873" width="2" style="29" customWidth="1"/>
    <col min="15874" max="15874" width="1.85546875" style="29" customWidth="1"/>
    <col min="15875" max="15875" width="3.85546875" style="29" customWidth="1"/>
    <col min="15876" max="15876" width="9" style="29" customWidth="1"/>
    <col min="15877" max="15877" width="13.28515625" style="29" customWidth="1"/>
    <col min="15878" max="15878" width="9" style="29" customWidth="1"/>
    <col min="15879" max="15879" width="6.7109375" style="29" customWidth="1"/>
    <col min="15880" max="15881" width="13.7109375" style="29" customWidth="1"/>
    <col min="15882" max="15882" width="4.7109375" style="29" customWidth="1"/>
    <col min="15883" max="15883" width="12" style="29" customWidth="1"/>
    <col min="15884" max="15885" width="13.7109375" style="29" customWidth="1"/>
    <col min="15886" max="15886" width="16.28515625" style="29" customWidth="1"/>
    <col min="15887" max="15887" width="1.42578125" style="29" customWidth="1"/>
    <col min="15888" max="16128" width="9.140625" style="29"/>
    <col min="16129" max="16129" width="2" style="29" customWidth="1"/>
    <col min="16130" max="16130" width="1.85546875" style="29" customWidth="1"/>
    <col min="16131" max="16131" width="3.85546875" style="29" customWidth="1"/>
    <col min="16132" max="16132" width="9" style="29" customWidth="1"/>
    <col min="16133" max="16133" width="13.28515625" style="29" customWidth="1"/>
    <col min="16134" max="16134" width="9" style="29" customWidth="1"/>
    <col min="16135" max="16135" width="6.7109375" style="29" customWidth="1"/>
    <col min="16136" max="16137" width="13.7109375" style="29" customWidth="1"/>
    <col min="16138" max="16138" width="4.7109375" style="29" customWidth="1"/>
    <col min="16139" max="16139" width="12" style="29" customWidth="1"/>
    <col min="16140" max="16141" width="13.7109375" style="29" customWidth="1"/>
    <col min="16142" max="16142" width="16.28515625" style="29" customWidth="1"/>
    <col min="16143" max="16143" width="1.42578125" style="29" customWidth="1"/>
    <col min="16144" max="16384" width="9.140625" style="29"/>
  </cols>
  <sheetData>
    <row r="1" spans="3:14" x14ac:dyDescent="0.15">
      <c r="C1" s="78" t="s">
        <v>181</v>
      </c>
    </row>
    <row r="2" spans="3:14" ht="6.75" customHeight="1" x14ac:dyDescent="0.15">
      <c r="C2" s="77"/>
      <c r="D2" s="4"/>
      <c r="E2" s="4"/>
      <c r="F2" s="4"/>
      <c r="G2" s="4"/>
      <c r="H2" s="4"/>
      <c r="I2" s="4"/>
      <c r="J2" s="4"/>
      <c r="K2" s="4"/>
      <c r="L2" s="4"/>
      <c r="M2" s="4"/>
      <c r="N2" s="4"/>
    </row>
    <row r="3" spans="3:14" ht="17.25" x14ac:dyDescent="0.2">
      <c r="C3" s="5" t="s">
        <v>36</v>
      </c>
      <c r="D3" s="4"/>
      <c r="E3" s="4"/>
      <c r="F3" s="4"/>
      <c r="G3" s="4"/>
      <c r="H3" s="4"/>
      <c r="I3" s="4"/>
      <c r="J3" s="4"/>
      <c r="K3" s="4"/>
      <c r="L3" s="4"/>
      <c r="M3" s="4"/>
      <c r="N3" s="4"/>
    </row>
    <row r="4" spans="3:14" ht="14.25" thickBot="1" x14ac:dyDescent="0.2">
      <c r="C4" s="4"/>
      <c r="D4" s="4"/>
      <c r="E4" s="4"/>
      <c r="F4" s="4"/>
      <c r="G4" s="4"/>
      <c r="H4" s="4"/>
      <c r="I4" s="4"/>
      <c r="J4" s="4"/>
      <c r="K4" s="4"/>
      <c r="L4" s="4"/>
      <c r="M4" s="4"/>
      <c r="N4" s="4"/>
    </row>
    <row r="5" spans="3:14" ht="32.25" customHeight="1" x14ac:dyDescent="0.15">
      <c r="C5" s="6"/>
      <c r="D5" s="7"/>
      <c r="E5" s="7"/>
      <c r="F5" s="1405" t="s">
        <v>37</v>
      </c>
      <c r="G5" s="1408" t="s">
        <v>38</v>
      </c>
      <c r="H5" s="1411" t="s">
        <v>682</v>
      </c>
      <c r="I5" s="1412"/>
      <c r="J5" s="1412"/>
      <c r="K5" s="1413"/>
      <c r="L5" s="1414" t="s">
        <v>683</v>
      </c>
      <c r="M5" s="1415"/>
      <c r="N5" s="1416"/>
    </row>
    <row r="6" spans="3:14" ht="51" customHeight="1" x14ac:dyDescent="0.15">
      <c r="C6" s="8"/>
      <c r="D6" s="9"/>
      <c r="E6" s="9"/>
      <c r="F6" s="1406"/>
      <c r="G6" s="1409"/>
      <c r="H6" s="10" t="s">
        <v>39</v>
      </c>
      <c r="I6" s="11" t="s">
        <v>40</v>
      </c>
      <c r="J6" s="1417" t="s">
        <v>41</v>
      </c>
      <c r="K6" s="1418"/>
      <c r="L6" s="10" t="s">
        <v>42</v>
      </c>
      <c r="M6" s="11" t="s">
        <v>43</v>
      </c>
      <c r="N6" s="12" t="s">
        <v>44</v>
      </c>
    </row>
    <row r="7" spans="3:14" ht="32.25" customHeight="1" thickBot="1" x14ac:dyDescent="0.2">
      <c r="C7" s="8"/>
      <c r="D7" s="9"/>
      <c r="E7" s="9"/>
      <c r="F7" s="1407"/>
      <c r="G7" s="1410"/>
      <c r="H7" s="13" t="s">
        <v>45</v>
      </c>
      <c r="I7" s="14" t="s">
        <v>45</v>
      </c>
      <c r="J7" s="1419" t="s">
        <v>46</v>
      </c>
      <c r="K7" s="1420"/>
      <c r="L7" s="13" t="s">
        <v>45</v>
      </c>
      <c r="M7" s="14" t="s">
        <v>45</v>
      </c>
      <c r="N7" s="15" t="s">
        <v>46</v>
      </c>
    </row>
    <row r="8" spans="3:14" ht="24.75" customHeight="1" thickTop="1" x14ac:dyDescent="0.15">
      <c r="C8" s="1395" t="s">
        <v>47</v>
      </c>
      <c r="D8" s="1396"/>
      <c r="E8" s="1397"/>
      <c r="F8" s="16"/>
      <c r="G8" s="17"/>
      <c r="H8" s="18" t="s">
        <v>48</v>
      </c>
      <c r="I8" s="1398">
        <v>0</v>
      </c>
      <c r="J8" s="1398"/>
      <c r="K8" s="1399"/>
      <c r="L8" s="19"/>
      <c r="M8" s="1398">
        <v>0</v>
      </c>
      <c r="N8" s="1400"/>
    </row>
    <row r="9" spans="3:14" ht="19.5" customHeight="1" x14ac:dyDescent="0.15">
      <c r="C9" s="1401" t="s">
        <v>49</v>
      </c>
      <c r="D9" s="1384" t="s">
        <v>50</v>
      </c>
      <c r="E9" s="1384"/>
      <c r="F9" s="20" t="s">
        <v>51</v>
      </c>
      <c r="G9" s="21">
        <v>38.200000000000003</v>
      </c>
      <c r="H9" s="22">
        <v>0</v>
      </c>
      <c r="I9" s="23">
        <v>0</v>
      </c>
      <c r="J9" s="1385">
        <f>(H9-I9)*$G9</f>
        <v>0</v>
      </c>
      <c r="K9" s="1386"/>
      <c r="L9" s="22">
        <v>0</v>
      </c>
      <c r="M9" s="23">
        <v>0</v>
      </c>
      <c r="N9" s="24">
        <f>(L9-M9)*$G9</f>
        <v>0</v>
      </c>
    </row>
    <row r="10" spans="3:14" ht="19.5" customHeight="1" x14ac:dyDescent="0.15">
      <c r="C10" s="1402"/>
      <c r="D10" s="1404" t="s">
        <v>52</v>
      </c>
      <c r="E10" s="1404"/>
      <c r="F10" s="20" t="s">
        <v>51</v>
      </c>
      <c r="G10" s="21">
        <v>35.299999999999997</v>
      </c>
      <c r="H10" s="22">
        <v>0</v>
      </c>
      <c r="I10" s="23">
        <v>0</v>
      </c>
      <c r="J10" s="1385">
        <f t="shared" ref="J10:J40" si="0">(H10-I10)*$G10</f>
        <v>0</v>
      </c>
      <c r="K10" s="1386"/>
      <c r="L10" s="22">
        <v>0</v>
      </c>
      <c r="M10" s="23">
        <v>0</v>
      </c>
      <c r="N10" s="24">
        <f>(L10-M10)*$G10</f>
        <v>0</v>
      </c>
    </row>
    <row r="11" spans="3:14" ht="19.5" customHeight="1" x14ac:dyDescent="0.15">
      <c r="C11" s="1402"/>
      <c r="D11" s="1384" t="s">
        <v>53</v>
      </c>
      <c r="E11" s="1384"/>
      <c r="F11" s="20" t="s">
        <v>51</v>
      </c>
      <c r="G11" s="21">
        <v>34.6</v>
      </c>
      <c r="H11" s="22">
        <v>0</v>
      </c>
      <c r="I11" s="23">
        <v>0</v>
      </c>
      <c r="J11" s="1385">
        <f t="shared" si="0"/>
        <v>0</v>
      </c>
      <c r="K11" s="1386"/>
      <c r="L11" s="22">
        <v>0</v>
      </c>
      <c r="M11" s="23">
        <v>0</v>
      </c>
      <c r="N11" s="24">
        <f t="shared" ref="N11:N40" si="1">(L11-M11)*$G11</f>
        <v>0</v>
      </c>
    </row>
    <row r="12" spans="3:14" ht="19.5" customHeight="1" x14ac:dyDescent="0.15">
      <c r="C12" s="1402"/>
      <c r="D12" s="1384" t="s">
        <v>54</v>
      </c>
      <c r="E12" s="1384"/>
      <c r="F12" s="20" t="s">
        <v>51</v>
      </c>
      <c r="G12" s="21">
        <v>33.6</v>
      </c>
      <c r="H12" s="22">
        <v>0</v>
      </c>
      <c r="I12" s="23">
        <v>0</v>
      </c>
      <c r="J12" s="1385">
        <f t="shared" si="0"/>
        <v>0</v>
      </c>
      <c r="K12" s="1386"/>
      <c r="L12" s="22">
        <v>0</v>
      </c>
      <c r="M12" s="23">
        <v>0</v>
      </c>
      <c r="N12" s="24">
        <f t="shared" si="1"/>
        <v>0</v>
      </c>
    </row>
    <row r="13" spans="3:14" ht="19.5" customHeight="1" x14ac:dyDescent="0.15">
      <c r="C13" s="1402"/>
      <c r="D13" s="1384" t="s">
        <v>55</v>
      </c>
      <c r="E13" s="1384"/>
      <c r="F13" s="20" t="s">
        <v>51</v>
      </c>
      <c r="G13" s="21">
        <v>36.700000000000003</v>
      </c>
      <c r="H13" s="22">
        <v>0</v>
      </c>
      <c r="I13" s="23">
        <v>0</v>
      </c>
      <c r="J13" s="1385">
        <f t="shared" si="0"/>
        <v>0</v>
      </c>
      <c r="K13" s="1386"/>
      <c r="L13" s="22">
        <v>0</v>
      </c>
      <c r="M13" s="23">
        <v>0</v>
      </c>
      <c r="N13" s="24">
        <f t="shared" si="1"/>
        <v>0</v>
      </c>
    </row>
    <row r="14" spans="3:14" ht="19.5" customHeight="1" x14ac:dyDescent="0.15">
      <c r="C14" s="1402"/>
      <c r="D14" s="1384" t="s">
        <v>56</v>
      </c>
      <c r="E14" s="1384"/>
      <c r="F14" s="20" t="s">
        <v>51</v>
      </c>
      <c r="G14" s="21">
        <v>37.700000000000003</v>
      </c>
      <c r="H14" s="22">
        <v>0</v>
      </c>
      <c r="I14" s="23">
        <v>0</v>
      </c>
      <c r="J14" s="1385">
        <f t="shared" si="0"/>
        <v>0</v>
      </c>
      <c r="K14" s="1386"/>
      <c r="L14" s="22">
        <v>0</v>
      </c>
      <c r="M14" s="23">
        <v>0</v>
      </c>
      <c r="N14" s="24">
        <f t="shared" si="1"/>
        <v>0</v>
      </c>
    </row>
    <row r="15" spans="3:14" ht="19.5" customHeight="1" x14ac:dyDescent="0.15">
      <c r="C15" s="1402"/>
      <c r="D15" s="1384" t="s">
        <v>57</v>
      </c>
      <c r="E15" s="1384"/>
      <c r="F15" s="20" t="s">
        <v>51</v>
      </c>
      <c r="G15" s="21">
        <v>39.1</v>
      </c>
      <c r="H15" s="22">
        <v>0</v>
      </c>
      <c r="I15" s="23">
        <v>0</v>
      </c>
      <c r="J15" s="1385">
        <f t="shared" si="0"/>
        <v>0</v>
      </c>
      <c r="K15" s="1386"/>
      <c r="L15" s="22">
        <v>0</v>
      </c>
      <c r="M15" s="23">
        <v>0</v>
      </c>
      <c r="N15" s="24">
        <f t="shared" si="1"/>
        <v>0</v>
      </c>
    </row>
    <row r="16" spans="3:14" ht="19.5" customHeight="1" x14ac:dyDescent="0.15">
      <c r="C16" s="1402"/>
      <c r="D16" s="1384" t="s">
        <v>58</v>
      </c>
      <c r="E16" s="1384"/>
      <c r="F16" s="20" t="s">
        <v>51</v>
      </c>
      <c r="G16" s="21">
        <v>41.9</v>
      </c>
      <c r="H16" s="22">
        <v>0</v>
      </c>
      <c r="I16" s="23">
        <v>0</v>
      </c>
      <c r="J16" s="1385">
        <f>(H16-I16)*$G16</f>
        <v>0</v>
      </c>
      <c r="K16" s="1386"/>
      <c r="L16" s="22">
        <v>0</v>
      </c>
      <c r="M16" s="23">
        <v>0</v>
      </c>
      <c r="N16" s="24">
        <f>(L16-M16)*$G16</f>
        <v>0</v>
      </c>
    </row>
    <row r="17" spans="3:14" ht="19.5" customHeight="1" x14ac:dyDescent="0.15">
      <c r="C17" s="1402"/>
      <c r="D17" s="1384" t="s">
        <v>59</v>
      </c>
      <c r="E17" s="1384"/>
      <c r="F17" s="20" t="s">
        <v>60</v>
      </c>
      <c r="G17" s="21">
        <v>40.9</v>
      </c>
      <c r="H17" s="22">
        <v>0</v>
      </c>
      <c r="I17" s="23">
        <v>0</v>
      </c>
      <c r="J17" s="1385">
        <f t="shared" si="0"/>
        <v>0</v>
      </c>
      <c r="K17" s="1386"/>
      <c r="L17" s="22">
        <v>0</v>
      </c>
      <c r="M17" s="23">
        <v>0</v>
      </c>
      <c r="N17" s="24">
        <f t="shared" si="1"/>
        <v>0</v>
      </c>
    </row>
    <row r="18" spans="3:14" ht="19.5" customHeight="1" x14ac:dyDescent="0.15">
      <c r="C18" s="1402"/>
      <c r="D18" s="1384" t="s">
        <v>61</v>
      </c>
      <c r="E18" s="1384"/>
      <c r="F18" s="20" t="s">
        <v>60</v>
      </c>
      <c r="G18" s="21">
        <v>29.9</v>
      </c>
      <c r="H18" s="22">
        <v>0</v>
      </c>
      <c r="I18" s="23">
        <v>0</v>
      </c>
      <c r="J18" s="1385">
        <f t="shared" si="0"/>
        <v>0</v>
      </c>
      <c r="K18" s="1386"/>
      <c r="L18" s="22">
        <v>0</v>
      </c>
      <c r="M18" s="23">
        <v>0</v>
      </c>
      <c r="N18" s="24">
        <f t="shared" si="1"/>
        <v>0</v>
      </c>
    </row>
    <row r="19" spans="3:14" ht="19.5" customHeight="1" x14ac:dyDescent="0.15">
      <c r="C19" s="1402"/>
      <c r="D19" s="1384" t="s">
        <v>62</v>
      </c>
      <c r="E19" s="25" t="s">
        <v>63</v>
      </c>
      <c r="F19" s="26" t="s">
        <v>60</v>
      </c>
      <c r="G19" s="21">
        <v>50.8</v>
      </c>
      <c r="H19" s="22">
        <v>0</v>
      </c>
      <c r="I19" s="23">
        <v>0</v>
      </c>
      <c r="J19" s="1385">
        <f t="shared" si="0"/>
        <v>0</v>
      </c>
      <c r="K19" s="1386"/>
      <c r="L19" s="22">
        <v>0</v>
      </c>
      <c r="M19" s="23">
        <v>0</v>
      </c>
      <c r="N19" s="24">
        <f t="shared" si="1"/>
        <v>0</v>
      </c>
    </row>
    <row r="20" spans="3:14" ht="19.5" customHeight="1" x14ac:dyDescent="0.15">
      <c r="C20" s="1402"/>
      <c r="D20" s="1384"/>
      <c r="E20" s="25" t="s">
        <v>64</v>
      </c>
      <c r="F20" s="26" t="s">
        <v>65</v>
      </c>
      <c r="G20" s="21">
        <v>44.9</v>
      </c>
      <c r="H20" s="22">
        <v>0</v>
      </c>
      <c r="I20" s="23">
        <v>0</v>
      </c>
      <c r="J20" s="1385">
        <f t="shared" si="0"/>
        <v>0</v>
      </c>
      <c r="K20" s="1386"/>
      <c r="L20" s="22">
        <v>0</v>
      </c>
      <c r="M20" s="23">
        <v>0</v>
      </c>
      <c r="N20" s="24">
        <f t="shared" si="1"/>
        <v>0</v>
      </c>
    </row>
    <row r="21" spans="3:14" ht="19.5" customHeight="1" x14ac:dyDescent="0.15">
      <c r="C21" s="1402"/>
      <c r="D21" s="1384" t="s">
        <v>66</v>
      </c>
      <c r="E21" s="25" t="s">
        <v>67</v>
      </c>
      <c r="F21" s="26" t="s">
        <v>60</v>
      </c>
      <c r="G21" s="21">
        <v>54.6</v>
      </c>
      <c r="H21" s="22">
        <v>0</v>
      </c>
      <c r="I21" s="23">
        <v>0</v>
      </c>
      <c r="J21" s="1385">
        <f t="shared" si="0"/>
        <v>0</v>
      </c>
      <c r="K21" s="1386"/>
      <c r="L21" s="22">
        <v>0</v>
      </c>
      <c r="M21" s="23">
        <v>0</v>
      </c>
      <c r="N21" s="24">
        <f t="shared" si="1"/>
        <v>0</v>
      </c>
    </row>
    <row r="22" spans="3:14" ht="19.5" customHeight="1" x14ac:dyDescent="0.15">
      <c r="C22" s="1402"/>
      <c r="D22" s="1384"/>
      <c r="E22" s="25" t="s">
        <v>68</v>
      </c>
      <c r="F22" s="26" t="s">
        <v>65</v>
      </c>
      <c r="G22" s="21">
        <v>43.5</v>
      </c>
      <c r="H22" s="22">
        <v>0</v>
      </c>
      <c r="I22" s="23">
        <v>0</v>
      </c>
      <c r="J22" s="1385">
        <f t="shared" si="0"/>
        <v>0</v>
      </c>
      <c r="K22" s="1386"/>
      <c r="L22" s="22">
        <v>0</v>
      </c>
      <c r="M22" s="23">
        <v>0</v>
      </c>
      <c r="N22" s="24">
        <f t="shared" si="1"/>
        <v>0</v>
      </c>
    </row>
    <row r="23" spans="3:14" ht="19.5" customHeight="1" x14ac:dyDescent="0.15">
      <c r="C23" s="1402"/>
      <c r="D23" s="1384" t="s">
        <v>69</v>
      </c>
      <c r="E23" s="25" t="s">
        <v>70</v>
      </c>
      <c r="F23" s="26" t="s">
        <v>60</v>
      </c>
      <c r="G23" s="21">
        <v>29</v>
      </c>
      <c r="H23" s="22">
        <v>0</v>
      </c>
      <c r="I23" s="23">
        <v>0</v>
      </c>
      <c r="J23" s="1385">
        <f t="shared" si="0"/>
        <v>0</v>
      </c>
      <c r="K23" s="1386"/>
      <c r="L23" s="22">
        <v>0</v>
      </c>
      <c r="M23" s="23">
        <v>0</v>
      </c>
      <c r="N23" s="24">
        <f t="shared" si="1"/>
        <v>0</v>
      </c>
    </row>
    <row r="24" spans="3:14" ht="19.5" customHeight="1" x14ac:dyDescent="0.15">
      <c r="C24" s="1402"/>
      <c r="D24" s="1384"/>
      <c r="E24" s="25" t="s">
        <v>71</v>
      </c>
      <c r="F24" s="26" t="s">
        <v>60</v>
      </c>
      <c r="G24" s="21">
        <v>25.7</v>
      </c>
      <c r="H24" s="22">
        <v>0</v>
      </c>
      <c r="I24" s="23">
        <v>0</v>
      </c>
      <c r="J24" s="1385">
        <f t="shared" si="0"/>
        <v>0</v>
      </c>
      <c r="K24" s="1386"/>
      <c r="L24" s="22">
        <v>0</v>
      </c>
      <c r="M24" s="23">
        <v>0</v>
      </c>
      <c r="N24" s="24">
        <f t="shared" si="1"/>
        <v>0</v>
      </c>
    </row>
    <row r="25" spans="3:14" ht="19.5" customHeight="1" x14ac:dyDescent="0.15">
      <c r="C25" s="1402"/>
      <c r="D25" s="1384"/>
      <c r="E25" s="25" t="s">
        <v>72</v>
      </c>
      <c r="F25" s="26" t="s">
        <v>60</v>
      </c>
      <c r="G25" s="21">
        <v>26.9</v>
      </c>
      <c r="H25" s="22">
        <v>0</v>
      </c>
      <c r="I25" s="23">
        <v>0</v>
      </c>
      <c r="J25" s="1385">
        <f t="shared" si="0"/>
        <v>0</v>
      </c>
      <c r="K25" s="1386"/>
      <c r="L25" s="22">
        <v>0</v>
      </c>
      <c r="M25" s="23">
        <v>0</v>
      </c>
      <c r="N25" s="24">
        <f t="shared" si="1"/>
        <v>0</v>
      </c>
    </row>
    <row r="26" spans="3:14" ht="19.5" customHeight="1" x14ac:dyDescent="0.15">
      <c r="C26" s="1402"/>
      <c r="D26" s="1384" t="s">
        <v>73</v>
      </c>
      <c r="E26" s="1384"/>
      <c r="F26" s="27" t="s">
        <v>60</v>
      </c>
      <c r="G26" s="21">
        <v>29.4</v>
      </c>
      <c r="H26" s="22">
        <v>0</v>
      </c>
      <c r="I26" s="23">
        <v>0</v>
      </c>
      <c r="J26" s="1385">
        <f t="shared" si="0"/>
        <v>0</v>
      </c>
      <c r="K26" s="1386"/>
      <c r="L26" s="22">
        <v>0</v>
      </c>
      <c r="M26" s="23">
        <v>0</v>
      </c>
      <c r="N26" s="24">
        <f t="shared" si="1"/>
        <v>0</v>
      </c>
    </row>
    <row r="27" spans="3:14" ht="19.5" customHeight="1" x14ac:dyDescent="0.15">
      <c r="C27" s="1402"/>
      <c r="D27" s="1384" t="s">
        <v>74</v>
      </c>
      <c r="E27" s="1384"/>
      <c r="F27" s="20" t="s">
        <v>60</v>
      </c>
      <c r="G27" s="21">
        <v>37.299999999999997</v>
      </c>
      <c r="H27" s="22">
        <v>0</v>
      </c>
      <c r="I27" s="23">
        <v>0</v>
      </c>
      <c r="J27" s="1385">
        <f t="shared" si="0"/>
        <v>0</v>
      </c>
      <c r="K27" s="1386"/>
      <c r="L27" s="22">
        <v>0</v>
      </c>
      <c r="M27" s="23">
        <v>0</v>
      </c>
      <c r="N27" s="24">
        <f t="shared" si="1"/>
        <v>0</v>
      </c>
    </row>
    <row r="28" spans="3:14" ht="19.5" customHeight="1" x14ac:dyDescent="0.15">
      <c r="C28" s="1402"/>
      <c r="D28" s="1384" t="s">
        <v>75</v>
      </c>
      <c r="E28" s="1384"/>
      <c r="F28" s="20" t="s">
        <v>65</v>
      </c>
      <c r="G28" s="21">
        <v>21.1</v>
      </c>
      <c r="H28" s="22">
        <v>0</v>
      </c>
      <c r="I28" s="23">
        <v>0</v>
      </c>
      <c r="J28" s="1385">
        <f t="shared" si="0"/>
        <v>0</v>
      </c>
      <c r="K28" s="1386"/>
      <c r="L28" s="22">
        <v>0</v>
      </c>
      <c r="M28" s="23">
        <v>0</v>
      </c>
      <c r="N28" s="24">
        <f t="shared" si="1"/>
        <v>0</v>
      </c>
    </row>
    <row r="29" spans="3:14" ht="19.5" customHeight="1" x14ac:dyDescent="0.15">
      <c r="C29" s="1402"/>
      <c r="D29" s="1384" t="s">
        <v>76</v>
      </c>
      <c r="E29" s="1384"/>
      <c r="F29" s="20" t="s">
        <v>65</v>
      </c>
      <c r="G29" s="21">
        <v>3.41</v>
      </c>
      <c r="H29" s="22">
        <v>0</v>
      </c>
      <c r="I29" s="23">
        <v>0</v>
      </c>
      <c r="J29" s="1385">
        <f t="shared" si="0"/>
        <v>0</v>
      </c>
      <c r="K29" s="1386"/>
      <c r="L29" s="22">
        <v>0</v>
      </c>
      <c r="M29" s="23">
        <v>0</v>
      </c>
      <c r="N29" s="24">
        <f t="shared" si="1"/>
        <v>0</v>
      </c>
    </row>
    <row r="30" spans="3:14" ht="19.5" customHeight="1" x14ac:dyDescent="0.15">
      <c r="C30" s="1402"/>
      <c r="D30" s="1384" t="s">
        <v>77</v>
      </c>
      <c r="E30" s="1384"/>
      <c r="F30" s="20" t="s">
        <v>65</v>
      </c>
      <c r="G30" s="21">
        <v>8.41</v>
      </c>
      <c r="H30" s="22">
        <v>0</v>
      </c>
      <c r="I30" s="23">
        <v>0</v>
      </c>
      <c r="J30" s="1385">
        <f t="shared" si="0"/>
        <v>0</v>
      </c>
      <c r="K30" s="1386"/>
      <c r="L30" s="22">
        <v>0</v>
      </c>
      <c r="M30" s="23">
        <v>0</v>
      </c>
      <c r="N30" s="24">
        <f t="shared" si="1"/>
        <v>0</v>
      </c>
    </row>
    <row r="31" spans="3:14" ht="19.5" customHeight="1" x14ac:dyDescent="0.15">
      <c r="C31" s="1402"/>
      <c r="D31" s="1390" t="s">
        <v>78</v>
      </c>
      <c r="E31" s="25" t="s">
        <v>79</v>
      </c>
      <c r="F31" s="20" t="s">
        <v>65</v>
      </c>
      <c r="G31" s="28"/>
      <c r="H31" s="22">
        <v>0</v>
      </c>
      <c r="I31" s="23">
        <v>0</v>
      </c>
      <c r="J31" s="1385">
        <f t="shared" si="0"/>
        <v>0</v>
      </c>
      <c r="K31" s="1386"/>
      <c r="L31" s="22">
        <v>0</v>
      </c>
      <c r="M31" s="23">
        <v>0</v>
      </c>
      <c r="N31" s="24">
        <f t="shared" si="1"/>
        <v>0</v>
      </c>
    </row>
    <row r="32" spans="3:14" ht="19.5" customHeight="1" x14ac:dyDescent="0.15">
      <c r="C32" s="1402"/>
      <c r="D32" s="1394"/>
      <c r="E32" s="25"/>
      <c r="F32" s="20"/>
      <c r="G32" s="28"/>
      <c r="H32" s="22">
        <v>0</v>
      </c>
      <c r="I32" s="23">
        <v>0</v>
      </c>
      <c r="J32" s="1385">
        <f t="shared" si="0"/>
        <v>0</v>
      </c>
      <c r="K32" s="1386"/>
      <c r="L32" s="22">
        <v>0</v>
      </c>
      <c r="M32" s="23">
        <v>0</v>
      </c>
      <c r="N32" s="24">
        <f t="shared" si="1"/>
        <v>0</v>
      </c>
    </row>
    <row r="33" spans="3:15" ht="19.5" customHeight="1" x14ac:dyDescent="0.15">
      <c r="C33" s="1402"/>
      <c r="D33" s="1391"/>
      <c r="E33" s="25"/>
      <c r="F33" s="20"/>
      <c r="G33" s="28"/>
      <c r="H33" s="22">
        <v>0</v>
      </c>
      <c r="I33" s="23">
        <v>0</v>
      </c>
      <c r="J33" s="1385">
        <f t="shared" si="0"/>
        <v>0</v>
      </c>
      <c r="K33" s="1386"/>
      <c r="L33" s="22">
        <v>0</v>
      </c>
      <c r="M33" s="23">
        <v>0</v>
      </c>
      <c r="N33" s="24">
        <f t="shared" si="1"/>
        <v>0</v>
      </c>
    </row>
    <row r="34" spans="3:15" ht="19.5" customHeight="1" x14ac:dyDescent="0.15">
      <c r="C34" s="1402"/>
      <c r="D34" s="1384" t="s">
        <v>80</v>
      </c>
      <c r="E34" s="1384"/>
      <c r="F34" s="20" t="s">
        <v>81</v>
      </c>
      <c r="G34" s="21">
        <v>1.02</v>
      </c>
      <c r="H34" s="22">
        <v>0</v>
      </c>
      <c r="I34" s="23">
        <v>0</v>
      </c>
      <c r="J34" s="1385">
        <f t="shared" si="0"/>
        <v>0</v>
      </c>
      <c r="K34" s="1386"/>
      <c r="L34" s="22">
        <v>0</v>
      </c>
      <c r="M34" s="23">
        <v>0</v>
      </c>
      <c r="N34" s="24">
        <f t="shared" si="1"/>
        <v>0</v>
      </c>
    </row>
    <row r="35" spans="3:15" ht="19.5" customHeight="1" x14ac:dyDescent="0.15">
      <c r="C35" s="1402"/>
      <c r="D35" s="1384" t="s">
        <v>82</v>
      </c>
      <c r="E35" s="1384"/>
      <c r="F35" s="20" t="s">
        <v>81</v>
      </c>
      <c r="G35" s="21">
        <v>1.36</v>
      </c>
      <c r="H35" s="22">
        <v>0</v>
      </c>
      <c r="I35" s="23">
        <v>0</v>
      </c>
      <c r="J35" s="1385">
        <f t="shared" si="0"/>
        <v>0</v>
      </c>
      <c r="K35" s="1386"/>
      <c r="L35" s="22">
        <v>0</v>
      </c>
      <c r="M35" s="23">
        <v>0</v>
      </c>
      <c r="N35" s="24">
        <f t="shared" si="1"/>
        <v>0</v>
      </c>
    </row>
    <row r="36" spans="3:15" ht="19.5" customHeight="1" x14ac:dyDescent="0.15">
      <c r="C36" s="1402"/>
      <c r="D36" s="1384" t="s">
        <v>83</v>
      </c>
      <c r="E36" s="1384"/>
      <c r="F36" s="20" t="s">
        <v>81</v>
      </c>
      <c r="G36" s="21">
        <v>1.36</v>
      </c>
      <c r="H36" s="22">
        <v>0</v>
      </c>
      <c r="I36" s="23">
        <v>0</v>
      </c>
      <c r="J36" s="1385">
        <f t="shared" si="0"/>
        <v>0</v>
      </c>
      <c r="K36" s="1386"/>
      <c r="L36" s="22">
        <v>0</v>
      </c>
      <c r="M36" s="23">
        <v>0</v>
      </c>
      <c r="N36" s="24">
        <f t="shared" si="1"/>
        <v>0</v>
      </c>
    </row>
    <row r="37" spans="3:15" ht="19.5" customHeight="1" x14ac:dyDescent="0.15">
      <c r="C37" s="1403"/>
      <c r="D37" s="1384" t="s">
        <v>84</v>
      </c>
      <c r="E37" s="1384"/>
      <c r="F37" s="20" t="s">
        <v>81</v>
      </c>
      <c r="G37" s="21">
        <v>1.36</v>
      </c>
      <c r="H37" s="22">
        <v>0</v>
      </c>
      <c r="I37" s="23">
        <v>0</v>
      </c>
      <c r="J37" s="1385">
        <f t="shared" si="0"/>
        <v>0</v>
      </c>
      <c r="K37" s="1386"/>
      <c r="L37" s="22">
        <v>0</v>
      </c>
      <c r="M37" s="23">
        <v>0</v>
      </c>
      <c r="N37" s="24">
        <f t="shared" si="1"/>
        <v>0</v>
      </c>
    </row>
    <row r="38" spans="3:15" ht="19.5" customHeight="1" x14ac:dyDescent="0.15">
      <c r="C38" s="1387" t="s">
        <v>85</v>
      </c>
      <c r="D38" s="1390" t="s">
        <v>86</v>
      </c>
      <c r="E38" s="25" t="s">
        <v>87</v>
      </c>
      <c r="F38" s="20" t="s">
        <v>88</v>
      </c>
      <c r="G38" s="21">
        <v>9.9700000000000006</v>
      </c>
      <c r="H38" s="22">
        <v>0</v>
      </c>
      <c r="I38" s="23">
        <v>0</v>
      </c>
      <c r="J38" s="1385">
        <f>(H38-I38)*$G38</f>
        <v>0</v>
      </c>
      <c r="K38" s="1386"/>
      <c r="L38" s="22">
        <v>0</v>
      </c>
      <c r="M38" s="23">
        <v>0</v>
      </c>
      <c r="N38" s="24">
        <f t="shared" si="1"/>
        <v>0</v>
      </c>
    </row>
    <row r="39" spans="3:15" ht="19.5" customHeight="1" x14ac:dyDescent="0.15">
      <c r="C39" s="1388"/>
      <c r="D39" s="1391"/>
      <c r="E39" s="25" t="s">
        <v>89</v>
      </c>
      <c r="F39" s="20" t="s">
        <v>88</v>
      </c>
      <c r="G39" s="21">
        <v>9.2799999999999994</v>
      </c>
      <c r="H39" s="22">
        <v>0</v>
      </c>
      <c r="I39" s="23">
        <v>0</v>
      </c>
      <c r="J39" s="1385">
        <f t="shared" si="0"/>
        <v>0</v>
      </c>
      <c r="K39" s="1386"/>
      <c r="L39" s="22">
        <v>0</v>
      </c>
      <c r="M39" s="23">
        <v>0</v>
      </c>
      <c r="N39" s="24">
        <f t="shared" si="1"/>
        <v>0</v>
      </c>
    </row>
    <row r="40" spans="3:15" ht="19.5" customHeight="1" x14ac:dyDescent="0.15">
      <c r="C40" s="1388"/>
      <c r="D40" s="1390" t="s">
        <v>90</v>
      </c>
      <c r="E40" s="25" t="s">
        <v>91</v>
      </c>
      <c r="F40" s="20" t="s">
        <v>88</v>
      </c>
      <c r="G40" s="21">
        <v>9.76</v>
      </c>
      <c r="H40" s="22">
        <v>0</v>
      </c>
      <c r="I40" s="23">
        <v>0</v>
      </c>
      <c r="J40" s="1385">
        <f t="shared" si="0"/>
        <v>0</v>
      </c>
      <c r="K40" s="1386"/>
      <c r="L40" s="22">
        <v>0</v>
      </c>
      <c r="M40" s="23">
        <v>0</v>
      </c>
      <c r="N40" s="24">
        <f t="shared" si="1"/>
        <v>0</v>
      </c>
    </row>
    <row r="41" spans="3:15" ht="20.100000000000001" customHeight="1" x14ac:dyDescent="0.15">
      <c r="C41" s="1388"/>
      <c r="D41" s="1391"/>
      <c r="E41" s="25" t="s">
        <v>92</v>
      </c>
      <c r="F41" s="20" t="s">
        <v>88</v>
      </c>
      <c r="G41" s="30">
        <v>9.76</v>
      </c>
      <c r="H41" s="22">
        <v>0</v>
      </c>
      <c r="I41" s="23">
        <v>0</v>
      </c>
      <c r="J41" s="1385">
        <f>(-I41)*$G41</f>
        <v>0</v>
      </c>
      <c r="K41" s="1386"/>
      <c r="L41" s="22">
        <v>0</v>
      </c>
      <c r="M41" s="23">
        <v>0</v>
      </c>
      <c r="N41" s="24">
        <f>(-M41)*$G41</f>
        <v>0</v>
      </c>
    </row>
    <row r="42" spans="3:15" ht="24" customHeight="1" thickBot="1" x14ac:dyDescent="0.2">
      <c r="C42" s="1389"/>
      <c r="D42" s="1392" t="s">
        <v>93</v>
      </c>
      <c r="E42" s="1393"/>
      <c r="F42" s="20" t="s">
        <v>88</v>
      </c>
      <c r="G42" s="20" t="s">
        <v>94</v>
      </c>
      <c r="H42" s="31">
        <f>SUM(H38:H40)</f>
        <v>0</v>
      </c>
      <c r="I42" s="32">
        <f>SUM(I38:I40)</f>
        <v>0</v>
      </c>
      <c r="J42" s="1367" t="s">
        <v>94</v>
      </c>
      <c r="K42" s="1368"/>
      <c r="L42" s="31">
        <f>SUM(L38:L40)</f>
        <v>0</v>
      </c>
      <c r="M42" s="32">
        <f>SUM(M38:M40)</f>
        <v>0</v>
      </c>
      <c r="N42" s="33" t="s">
        <v>94</v>
      </c>
    </row>
    <row r="43" spans="3:15" ht="22.5" customHeight="1" thickTop="1" x14ac:dyDescent="0.15">
      <c r="C43" s="1369" t="s">
        <v>95</v>
      </c>
      <c r="D43" s="1370"/>
      <c r="E43" s="1371"/>
      <c r="F43" s="34" t="s">
        <v>96</v>
      </c>
      <c r="G43" s="35"/>
      <c r="H43" s="36"/>
      <c r="I43" s="37"/>
      <c r="J43" s="1372">
        <f>SUM(J9:K41)</f>
        <v>0</v>
      </c>
      <c r="K43" s="1373"/>
      <c r="L43" s="36"/>
      <c r="M43" s="37"/>
      <c r="N43" s="38">
        <f>SUM(N9:N41)</f>
        <v>0</v>
      </c>
    </row>
    <row r="44" spans="3:15" ht="24" customHeight="1" x14ac:dyDescent="0.15">
      <c r="C44" s="1374" t="s">
        <v>97</v>
      </c>
      <c r="D44" s="1375"/>
      <c r="E44" s="1376"/>
      <c r="F44" s="39" t="s">
        <v>98</v>
      </c>
      <c r="G44" s="40"/>
      <c r="H44" s="41" t="s">
        <v>99</v>
      </c>
      <c r="I44" s="42"/>
      <c r="J44" s="1377">
        <f>ROUND(J43*0.0258,1)</f>
        <v>0</v>
      </c>
      <c r="K44" s="1378"/>
      <c r="L44" s="41" t="s">
        <v>100</v>
      </c>
      <c r="M44" s="42"/>
      <c r="N44" s="43">
        <f>ROUND(N43*0.0258,1)</f>
        <v>0</v>
      </c>
    </row>
    <row r="45" spans="3:15" ht="13.5" hidden="1" customHeight="1" x14ac:dyDescent="0.15">
      <c r="C45" s="1379" t="s">
        <v>101</v>
      </c>
      <c r="D45" s="1380"/>
      <c r="E45" s="1381"/>
      <c r="F45" s="44" t="str">
        <f>"kl/"&amp;F8</f>
        <v>kl/</v>
      </c>
      <c r="G45" s="45"/>
      <c r="H45" s="46"/>
      <c r="I45" s="47"/>
      <c r="J45" s="1382" t="e">
        <f>J44/I8</f>
        <v>#DIV/0!</v>
      </c>
      <c r="K45" s="1383"/>
      <c r="L45" s="46"/>
      <c r="M45" s="47"/>
      <c r="N45" s="48" t="e">
        <f>N44/M8</f>
        <v>#DIV/0!</v>
      </c>
    </row>
    <row r="46" spans="3:15" ht="24" customHeight="1" thickBot="1" x14ac:dyDescent="0.2">
      <c r="C46" s="1362" t="s">
        <v>101</v>
      </c>
      <c r="D46" s="1363"/>
      <c r="E46" s="1364"/>
      <c r="F46" s="49" t="str">
        <f>"kl/"&amp;F8</f>
        <v>kl/</v>
      </c>
      <c r="G46" s="50"/>
      <c r="H46" s="51" t="s">
        <v>102</v>
      </c>
      <c r="I46" s="52"/>
      <c r="J46" s="1365" t="e">
        <f>IF(J45&gt;1,ROUND(J45,3),--TEXT(J45,"0.0e+000"))</f>
        <v>#DIV/0!</v>
      </c>
      <c r="K46" s="1366"/>
      <c r="L46" s="53" t="s">
        <v>103</v>
      </c>
      <c r="M46" s="54"/>
      <c r="N46" s="55" t="e">
        <f>IF(N45&gt;1,ROUND(N45,3),--TEXT(N45,"0.0e+000"))</f>
        <v>#DIV/0!</v>
      </c>
      <c r="O46" s="56"/>
    </row>
    <row r="47" spans="3:15" s="61" customFormat="1" ht="23.25" customHeight="1" x14ac:dyDescent="0.15">
      <c r="C47" s="9"/>
      <c r="D47" s="57" t="s">
        <v>104</v>
      </c>
      <c r="E47" s="58" t="s">
        <v>105</v>
      </c>
      <c r="F47" s="59"/>
      <c r="G47" s="59"/>
      <c r="H47" s="59"/>
      <c r="I47" s="59"/>
      <c r="J47" s="59"/>
      <c r="K47" s="59"/>
      <c r="L47" s="60"/>
      <c r="M47" s="60"/>
      <c r="N47" s="60"/>
      <c r="O47" s="60"/>
    </row>
    <row r="48" spans="3:15" s="61" customFormat="1" ht="14.25" customHeight="1" x14ac:dyDescent="0.15">
      <c r="C48" s="62"/>
      <c r="D48" s="63" t="s">
        <v>106</v>
      </c>
      <c r="E48" s="63" t="s">
        <v>107</v>
      </c>
      <c r="F48" s="62"/>
      <c r="G48" s="62"/>
      <c r="H48" s="62"/>
      <c r="I48" s="62"/>
      <c r="J48" s="62"/>
      <c r="K48" s="62"/>
      <c r="L48" s="62"/>
      <c r="M48" s="62"/>
      <c r="N48" s="62"/>
      <c r="O48" s="60"/>
    </row>
    <row r="49" spans="3:15" ht="14.25" customHeight="1" x14ac:dyDescent="0.15">
      <c r="C49" s="64"/>
      <c r="D49" s="64" t="s">
        <v>106</v>
      </c>
      <c r="E49" s="64" t="s">
        <v>108</v>
      </c>
      <c r="F49" s="64"/>
      <c r="G49" s="64"/>
      <c r="H49" s="64"/>
      <c r="I49" s="64"/>
      <c r="J49" s="64"/>
      <c r="K49" s="64"/>
      <c r="L49" s="64"/>
      <c r="M49" s="64"/>
      <c r="N49" s="64"/>
    </row>
    <row r="50" spans="3:15" ht="12" customHeight="1" x14ac:dyDescent="0.15">
      <c r="C50" s="64"/>
      <c r="D50" s="64" t="s">
        <v>109</v>
      </c>
      <c r="E50" s="64" t="s">
        <v>110</v>
      </c>
      <c r="F50" s="64"/>
      <c r="G50" s="64"/>
      <c r="H50" s="64"/>
      <c r="I50" s="64"/>
      <c r="J50" s="64"/>
      <c r="K50" s="64"/>
      <c r="L50" s="64"/>
      <c r="M50" s="64"/>
      <c r="N50" s="64"/>
    </row>
    <row r="51" spans="3:15" ht="14.25" customHeight="1" x14ac:dyDescent="0.15">
      <c r="C51" s="64"/>
      <c r="D51" s="65" t="s">
        <v>106</v>
      </c>
      <c r="E51" s="64" t="s">
        <v>111</v>
      </c>
      <c r="F51" s="64"/>
      <c r="G51" s="64"/>
      <c r="H51" s="64"/>
      <c r="I51" s="64"/>
      <c r="J51" s="64"/>
      <c r="K51" s="64"/>
      <c r="L51" s="64"/>
      <c r="M51" s="64"/>
      <c r="N51" s="64"/>
    </row>
    <row r="52" spans="3:15" ht="12" customHeight="1" x14ac:dyDescent="0.15">
      <c r="C52" s="64"/>
      <c r="D52" s="65" t="s">
        <v>106</v>
      </c>
      <c r="E52" s="64" t="s">
        <v>112</v>
      </c>
      <c r="F52" s="64"/>
      <c r="G52" s="64"/>
      <c r="H52" s="64"/>
      <c r="I52" s="64"/>
      <c r="J52" s="64"/>
      <c r="K52" s="64"/>
      <c r="L52" s="64"/>
      <c r="M52" s="64"/>
      <c r="N52" s="64"/>
    </row>
    <row r="53" spans="3:15" ht="10.5" customHeight="1" x14ac:dyDescent="0.15">
      <c r="C53" s="64"/>
      <c r="D53" s="64"/>
      <c r="E53" s="64"/>
      <c r="F53" s="64"/>
      <c r="G53" s="64"/>
      <c r="H53" s="64"/>
      <c r="I53" s="64"/>
      <c r="J53" s="64"/>
      <c r="K53" s="64"/>
      <c r="L53" s="64"/>
      <c r="M53" s="64"/>
      <c r="N53" s="64"/>
    </row>
    <row r="54" spans="3:15" s="72" customFormat="1" ht="21" customHeight="1" thickBot="1" x14ac:dyDescent="0.2">
      <c r="C54" s="66"/>
      <c r="D54" s="66"/>
      <c r="E54" s="66"/>
      <c r="F54" s="66"/>
      <c r="G54" s="67"/>
      <c r="H54" s="68"/>
      <c r="I54" s="69"/>
      <c r="J54" s="4"/>
      <c r="K54" s="4"/>
      <c r="L54" s="70"/>
      <c r="M54" s="71"/>
      <c r="N54" s="71"/>
      <c r="O54" s="71"/>
    </row>
    <row r="55" spans="3:15" s="72" customFormat="1" ht="18.75" customHeight="1" thickBot="1" x14ac:dyDescent="0.2">
      <c r="C55" s="73" t="s">
        <v>113</v>
      </c>
      <c r="D55" s="73"/>
      <c r="E55" s="71"/>
      <c r="F55" s="71"/>
      <c r="G55" s="74"/>
      <c r="H55" s="75" t="e">
        <f>ROUND((1-(N46/J46))*100,2)</f>
        <v>#DIV/0!</v>
      </c>
      <c r="I55" s="76" t="s">
        <v>114</v>
      </c>
      <c r="J55" s="73" t="s">
        <v>115</v>
      </c>
      <c r="K55" s="71"/>
      <c r="L55" s="71"/>
      <c r="M55" s="71"/>
      <c r="N55" s="71"/>
      <c r="O55" s="71"/>
    </row>
    <row r="56" spans="3:15" s="72" customFormat="1" ht="9.75" customHeight="1" x14ac:dyDescent="0.15">
      <c r="C56" s="71"/>
      <c r="D56" s="71"/>
      <c r="E56" s="71"/>
      <c r="F56" s="71"/>
      <c r="G56" s="4"/>
      <c r="H56" s="4"/>
      <c r="I56" s="4"/>
      <c r="J56" s="4"/>
      <c r="K56" s="4"/>
      <c r="L56" s="71"/>
      <c r="M56" s="71"/>
      <c r="N56" s="71"/>
      <c r="O56" s="71"/>
    </row>
    <row r="57" spans="3:15" ht="6.75" customHeight="1" x14ac:dyDescent="0.15">
      <c r="C57" s="4"/>
      <c r="D57" s="4"/>
      <c r="E57" s="4"/>
      <c r="F57" s="4"/>
      <c r="L57" s="4"/>
      <c r="M57" s="4"/>
      <c r="N57" s="4"/>
    </row>
    <row r="58" spans="3:15" ht="21" customHeight="1" x14ac:dyDescent="0.15"/>
  </sheetData>
  <sheetProtection algorithmName="SHA-512" hashValue="rSVCVli2teiWgNQ1ToHdPlcX05TnEQSn/dtu4xwGg8AInltnlVcIcD6FPazAtQW02tJNLZ163LJhbisPqnOxJQ==" saltValue="F/G5xr2wsyAtfYnvDxSjJw==" spinCount="100000" sheet="1" objects="1" scenarios="1" selectLockedCells="1"/>
  <mergeCells count="79">
    <mergeCell ref="F5:F7"/>
    <mergeCell ref="G5:G7"/>
    <mergeCell ref="H5:K5"/>
    <mergeCell ref="L5:N5"/>
    <mergeCell ref="J6:K6"/>
    <mergeCell ref="J7:K7"/>
    <mergeCell ref="C8:E8"/>
    <mergeCell ref="I8:K8"/>
    <mergeCell ref="M8:N8"/>
    <mergeCell ref="C9:C37"/>
    <mergeCell ref="D9:E9"/>
    <mergeCell ref="J9:K9"/>
    <mergeCell ref="D10:E10"/>
    <mergeCell ref="J10:K10"/>
    <mergeCell ref="D11:E11"/>
    <mergeCell ref="J11:K11"/>
    <mergeCell ref="D12:E12"/>
    <mergeCell ref="J12:K12"/>
    <mergeCell ref="D13:E13"/>
    <mergeCell ref="J13:K13"/>
    <mergeCell ref="D14:E14"/>
    <mergeCell ref="J14:K14"/>
    <mergeCell ref="D21:D22"/>
    <mergeCell ref="J21:K21"/>
    <mergeCell ref="J22:K22"/>
    <mergeCell ref="D15:E15"/>
    <mergeCell ref="J15:K15"/>
    <mergeCell ref="D16:E16"/>
    <mergeCell ref="J16:K16"/>
    <mergeCell ref="D17:E17"/>
    <mergeCell ref="J17:K17"/>
    <mergeCell ref="D18:E18"/>
    <mergeCell ref="J18:K18"/>
    <mergeCell ref="D19:D20"/>
    <mergeCell ref="J19:K19"/>
    <mergeCell ref="J20:K20"/>
    <mergeCell ref="D23:D25"/>
    <mergeCell ref="J23:K23"/>
    <mergeCell ref="J24:K24"/>
    <mergeCell ref="J25:K25"/>
    <mergeCell ref="D26:E26"/>
    <mergeCell ref="J26:K26"/>
    <mergeCell ref="D27:E27"/>
    <mergeCell ref="J27:K27"/>
    <mergeCell ref="D28:E28"/>
    <mergeCell ref="J28:K28"/>
    <mergeCell ref="D29:E29"/>
    <mergeCell ref="J29:K29"/>
    <mergeCell ref="D30:E30"/>
    <mergeCell ref="J30:K30"/>
    <mergeCell ref="D31:D33"/>
    <mergeCell ref="J31:K31"/>
    <mergeCell ref="J32:K32"/>
    <mergeCell ref="J33:K33"/>
    <mergeCell ref="D34:E34"/>
    <mergeCell ref="J34:K34"/>
    <mergeCell ref="D35:E35"/>
    <mergeCell ref="J35:K35"/>
    <mergeCell ref="D36:E36"/>
    <mergeCell ref="J36:K36"/>
    <mergeCell ref="D37:E37"/>
    <mergeCell ref="J37:K37"/>
    <mergeCell ref="C38:C42"/>
    <mergeCell ref="D38:D39"/>
    <mergeCell ref="J38:K38"/>
    <mergeCell ref="J39:K39"/>
    <mergeCell ref="D40:D41"/>
    <mergeCell ref="J40:K40"/>
    <mergeCell ref="J41:K41"/>
    <mergeCell ref="D42:E42"/>
    <mergeCell ref="C46:E46"/>
    <mergeCell ref="J46:K46"/>
    <mergeCell ref="J42:K42"/>
    <mergeCell ref="C43:E43"/>
    <mergeCell ref="J43:K43"/>
    <mergeCell ref="C44:E44"/>
    <mergeCell ref="J44:K44"/>
    <mergeCell ref="C45:E45"/>
    <mergeCell ref="J45:K45"/>
  </mergeCells>
  <phoneticPr fontId="7"/>
  <printOptions horizontalCentered="1" verticalCentered="1"/>
  <pageMargins left="1.0236220472440944" right="0.39370078740157483" top="0.19685039370078741" bottom="0.19685039370078741" header="0.51181102362204722" footer="0.51181102362204722"/>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dimension ref="B2:F20"/>
  <sheetViews>
    <sheetView workbookViewId="0">
      <selection activeCell="E25" sqref="E25"/>
    </sheetView>
  </sheetViews>
  <sheetFormatPr defaultColWidth="9.140625" defaultRowHeight="14.25" x14ac:dyDescent="0.15"/>
  <cols>
    <col min="1" max="1" width="3.42578125" style="309" customWidth="1"/>
    <col min="2" max="2" width="9.28515625" style="309" bestFit="1" customWidth="1"/>
    <col min="3" max="3" width="12.85546875" style="309" bestFit="1" customWidth="1"/>
    <col min="4" max="4" width="9.140625" style="309"/>
    <col min="5" max="6" width="47.42578125" style="309" customWidth="1"/>
    <col min="7" max="16384" width="9.140625" style="309"/>
  </cols>
  <sheetData>
    <row r="2" spans="2:6" ht="31.5" customHeight="1" x14ac:dyDescent="0.15">
      <c r="B2" s="308" t="s">
        <v>514</v>
      </c>
      <c r="C2" s="308" t="s">
        <v>515</v>
      </c>
      <c r="D2" s="308" t="s">
        <v>516</v>
      </c>
      <c r="E2" s="308" t="s">
        <v>517</v>
      </c>
      <c r="F2" s="308" t="s">
        <v>518</v>
      </c>
    </row>
    <row r="3" spans="2:6" ht="42.75" x14ac:dyDescent="0.15">
      <c r="B3" s="310">
        <v>1</v>
      </c>
      <c r="C3" s="311">
        <v>43665</v>
      </c>
      <c r="D3" s="312" t="s">
        <v>519</v>
      </c>
      <c r="E3" s="313" t="s">
        <v>521</v>
      </c>
      <c r="F3" s="313" t="s">
        <v>520</v>
      </c>
    </row>
    <row r="4" spans="2:6" ht="28.5" x14ac:dyDescent="0.15">
      <c r="B4" s="310">
        <v>2</v>
      </c>
      <c r="C4" s="311">
        <v>43672</v>
      </c>
      <c r="D4" s="312" t="s">
        <v>522</v>
      </c>
      <c r="E4" s="313" t="s">
        <v>523</v>
      </c>
      <c r="F4" s="313" t="s">
        <v>524</v>
      </c>
    </row>
    <row r="5" spans="2:6" ht="58.5" customHeight="1" x14ac:dyDescent="0.15">
      <c r="B5" s="310">
        <v>3</v>
      </c>
      <c r="C5" s="311">
        <v>43698</v>
      </c>
      <c r="D5" s="312" t="s">
        <v>589</v>
      </c>
      <c r="E5" s="313" t="s">
        <v>593</v>
      </c>
      <c r="F5" s="313" t="s">
        <v>590</v>
      </c>
    </row>
    <row r="6" spans="2:6" ht="28.5" x14ac:dyDescent="0.15">
      <c r="B6" s="310">
        <v>4</v>
      </c>
      <c r="C6" s="311">
        <v>43748</v>
      </c>
      <c r="D6" s="312" t="s">
        <v>519</v>
      </c>
      <c r="E6" s="313" t="s">
        <v>600</v>
      </c>
      <c r="F6" s="313" t="s">
        <v>599</v>
      </c>
    </row>
    <row r="7" spans="2:6" x14ac:dyDescent="0.15">
      <c r="B7" s="310"/>
      <c r="C7" s="310"/>
      <c r="D7" s="310"/>
      <c r="E7" s="313"/>
      <c r="F7" s="313"/>
    </row>
    <row r="8" spans="2:6" x14ac:dyDescent="0.15">
      <c r="B8" s="310"/>
      <c r="C8" s="310"/>
      <c r="D8" s="310"/>
      <c r="E8" s="313"/>
      <c r="F8" s="313"/>
    </row>
    <row r="9" spans="2:6" x14ac:dyDescent="0.15">
      <c r="B9" s="310"/>
      <c r="C9" s="310"/>
      <c r="D9" s="310"/>
      <c r="E9" s="313"/>
      <c r="F9" s="313"/>
    </row>
    <row r="10" spans="2:6" x14ac:dyDescent="0.15">
      <c r="B10" s="310"/>
      <c r="C10" s="310"/>
      <c r="D10" s="310"/>
      <c r="E10" s="313"/>
      <c r="F10" s="313"/>
    </row>
    <row r="11" spans="2:6" x14ac:dyDescent="0.15">
      <c r="B11" s="310"/>
      <c r="C11" s="310"/>
      <c r="D11" s="310"/>
      <c r="E11" s="313"/>
      <c r="F11" s="313"/>
    </row>
    <row r="12" spans="2:6" x14ac:dyDescent="0.15">
      <c r="B12" s="310"/>
      <c r="C12" s="310"/>
      <c r="D12" s="310"/>
      <c r="E12" s="313"/>
      <c r="F12" s="313"/>
    </row>
    <row r="13" spans="2:6" x14ac:dyDescent="0.15">
      <c r="B13" s="310"/>
      <c r="C13" s="310"/>
      <c r="D13" s="310"/>
      <c r="E13" s="313"/>
      <c r="F13" s="313"/>
    </row>
    <row r="14" spans="2:6" x14ac:dyDescent="0.15">
      <c r="B14" s="310"/>
      <c r="C14" s="310"/>
      <c r="D14" s="310"/>
      <c r="E14" s="313"/>
      <c r="F14" s="313"/>
    </row>
    <row r="15" spans="2:6" x14ac:dyDescent="0.15">
      <c r="B15" s="310"/>
      <c r="C15" s="310"/>
      <c r="D15" s="310"/>
      <c r="E15" s="313"/>
      <c r="F15" s="313"/>
    </row>
    <row r="16" spans="2:6" x14ac:dyDescent="0.15">
      <c r="B16" s="310"/>
      <c r="C16" s="310"/>
      <c r="D16" s="310"/>
      <c r="E16" s="313"/>
      <c r="F16" s="313"/>
    </row>
    <row r="17" spans="2:6" x14ac:dyDescent="0.15">
      <c r="B17" s="310"/>
      <c r="C17" s="310"/>
      <c r="D17" s="310"/>
      <c r="E17" s="313"/>
      <c r="F17" s="313"/>
    </row>
    <row r="18" spans="2:6" x14ac:dyDescent="0.15">
      <c r="E18" s="314"/>
      <c r="F18" s="314"/>
    </row>
    <row r="19" spans="2:6" x14ac:dyDescent="0.15">
      <c r="E19" s="314"/>
      <c r="F19" s="314"/>
    </row>
    <row r="20" spans="2:6" x14ac:dyDescent="0.15">
      <c r="E20" s="314"/>
      <c r="F20" s="314"/>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2:H31"/>
  <sheetViews>
    <sheetView showGridLines="0" tabSelected="1" view="pageBreakPreview" zoomScaleNormal="70" zoomScaleSheetLayoutView="100" workbookViewId="0">
      <selection activeCell="H11" sqref="H11"/>
    </sheetView>
  </sheetViews>
  <sheetFormatPr defaultColWidth="9.140625" defaultRowHeight="12.75" x14ac:dyDescent="0.15"/>
  <cols>
    <col min="1" max="1" width="3.28515625" style="259" customWidth="1"/>
    <col min="2" max="2" width="6.42578125" style="259" customWidth="1"/>
    <col min="3" max="3" width="54" style="259" customWidth="1"/>
    <col min="4" max="4" width="12.28515625" style="259" bestFit="1" customWidth="1"/>
    <col min="5" max="7" width="8" style="259" bestFit="1" customWidth="1"/>
    <col min="8" max="8" width="45.5703125" style="259" customWidth="1"/>
    <col min="9" max="9" width="3.28515625" style="259" customWidth="1"/>
    <col min="10" max="16384" width="9.140625" style="259"/>
  </cols>
  <sheetData>
    <row r="2" spans="1:8" ht="39.950000000000003" customHeight="1" x14ac:dyDescent="0.15">
      <c r="A2" s="258"/>
      <c r="B2" s="596" t="s">
        <v>482</v>
      </c>
      <c r="C2" s="597"/>
      <c r="D2" s="597"/>
      <c r="E2" s="597"/>
      <c r="F2" s="597"/>
      <c r="G2" s="597"/>
      <c r="H2" s="598"/>
    </row>
    <row r="3" spans="1:8" x14ac:dyDescent="0.15">
      <c r="A3" s="258"/>
      <c r="B3" s="260"/>
      <c r="C3" s="261"/>
      <c r="D3" s="261"/>
      <c r="E3" s="261"/>
      <c r="F3" s="261"/>
      <c r="G3" s="261"/>
      <c r="H3" s="262"/>
    </row>
    <row r="4" spans="1:8" x14ac:dyDescent="0.15">
      <c r="B4" s="263"/>
      <c r="C4" s="264"/>
      <c r="D4" s="264"/>
      <c r="E4" s="264"/>
      <c r="F4" s="264"/>
      <c r="G4" s="264"/>
      <c r="H4" s="265"/>
    </row>
    <row r="5" spans="1:8" s="266" customFormat="1" x14ac:dyDescent="0.15">
      <c r="B5" s="599" t="s">
        <v>710</v>
      </c>
      <c r="C5" s="599" t="s">
        <v>33</v>
      </c>
      <c r="D5" s="599" t="s">
        <v>483</v>
      </c>
      <c r="E5" s="601" t="s">
        <v>34</v>
      </c>
      <c r="F5" s="602"/>
      <c r="G5" s="603"/>
      <c r="H5" s="599" t="s">
        <v>35</v>
      </c>
    </row>
    <row r="6" spans="1:8" s="266" customFormat="1" x14ac:dyDescent="0.15">
      <c r="B6" s="600"/>
      <c r="C6" s="600"/>
      <c r="D6" s="600"/>
      <c r="E6" s="267" t="s">
        <v>484</v>
      </c>
      <c r="F6" s="267" t="s">
        <v>485</v>
      </c>
      <c r="G6" s="267" t="s">
        <v>486</v>
      </c>
      <c r="H6" s="600"/>
    </row>
    <row r="7" spans="1:8" s="266" customFormat="1" x14ac:dyDescent="0.15">
      <c r="B7" s="604" t="s">
        <v>799</v>
      </c>
      <c r="C7" s="604"/>
      <c r="D7" s="604"/>
      <c r="E7" s="604"/>
      <c r="F7" s="604"/>
      <c r="G7" s="604"/>
      <c r="H7" s="604"/>
    </row>
    <row r="8" spans="1:8" s="266" customFormat="1" x14ac:dyDescent="0.15">
      <c r="B8" s="604"/>
      <c r="C8" s="604"/>
      <c r="D8" s="604"/>
      <c r="E8" s="604"/>
      <c r="F8" s="604"/>
      <c r="G8" s="604"/>
      <c r="H8" s="604"/>
    </row>
    <row r="9" spans="1:8" s="268" customFormat="1" ht="39.950000000000003" customHeight="1" x14ac:dyDescent="0.15">
      <c r="B9" s="269">
        <v>1</v>
      </c>
      <c r="C9" s="270" t="s">
        <v>791</v>
      </c>
      <c r="D9" s="594" t="s">
        <v>705</v>
      </c>
      <c r="E9" s="269" t="s">
        <v>487</v>
      </c>
      <c r="F9" s="269" t="s">
        <v>487</v>
      </c>
      <c r="G9" s="269" t="s">
        <v>487</v>
      </c>
      <c r="H9" s="271"/>
    </row>
    <row r="10" spans="1:8" s="268" customFormat="1" ht="39.950000000000003" customHeight="1" x14ac:dyDescent="0.15">
      <c r="B10" s="269">
        <v>2</v>
      </c>
      <c r="C10" s="270" t="s">
        <v>792</v>
      </c>
      <c r="D10" s="595"/>
      <c r="E10" s="269" t="s">
        <v>487</v>
      </c>
      <c r="F10" s="269" t="s">
        <v>487</v>
      </c>
      <c r="G10" s="269" t="s">
        <v>487</v>
      </c>
      <c r="H10" s="271" t="s">
        <v>800</v>
      </c>
    </row>
    <row r="11" spans="1:8" s="268" customFormat="1" ht="39.950000000000003" customHeight="1" x14ac:dyDescent="0.15">
      <c r="B11" s="269">
        <v>3</v>
      </c>
      <c r="C11" s="270" t="s">
        <v>793</v>
      </c>
      <c r="D11" s="595"/>
      <c r="E11" s="269" t="s">
        <v>487</v>
      </c>
      <c r="F11" s="269" t="s">
        <v>487</v>
      </c>
      <c r="G11" s="269" t="s">
        <v>487</v>
      </c>
      <c r="H11" s="272" t="s">
        <v>708</v>
      </c>
    </row>
    <row r="12" spans="1:8" s="268" customFormat="1" ht="39.950000000000003" customHeight="1" x14ac:dyDescent="0.15">
      <c r="B12" s="269">
        <v>4</v>
      </c>
      <c r="C12" s="270" t="s">
        <v>711</v>
      </c>
      <c r="D12" s="595"/>
      <c r="E12" s="269" t="s">
        <v>487</v>
      </c>
      <c r="F12" s="269" t="s">
        <v>487</v>
      </c>
      <c r="G12" s="269" t="s">
        <v>487</v>
      </c>
      <c r="H12" s="273"/>
    </row>
    <row r="13" spans="1:8" s="268" customFormat="1" ht="39.950000000000003" customHeight="1" x14ac:dyDescent="0.15">
      <c r="B13" s="269">
        <v>5</v>
      </c>
      <c r="C13" s="270" t="s">
        <v>794</v>
      </c>
      <c r="D13" s="595"/>
      <c r="E13" s="269" t="s">
        <v>487</v>
      </c>
      <c r="F13" s="269" t="s">
        <v>488</v>
      </c>
      <c r="G13" s="269" t="s">
        <v>488</v>
      </c>
      <c r="H13" s="272"/>
    </row>
    <row r="14" spans="1:8" s="268" customFormat="1" ht="39.950000000000003" customHeight="1" x14ac:dyDescent="0.15">
      <c r="B14" s="269">
        <v>6</v>
      </c>
      <c r="C14" s="270" t="s">
        <v>795</v>
      </c>
      <c r="D14" s="595"/>
      <c r="E14" s="269" t="s">
        <v>488</v>
      </c>
      <c r="F14" s="269" t="s">
        <v>487</v>
      </c>
      <c r="G14" s="269" t="s">
        <v>488</v>
      </c>
      <c r="H14" s="272"/>
    </row>
    <row r="15" spans="1:8" s="268" customFormat="1" ht="39.950000000000003" customHeight="1" x14ac:dyDescent="0.15">
      <c r="B15" s="269">
        <v>7</v>
      </c>
      <c r="C15" s="270" t="s">
        <v>796</v>
      </c>
      <c r="D15" s="595"/>
      <c r="E15" s="269" t="s">
        <v>488</v>
      </c>
      <c r="F15" s="269" t="s">
        <v>488</v>
      </c>
      <c r="G15" s="269" t="s">
        <v>487</v>
      </c>
      <c r="H15" s="272"/>
    </row>
    <row r="16" spans="1:8" s="268" customFormat="1" ht="39.950000000000003" customHeight="1" x14ac:dyDescent="0.15">
      <c r="B16" s="410">
        <v>8</v>
      </c>
      <c r="C16" s="411" t="s">
        <v>797</v>
      </c>
      <c r="D16" s="595"/>
      <c r="E16" s="410" t="s">
        <v>487</v>
      </c>
      <c r="F16" s="410" t="s">
        <v>487</v>
      </c>
      <c r="G16" s="410" t="s">
        <v>487</v>
      </c>
      <c r="H16" s="272"/>
    </row>
    <row r="17" spans="1:8" s="268" customFormat="1" ht="25.5" customHeight="1" x14ac:dyDescent="0.15">
      <c r="B17" s="591" t="s">
        <v>706</v>
      </c>
      <c r="C17" s="591"/>
      <c r="D17" s="591"/>
      <c r="E17" s="591"/>
      <c r="F17" s="591"/>
      <c r="G17" s="591"/>
      <c r="H17" s="591"/>
    </row>
    <row r="18" spans="1:8" s="268" customFormat="1" ht="132" customHeight="1" x14ac:dyDescent="0.15">
      <c r="B18" s="269">
        <v>9</v>
      </c>
      <c r="C18" s="271" t="s">
        <v>116</v>
      </c>
      <c r="D18" s="592" t="s">
        <v>489</v>
      </c>
      <c r="E18" s="269" t="s">
        <v>487</v>
      </c>
      <c r="F18" s="269" t="s">
        <v>487</v>
      </c>
      <c r="G18" s="269" t="s">
        <v>487</v>
      </c>
      <c r="H18" s="271" t="s">
        <v>798</v>
      </c>
    </row>
    <row r="19" spans="1:8" s="268" customFormat="1" ht="180" customHeight="1" x14ac:dyDescent="0.15">
      <c r="B19" s="269">
        <v>10</v>
      </c>
      <c r="C19" s="271" t="s">
        <v>707</v>
      </c>
      <c r="D19" s="593"/>
      <c r="E19" s="269" t="s">
        <v>487</v>
      </c>
      <c r="F19" s="269" t="s">
        <v>487</v>
      </c>
      <c r="G19" s="269" t="s">
        <v>487</v>
      </c>
      <c r="H19" s="271" t="s">
        <v>709</v>
      </c>
    </row>
    <row r="20" spans="1:8" ht="27" customHeight="1" x14ac:dyDescent="0.15">
      <c r="A20" s="258"/>
      <c r="B20" s="274"/>
      <c r="C20" s="275"/>
      <c r="D20" s="275"/>
      <c r="E20" s="275"/>
      <c r="F20" s="275"/>
      <c r="G20" s="275"/>
      <c r="H20" s="276"/>
    </row>
    <row r="21" spans="1:8" ht="27" customHeight="1" x14ac:dyDescent="0.15">
      <c r="A21" s="258"/>
      <c r="B21" s="277"/>
      <c r="C21" s="278"/>
      <c r="D21" s="278"/>
      <c r="E21" s="278"/>
      <c r="F21" s="278"/>
      <c r="G21" s="278"/>
      <c r="H21" s="279"/>
    </row>
    <row r="22" spans="1:8" ht="27" customHeight="1" x14ac:dyDescent="0.15">
      <c r="A22" s="258"/>
      <c r="B22" s="277"/>
      <c r="C22" s="278"/>
      <c r="D22" s="278"/>
      <c r="E22" s="278"/>
      <c r="F22" s="278"/>
      <c r="G22" s="278"/>
      <c r="H22" s="279"/>
    </row>
    <row r="23" spans="1:8" ht="27" customHeight="1" x14ac:dyDescent="0.15">
      <c r="A23" s="258"/>
      <c r="B23" s="277"/>
      <c r="C23" s="278"/>
      <c r="D23" s="278"/>
      <c r="E23" s="278"/>
      <c r="F23" s="278"/>
      <c r="G23" s="278"/>
      <c r="H23" s="279"/>
    </row>
    <row r="24" spans="1:8" ht="27" customHeight="1" x14ac:dyDescent="0.15">
      <c r="A24" s="258"/>
      <c r="B24" s="277"/>
      <c r="C24" s="278"/>
      <c r="D24" s="278"/>
      <c r="E24" s="278"/>
      <c r="F24" s="278"/>
      <c r="G24" s="278"/>
      <c r="H24" s="279"/>
    </row>
    <row r="25" spans="1:8" ht="27" customHeight="1" x14ac:dyDescent="0.15">
      <c r="A25" s="258"/>
      <c r="B25" s="277"/>
      <c r="C25" s="278"/>
      <c r="D25" s="278"/>
      <c r="E25" s="278"/>
      <c r="F25" s="278"/>
      <c r="G25" s="278"/>
      <c r="H25" s="279"/>
    </row>
    <row r="26" spans="1:8" ht="27" customHeight="1" x14ac:dyDescent="0.15">
      <c r="A26" s="258"/>
      <c r="B26" s="277"/>
      <c r="C26" s="278"/>
      <c r="D26" s="278"/>
      <c r="E26" s="278"/>
      <c r="F26" s="278"/>
      <c r="G26" s="278"/>
      <c r="H26" s="279"/>
    </row>
    <row r="27" spans="1:8" ht="27" customHeight="1" x14ac:dyDescent="0.15">
      <c r="A27" s="258"/>
      <c r="B27" s="277"/>
      <c r="C27" s="278"/>
      <c r="D27" s="278"/>
      <c r="E27" s="278"/>
      <c r="F27" s="278"/>
      <c r="G27" s="278"/>
      <c r="H27" s="279"/>
    </row>
    <row r="28" spans="1:8" ht="27" customHeight="1" x14ac:dyDescent="0.15">
      <c r="A28" s="258"/>
      <c r="B28" s="277"/>
      <c r="C28" s="278"/>
      <c r="D28" s="278"/>
      <c r="E28" s="278"/>
      <c r="F28" s="278"/>
      <c r="G28" s="278"/>
      <c r="H28" s="279"/>
    </row>
    <row r="29" spans="1:8" ht="27" customHeight="1" x14ac:dyDescent="0.15">
      <c r="A29" s="258"/>
      <c r="B29" s="277"/>
      <c r="C29" s="278"/>
      <c r="D29" s="278"/>
      <c r="E29" s="278"/>
      <c r="F29" s="278"/>
      <c r="G29" s="278"/>
      <c r="H29" s="279"/>
    </row>
    <row r="30" spans="1:8" ht="27" customHeight="1" x14ac:dyDescent="0.15">
      <c r="A30" s="258"/>
      <c r="B30" s="277"/>
      <c r="C30" s="278"/>
      <c r="D30" s="278"/>
      <c r="E30" s="278"/>
      <c r="F30" s="278"/>
      <c r="G30" s="278"/>
      <c r="H30" s="279"/>
    </row>
    <row r="31" spans="1:8" ht="23.1" customHeight="1" x14ac:dyDescent="0.15">
      <c r="A31" s="258"/>
      <c r="B31" s="412"/>
      <c r="C31" s="412"/>
      <c r="D31" s="412"/>
      <c r="E31" s="412"/>
      <c r="F31" s="412"/>
      <c r="G31" s="412"/>
      <c r="H31" s="413"/>
    </row>
  </sheetData>
  <sheetProtection algorithmName="SHA-512" hashValue="vJTziB3tzNeaeRRlWFuKORVobLyVshA+peWC+oyQi1NaOlaz3+H1NNbVBChCYwB88oHvg7JU/E/uXprwU08XOA==" saltValue="VIgwAIBq5bCSXdE+PuBZYg==" spinCount="100000" sheet="1" objects="1" scenarios="1" selectLockedCells="1"/>
  <mergeCells count="10">
    <mergeCell ref="B17:H17"/>
    <mergeCell ref="D18:D19"/>
    <mergeCell ref="D9:D16"/>
    <mergeCell ref="B2:H2"/>
    <mergeCell ref="B5:B6"/>
    <mergeCell ref="C5:C6"/>
    <mergeCell ref="D5:D6"/>
    <mergeCell ref="E5:G5"/>
    <mergeCell ref="H5:H6"/>
    <mergeCell ref="B7:H8"/>
  </mergeCells>
  <phoneticPr fontId="7"/>
  <printOptions horizontalCentered="1"/>
  <pageMargins left="0.23622047244094491" right="0.23622047244094491" top="0.31496062992125984" bottom="0.35433070866141736"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R30"/>
  <sheetViews>
    <sheetView showGridLines="0" view="pageBreakPreview" zoomScaleNormal="115" zoomScaleSheetLayoutView="100" workbookViewId="0">
      <selection activeCell="BR2" sqref="BR2"/>
    </sheetView>
  </sheetViews>
  <sheetFormatPr defaultRowHeight="12" x14ac:dyDescent="0.15"/>
  <cols>
    <col min="1" max="1" width="3.7109375" customWidth="1"/>
    <col min="2" max="17" width="5.7109375" customWidth="1"/>
  </cols>
  <sheetData>
    <row r="1" spans="1:18" x14ac:dyDescent="0.15">
      <c r="A1" s="200"/>
      <c r="B1" s="200"/>
      <c r="C1" s="200"/>
      <c r="D1" s="200"/>
      <c r="E1" s="200"/>
      <c r="F1" s="200"/>
      <c r="G1" s="200"/>
      <c r="H1" s="200"/>
      <c r="I1" s="200"/>
      <c r="J1" s="200"/>
      <c r="K1" s="200"/>
      <c r="L1" s="200"/>
      <c r="M1" s="200"/>
      <c r="N1" s="200"/>
      <c r="O1" s="200"/>
      <c r="P1" s="200"/>
      <c r="Q1" s="200"/>
      <c r="R1" s="200"/>
    </row>
    <row r="2" spans="1:18" ht="14.25" x14ac:dyDescent="0.15">
      <c r="A2" s="200"/>
      <c r="B2" s="245" t="s">
        <v>511</v>
      </c>
      <c r="C2" s="200"/>
      <c r="D2" s="200"/>
      <c r="E2" s="200"/>
      <c r="F2" s="200"/>
      <c r="G2" s="200"/>
      <c r="H2" s="200"/>
      <c r="I2" s="200"/>
      <c r="J2" s="200"/>
      <c r="K2" s="200"/>
      <c r="L2" s="200"/>
      <c r="M2" s="200"/>
      <c r="N2" s="200"/>
      <c r="O2" s="200"/>
      <c r="P2" s="200"/>
      <c r="Q2" s="200"/>
      <c r="R2" s="200"/>
    </row>
    <row r="3" spans="1:18" x14ac:dyDescent="0.15">
      <c r="A3" s="200"/>
      <c r="B3" s="200"/>
      <c r="C3" s="200"/>
      <c r="D3" s="200"/>
      <c r="E3" s="200"/>
      <c r="F3" s="200"/>
      <c r="G3" s="200"/>
      <c r="H3" s="200"/>
      <c r="I3" s="200"/>
      <c r="J3" s="200"/>
      <c r="K3" s="200"/>
      <c r="L3" s="200"/>
      <c r="M3" s="200"/>
      <c r="N3" s="200"/>
      <c r="O3" s="200"/>
      <c r="P3" s="200"/>
      <c r="Q3" s="200"/>
      <c r="R3" s="200"/>
    </row>
    <row r="4" spans="1:18" x14ac:dyDescent="0.15">
      <c r="A4" s="200"/>
      <c r="B4" s="605" t="s">
        <v>465</v>
      </c>
      <c r="C4" s="605"/>
      <c r="D4" s="605"/>
      <c r="E4" s="605"/>
      <c r="F4" s="605"/>
      <c r="G4" s="605"/>
      <c r="H4" s="605"/>
      <c r="I4" s="605"/>
      <c r="J4" s="605"/>
      <c r="K4" s="605"/>
      <c r="L4" s="605"/>
      <c r="M4" s="605"/>
      <c r="N4" s="605"/>
      <c r="O4" s="605"/>
      <c r="P4" s="605"/>
      <c r="Q4" s="200"/>
      <c r="R4" s="200"/>
    </row>
    <row r="5" spans="1:18" x14ac:dyDescent="0.15">
      <c r="A5" s="200"/>
      <c r="B5" s="605"/>
      <c r="C5" s="605"/>
      <c r="D5" s="605"/>
      <c r="E5" s="605"/>
      <c r="F5" s="605"/>
      <c r="G5" s="605"/>
      <c r="H5" s="605"/>
      <c r="I5" s="605"/>
      <c r="J5" s="605"/>
      <c r="K5" s="605"/>
      <c r="L5" s="605"/>
      <c r="M5" s="605"/>
      <c r="N5" s="605"/>
      <c r="O5" s="605"/>
      <c r="P5" s="605"/>
      <c r="Q5" s="200"/>
      <c r="R5" s="200"/>
    </row>
    <row r="6" spans="1:18" x14ac:dyDescent="0.15">
      <c r="A6" s="200"/>
      <c r="B6" s="605"/>
      <c r="C6" s="605"/>
      <c r="D6" s="605"/>
      <c r="E6" s="605"/>
      <c r="F6" s="605"/>
      <c r="G6" s="605"/>
      <c r="H6" s="605"/>
      <c r="I6" s="605"/>
      <c r="J6" s="605"/>
      <c r="K6" s="605"/>
      <c r="L6" s="605"/>
      <c r="M6" s="605"/>
      <c r="N6" s="605"/>
      <c r="O6" s="605"/>
      <c r="P6" s="605"/>
      <c r="Q6" s="200"/>
      <c r="R6" s="200"/>
    </row>
    <row r="7" spans="1:18" x14ac:dyDescent="0.15">
      <c r="A7" s="200"/>
      <c r="B7" s="605"/>
      <c r="C7" s="605"/>
      <c r="D7" s="605"/>
      <c r="E7" s="605"/>
      <c r="F7" s="605"/>
      <c r="G7" s="605"/>
      <c r="H7" s="605"/>
      <c r="I7" s="605"/>
      <c r="J7" s="605"/>
      <c r="K7" s="605"/>
      <c r="L7" s="605"/>
      <c r="M7" s="605"/>
      <c r="N7" s="605"/>
      <c r="O7" s="605"/>
      <c r="P7" s="605"/>
      <c r="Q7" s="200"/>
      <c r="R7" s="200"/>
    </row>
    <row r="8" spans="1:18" x14ac:dyDescent="0.15">
      <c r="A8" s="200"/>
      <c r="B8" s="200"/>
      <c r="C8" s="200"/>
      <c r="D8" s="200"/>
      <c r="E8" s="200"/>
      <c r="F8" s="200"/>
      <c r="G8" s="200"/>
      <c r="H8" s="200"/>
      <c r="I8" s="200"/>
      <c r="J8" s="200"/>
      <c r="K8" s="200"/>
      <c r="L8" s="200"/>
      <c r="M8" s="200"/>
      <c r="N8" s="200"/>
      <c r="O8" s="200"/>
      <c r="P8" s="200"/>
      <c r="Q8" s="200"/>
      <c r="R8" s="200"/>
    </row>
    <row r="9" spans="1:18" x14ac:dyDescent="0.15">
      <c r="A9" s="200"/>
      <c r="B9" s="200"/>
      <c r="C9" s="200"/>
      <c r="D9" s="200"/>
      <c r="E9" s="200"/>
      <c r="F9" s="200"/>
      <c r="G9" s="200"/>
      <c r="H9" s="200"/>
      <c r="I9" s="200"/>
      <c r="J9" s="200"/>
      <c r="K9" s="200"/>
      <c r="L9" s="200"/>
      <c r="M9" s="200"/>
      <c r="N9" s="200"/>
      <c r="O9" s="200"/>
      <c r="P9" s="200"/>
      <c r="Q9" s="200"/>
      <c r="R9" s="200"/>
    </row>
    <row r="10" spans="1:18" x14ac:dyDescent="0.15">
      <c r="A10" s="200"/>
      <c r="B10" s="200"/>
      <c r="C10" s="200"/>
      <c r="D10" s="200"/>
      <c r="E10" s="200"/>
      <c r="F10" s="200"/>
      <c r="G10" s="200"/>
      <c r="H10" s="200"/>
      <c r="I10" s="200"/>
      <c r="J10" s="200"/>
      <c r="K10" s="200"/>
      <c r="L10" s="200"/>
      <c r="M10" s="200"/>
      <c r="N10" s="200"/>
      <c r="O10" s="200"/>
      <c r="P10" s="200"/>
      <c r="Q10" s="200"/>
      <c r="R10" s="200"/>
    </row>
    <row r="11" spans="1:18" x14ac:dyDescent="0.15">
      <c r="A11" s="200"/>
      <c r="B11" s="200"/>
      <c r="C11" s="200"/>
      <c r="D11" s="200"/>
      <c r="E11" s="200"/>
      <c r="F11" s="200"/>
      <c r="G11" s="200"/>
      <c r="H11" s="200"/>
      <c r="I11" s="200"/>
      <c r="J11" s="200"/>
      <c r="K11" s="200"/>
      <c r="L11" s="200"/>
      <c r="M11" s="200"/>
      <c r="N11" s="200"/>
      <c r="O11" s="200"/>
      <c r="P11" s="200"/>
      <c r="Q11" s="200"/>
      <c r="R11" s="200"/>
    </row>
    <row r="12" spans="1:18" x14ac:dyDescent="0.15">
      <c r="A12" s="200"/>
      <c r="B12" s="200"/>
      <c r="C12" s="200"/>
      <c r="D12" s="200"/>
      <c r="E12" s="200"/>
      <c r="F12" s="200"/>
      <c r="G12" s="200"/>
      <c r="H12" s="200"/>
      <c r="I12" s="200"/>
      <c r="J12" s="200"/>
      <c r="K12" s="200"/>
      <c r="L12" s="200"/>
      <c r="M12" s="200"/>
      <c r="N12" s="200"/>
      <c r="O12" s="200"/>
      <c r="P12" s="200"/>
      <c r="Q12" s="200"/>
      <c r="R12" s="200"/>
    </row>
    <row r="13" spans="1:18" x14ac:dyDescent="0.15">
      <c r="A13" s="200"/>
      <c r="B13" s="200"/>
      <c r="C13" s="200"/>
      <c r="D13" s="200"/>
      <c r="E13" s="200"/>
      <c r="F13" s="200"/>
      <c r="G13" s="200"/>
      <c r="H13" s="200"/>
      <c r="I13" s="200"/>
      <c r="J13" s="200"/>
      <c r="K13" s="200"/>
      <c r="L13" s="200"/>
      <c r="M13" s="200"/>
      <c r="N13" s="200"/>
      <c r="O13" s="200"/>
      <c r="P13" s="200"/>
      <c r="Q13" s="200"/>
      <c r="R13" s="200"/>
    </row>
    <row r="14" spans="1:18" x14ac:dyDescent="0.15">
      <c r="A14" s="200"/>
      <c r="B14" s="200"/>
      <c r="C14" s="200"/>
      <c r="D14" s="200"/>
      <c r="E14" s="200"/>
      <c r="F14" s="200"/>
      <c r="G14" s="200"/>
      <c r="H14" s="200"/>
      <c r="I14" s="200"/>
      <c r="J14" s="200"/>
      <c r="K14" s="200"/>
      <c r="L14" s="200"/>
      <c r="M14" s="200"/>
      <c r="N14" s="200"/>
      <c r="O14" s="200"/>
      <c r="P14" s="200"/>
      <c r="Q14" s="200"/>
      <c r="R14" s="200"/>
    </row>
    <row r="15" spans="1:18" x14ac:dyDescent="0.15">
      <c r="A15" s="200"/>
      <c r="B15" s="200"/>
      <c r="C15" s="200"/>
      <c r="D15" s="200"/>
      <c r="E15" s="200"/>
      <c r="F15" s="200"/>
      <c r="G15" s="200"/>
      <c r="H15" s="200"/>
      <c r="I15" s="200"/>
      <c r="J15" s="200"/>
      <c r="K15" s="200"/>
      <c r="L15" s="200"/>
      <c r="M15" s="200"/>
      <c r="N15" s="200"/>
      <c r="O15" s="200"/>
      <c r="P15" s="200"/>
      <c r="Q15" s="200"/>
      <c r="R15" s="200"/>
    </row>
    <row r="16" spans="1:18" x14ac:dyDescent="0.15">
      <c r="A16" s="200"/>
      <c r="B16" s="200"/>
      <c r="C16" s="200"/>
      <c r="D16" s="200"/>
      <c r="E16" s="200"/>
      <c r="F16" s="200"/>
      <c r="G16" s="200"/>
      <c r="H16" s="200"/>
      <c r="I16" s="200"/>
      <c r="J16" s="200"/>
      <c r="K16" s="200"/>
      <c r="L16" s="200"/>
      <c r="M16" s="200"/>
      <c r="N16" s="200"/>
      <c r="O16" s="200"/>
      <c r="P16" s="200"/>
      <c r="Q16" s="200"/>
      <c r="R16" s="200"/>
    </row>
    <row r="17" spans="1:18" x14ac:dyDescent="0.15">
      <c r="A17" s="200"/>
      <c r="B17" s="200"/>
      <c r="C17" s="200"/>
      <c r="D17" s="200"/>
      <c r="E17" s="200"/>
      <c r="F17" s="200"/>
      <c r="G17" s="200"/>
      <c r="H17" s="200"/>
      <c r="I17" s="200"/>
      <c r="J17" s="200"/>
      <c r="K17" s="200"/>
      <c r="L17" s="200"/>
      <c r="M17" s="200"/>
      <c r="N17" s="200"/>
      <c r="O17" s="200"/>
      <c r="P17" s="200"/>
      <c r="Q17" s="200"/>
      <c r="R17" s="200"/>
    </row>
    <row r="18" spans="1:18" x14ac:dyDescent="0.15">
      <c r="A18" s="200"/>
      <c r="B18" s="200"/>
      <c r="C18" s="200"/>
      <c r="D18" s="200"/>
      <c r="E18" s="200"/>
      <c r="F18" s="200"/>
      <c r="G18" s="200"/>
      <c r="H18" s="200"/>
      <c r="I18" s="200"/>
      <c r="J18" s="200"/>
      <c r="K18" s="200"/>
      <c r="L18" s="200"/>
      <c r="M18" s="200"/>
      <c r="N18" s="200"/>
      <c r="O18" s="200"/>
      <c r="P18" s="200"/>
      <c r="Q18" s="200"/>
      <c r="R18" s="200"/>
    </row>
    <row r="19" spans="1:18" x14ac:dyDescent="0.15">
      <c r="A19" s="200"/>
      <c r="B19" s="200"/>
      <c r="C19" s="200"/>
      <c r="D19" s="200"/>
      <c r="E19" s="200"/>
      <c r="F19" s="200"/>
      <c r="G19" s="200"/>
      <c r="H19" s="200"/>
      <c r="I19" s="200"/>
      <c r="J19" s="200"/>
      <c r="K19" s="200"/>
      <c r="L19" s="200"/>
      <c r="M19" s="200"/>
      <c r="N19" s="200"/>
      <c r="O19" s="200"/>
      <c r="P19" s="200"/>
      <c r="Q19" s="200"/>
      <c r="R19" s="200"/>
    </row>
    <row r="20" spans="1:18" x14ac:dyDescent="0.15">
      <c r="A20" s="200"/>
      <c r="B20" s="200"/>
      <c r="C20" s="200"/>
      <c r="D20" s="200"/>
      <c r="E20" s="200"/>
      <c r="F20" s="200"/>
      <c r="G20" s="200"/>
      <c r="H20" s="200"/>
      <c r="I20" s="200"/>
      <c r="J20" s="200"/>
      <c r="K20" s="200"/>
      <c r="L20" s="200"/>
      <c r="M20" s="200"/>
      <c r="N20" s="200"/>
      <c r="O20" s="200"/>
      <c r="P20" s="200"/>
      <c r="Q20" s="200"/>
      <c r="R20" s="200"/>
    </row>
    <row r="21" spans="1:18" x14ac:dyDescent="0.15">
      <c r="A21" s="200"/>
      <c r="B21" s="200"/>
      <c r="C21" s="200"/>
      <c r="D21" s="200"/>
      <c r="E21" s="200"/>
      <c r="F21" s="200"/>
      <c r="G21" s="200"/>
      <c r="H21" s="200"/>
      <c r="I21" s="200"/>
      <c r="J21" s="200"/>
      <c r="K21" s="200"/>
      <c r="L21" s="200"/>
      <c r="M21" s="200"/>
      <c r="N21" s="200"/>
      <c r="O21" s="200"/>
      <c r="P21" s="200"/>
      <c r="Q21" s="200"/>
      <c r="R21" s="200"/>
    </row>
    <row r="22" spans="1:18" x14ac:dyDescent="0.15">
      <c r="A22" s="200"/>
      <c r="B22" s="200"/>
      <c r="C22" s="200"/>
      <c r="D22" s="200"/>
      <c r="E22" s="200"/>
      <c r="F22" s="200"/>
      <c r="G22" s="200"/>
      <c r="H22" s="200"/>
      <c r="I22" s="200"/>
      <c r="J22" s="200"/>
      <c r="K22" s="200"/>
      <c r="L22" s="200"/>
      <c r="M22" s="200"/>
      <c r="N22" s="200"/>
      <c r="O22" s="200"/>
      <c r="P22" s="200"/>
      <c r="Q22" s="200"/>
      <c r="R22" s="200"/>
    </row>
    <row r="23" spans="1:18" x14ac:dyDescent="0.15">
      <c r="A23" s="200"/>
      <c r="B23" s="200"/>
      <c r="C23" s="200"/>
      <c r="D23" s="200"/>
      <c r="E23" s="200"/>
      <c r="F23" s="200"/>
      <c r="G23" s="200"/>
      <c r="H23" s="200"/>
      <c r="I23" s="200"/>
      <c r="J23" s="200"/>
      <c r="K23" s="200"/>
      <c r="L23" s="200"/>
      <c r="M23" s="200"/>
      <c r="N23" s="200"/>
      <c r="O23" s="200"/>
      <c r="P23" s="200"/>
      <c r="Q23" s="200"/>
      <c r="R23" s="200"/>
    </row>
    <row r="24" spans="1:18" x14ac:dyDescent="0.15">
      <c r="A24" s="200"/>
      <c r="B24" s="200"/>
      <c r="C24" s="200"/>
      <c r="D24" s="200"/>
      <c r="E24" s="200"/>
      <c r="F24" s="200"/>
      <c r="G24" s="200"/>
      <c r="H24" s="200"/>
      <c r="I24" s="200"/>
      <c r="J24" s="200"/>
      <c r="K24" s="200"/>
      <c r="L24" s="200"/>
      <c r="M24" s="200"/>
      <c r="N24" s="200"/>
      <c r="O24" s="200"/>
      <c r="P24" s="200"/>
      <c r="Q24" s="200"/>
      <c r="R24" s="200"/>
    </row>
    <row r="25" spans="1:18" x14ac:dyDescent="0.15">
      <c r="A25" s="246"/>
      <c r="B25" s="246"/>
      <c r="C25" s="246"/>
      <c r="D25" s="246"/>
      <c r="E25" s="246"/>
      <c r="F25" s="246"/>
      <c r="G25" s="246"/>
      <c r="H25" s="246"/>
      <c r="I25" s="246"/>
      <c r="J25" s="246"/>
      <c r="K25" s="246"/>
      <c r="L25" s="246"/>
      <c r="M25" s="246"/>
      <c r="N25" s="246"/>
      <c r="O25" s="246"/>
      <c r="P25" s="246"/>
      <c r="Q25" s="246"/>
      <c r="R25" s="200"/>
    </row>
    <row r="26" spans="1:18" x14ac:dyDescent="0.15">
      <c r="A26" s="246"/>
      <c r="B26" s="246"/>
      <c r="C26" s="246"/>
      <c r="D26" s="246"/>
      <c r="E26" s="246"/>
      <c r="F26" s="246"/>
      <c r="G26" s="246"/>
      <c r="H26" s="246"/>
      <c r="I26" s="246"/>
      <c r="J26" s="246"/>
      <c r="K26" s="246"/>
      <c r="L26" s="246"/>
      <c r="M26" s="246"/>
      <c r="N26" s="246"/>
      <c r="O26" s="246"/>
      <c r="P26" s="246"/>
      <c r="Q26" s="246"/>
      <c r="R26" s="200"/>
    </row>
    <row r="27" spans="1:18" x14ac:dyDescent="0.15">
      <c r="A27" s="246" t="s">
        <v>507</v>
      </c>
      <c r="B27" s="246"/>
      <c r="C27" s="246"/>
      <c r="D27" s="200"/>
      <c r="E27" s="200"/>
      <c r="F27" s="200"/>
      <c r="G27" s="200"/>
      <c r="H27" s="200"/>
      <c r="I27" s="200"/>
      <c r="J27" s="200"/>
      <c r="K27" s="200"/>
      <c r="L27" s="200"/>
      <c r="M27" s="200"/>
      <c r="N27" s="200"/>
      <c r="O27" s="200"/>
      <c r="P27" s="200"/>
      <c r="Q27" s="200"/>
      <c r="R27" s="200"/>
    </row>
    <row r="28" spans="1:18" x14ac:dyDescent="0.15">
      <c r="A28" s="246"/>
      <c r="B28" s="246" t="s">
        <v>467</v>
      </c>
      <c r="C28" s="246"/>
      <c r="D28" s="200"/>
      <c r="E28" s="200"/>
      <c r="F28" s="200"/>
      <c r="G28" s="200"/>
      <c r="H28" s="200"/>
      <c r="I28" s="200"/>
      <c r="J28" s="200"/>
      <c r="K28" s="200"/>
      <c r="L28" s="200"/>
      <c r="M28" s="200"/>
      <c r="N28" s="200"/>
      <c r="O28" s="200"/>
      <c r="P28" s="200"/>
      <c r="Q28" s="200"/>
      <c r="R28" s="200"/>
    </row>
    <row r="29" spans="1:18" x14ac:dyDescent="0.15">
      <c r="A29" s="200" t="s">
        <v>466</v>
      </c>
      <c r="B29" s="200"/>
      <c r="C29" s="200"/>
    </row>
    <row r="30" spans="1:18" x14ac:dyDescent="0.15">
      <c r="A30" s="200"/>
      <c r="B30" s="200" t="s">
        <v>508</v>
      </c>
      <c r="C30" s="200"/>
    </row>
  </sheetData>
  <sheetProtection algorithmName="SHA-512" hashValue="AG3nmHhyRZHdmTTOaJx6wQqrFiPJgWjeH7gqZmkh/wy2tMKMFfmkRwj159POmDya6i+RCrwHxizS2X6brpo5fg==" saltValue="R6vEoSwtOQoFh3gQi2Ei4g==" spinCount="100000" sheet="1" objects="1" scenarios="1" selectLockedCells="1"/>
  <mergeCells count="1">
    <mergeCell ref="B4:P7"/>
  </mergeCells>
  <phoneticPr fontId="7"/>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U105"/>
  <sheetViews>
    <sheetView showGridLines="0" view="pageBreakPreview" zoomScaleNormal="100" zoomScaleSheetLayoutView="100" workbookViewId="0">
      <selection activeCell="L4" sqref="L4"/>
    </sheetView>
  </sheetViews>
  <sheetFormatPr defaultColWidth="9.140625" defaultRowHeight="12.75" x14ac:dyDescent="0.15"/>
  <cols>
    <col min="1" max="17" width="5.7109375" style="80" customWidth="1"/>
    <col min="18" max="34" width="5.7109375" style="80" hidden="1" customWidth="1"/>
    <col min="35" max="70" width="5.7109375" style="80" customWidth="1"/>
    <col min="71" max="71" width="13" style="80" hidden="1" customWidth="1"/>
    <col min="72" max="72" width="31" style="80" hidden="1" customWidth="1"/>
    <col min="73" max="73" width="19.140625" style="80" hidden="1" customWidth="1"/>
    <col min="74" max="120" width="5.7109375" style="80" customWidth="1"/>
    <col min="121" max="16384" width="9.140625" style="80"/>
  </cols>
  <sheetData>
    <row r="1" spans="1:73" x14ac:dyDescent="0.15">
      <c r="A1" s="80" t="s">
        <v>128</v>
      </c>
      <c r="R1" s="80" t="s">
        <v>128</v>
      </c>
    </row>
    <row r="2" spans="1:73" x14ac:dyDescent="0.15">
      <c r="BS2" s="80" t="s">
        <v>232</v>
      </c>
      <c r="BT2" s="80" t="s">
        <v>289</v>
      </c>
      <c r="BU2" s="155" t="str">
        <f>IF(L4="","",L4)</f>
        <v/>
      </c>
    </row>
    <row r="3" spans="1:73" x14ac:dyDescent="0.15">
      <c r="K3" s="146"/>
      <c r="L3" s="146"/>
      <c r="M3" s="146"/>
      <c r="N3" s="146"/>
      <c r="O3" s="146"/>
      <c r="P3" s="146"/>
      <c r="Q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S3" s="80" t="s">
        <v>233</v>
      </c>
      <c r="BT3" s="80" t="s">
        <v>290</v>
      </c>
      <c r="BU3" s="155" t="str">
        <f>IF(N4="","",N4)</f>
        <v/>
      </c>
    </row>
    <row r="4" spans="1:73" x14ac:dyDescent="0.15">
      <c r="K4" s="146"/>
      <c r="L4" s="204"/>
      <c r="M4" s="423" t="s">
        <v>0</v>
      </c>
      <c r="N4" s="205"/>
      <c r="O4" s="423" t="s">
        <v>1</v>
      </c>
      <c r="P4" s="205"/>
      <c r="Q4" s="423" t="s">
        <v>222</v>
      </c>
      <c r="AC4" s="574">
        <v>2020</v>
      </c>
      <c r="AD4" s="423" t="s">
        <v>0</v>
      </c>
      <c r="AE4" s="575" t="s">
        <v>618</v>
      </c>
      <c r="AF4" s="423" t="s">
        <v>1</v>
      </c>
      <c r="AG4" s="575" t="s">
        <v>618</v>
      </c>
      <c r="AH4" s="423" t="s">
        <v>222</v>
      </c>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S4" s="80" t="s">
        <v>234</v>
      </c>
      <c r="BT4" s="80" t="s">
        <v>291</v>
      </c>
      <c r="BU4" s="155" t="str">
        <f>IF(P4="","",P4)</f>
        <v/>
      </c>
    </row>
    <row r="5" spans="1:73" x14ac:dyDescent="0.15">
      <c r="K5" s="146"/>
      <c r="M5" s="423"/>
      <c r="N5" s="423"/>
      <c r="O5" s="423"/>
      <c r="P5" s="423"/>
      <c r="Q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S5" s="80" t="s">
        <v>235</v>
      </c>
      <c r="BT5" s="80" t="s">
        <v>292</v>
      </c>
      <c r="BU5" s="155" t="str">
        <f>IF(K14="","",K14)</f>
        <v/>
      </c>
    </row>
    <row r="6" spans="1:73" x14ac:dyDescent="0.15">
      <c r="BS6" s="80" t="s">
        <v>236</v>
      </c>
      <c r="BT6" s="80" t="s">
        <v>293</v>
      </c>
      <c r="BU6" s="155" t="str">
        <f>IF(K17="","",K17)</f>
        <v/>
      </c>
    </row>
    <row r="7" spans="1:73" x14ac:dyDescent="0.15">
      <c r="A7" s="80" t="s">
        <v>223</v>
      </c>
      <c r="R7" s="80" t="s">
        <v>223</v>
      </c>
      <c r="BS7" s="80" t="s">
        <v>237</v>
      </c>
      <c r="BT7" s="80" t="s">
        <v>294</v>
      </c>
      <c r="BU7" s="155" t="str">
        <f>IF(K20="","",K20)</f>
        <v/>
      </c>
    </row>
    <row r="8" spans="1:73" x14ac:dyDescent="0.15">
      <c r="BS8" s="80" t="s">
        <v>238</v>
      </c>
      <c r="BT8" s="80" t="s">
        <v>295</v>
      </c>
      <c r="BU8" s="155" t="str">
        <f>IF(K22="","",K22)</f>
        <v/>
      </c>
    </row>
    <row r="9" spans="1:73" x14ac:dyDescent="0.15">
      <c r="A9" s="80" t="s">
        <v>224</v>
      </c>
      <c r="R9" s="80" t="s">
        <v>224</v>
      </c>
      <c r="BS9" s="80" t="s">
        <v>239</v>
      </c>
      <c r="BT9" s="80" t="s">
        <v>296</v>
      </c>
      <c r="BU9" s="155" t="str">
        <f>IF(K25="","",K25)</f>
        <v/>
      </c>
    </row>
    <row r="10" spans="1:73" x14ac:dyDescent="0.15">
      <c r="BS10" s="80" t="s">
        <v>240</v>
      </c>
      <c r="BT10" s="80" t="s">
        <v>297</v>
      </c>
      <c r="BU10" s="155" t="str">
        <f>IF(K28="","",K28)</f>
        <v/>
      </c>
    </row>
    <row r="11" spans="1:73" x14ac:dyDescent="0.15">
      <c r="BS11" s="80" t="s">
        <v>241</v>
      </c>
      <c r="BT11" s="80" t="s">
        <v>298</v>
      </c>
      <c r="BU11" s="155" t="str">
        <f>IF(K31="","",K31)</f>
        <v/>
      </c>
    </row>
    <row r="12" spans="1:73" x14ac:dyDescent="0.15">
      <c r="BS12" s="80" t="s">
        <v>242</v>
      </c>
      <c r="BT12" s="80" t="s">
        <v>299</v>
      </c>
      <c r="BU12" s="155" t="str">
        <f>IF(K33="","",K33)</f>
        <v/>
      </c>
    </row>
    <row r="13" spans="1:73" x14ac:dyDescent="0.15">
      <c r="BS13" s="80" t="s">
        <v>243</v>
      </c>
      <c r="BT13" s="80" t="s">
        <v>300</v>
      </c>
      <c r="BU13" s="155" t="str">
        <f>IF(B70="","",B70)</f>
        <v/>
      </c>
    </row>
    <row r="14" spans="1:73" x14ac:dyDescent="0.15">
      <c r="I14" s="612" t="s">
        <v>2</v>
      </c>
      <c r="J14" s="612"/>
      <c r="K14" s="615"/>
      <c r="L14" s="615"/>
      <c r="M14" s="615"/>
      <c r="N14" s="615"/>
      <c r="O14" s="615"/>
      <c r="P14" s="615"/>
      <c r="Q14" s="615"/>
      <c r="Z14" s="612" t="s">
        <v>2</v>
      </c>
      <c r="AA14" s="612"/>
      <c r="AB14" s="607" t="s">
        <v>619</v>
      </c>
      <c r="AC14" s="607"/>
      <c r="AD14" s="607"/>
      <c r="AE14" s="607"/>
      <c r="AF14" s="607"/>
      <c r="AG14" s="607"/>
      <c r="AH14" s="607"/>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S14" s="80" t="s">
        <v>244</v>
      </c>
      <c r="BT14" s="80" t="s">
        <v>301</v>
      </c>
      <c r="BU14" s="155" t="str">
        <f>IF(B74="","",B74)</f>
        <v/>
      </c>
    </row>
    <row r="15" spans="1:73" x14ac:dyDescent="0.15">
      <c r="I15" s="612"/>
      <c r="J15" s="612"/>
      <c r="K15" s="615"/>
      <c r="L15" s="615"/>
      <c r="M15" s="615"/>
      <c r="N15" s="615"/>
      <c r="O15" s="615"/>
      <c r="P15" s="615"/>
      <c r="Q15" s="615"/>
      <c r="Z15" s="612"/>
      <c r="AA15" s="612"/>
      <c r="AB15" s="607"/>
      <c r="AC15" s="607"/>
      <c r="AD15" s="607"/>
      <c r="AE15" s="607"/>
      <c r="AF15" s="607"/>
      <c r="AG15" s="607"/>
      <c r="AH15" s="607"/>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row>
    <row r="16" spans="1:73" ht="12.75" customHeight="1" x14ac:dyDescent="0.15">
      <c r="I16" s="612"/>
      <c r="J16" s="612"/>
      <c r="K16" s="615"/>
      <c r="L16" s="615"/>
      <c r="M16" s="615"/>
      <c r="N16" s="615"/>
      <c r="O16" s="615"/>
      <c r="P16" s="615"/>
      <c r="Q16" s="615"/>
      <c r="Z16" s="612"/>
      <c r="AA16" s="612"/>
      <c r="AB16" s="607"/>
      <c r="AC16" s="607"/>
      <c r="AD16" s="607"/>
      <c r="AE16" s="607"/>
      <c r="AF16" s="607"/>
      <c r="AG16" s="607"/>
      <c r="AH16" s="607"/>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c r="BO16" s="576"/>
      <c r="BP16" s="576"/>
      <c r="BQ16" s="576"/>
    </row>
    <row r="17" spans="4:69" ht="12.75" customHeight="1" x14ac:dyDescent="0.15">
      <c r="D17" s="611" t="s">
        <v>124</v>
      </c>
      <c r="E17" s="611"/>
      <c r="F17" s="611"/>
      <c r="G17" s="611"/>
      <c r="H17" s="84"/>
      <c r="I17" s="612" t="s">
        <v>3</v>
      </c>
      <c r="J17" s="612"/>
      <c r="K17" s="615"/>
      <c r="L17" s="615"/>
      <c r="M17" s="615"/>
      <c r="N17" s="615"/>
      <c r="O17" s="615"/>
      <c r="P17" s="615"/>
      <c r="Q17" s="615"/>
      <c r="U17" s="611" t="s">
        <v>124</v>
      </c>
      <c r="V17" s="611"/>
      <c r="W17" s="611"/>
      <c r="X17" s="611"/>
      <c r="Y17" s="84"/>
      <c r="Z17" s="612" t="s">
        <v>3</v>
      </c>
      <c r="AA17" s="612"/>
      <c r="AB17" s="607" t="s">
        <v>620</v>
      </c>
      <c r="AC17" s="607"/>
      <c r="AD17" s="607"/>
      <c r="AE17" s="607"/>
      <c r="AF17" s="607"/>
      <c r="AG17" s="607"/>
      <c r="AH17" s="607"/>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c r="BO17" s="576"/>
      <c r="BP17" s="576"/>
      <c r="BQ17" s="576"/>
    </row>
    <row r="18" spans="4:69" x14ac:dyDescent="0.15">
      <c r="D18" s="611"/>
      <c r="E18" s="611"/>
      <c r="F18" s="611"/>
      <c r="G18" s="611"/>
      <c r="H18" s="84"/>
      <c r="I18" s="612"/>
      <c r="J18" s="612"/>
      <c r="K18" s="615"/>
      <c r="L18" s="615"/>
      <c r="M18" s="615"/>
      <c r="N18" s="615"/>
      <c r="O18" s="615"/>
      <c r="P18" s="615"/>
      <c r="Q18" s="615"/>
      <c r="U18" s="611"/>
      <c r="V18" s="611"/>
      <c r="W18" s="611"/>
      <c r="X18" s="611"/>
      <c r="Y18" s="84"/>
      <c r="Z18" s="612"/>
      <c r="AA18" s="612"/>
      <c r="AB18" s="607"/>
      <c r="AC18" s="607"/>
      <c r="AD18" s="607"/>
      <c r="AE18" s="607"/>
      <c r="AF18" s="607"/>
      <c r="AG18" s="607"/>
      <c r="AH18" s="607"/>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c r="BF18" s="576"/>
      <c r="BG18" s="576"/>
      <c r="BH18" s="576"/>
      <c r="BI18" s="576"/>
      <c r="BJ18" s="576"/>
      <c r="BK18" s="576"/>
      <c r="BL18" s="576"/>
      <c r="BM18" s="576"/>
      <c r="BN18" s="576"/>
      <c r="BO18" s="576"/>
      <c r="BP18" s="576"/>
      <c r="BQ18" s="576"/>
    </row>
    <row r="19" spans="4:69" x14ac:dyDescent="0.15">
      <c r="D19" s="611"/>
      <c r="E19" s="611"/>
      <c r="F19" s="611"/>
      <c r="G19" s="611"/>
      <c r="H19" s="84"/>
      <c r="I19" s="612"/>
      <c r="J19" s="612"/>
      <c r="K19" s="615"/>
      <c r="L19" s="615"/>
      <c r="M19" s="615"/>
      <c r="N19" s="615"/>
      <c r="O19" s="615"/>
      <c r="P19" s="615"/>
      <c r="Q19" s="615"/>
      <c r="U19" s="611"/>
      <c r="V19" s="611"/>
      <c r="W19" s="611"/>
      <c r="X19" s="611"/>
      <c r="Y19" s="84"/>
      <c r="Z19" s="612"/>
      <c r="AA19" s="612"/>
      <c r="AB19" s="607"/>
      <c r="AC19" s="607"/>
      <c r="AD19" s="607"/>
      <c r="AE19" s="607"/>
      <c r="AF19" s="607"/>
      <c r="AG19" s="607"/>
      <c r="AH19" s="607"/>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row>
    <row r="20" spans="4:69" x14ac:dyDescent="0.15">
      <c r="I20" s="612" t="s">
        <v>125</v>
      </c>
      <c r="J20" s="612"/>
      <c r="K20" s="615"/>
      <c r="L20" s="615"/>
      <c r="M20" s="615"/>
      <c r="N20" s="615"/>
      <c r="O20" s="615"/>
      <c r="P20" s="615"/>
      <c r="Q20" s="616" t="s">
        <v>4</v>
      </c>
      <c r="Z20" s="612" t="s">
        <v>125</v>
      </c>
      <c r="AA20" s="612"/>
      <c r="AB20" s="607" t="s">
        <v>621</v>
      </c>
      <c r="AC20" s="607"/>
      <c r="AD20" s="607"/>
      <c r="AE20" s="607"/>
      <c r="AF20" s="607"/>
      <c r="AG20" s="607"/>
      <c r="AH20" s="612" t="s">
        <v>4</v>
      </c>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row>
    <row r="21" spans="4:69" x14ac:dyDescent="0.15">
      <c r="I21" s="612"/>
      <c r="J21" s="612"/>
      <c r="K21" s="615"/>
      <c r="L21" s="615"/>
      <c r="M21" s="615"/>
      <c r="N21" s="615"/>
      <c r="O21" s="615"/>
      <c r="P21" s="615"/>
      <c r="Q21" s="616"/>
      <c r="Z21" s="612"/>
      <c r="AA21" s="612"/>
      <c r="AB21" s="607"/>
      <c r="AC21" s="607"/>
      <c r="AD21" s="607"/>
      <c r="AE21" s="607"/>
      <c r="AF21" s="607"/>
      <c r="AG21" s="607"/>
      <c r="AH21" s="612"/>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row>
    <row r="22" spans="4:69" x14ac:dyDescent="0.15">
      <c r="I22" s="612"/>
      <c r="J22" s="612"/>
      <c r="K22" s="615"/>
      <c r="L22" s="615"/>
      <c r="M22" s="615"/>
      <c r="N22" s="615"/>
      <c r="O22" s="615"/>
      <c r="P22" s="615"/>
      <c r="Q22" s="616"/>
      <c r="Z22" s="612"/>
      <c r="AA22" s="612"/>
      <c r="AB22" s="607" t="s">
        <v>622</v>
      </c>
      <c r="AC22" s="607"/>
      <c r="AD22" s="607"/>
      <c r="AE22" s="607"/>
      <c r="AF22" s="607"/>
      <c r="AG22" s="607"/>
      <c r="AH22" s="612"/>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row>
    <row r="23" spans="4:69" x14ac:dyDescent="0.15">
      <c r="I23" s="612"/>
      <c r="J23" s="612"/>
      <c r="K23" s="615"/>
      <c r="L23" s="615"/>
      <c r="M23" s="615"/>
      <c r="N23" s="615"/>
      <c r="O23" s="615"/>
      <c r="P23" s="615"/>
      <c r="Q23" s="616"/>
      <c r="Z23" s="612"/>
      <c r="AA23" s="612"/>
      <c r="AB23" s="607"/>
      <c r="AC23" s="607"/>
      <c r="AD23" s="607"/>
      <c r="AE23" s="607"/>
      <c r="AF23" s="607"/>
      <c r="AG23" s="607"/>
      <c r="AH23" s="612"/>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424"/>
      <c r="BP23" s="424"/>
      <c r="BQ23" s="424"/>
    </row>
    <row r="24" spans="4:69" x14ac:dyDescent="0.15">
      <c r="I24" s="146"/>
      <c r="J24" s="146"/>
      <c r="K24" s="206"/>
      <c r="L24" s="206"/>
      <c r="M24" s="206"/>
      <c r="N24" s="206"/>
      <c r="O24" s="206"/>
      <c r="P24" s="206"/>
      <c r="Q24" s="616"/>
      <c r="AB24" s="577"/>
      <c r="AC24" s="577"/>
      <c r="AD24" s="577"/>
      <c r="AE24" s="577"/>
      <c r="AF24" s="577"/>
      <c r="AG24" s="577"/>
      <c r="AH24" s="612"/>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row>
    <row r="25" spans="4:69" x14ac:dyDescent="0.15">
      <c r="I25" s="612" t="s">
        <v>2</v>
      </c>
      <c r="J25" s="612"/>
      <c r="K25" s="615"/>
      <c r="L25" s="615"/>
      <c r="M25" s="615"/>
      <c r="N25" s="615"/>
      <c r="O25" s="615"/>
      <c r="P25" s="615"/>
      <c r="Q25" s="615"/>
      <c r="Z25" s="612" t="s">
        <v>2</v>
      </c>
      <c r="AA25" s="612"/>
      <c r="AB25" s="607" t="s">
        <v>619</v>
      </c>
      <c r="AC25" s="607"/>
      <c r="AD25" s="607"/>
      <c r="AE25" s="607"/>
      <c r="AF25" s="607"/>
      <c r="AG25" s="607"/>
      <c r="AH25" s="607"/>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c r="BF25" s="576"/>
      <c r="BG25" s="576"/>
      <c r="BH25" s="576"/>
      <c r="BI25" s="576"/>
      <c r="BJ25" s="576"/>
      <c r="BK25" s="576"/>
      <c r="BL25" s="576"/>
      <c r="BM25" s="576"/>
      <c r="BN25" s="576"/>
      <c r="BO25" s="576"/>
      <c r="BP25" s="576"/>
      <c r="BQ25" s="576"/>
    </row>
    <row r="26" spans="4:69" ht="12.75" customHeight="1" x14ac:dyDescent="0.15">
      <c r="I26" s="612"/>
      <c r="J26" s="612"/>
      <c r="K26" s="615"/>
      <c r="L26" s="615"/>
      <c r="M26" s="615"/>
      <c r="N26" s="615"/>
      <c r="O26" s="615"/>
      <c r="P26" s="615"/>
      <c r="Q26" s="615"/>
      <c r="Z26" s="612"/>
      <c r="AA26" s="612"/>
      <c r="AB26" s="607"/>
      <c r="AC26" s="607"/>
      <c r="AD26" s="607"/>
      <c r="AE26" s="607"/>
      <c r="AF26" s="607"/>
      <c r="AG26" s="607"/>
      <c r="AH26" s="607"/>
      <c r="AI26" s="576"/>
      <c r="AJ26" s="576"/>
      <c r="AK26" s="576"/>
      <c r="AL26" s="576"/>
      <c r="AM26" s="576"/>
      <c r="AN26" s="576"/>
      <c r="AO26" s="576"/>
      <c r="AP26" s="576"/>
      <c r="AQ26" s="576"/>
      <c r="AR26" s="576"/>
      <c r="AS26" s="576"/>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row>
    <row r="27" spans="4:69" x14ac:dyDescent="0.15">
      <c r="I27" s="612"/>
      <c r="J27" s="612"/>
      <c r="K27" s="615"/>
      <c r="L27" s="615"/>
      <c r="M27" s="615"/>
      <c r="N27" s="615"/>
      <c r="O27" s="615"/>
      <c r="P27" s="615"/>
      <c r="Q27" s="615"/>
      <c r="Z27" s="612"/>
      <c r="AA27" s="612"/>
      <c r="AB27" s="607"/>
      <c r="AC27" s="607"/>
      <c r="AD27" s="607"/>
      <c r="AE27" s="607"/>
      <c r="AF27" s="607"/>
      <c r="AG27" s="607"/>
      <c r="AH27" s="607"/>
      <c r="AI27" s="576"/>
      <c r="AJ27" s="576"/>
      <c r="AK27" s="576"/>
      <c r="AL27" s="576"/>
      <c r="AM27" s="576"/>
      <c r="AN27" s="576"/>
      <c r="AO27" s="576"/>
      <c r="AP27" s="576"/>
      <c r="AQ27" s="576"/>
      <c r="AR27" s="576"/>
      <c r="AS27" s="576"/>
      <c r="AT27" s="576"/>
      <c r="AU27" s="576"/>
      <c r="AV27" s="576"/>
      <c r="AW27" s="576"/>
      <c r="AX27" s="576"/>
      <c r="AY27" s="576"/>
      <c r="AZ27" s="576"/>
      <c r="BA27" s="576"/>
      <c r="BB27" s="576"/>
      <c r="BC27" s="576"/>
      <c r="BD27" s="576"/>
      <c r="BE27" s="576"/>
      <c r="BF27" s="576"/>
      <c r="BG27" s="576"/>
      <c r="BH27" s="576"/>
      <c r="BI27" s="576"/>
      <c r="BJ27" s="576"/>
      <c r="BK27" s="576"/>
      <c r="BL27" s="576"/>
      <c r="BM27" s="576"/>
      <c r="BN27" s="576"/>
      <c r="BO27" s="576"/>
      <c r="BP27" s="576"/>
      <c r="BQ27" s="576"/>
    </row>
    <row r="28" spans="4:69" x14ac:dyDescent="0.15">
      <c r="D28" s="611" t="s">
        <v>225</v>
      </c>
      <c r="E28" s="611"/>
      <c r="F28" s="611"/>
      <c r="G28" s="611"/>
      <c r="H28" s="146"/>
      <c r="I28" s="612" t="s">
        <v>3</v>
      </c>
      <c r="J28" s="612"/>
      <c r="K28" s="617"/>
      <c r="L28" s="617"/>
      <c r="M28" s="617"/>
      <c r="N28" s="617"/>
      <c r="O28" s="617"/>
      <c r="P28" s="617"/>
      <c r="Q28" s="617"/>
      <c r="U28" s="611" t="s">
        <v>225</v>
      </c>
      <c r="V28" s="611"/>
      <c r="W28" s="611"/>
      <c r="X28" s="611"/>
      <c r="Z28" s="612" t="s">
        <v>3</v>
      </c>
      <c r="AA28" s="612"/>
      <c r="AB28" s="613" t="s">
        <v>604</v>
      </c>
      <c r="AC28" s="613"/>
      <c r="AD28" s="613"/>
      <c r="AE28" s="613"/>
      <c r="AF28" s="613"/>
      <c r="AG28" s="613"/>
      <c r="AH28" s="613"/>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row>
    <row r="29" spans="4:69" x14ac:dyDescent="0.15">
      <c r="D29" s="611"/>
      <c r="E29" s="611"/>
      <c r="F29" s="611"/>
      <c r="G29" s="611"/>
      <c r="H29" s="146"/>
      <c r="I29" s="612"/>
      <c r="J29" s="612"/>
      <c r="K29" s="617"/>
      <c r="L29" s="617"/>
      <c r="M29" s="617"/>
      <c r="N29" s="617"/>
      <c r="O29" s="617"/>
      <c r="P29" s="617"/>
      <c r="Q29" s="617"/>
      <c r="U29" s="611"/>
      <c r="V29" s="611"/>
      <c r="W29" s="611"/>
      <c r="X29" s="611"/>
      <c r="Z29" s="612"/>
      <c r="AA29" s="612"/>
      <c r="AB29" s="613"/>
      <c r="AC29" s="613"/>
      <c r="AD29" s="613"/>
      <c r="AE29" s="613"/>
      <c r="AF29" s="613"/>
      <c r="AG29" s="613"/>
      <c r="AH29" s="613"/>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8"/>
      <c r="BO29" s="578"/>
      <c r="BP29" s="578"/>
      <c r="BQ29" s="578"/>
    </row>
    <row r="30" spans="4:69" x14ac:dyDescent="0.15">
      <c r="D30" s="611"/>
      <c r="E30" s="611"/>
      <c r="F30" s="611"/>
      <c r="G30" s="611"/>
      <c r="H30" s="146"/>
      <c r="I30" s="612"/>
      <c r="J30" s="612"/>
      <c r="K30" s="617"/>
      <c r="L30" s="617"/>
      <c r="M30" s="617"/>
      <c r="N30" s="617"/>
      <c r="O30" s="617"/>
      <c r="P30" s="617"/>
      <c r="Q30" s="617"/>
      <c r="U30" s="611"/>
      <c r="V30" s="611"/>
      <c r="W30" s="611"/>
      <c r="X30" s="611"/>
      <c r="Z30" s="612"/>
      <c r="AA30" s="612"/>
      <c r="AB30" s="613"/>
      <c r="AC30" s="613"/>
      <c r="AD30" s="613"/>
      <c r="AE30" s="613"/>
      <c r="AF30" s="613"/>
      <c r="AG30" s="613"/>
      <c r="AH30" s="613"/>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c r="BQ30" s="578"/>
    </row>
    <row r="31" spans="4:69" x14ac:dyDescent="0.15">
      <c r="I31" s="612" t="s">
        <v>125</v>
      </c>
      <c r="J31" s="612"/>
      <c r="K31" s="615"/>
      <c r="L31" s="615"/>
      <c r="M31" s="615"/>
      <c r="N31" s="615"/>
      <c r="O31" s="615"/>
      <c r="P31" s="615"/>
      <c r="Q31" s="616" t="s">
        <v>4</v>
      </c>
      <c r="Z31" s="612" t="s">
        <v>125</v>
      </c>
      <c r="AA31" s="612"/>
      <c r="AB31" s="607" t="s">
        <v>621</v>
      </c>
      <c r="AC31" s="607"/>
      <c r="AD31" s="607"/>
      <c r="AE31" s="607"/>
      <c r="AF31" s="607"/>
      <c r="AG31" s="607"/>
      <c r="AH31" s="612" t="s">
        <v>4</v>
      </c>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row>
    <row r="32" spans="4:69" x14ac:dyDescent="0.15">
      <c r="I32" s="612"/>
      <c r="J32" s="612"/>
      <c r="K32" s="615"/>
      <c r="L32" s="615"/>
      <c r="M32" s="615"/>
      <c r="N32" s="615"/>
      <c r="O32" s="615"/>
      <c r="P32" s="615"/>
      <c r="Q32" s="616"/>
      <c r="Z32" s="612"/>
      <c r="AA32" s="612"/>
      <c r="AB32" s="607"/>
      <c r="AC32" s="607"/>
      <c r="AD32" s="607"/>
      <c r="AE32" s="607"/>
      <c r="AF32" s="607"/>
      <c r="AG32" s="607"/>
      <c r="AH32" s="612"/>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row>
    <row r="33" spans="1:69" x14ac:dyDescent="0.15">
      <c r="A33" s="85"/>
      <c r="I33" s="612"/>
      <c r="J33" s="612"/>
      <c r="K33" s="615"/>
      <c r="L33" s="615"/>
      <c r="M33" s="615"/>
      <c r="N33" s="615"/>
      <c r="O33" s="615"/>
      <c r="P33" s="615"/>
      <c r="Q33" s="616"/>
      <c r="R33" s="85"/>
      <c r="Z33" s="612"/>
      <c r="AA33" s="612"/>
      <c r="AB33" s="607" t="s">
        <v>622</v>
      </c>
      <c r="AC33" s="607"/>
      <c r="AD33" s="607"/>
      <c r="AE33" s="607"/>
      <c r="AF33" s="607"/>
      <c r="AG33" s="607"/>
      <c r="AH33" s="612"/>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row>
    <row r="34" spans="1:69" x14ac:dyDescent="0.15">
      <c r="A34" s="85"/>
      <c r="I34" s="612"/>
      <c r="J34" s="612"/>
      <c r="K34" s="615"/>
      <c r="L34" s="615"/>
      <c r="M34" s="615"/>
      <c r="N34" s="615"/>
      <c r="O34" s="615"/>
      <c r="P34" s="615"/>
      <c r="Q34" s="424"/>
      <c r="R34" s="85"/>
      <c r="Z34" s="612"/>
      <c r="AA34" s="612"/>
      <c r="AB34" s="607"/>
      <c r="AC34" s="607"/>
      <c r="AD34" s="607"/>
      <c r="AE34" s="607"/>
      <c r="AF34" s="607"/>
      <c r="AG34" s="607"/>
      <c r="AH34" s="423"/>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row>
    <row r="35" spans="1:69" x14ac:dyDescent="0.15">
      <c r="A35" s="85"/>
      <c r="I35" s="424"/>
      <c r="J35" s="423"/>
      <c r="K35" s="146"/>
      <c r="L35" s="146"/>
      <c r="M35" s="146"/>
      <c r="N35" s="146"/>
      <c r="O35" s="146"/>
      <c r="P35" s="146"/>
      <c r="Q35" s="423"/>
      <c r="R35" s="85"/>
      <c r="Z35" s="423"/>
      <c r="AA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row>
    <row r="36" spans="1:69" x14ac:dyDescent="0.15">
      <c r="A36" s="85"/>
      <c r="I36" s="424"/>
      <c r="J36" s="423"/>
      <c r="K36" s="146"/>
      <c r="L36" s="146"/>
      <c r="M36" s="146"/>
      <c r="N36" s="146"/>
      <c r="O36" s="146"/>
      <c r="P36" s="146"/>
      <c r="Q36" s="423"/>
      <c r="R36" s="85"/>
      <c r="Z36" s="423"/>
      <c r="AA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row>
    <row r="37" spans="1:69" x14ac:dyDescent="0.15">
      <c r="A37" s="85"/>
      <c r="I37" s="424"/>
      <c r="J37" s="423"/>
      <c r="K37" s="146"/>
      <c r="L37" s="146"/>
      <c r="M37" s="146"/>
      <c r="N37" s="146"/>
      <c r="O37" s="146"/>
      <c r="P37" s="146"/>
      <c r="Q37" s="423"/>
      <c r="R37" s="85"/>
      <c r="Z37" s="423"/>
      <c r="AA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row>
    <row r="38" spans="1:69" x14ac:dyDescent="0.15">
      <c r="I38" s="423" t="s">
        <v>673</v>
      </c>
      <c r="Z38" s="423" t="s">
        <v>665</v>
      </c>
    </row>
    <row r="40" spans="1:69" x14ac:dyDescent="0.15">
      <c r="I40" s="423" t="s">
        <v>129</v>
      </c>
      <c r="Z40" s="423" t="s">
        <v>129</v>
      </c>
    </row>
    <row r="44" spans="1:69" x14ac:dyDescent="0.15">
      <c r="A44" s="85"/>
      <c r="R44" s="85"/>
    </row>
    <row r="45" spans="1:69" ht="12.75" customHeight="1" x14ac:dyDescent="0.15">
      <c r="A45" s="606" t="s">
        <v>666</v>
      </c>
      <c r="B45" s="606"/>
      <c r="C45" s="606"/>
      <c r="D45" s="606"/>
      <c r="E45" s="606"/>
      <c r="F45" s="606"/>
      <c r="G45" s="606"/>
      <c r="H45" s="606"/>
      <c r="I45" s="606"/>
      <c r="J45" s="606"/>
      <c r="K45" s="606"/>
      <c r="L45" s="606"/>
      <c r="M45" s="606"/>
      <c r="N45" s="606"/>
      <c r="O45" s="606"/>
      <c r="P45" s="606"/>
      <c r="Q45" s="606"/>
      <c r="R45" s="606" t="s">
        <v>666</v>
      </c>
      <c r="S45" s="606"/>
      <c r="T45" s="606"/>
      <c r="U45" s="606"/>
      <c r="V45" s="606"/>
      <c r="W45" s="606"/>
      <c r="X45" s="606"/>
      <c r="Y45" s="606"/>
      <c r="Z45" s="606"/>
      <c r="AA45" s="606"/>
      <c r="AB45" s="606"/>
      <c r="AC45" s="606"/>
      <c r="AD45" s="606"/>
      <c r="AE45" s="606"/>
      <c r="AF45" s="606"/>
      <c r="AG45" s="606"/>
      <c r="AH45" s="606"/>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5"/>
    </row>
    <row r="46" spans="1:69" x14ac:dyDescent="0.15">
      <c r="A46" s="606"/>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425"/>
      <c r="AJ46" s="425"/>
      <c r="AK46" s="425"/>
      <c r="AL46" s="425"/>
      <c r="AM46" s="425"/>
      <c r="AN46" s="425"/>
      <c r="AO46" s="425"/>
      <c r="AP46" s="425"/>
      <c r="AQ46" s="425"/>
      <c r="AR46" s="425"/>
      <c r="AS46" s="425"/>
      <c r="AT46" s="425"/>
      <c r="AU46" s="425"/>
      <c r="AV46" s="425"/>
      <c r="AW46" s="425"/>
      <c r="AX46" s="425"/>
      <c r="AY46" s="425"/>
      <c r="AZ46" s="425"/>
      <c r="BA46" s="425"/>
      <c r="BB46" s="425"/>
      <c r="BC46" s="425"/>
      <c r="BD46" s="425"/>
      <c r="BE46" s="425"/>
      <c r="BF46" s="425"/>
      <c r="BG46" s="425"/>
      <c r="BH46" s="425"/>
      <c r="BI46" s="425"/>
      <c r="BJ46" s="425"/>
      <c r="BK46" s="425"/>
      <c r="BL46" s="425"/>
      <c r="BM46" s="425"/>
      <c r="BN46" s="425"/>
      <c r="BO46" s="425"/>
      <c r="BP46" s="425"/>
      <c r="BQ46" s="425"/>
    </row>
    <row r="47" spans="1:69" x14ac:dyDescent="0.15">
      <c r="A47" s="606"/>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5"/>
      <c r="BP47" s="425"/>
      <c r="BQ47" s="425"/>
    </row>
    <row r="48" spans="1:69" x14ac:dyDescent="0.15">
      <c r="A48" s="606"/>
      <c r="B48" s="606"/>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row>
    <row r="49" spans="1:69" x14ac:dyDescent="0.15">
      <c r="A49" s="606"/>
      <c r="B49" s="606"/>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5"/>
      <c r="BP49" s="425"/>
      <c r="BQ49" s="425"/>
    </row>
    <row r="50" spans="1:69" x14ac:dyDescent="0.15">
      <c r="A50" s="606"/>
      <c r="B50" s="606"/>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5"/>
    </row>
    <row r="51" spans="1:69" x14ac:dyDescent="0.15">
      <c r="A51" s="606"/>
      <c r="B51" s="606"/>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25"/>
      <c r="BM51" s="425"/>
      <c r="BN51" s="425"/>
      <c r="BO51" s="425"/>
      <c r="BP51" s="425"/>
      <c r="BQ51" s="425"/>
    </row>
    <row r="52" spans="1:69" x14ac:dyDescent="0.15">
      <c r="A52" s="606"/>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row>
    <row r="53" spans="1:69" x14ac:dyDescent="0.15">
      <c r="A53" s="606"/>
      <c r="B53" s="606"/>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row>
    <row r="54" spans="1:69" x14ac:dyDescent="0.15">
      <c r="A54" s="606"/>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row>
    <row r="55" spans="1:69" x14ac:dyDescent="0.1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row>
    <row r="56" spans="1:69" x14ac:dyDescent="0.1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row>
    <row r="57" spans="1:69" x14ac:dyDescent="0.1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row>
    <row r="58" spans="1:69" x14ac:dyDescent="0.1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row>
    <row r="59" spans="1:69" x14ac:dyDescent="0.1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row>
    <row r="63" spans="1:69" x14ac:dyDescent="0.15">
      <c r="G63" s="146"/>
    </row>
    <row r="66" spans="1:69" ht="12.75" customHeight="1" x14ac:dyDescent="0.15">
      <c r="I66" s="423" t="s">
        <v>119</v>
      </c>
      <c r="K66" s="146"/>
      <c r="L66" s="146"/>
      <c r="M66" s="146"/>
      <c r="N66" s="146"/>
      <c r="O66" s="146"/>
      <c r="P66" s="146"/>
      <c r="Q66" s="146"/>
      <c r="Z66" s="423" t="s">
        <v>119</v>
      </c>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row>
    <row r="67" spans="1:69" ht="12.75" customHeight="1" x14ac:dyDescent="0.15">
      <c r="I67" s="423"/>
      <c r="K67" s="146"/>
      <c r="L67" s="146"/>
      <c r="M67" s="146"/>
      <c r="N67" s="146"/>
      <c r="O67" s="146"/>
      <c r="P67" s="146"/>
      <c r="Q67" s="146"/>
      <c r="Z67" s="423"/>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row>
    <row r="68" spans="1:69" ht="12.75" customHeight="1" x14ac:dyDescent="0.15">
      <c r="I68" s="423"/>
      <c r="K68" s="146"/>
      <c r="L68" s="146"/>
      <c r="M68" s="146"/>
      <c r="N68" s="146"/>
      <c r="O68" s="146"/>
      <c r="P68" s="146"/>
      <c r="Q68" s="146"/>
      <c r="Z68" s="423"/>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row>
    <row r="69" spans="1:69" ht="12.75" customHeight="1" x14ac:dyDescent="0.15">
      <c r="A69" s="80" t="s">
        <v>126</v>
      </c>
      <c r="K69" s="146"/>
      <c r="L69" s="146"/>
      <c r="M69" s="146"/>
      <c r="N69" s="146"/>
      <c r="O69" s="146"/>
      <c r="P69" s="146"/>
      <c r="Q69" s="146"/>
      <c r="R69" s="80" t="s">
        <v>126</v>
      </c>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row>
    <row r="70" spans="1:69" ht="12.75" customHeight="1" x14ac:dyDescent="0.15">
      <c r="A70" s="146"/>
      <c r="B70" s="615"/>
      <c r="C70" s="615"/>
      <c r="D70" s="615"/>
      <c r="E70" s="615"/>
      <c r="F70" s="615"/>
      <c r="G70" s="615"/>
      <c r="H70" s="615"/>
      <c r="I70" s="615"/>
      <c r="J70" s="615"/>
      <c r="K70" s="615"/>
      <c r="L70" s="615"/>
      <c r="M70" s="615"/>
      <c r="N70" s="615"/>
      <c r="O70" s="615"/>
      <c r="P70" s="615"/>
      <c r="Q70" s="146"/>
      <c r="S70" s="607" t="s">
        <v>716</v>
      </c>
      <c r="T70" s="608"/>
      <c r="U70" s="608"/>
      <c r="V70" s="608"/>
      <c r="W70" s="608"/>
      <c r="X70" s="608"/>
      <c r="Y70" s="608"/>
      <c r="Z70" s="608"/>
      <c r="AA70" s="608"/>
      <c r="AB70" s="608"/>
      <c r="AC70" s="608"/>
      <c r="AD70" s="608"/>
      <c r="AE70" s="608"/>
      <c r="AF70" s="608"/>
      <c r="AG70" s="608"/>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row>
    <row r="71" spans="1:69" ht="12.75" customHeight="1" x14ac:dyDescent="0.15">
      <c r="A71" s="146"/>
      <c r="B71" s="615"/>
      <c r="C71" s="615"/>
      <c r="D71" s="615"/>
      <c r="E71" s="615"/>
      <c r="F71" s="615"/>
      <c r="G71" s="615"/>
      <c r="H71" s="615"/>
      <c r="I71" s="615"/>
      <c r="J71" s="615"/>
      <c r="K71" s="615"/>
      <c r="L71" s="615"/>
      <c r="M71" s="615"/>
      <c r="N71" s="615"/>
      <c r="O71" s="615"/>
      <c r="P71" s="615"/>
      <c r="Q71" s="146"/>
      <c r="S71" s="608"/>
      <c r="T71" s="608"/>
      <c r="U71" s="608"/>
      <c r="V71" s="608"/>
      <c r="W71" s="608"/>
      <c r="X71" s="608"/>
      <c r="Y71" s="608"/>
      <c r="Z71" s="608"/>
      <c r="AA71" s="608"/>
      <c r="AB71" s="608"/>
      <c r="AC71" s="608"/>
      <c r="AD71" s="608"/>
      <c r="AE71" s="608"/>
      <c r="AF71" s="608"/>
      <c r="AG71" s="608"/>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row>
    <row r="72" spans="1:69" ht="12.75" customHeight="1" x14ac:dyDescent="0.15">
      <c r="K72" s="146"/>
      <c r="L72" s="146"/>
      <c r="M72" s="146"/>
      <c r="N72" s="146"/>
      <c r="O72" s="146"/>
      <c r="P72" s="146"/>
      <c r="Q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row>
    <row r="73" spans="1:69" ht="12.75" customHeight="1" x14ac:dyDescent="0.15">
      <c r="A73" s="80" t="s">
        <v>130</v>
      </c>
      <c r="K73" s="146"/>
      <c r="L73" s="146"/>
      <c r="M73" s="146"/>
      <c r="N73" s="146"/>
      <c r="O73" s="146"/>
      <c r="P73" s="146"/>
      <c r="Q73" s="146"/>
      <c r="R73" s="80" t="s">
        <v>130</v>
      </c>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row>
    <row r="74" spans="1:69" ht="30" customHeight="1" x14ac:dyDescent="0.15">
      <c r="A74" s="146"/>
      <c r="B74" s="614"/>
      <c r="C74" s="614"/>
      <c r="D74" s="614"/>
      <c r="E74" s="614"/>
      <c r="F74" s="614"/>
      <c r="G74" s="614"/>
      <c r="H74" s="146"/>
      <c r="I74" s="146"/>
      <c r="J74" s="146"/>
      <c r="K74" s="146"/>
      <c r="L74" s="146"/>
      <c r="M74" s="146"/>
      <c r="N74" s="146"/>
      <c r="O74" s="146"/>
      <c r="P74" s="146"/>
      <c r="Q74" s="146"/>
      <c r="S74" s="609" t="s">
        <v>623</v>
      </c>
      <c r="T74" s="610"/>
      <c r="U74" s="610"/>
      <c r="V74" s="610"/>
      <c r="W74" s="610"/>
      <c r="X74" s="610"/>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row>
    <row r="75" spans="1:69" ht="12.75" customHeight="1" x14ac:dyDescent="0.15">
      <c r="A75" s="146"/>
      <c r="B75" s="146"/>
      <c r="C75" s="146"/>
      <c r="D75" s="146"/>
      <c r="E75" s="146"/>
      <c r="F75" s="146"/>
      <c r="G75" s="146"/>
      <c r="H75" s="146"/>
      <c r="I75" s="146"/>
      <c r="J75" s="146"/>
      <c r="K75" s="146"/>
      <c r="L75" s="146"/>
      <c r="M75" s="146"/>
      <c r="N75" s="146"/>
      <c r="O75" s="146"/>
      <c r="P75" s="146"/>
      <c r="Q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row>
    <row r="76" spans="1:69" ht="12.75" customHeight="1" x14ac:dyDescent="0.15">
      <c r="F76" s="85"/>
      <c r="G76" s="85"/>
      <c r="H76" s="85"/>
      <c r="W76" s="85"/>
      <c r="X76" s="85"/>
      <c r="Y76" s="85"/>
    </row>
    <row r="77" spans="1:69" ht="12.75" customHeight="1" x14ac:dyDescent="0.15">
      <c r="A77" s="80" t="s">
        <v>127</v>
      </c>
      <c r="C77" s="87"/>
      <c r="F77" s="85"/>
      <c r="G77" s="85"/>
      <c r="H77" s="85"/>
      <c r="R77" s="80" t="s">
        <v>127</v>
      </c>
      <c r="T77" s="87"/>
      <c r="W77" s="85"/>
      <c r="X77" s="85"/>
      <c r="Y77" s="85"/>
    </row>
    <row r="78" spans="1:69" ht="12.75" customHeight="1" x14ac:dyDescent="0.15">
      <c r="F78" s="85"/>
      <c r="G78" s="85"/>
      <c r="H78" s="85"/>
      <c r="W78" s="85"/>
      <c r="X78" s="85"/>
      <c r="Y78" s="85"/>
    </row>
    <row r="79" spans="1:69" ht="12.75" customHeight="1" x14ac:dyDescent="0.15">
      <c r="F79" s="85"/>
      <c r="G79" s="85"/>
      <c r="H79" s="85"/>
      <c r="W79" s="85"/>
      <c r="X79" s="85"/>
      <c r="Y79" s="85"/>
    </row>
    <row r="80" spans="1:69" ht="12.75" customHeight="1" x14ac:dyDescent="0.15">
      <c r="F80" s="85"/>
      <c r="G80" s="85"/>
      <c r="H80" s="85"/>
      <c r="W80" s="85"/>
      <c r="X80" s="85"/>
      <c r="Y80" s="85"/>
    </row>
    <row r="81" spans="6:25" ht="12.75" customHeight="1" x14ac:dyDescent="0.15">
      <c r="F81" s="85"/>
      <c r="G81" s="85"/>
      <c r="H81" s="85"/>
      <c r="W81" s="85"/>
      <c r="X81" s="85"/>
      <c r="Y81" s="85"/>
    </row>
    <row r="82" spans="6:25" ht="12.75" customHeight="1" x14ac:dyDescent="0.15">
      <c r="F82" s="85"/>
      <c r="G82" s="85"/>
      <c r="H82" s="85"/>
      <c r="W82" s="85"/>
      <c r="X82" s="85"/>
      <c r="Y82" s="85"/>
    </row>
    <row r="83" spans="6:25" ht="12.75" customHeight="1" x14ac:dyDescent="0.15">
      <c r="F83" s="85"/>
      <c r="G83" s="85"/>
      <c r="H83" s="85"/>
      <c r="W83" s="85"/>
      <c r="X83" s="85"/>
      <c r="Y83" s="85"/>
    </row>
    <row r="84" spans="6:25" ht="12.75" customHeight="1" x14ac:dyDescent="0.15">
      <c r="F84" s="85"/>
      <c r="G84" s="85"/>
      <c r="H84" s="85"/>
      <c r="W84" s="85"/>
      <c r="X84" s="85"/>
      <c r="Y84" s="85"/>
    </row>
    <row r="85" spans="6:25" ht="12.75" customHeight="1" x14ac:dyDescent="0.15">
      <c r="F85" s="85"/>
      <c r="G85" s="85"/>
      <c r="H85" s="85"/>
      <c r="W85" s="85"/>
      <c r="X85" s="85"/>
      <c r="Y85" s="85"/>
    </row>
    <row r="86" spans="6:25" ht="12.75" customHeight="1" x14ac:dyDescent="0.15">
      <c r="F86" s="85"/>
      <c r="G86" s="85"/>
      <c r="H86" s="85"/>
      <c r="W86" s="85"/>
      <c r="X86" s="85"/>
      <c r="Y86" s="85"/>
    </row>
    <row r="87" spans="6:25" ht="12.75" customHeight="1" x14ac:dyDescent="0.15">
      <c r="F87" s="85"/>
      <c r="G87" s="85"/>
      <c r="H87" s="85"/>
      <c r="W87" s="85"/>
      <c r="X87" s="85"/>
      <c r="Y87" s="85"/>
    </row>
    <row r="88" spans="6:25" ht="12.75" customHeight="1" x14ac:dyDescent="0.15">
      <c r="F88" s="85"/>
      <c r="G88" s="85"/>
      <c r="H88" s="85"/>
      <c r="W88" s="85"/>
      <c r="X88" s="85"/>
      <c r="Y88" s="85"/>
    </row>
    <row r="89" spans="6:25" ht="12.75" customHeight="1" x14ac:dyDescent="0.15">
      <c r="F89" s="85"/>
      <c r="G89" s="85"/>
      <c r="H89" s="85"/>
      <c r="W89" s="85"/>
      <c r="X89" s="85"/>
      <c r="Y89" s="85"/>
    </row>
    <row r="90" spans="6:25" ht="12.75" customHeight="1" x14ac:dyDescent="0.15">
      <c r="F90" s="85"/>
      <c r="G90" s="85"/>
      <c r="H90" s="85"/>
      <c r="W90" s="85"/>
      <c r="X90" s="85"/>
      <c r="Y90" s="85"/>
    </row>
    <row r="91" spans="6:25" ht="12.75" customHeight="1" x14ac:dyDescent="0.15">
      <c r="F91" s="85"/>
      <c r="G91" s="85"/>
      <c r="H91" s="85"/>
      <c r="W91" s="85"/>
      <c r="X91" s="85"/>
      <c r="Y91" s="85"/>
    </row>
    <row r="92" spans="6:25" ht="12.75" customHeight="1" x14ac:dyDescent="0.15">
      <c r="F92" s="85"/>
      <c r="G92" s="85"/>
      <c r="H92" s="85"/>
      <c r="W92" s="85"/>
      <c r="X92" s="85"/>
      <c r="Y92" s="85"/>
    </row>
    <row r="93" spans="6:25" ht="12.75" customHeight="1" x14ac:dyDescent="0.15">
      <c r="F93" s="85"/>
      <c r="G93" s="85"/>
      <c r="H93" s="85"/>
      <c r="W93" s="85"/>
      <c r="X93" s="85"/>
      <c r="Y93" s="85"/>
    </row>
    <row r="94" spans="6:25" ht="12.75" customHeight="1" x14ac:dyDescent="0.15"/>
    <row r="95" spans="6:25" ht="12.75" customHeight="1" x14ac:dyDescent="0.15"/>
    <row r="96" spans="6:25"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sheetData>
  <sheetProtection algorithmName="SHA-512" hashValue="0ZLf1PnNR7CGsAlZBuDdgKOV8LmolIpkWeVU5gHViLuBn9myJpG3lq0eP2oWT/lH3nkmYWzPb8Ouch4r5PAdKw==" saltValue="KG7Ykv+lv26TCW4y5vi7Aw==" spinCount="100000" sheet="1" objects="1" scenarios="1" selectLockedCells="1"/>
  <mergeCells count="42">
    <mergeCell ref="I14:J16"/>
    <mergeCell ref="K14:Q16"/>
    <mergeCell ref="D17:G19"/>
    <mergeCell ref="I17:J19"/>
    <mergeCell ref="K17:Q19"/>
    <mergeCell ref="Q20:Q24"/>
    <mergeCell ref="K22:P23"/>
    <mergeCell ref="I25:J27"/>
    <mergeCell ref="K25:Q27"/>
    <mergeCell ref="D28:G30"/>
    <mergeCell ref="I28:J30"/>
    <mergeCell ref="K28:Q30"/>
    <mergeCell ref="I20:J23"/>
    <mergeCell ref="K20:P21"/>
    <mergeCell ref="B74:G74"/>
    <mergeCell ref="I31:J34"/>
    <mergeCell ref="K31:P32"/>
    <mergeCell ref="Q31:Q33"/>
    <mergeCell ref="K33:P34"/>
    <mergeCell ref="B70:P71"/>
    <mergeCell ref="A45:Q54"/>
    <mergeCell ref="Z14:AA16"/>
    <mergeCell ref="AB14:AH16"/>
    <mergeCell ref="U17:X19"/>
    <mergeCell ref="Z17:AA19"/>
    <mergeCell ref="AB17:AH19"/>
    <mergeCell ref="Z20:AA23"/>
    <mergeCell ref="AB20:AG21"/>
    <mergeCell ref="AH20:AH24"/>
    <mergeCell ref="AB22:AG23"/>
    <mergeCell ref="Z25:AA27"/>
    <mergeCell ref="AB25:AH27"/>
    <mergeCell ref="R45:AH54"/>
    <mergeCell ref="S70:AG71"/>
    <mergeCell ref="S74:X74"/>
    <mergeCell ref="U28:X30"/>
    <mergeCell ref="Z28:AA30"/>
    <mergeCell ref="AB28:AH30"/>
    <mergeCell ref="Z31:AA34"/>
    <mergeCell ref="AB31:AG32"/>
    <mergeCell ref="AH31:AH33"/>
    <mergeCell ref="AB33:AG34"/>
  </mergeCells>
  <phoneticPr fontId="7"/>
  <conditionalFormatting sqref="AC4 AE4 AG4 AB14 AB17 AB20 AB22 AB25 AB28 AB31 AB33 S70 S74">
    <cfRule type="cellIs" dxfId="27" priority="2" operator="equal">
      <formula>""</formula>
    </cfRule>
  </conditionalFormatting>
  <conditionalFormatting sqref="L4 N4 P4 K14:Q19 K20:P23 K25:Q30 K31:P34 B70:P71 B74:G74">
    <cfRule type="cellIs" dxfId="26" priority="1" operator="equal">
      <formula>""</formula>
    </cfRule>
  </conditionalFormatting>
  <dataValidations count="2">
    <dataValidation type="list" allowBlank="1" showInputMessage="1" showErrorMessage="1" sqref="B74:G74 S74:X74" xr:uid="{00000000-0002-0000-0400-000000000000}">
      <formula1>"※（別添１）融資計画詳細　参照"</formula1>
    </dataValidation>
    <dataValidation type="list" allowBlank="1" showInputMessage="1" showErrorMessage="1" sqref="AC4 L4" xr:uid="{AA3F92A9-75C1-4849-B96E-B4953FB8DDD4}">
      <formula1>"2020"</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C90"/>
  <sheetViews>
    <sheetView showGridLines="0" view="pageBreakPreview" zoomScaleNormal="100" zoomScaleSheetLayoutView="100" workbookViewId="0">
      <selection activeCell="C6" sqref="C6:E7"/>
    </sheetView>
  </sheetViews>
  <sheetFormatPr defaultColWidth="9.140625" defaultRowHeight="12" x14ac:dyDescent="0.15"/>
  <cols>
    <col min="1" max="2" width="15.7109375" style="85" customWidth="1"/>
    <col min="3" max="3" width="8.7109375" style="85" customWidth="1"/>
    <col min="4" max="5" width="15.7109375" style="85" customWidth="1"/>
    <col min="6" max="7" width="8.7109375" style="85" customWidth="1"/>
    <col min="8" max="9" width="15.7109375" style="85" customWidth="1"/>
    <col min="10" max="10" width="9.140625" style="85"/>
    <col min="11" max="12" width="15.7109375" style="85" customWidth="1"/>
    <col min="13" max="13" width="15.7109375" style="85" hidden="1" customWidth="1"/>
    <col min="14" max="14" width="15.7109375" style="85" customWidth="1"/>
    <col min="15" max="15" width="15.7109375" style="85" hidden="1" customWidth="1"/>
    <col min="16" max="16" width="15.7109375" style="85" customWidth="1"/>
    <col min="17" max="17" width="4.28515625" style="438" customWidth="1"/>
    <col min="18" max="18" width="6" style="438" hidden="1" customWidth="1"/>
    <col min="19" max="20" width="15.7109375" style="441" hidden="1" customWidth="1"/>
    <col min="21" max="21" width="8.7109375" style="441" hidden="1" customWidth="1"/>
    <col min="22" max="23" width="15.7109375" style="441" hidden="1" customWidth="1"/>
    <col min="24" max="25" width="8.7109375" style="441" hidden="1" customWidth="1"/>
    <col min="26" max="27" width="15.7109375" style="441" hidden="1" customWidth="1"/>
    <col min="28" max="28" width="9.140625" style="441" hidden="1" customWidth="1"/>
    <col min="29" max="34" width="15.7109375" style="441" hidden="1" customWidth="1"/>
    <col min="35" max="35" width="5.85546875" style="441" hidden="1" customWidth="1"/>
    <col min="36" max="49" width="15.7109375" style="85" customWidth="1"/>
    <col min="50" max="51" width="4.28515625" style="85" customWidth="1"/>
    <col min="52" max="52" width="10.7109375" style="85" hidden="1" customWidth="1"/>
    <col min="53" max="54" width="15.7109375" style="85" hidden="1" customWidth="1"/>
    <col min="55" max="104" width="15.7109375" style="85" customWidth="1"/>
    <col min="105" max="105" width="15.7109375" style="85" hidden="1" customWidth="1"/>
    <col min="106" max="107" width="4.5703125" style="85" hidden="1" customWidth="1"/>
    <col min="108" max="112" width="4.28515625" style="85" hidden="1" customWidth="1"/>
    <col min="113" max="113" width="10.7109375" style="85" hidden="1" customWidth="1"/>
    <col min="114" max="114" width="46.7109375" style="85" hidden="1" customWidth="1"/>
    <col min="115" max="115" width="13" style="85" hidden="1" customWidth="1"/>
    <col min="116" max="122" width="0" style="85" hidden="1" customWidth="1"/>
    <col min="123" max="123" width="15.7109375" style="85" hidden="1" customWidth="1"/>
    <col min="124" max="125" width="4.5703125" style="85" hidden="1" customWidth="1"/>
    <col min="126" max="130" width="4.28515625" style="85" hidden="1" customWidth="1"/>
    <col min="131" max="131" width="10.7109375" style="85" hidden="1" customWidth="1"/>
    <col min="132" max="132" width="46.7109375" style="85" hidden="1" customWidth="1"/>
    <col min="133" max="133" width="13" style="85" hidden="1" customWidth="1"/>
    <col min="134" max="143" width="0" style="85" hidden="1" customWidth="1"/>
    <col min="144" max="16384" width="9.140625" style="85"/>
  </cols>
  <sheetData>
    <row r="1" spans="1:115" ht="13.5" thickBot="1" x14ac:dyDescent="0.2">
      <c r="A1" s="80" t="s">
        <v>133</v>
      </c>
      <c r="B1" s="80"/>
      <c r="C1" s="80"/>
      <c r="D1" s="80"/>
      <c r="E1" s="81" t="s">
        <v>152</v>
      </c>
      <c r="S1" s="439" t="s">
        <v>133</v>
      </c>
      <c r="T1" s="439"/>
      <c r="U1" s="439"/>
      <c r="V1" s="439"/>
      <c r="W1" s="440"/>
    </row>
    <row r="2" spans="1:115" ht="12.75" x14ac:dyDescent="0.15">
      <c r="A2" s="80" t="s">
        <v>142</v>
      </c>
      <c r="B2" s="725" t="s">
        <v>152</v>
      </c>
      <c r="C2" s="726"/>
      <c r="E2" s="81" t="s">
        <v>151</v>
      </c>
      <c r="S2" s="439" t="s">
        <v>142</v>
      </c>
      <c r="T2" s="656" t="s">
        <v>152</v>
      </c>
      <c r="U2" s="657"/>
      <c r="W2" s="440"/>
      <c r="AZ2" s="156" t="s">
        <v>245</v>
      </c>
      <c r="BA2" s="165" t="s">
        <v>29</v>
      </c>
      <c r="BB2" s="167" t="str">
        <f>IF(C6="","",C6)</f>
        <v/>
      </c>
      <c r="DI2" s="156" t="s">
        <v>245</v>
      </c>
      <c r="DJ2" s="165" t="s">
        <v>302</v>
      </c>
      <c r="DK2" s="167" t="str">
        <f>IF(C6="","",C6)</f>
        <v/>
      </c>
    </row>
    <row r="3" spans="1:115" ht="13.5" thickBot="1" x14ac:dyDescent="0.2">
      <c r="A3" s="80"/>
      <c r="B3" s="727"/>
      <c r="C3" s="728"/>
      <c r="E3" s="81" t="s">
        <v>186</v>
      </c>
      <c r="S3" s="439"/>
      <c r="T3" s="658"/>
      <c r="U3" s="659"/>
      <c r="W3" s="440"/>
      <c r="AZ3" s="156" t="s">
        <v>246</v>
      </c>
      <c r="BA3" s="165" t="s">
        <v>303</v>
      </c>
      <c r="BB3" s="167" t="str">
        <f>IF(C8="","",C8)</f>
        <v/>
      </c>
      <c r="DI3" s="156" t="s">
        <v>246</v>
      </c>
      <c r="DJ3" s="165" t="s">
        <v>303</v>
      </c>
      <c r="DK3" s="167" t="str">
        <f>IF(C8="","",C8)</f>
        <v/>
      </c>
    </row>
    <row r="4" spans="1:115" ht="12.75" x14ac:dyDescent="0.15">
      <c r="A4" s="80" t="s">
        <v>134</v>
      </c>
      <c r="B4" s="80"/>
      <c r="C4" s="80"/>
      <c r="D4" s="80"/>
      <c r="E4" s="81"/>
      <c r="S4" s="439" t="s">
        <v>134</v>
      </c>
      <c r="T4" s="439"/>
      <c r="U4" s="439"/>
      <c r="V4" s="439"/>
      <c r="W4" s="440"/>
      <c r="AZ4" s="156" t="s">
        <v>247</v>
      </c>
      <c r="BA4" s="165" t="s">
        <v>304</v>
      </c>
      <c r="BB4" s="167" t="str">
        <f>IF(C10="","",C10)</f>
        <v/>
      </c>
      <c r="DI4" s="156" t="s">
        <v>247</v>
      </c>
      <c r="DJ4" s="165" t="s">
        <v>305</v>
      </c>
      <c r="DK4" s="167" t="str">
        <f>IF(C10="","",C10)</f>
        <v/>
      </c>
    </row>
    <row r="5" spans="1:115" ht="12.75" x14ac:dyDescent="0.15">
      <c r="A5" s="80"/>
      <c r="B5" s="80"/>
      <c r="C5" s="80"/>
      <c r="D5" s="80"/>
      <c r="E5" s="80"/>
      <c r="S5" s="439"/>
      <c r="T5" s="439"/>
      <c r="U5" s="439"/>
      <c r="V5" s="439"/>
      <c r="W5" s="439"/>
      <c r="AZ5" s="156" t="s">
        <v>248</v>
      </c>
      <c r="BA5" s="165" t="s">
        <v>307</v>
      </c>
      <c r="BB5" s="166" t="str">
        <f>IF(D12="","",D12)</f>
        <v/>
      </c>
      <c r="DI5" s="156" t="s">
        <v>248</v>
      </c>
      <c r="DJ5" s="165" t="s">
        <v>307</v>
      </c>
      <c r="DK5" s="166" t="str">
        <f>IF(D12="","",D12)</f>
        <v/>
      </c>
    </row>
    <row r="6" spans="1:115" ht="12" customHeight="1" x14ac:dyDescent="0.15">
      <c r="A6" s="723" t="s">
        <v>29</v>
      </c>
      <c r="B6" s="724"/>
      <c r="C6" s="719"/>
      <c r="D6" s="720"/>
      <c r="E6" s="720"/>
      <c r="F6" s="666" t="s">
        <v>120</v>
      </c>
      <c r="G6" s="88"/>
      <c r="H6" s="699" t="s">
        <v>362</v>
      </c>
      <c r="I6" s="700"/>
      <c r="J6" s="699"/>
      <c r="K6" s="709"/>
      <c r="L6" s="709"/>
      <c r="M6" s="709"/>
      <c r="N6" s="709"/>
      <c r="O6" s="709"/>
      <c r="P6" s="700"/>
      <c r="S6" s="660" t="s">
        <v>29</v>
      </c>
      <c r="T6" s="661"/>
      <c r="U6" s="662">
        <v>84000000</v>
      </c>
      <c r="V6" s="663"/>
      <c r="W6" s="663"/>
      <c r="X6" s="666" t="s">
        <v>120</v>
      </c>
      <c r="Y6" s="442"/>
      <c r="Z6" s="668" t="s">
        <v>362</v>
      </c>
      <c r="AA6" s="669"/>
      <c r="AB6" s="668"/>
      <c r="AC6" s="672"/>
      <c r="AD6" s="672"/>
      <c r="AE6" s="672"/>
      <c r="AF6" s="672"/>
      <c r="AG6" s="672"/>
      <c r="AH6" s="669"/>
      <c r="AI6" s="579"/>
      <c r="AJ6" s="428"/>
      <c r="AK6" s="428"/>
      <c r="AL6" s="428"/>
      <c r="AM6" s="428"/>
      <c r="AN6" s="428"/>
      <c r="AO6" s="428"/>
      <c r="AP6" s="428"/>
      <c r="AQ6" s="428"/>
      <c r="AR6" s="428"/>
      <c r="AS6" s="428"/>
      <c r="AT6" s="428"/>
      <c r="AU6" s="428"/>
      <c r="AV6" s="428"/>
      <c r="AW6" s="428"/>
      <c r="AZ6" s="156" t="s">
        <v>249</v>
      </c>
      <c r="BA6" s="165" t="s">
        <v>308</v>
      </c>
      <c r="BB6" s="166" t="str">
        <f>IF(D13="","",D13)</f>
        <v/>
      </c>
      <c r="BC6" s="428"/>
      <c r="BD6" s="428"/>
      <c r="BE6" s="428"/>
      <c r="BF6" s="428"/>
      <c r="BG6" s="428"/>
      <c r="BH6" s="428"/>
      <c r="BI6" s="428"/>
      <c r="BJ6" s="428"/>
      <c r="BK6" s="428"/>
      <c r="BL6" s="428"/>
      <c r="BM6" s="428"/>
      <c r="BN6" s="428"/>
      <c r="BO6" s="428"/>
      <c r="BP6" s="428"/>
      <c r="BQ6" s="428"/>
      <c r="BR6" s="428"/>
      <c r="BS6" s="428"/>
      <c r="BT6" s="428"/>
      <c r="BU6" s="428"/>
      <c r="BV6" s="428"/>
      <c r="BW6" s="428"/>
      <c r="BX6" s="428"/>
      <c r="BY6" s="428"/>
      <c r="BZ6" s="428"/>
      <c r="CA6" s="428"/>
      <c r="CB6" s="428"/>
      <c r="CC6" s="428"/>
      <c r="CD6" s="428"/>
      <c r="CE6" s="428"/>
      <c r="CF6" s="428"/>
      <c r="CG6" s="428"/>
      <c r="CH6" s="428"/>
      <c r="CI6" s="428"/>
      <c r="CJ6" s="428"/>
      <c r="CK6" s="428"/>
      <c r="CL6" s="428"/>
      <c r="CM6" s="428"/>
      <c r="CN6" s="428"/>
      <c r="CO6" s="428"/>
      <c r="CP6" s="428"/>
      <c r="CQ6" s="428"/>
      <c r="CR6" s="428"/>
      <c r="CS6" s="428"/>
      <c r="CT6" s="428"/>
      <c r="CU6" s="428"/>
      <c r="CV6" s="428"/>
      <c r="CW6" s="428"/>
      <c r="CX6" s="428"/>
      <c r="CY6" s="428"/>
      <c r="CZ6" s="428"/>
      <c r="DA6" s="428"/>
      <c r="DI6" s="156" t="s">
        <v>249</v>
      </c>
      <c r="DJ6" s="165" t="s">
        <v>308</v>
      </c>
      <c r="DK6" s="166" t="str">
        <f>IF(D13="","",D13)</f>
        <v/>
      </c>
    </row>
    <row r="7" spans="1:115" ht="12" customHeight="1" x14ac:dyDescent="0.15">
      <c r="A7" s="723"/>
      <c r="B7" s="724"/>
      <c r="C7" s="721"/>
      <c r="D7" s="722"/>
      <c r="E7" s="722"/>
      <c r="F7" s="667"/>
      <c r="G7" s="88"/>
      <c r="H7" s="701"/>
      <c r="I7" s="702"/>
      <c r="J7" s="710"/>
      <c r="K7" s="711"/>
      <c r="L7" s="711"/>
      <c r="M7" s="711"/>
      <c r="N7" s="711"/>
      <c r="O7" s="711"/>
      <c r="P7" s="712"/>
      <c r="S7" s="660"/>
      <c r="T7" s="661"/>
      <c r="U7" s="664"/>
      <c r="V7" s="665"/>
      <c r="W7" s="665"/>
      <c r="X7" s="667"/>
      <c r="Y7" s="442"/>
      <c r="Z7" s="670"/>
      <c r="AA7" s="671"/>
      <c r="AB7" s="673"/>
      <c r="AC7" s="674"/>
      <c r="AD7" s="674"/>
      <c r="AE7" s="674"/>
      <c r="AF7" s="674"/>
      <c r="AG7" s="674"/>
      <c r="AH7" s="675"/>
      <c r="AI7" s="579"/>
      <c r="AJ7" s="428"/>
      <c r="AK7" s="428"/>
      <c r="AL7" s="428"/>
      <c r="AM7" s="428"/>
      <c r="AN7" s="428"/>
      <c r="AO7" s="428"/>
      <c r="AP7" s="428"/>
      <c r="AQ7" s="428"/>
      <c r="AR7" s="428"/>
      <c r="AS7" s="428"/>
      <c r="AT7" s="428"/>
      <c r="AU7" s="428"/>
      <c r="AV7" s="428"/>
      <c r="AW7" s="428"/>
      <c r="AZ7" s="156" t="s">
        <v>250</v>
      </c>
      <c r="BA7" s="165" t="s">
        <v>309</v>
      </c>
      <c r="BB7" s="157" t="str">
        <f>IF(C14="","",C14)</f>
        <v/>
      </c>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c r="CC7" s="428"/>
      <c r="CD7" s="428"/>
      <c r="CE7" s="428"/>
      <c r="CF7" s="428"/>
      <c r="CG7" s="428"/>
      <c r="CH7" s="428"/>
      <c r="CI7" s="428"/>
      <c r="CJ7" s="428"/>
      <c r="CK7" s="428"/>
      <c r="CL7" s="428"/>
      <c r="CM7" s="428"/>
      <c r="CN7" s="428"/>
      <c r="CO7" s="428"/>
      <c r="CP7" s="428"/>
      <c r="CQ7" s="428"/>
      <c r="CR7" s="428"/>
      <c r="CS7" s="428"/>
      <c r="CT7" s="428"/>
      <c r="CU7" s="428"/>
      <c r="CV7" s="428"/>
      <c r="CW7" s="428"/>
      <c r="CX7" s="428"/>
      <c r="CY7" s="428"/>
      <c r="CZ7" s="428"/>
      <c r="DA7" s="428"/>
      <c r="DI7" s="156" t="s">
        <v>250</v>
      </c>
      <c r="DJ7" s="165" t="s">
        <v>309</v>
      </c>
      <c r="DK7" s="157" t="str">
        <f>IF(C14="","",C14)</f>
        <v/>
      </c>
    </row>
    <row r="8" spans="1:115" ht="12" customHeight="1" x14ac:dyDescent="0.15">
      <c r="A8" s="723" t="s">
        <v>121</v>
      </c>
      <c r="B8" s="724"/>
      <c r="C8" s="719"/>
      <c r="D8" s="720"/>
      <c r="E8" s="720"/>
      <c r="F8" s="666" t="s">
        <v>120</v>
      </c>
      <c r="G8" s="88"/>
      <c r="H8" s="703"/>
      <c r="I8" s="704"/>
      <c r="J8" s="704"/>
      <c r="K8" s="704"/>
      <c r="L8" s="704"/>
      <c r="M8" s="704"/>
      <c r="N8" s="704"/>
      <c r="O8" s="704"/>
      <c r="P8" s="705"/>
      <c r="S8" s="660" t="s">
        <v>121</v>
      </c>
      <c r="T8" s="661"/>
      <c r="U8" s="662">
        <v>1000000</v>
      </c>
      <c r="V8" s="663"/>
      <c r="W8" s="663"/>
      <c r="X8" s="666" t="s">
        <v>120</v>
      </c>
      <c r="Y8" s="442"/>
      <c r="Z8" s="676" t="s">
        <v>695</v>
      </c>
      <c r="AA8" s="677"/>
      <c r="AB8" s="677"/>
      <c r="AC8" s="677"/>
      <c r="AD8" s="677"/>
      <c r="AE8" s="677"/>
      <c r="AF8" s="677"/>
      <c r="AG8" s="677"/>
      <c r="AH8" s="678"/>
      <c r="AI8" s="580"/>
      <c r="AJ8" s="519"/>
      <c r="AK8" s="519"/>
      <c r="AL8" s="519"/>
      <c r="AM8" s="519"/>
      <c r="AN8" s="519"/>
      <c r="AO8" s="519"/>
      <c r="AP8" s="519"/>
      <c r="AQ8" s="519"/>
      <c r="AR8" s="519"/>
      <c r="AS8" s="519"/>
      <c r="AT8" s="519"/>
      <c r="AU8" s="519"/>
      <c r="AV8" s="519"/>
      <c r="AW8" s="519"/>
      <c r="AZ8" s="156" t="s">
        <v>251</v>
      </c>
      <c r="BA8" s="165" t="s">
        <v>310</v>
      </c>
      <c r="BB8" s="167" t="str">
        <f>IF(C17="","",C17)</f>
        <v/>
      </c>
      <c r="BC8" s="520"/>
      <c r="BD8" s="520"/>
      <c r="BE8" s="520"/>
      <c r="BF8" s="520"/>
      <c r="BG8" s="520"/>
      <c r="BH8" s="520"/>
      <c r="BI8" s="520"/>
      <c r="BJ8" s="520"/>
      <c r="BK8" s="520"/>
      <c r="BL8" s="520"/>
      <c r="BM8" s="520"/>
      <c r="BN8" s="520"/>
      <c r="BO8" s="520"/>
      <c r="BP8" s="520"/>
      <c r="BQ8" s="520"/>
      <c r="BR8" s="520"/>
      <c r="BS8" s="520"/>
      <c r="BT8" s="520"/>
      <c r="BU8" s="520"/>
      <c r="BV8" s="520"/>
      <c r="BW8" s="520"/>
      <c r="BX8" s="520"/>
      <c r="BY8" s="520"/>
      <c r="BZ8" s="520"/>
      <c r="CA8" s="520"/>
      <c r="CB8" s="520"/>
      <c r="CC8" s="520"/>
      <c r="CD8" s="520"/>
      <c r="CE8" s="520"/>
      <c r="CF8" s="520"/>
      <c r="CG8" s="520"/>
      <c r="CH8" s="520"/>
      <c r="CI8" s="520"/>
      <c r="CJ8" s="520"/>
      <c r="CK8" s="520"/>
      <c r="CL8" s="520"/>
      <c r="CM8" s="520"/>
      <c r="CN8" s="520"/>
      <c r="CO8" s="520"/>
      <c r="CP8" s="520"/>
      <c r="CQ8" s="520"/>
      <c r="CR8" s="520"/>
      <c r="CS8" s="520"/>
      <c r="CT8" s="520"/>
      <c r="CU8" s="520"/>
      <c r="CV8" s="520"/>
      <c r="CW8" s="520"/>
      <c r="CX8" s="520"/>
      <c r="CY8" s="520"/>
      <c r="CZ8" s="520"/>
      <c r="DA8" s="520"/>
      <c r="DI8" s="156" t="s">
        <v>251</v>
      </c>
      <c r="DJ8" s="165" t="s">
        <v>310</v>
      </c>
      <c r="DK8" s="167" t="str">
        <f>IF(C17="","",C17)</f>
        <v/>
      </c>
    </row>
    <row r="9" spans="1:115" ht="12" customHeight="1" x14ac:dyDescent="0.15">
      <c r="A9" s="723"/>
      <c r="B9" s="724"/>
      <c r="C9" s="721"/>
      <c r="D9" s="722"/>
      <c r="E9" s="722"/>
      <c r="F9" s="667"/>
      <c r="G9" s="88"/>
      <c r="H9" s="703"/>
      <c r="I9" s="704"/>
      <c r="J9" s="704"/>
      <c r="K9" s="704"/>
      <c r="L9" s="704"/>
      <c r="M9" s="704"/>
      <c r="N9" s="704"/>
      <c r="O9" s="704"/>
      <c r="P9" s="705"/>
      <c r="S9" s="660"/>
      <c r="T9" s="661"/>
      <c r="U9" s="664"/>
      <c r="V9" s="665"/>
      <c r="W9" s="665"/>
      <c r="X9" s="667"/>
      <c r="Y9" s="442"/>
      <c r="Z9" s="679"/>
      <c r="AA9" s="677"/>
      <c r="AB9" s="677"/>
      <c r="AC9" s="677"/>
      <c r="AD9" s="677"/>
      <c r="AE9" s="677"/>
      <c r="AF9" s="677"/>
      <c r="AG9" s="677"/>
      <c r="AH9" s="678"/>
      <c r="AI9" s="580"/>
      <c r="AJ9" s="519"/>
      <c r="AK9" s="519"/>
      <c r="AL9" s="519"/>
      <c r="AM9" s="519"/>
      <c r="AN9" s="519"/>
      <c r="AO9" s="519"/>
      <c r="AP9" s="519"/>
      <c r="AQ9" s="519"/>
      <c r="AR9" s="519"/>
      <c r="AS9" s="519"/>
      <c r="AT9" s="519"/>
      <c r="AU9" s="519"/>
      <c r="AV9" s="519"/>
      <c r="AW9" s="519"/>
      <c r="AZ9" s="156" t="s">
        <v>252</v>
      </c>
      <c r="BA9" s="165" t="s">
        <v>303</v>
      </c>
      <c r="BB9" s="167" t="str">
        <f>IF(C19="","",C19)</f>
        <v/>
      </c>
      <c r="BC9" s="520"/>
      <c r="BD9" s="520"/>
      <c r="BE9" s="520"/>
      <c r="BF9" s="520"/>
      <c r="BG9" s="520"/>
      <c r="BH9" s="520"/>
      <c r="BI9" s="520"/>
      <c r="BJ9" s="520"/>
      <c r="BK9" s="520"/>
      <c r="BL9" s="520"/>
      <c r="BM9" s="520"/>
      <c r="BN9" s="520"/>
      <c r="BO9" s="520"/>
      <c r="BP9" s="520"/>
      <c r="BQ9" s="520"/>
      <c r="BR9" s="520"/>
      <c r="BS9" s="520"/>
      <c r="BT9" s="520"/>
      <c r="BU9" s="520"/>
      <c r="BV9" s="520"/>
      <c r="BW9" s="520"/>
      <c r="BX9" s="520"/>
      <c r="BY9" s="520"/>
      <c r="BZ9" s="520"/>
      <c r="CA9" s="520"/>
      <c r="CB9" s="520"/>
      <c r="CC9" s="520"/>
      <c r="CD9" s="520"/>
      <c r="CE9" s="520"/>
      <c r="CF9" s="520"/>
      <c r="CG9" s="520"/>
      <c r="CH9" s="520"/>
      <c r="CI9" s="520"/>
      <c r="CJ9" s="520"/>
      <c r="CK9" s="520"/>
      <c r="CL9" s="520"/>
      <c r="CM9" s="520"/>
      <c r="CN9" s="520"/>
      <c r="CO9" s="520"/>
      <c r="CP9" s="520"/>
      <c r="CQ9" s="520"/>
      <c r="CR9" s="520"/>
      <c r="CS9" s="520"/>
      <c r="CT9" s="520"/>
      <c r="CU9" s="520"/>
      <c r="CV9" s="520"/>
      <c r="CW9" s="520"/>
      <c r="CX9" s="520"/>
      <c r="CY9" s="520"/>
      <c r="CZ9" s="520"/>
      <c r="DA9" s="520"/>
      <c r="DI9" s="156" t="s">
        <v>252</v>
      </c>
      <c r="DJ9" s="165" t="s">
        <v>303</v>
      </c>
      <c r="DK9" s="167" t="str">
        <f>IF(C19="","",C19)</f>
        <v/>
      </c>
    </row>
    <row r="10" spans="1:115" ht="12.75" x14ac:dyDescent="0.15">
      <c r="A10" s="723" t="s">
        <v>304</v>
      </c>
      <c r="B10" s="724"/>
      <c r="C10" s="719"/>
      <c r="D10" s="720"/>
      <c r="E10" s="720"/>
      <c r="F10" s="666" t="s">
        <v>120</v>
      </c>
      <c r="G10" s="88"/>
      <c r="H10" s="703"/>
      <c r="I10" s="704"/>
      <c r="J10" s="704"/>
      <c r="K10" s="704"/>
      <c r="L10" s="704"/>
      <c r="M10" s="704"/>
      <c r="N10" s="704"/>
      <c r="O10" s="704"/>
      <c r="P10" s="705"/>
      <c r="S10" s="660" t="s">
        <v>304</v>
      </c>
      <c r="T10" s="661"/>
      <c r="U10" s="662">
        <v>1000000</v>
      </c>
      <c r="V10" s="663"/>
      <c r="W10" s="663"/>
      <c r="X10" s="666" t="s">
        <v>120</v>
      </c>
      <c r="Y10" s="442"/>
      <c r="Z10" s="679"/>
      <c r="AA10" s="677"/>
      <c r="AB10" s="677"/>
      <c r="AC10" s="677"/>
      <c r="AD10" s="677"/>
      <c r="AE10" s="677"/>
      <c r="AF10" s="677"/>
      <c r="AG10" s="677"/>
      <c r="AH10" s="678"/>
      <c r="AI10" s="580"/>
      <c r="AJ10" s="519"/>
      <c r="AK10" s="519"/>
      <c r="AL10" s="519"/>
      <c r="AM10" s="519"/>
      <c r="AN10" s="519"/>
      <c r="AO10" s="519"/>
      <c r="AP10" s="519"/>
      <c r="AQ10" s="519"/>
      <c r="AR10" s="519"/>
      <c r="AS10" s="519"/>
      <c r="AT10" s="519"/>
      <c r="AU10" s="519"/>
      <c r="AV10" s="519"/>
      <c r="AW10" s="519"/>
      <c r="AZ10" s="156" t="s">
        <v>253</v>
      </c>
      <c r="BA10" s="165" t="s">
        <v>304</v>
      </c>
      <c r="BB10" s="167" t="str">
        <f>IF(C21="","",C21)</f>
        <v/>
      </c>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0"/>
      <c r="BZ10" s="520"/>
      <c r="CA10" s="520"/>
      <c r="CB10" s="520"/>
      <c r="CC10" s="520"/>
      <c r="CD10" s="520"/>
      <c r="CE10" s="520"/>
      <c r="CF10" s="520"/>
      <c r="CG10" s="520"/>
      <c r="CH10" s="520"/>
      <c r="CI10" s="520"/>
      <c r="CJ10" s="520"/>
      <c r="CK10" s="520"/>
      <c r="CL10" s="520"/>
      <c r="CM10" s="520"/>
      <c r="CN10" s="520"/>
      <c r="CO10" s="520"/>
      <c r="CP10" s="520"/>
      <c r="CQ10" s="520"/>
      <c r="CR10" s="520"/>
      <c r="CS10" s="520"/>
      <c r="CT10" s="520"/>
      <c r="CU10" s="520"/>
      <c r="CV10" s="520"/>
      <c r="CW10" s="520"/>
      <c r="CX10" s="520"/>
      <c r="CY10" s="520"/>
      <c r="CZ10" s="520"/>
      <c r="DA10" s="520"/>
      <c r="DI10" s="156" t="s">
        <v>253</v>
      </c>
      <c r="DJ10" s="165" t="s">
        <v>305</v>
      </c>
      <c r="DK10" s="167" t="str">
        <f>IF(C21="","",C21)</f>
        <v/>
      </c>
    </row>
    <row r="11" spans="1:115" ht="12.75" x14ac:dyDescent="0.15">
      <c r="A11" s="723"/>
      <c r="B11" s="724"/>
      <c r="C11" s="721"/>
      <c r="D11" s="722"/>
      <c r="E11" s="722"/>
      <c r="F11" s="667"/>
      <c r="G11" s="88"/>
      <c r="H11" s="703"/>
      <c r="I11" s="704"/>
      <c r="J11" s="704"/>
      <c r="K11" s="704"/>
      <c r="L11" s="704"/>
      <c r="M11" s="704"/>
      <c r="N11" s="704"/>
      <c r="O11" s="704"/>
      <c r="P11" s="705"/>
      <c r="S11" s="660"/>
      <c r="T11" s="661"/>
      <c r="U11" s="664"/>
      <c r="V11" s="665"/>
      <c r="W11" s="665"/>
      <c r="X11" s="667"/>
      <c r="Y11" s="442"/>
      <c r="Z11" s="679"/>
      <c r="AA11" s="677"/>
      <c r="AB11" s="677"/>
      <c r="AC11" s="677"/>
      <c r="AD11" s="677"/>
      <c r="AE11" s="677"/>
      <c r="AF11" s="677"/>
      <c r="AG11" s="677"/>
      <c r="AH11" s="678"/>
      <c r="AI11" s="580"/>
      <c r="AJ11" s="519"/>
      <c r="AK11" s="519"/>
      <c r="AL11" s="519"/>
      <c r="AM11" s="519"/>
      <c r="AN11" s="519"/>
      <c r="AO11" s="519"/>
      <c r="AP11" s="519"/>
      <c r="AQ11" s="519"/>
      <c r="AR11" s="519"/>
      <c r="AS11" s="519"/>
      <c r="AT11" s="519"/>
      <c r="AU11" s="519"/>
      <c r="AV11" s="519"/>
      <c r="AW11" s="519"/>
      <c r="AZ11" s="156" t="s">
        <v>254</v>
      </c>
      <c r="BA11" s="165" t="s">
        <v>311</v>
      </c>
      <c r="BB11" s="166" t="str">
        <f>IF(D23="","",D23)</f>
        <v/>
      </c>
      <c r="BC11" s="520"/>
      <c r="BD11" s="520"/>
      <c r="BE11" s="520"/>
      <c r="BF11" s="520"/>
      <c r="BG11" s="520"/>
      <c r="BH11" s="520"/>
      <c r="BI11" s="520"/>
      <c r="BJ11" s="520"/>
      <c r="BK11" s="520"/>
      <c r="BL11" s="520"/>
      <c r="BM11" s="520"/>
      <c r="BN11" s="520"/>
      <c r="BO11" s="520"/>
      <c r="BP11" s="520"/>
      <c r="BQ11" s="520"/>
      <c r="BR11" s="520"/>
      <c r="BS11" s="520"/>
      <c r="BT11" s="520"/>
      <c r="BU11" s="520"/>
      <c r="BV11" s="520"/>
      <c r="BW11" s="520"/>
      <c r="BX11" s="520"/>
      <c r="BY11" s="520"/>
      <c r="BZ11" s="520"/>
      <c r="CA11" s="520"/>
      <c r="CB11" s="520"/>
      <c r="CC11" s="520"/>
      <c r="CD11" s="520"/>
      <c r="CE11" s="520"/>
      <c r="CF11" s="520"/>
      <c r="CG11" s="520"/>
      <c r="CH11" s="520"/>
      <c r="CI11" s="520"/>
      <c r="CJ11" s="520"/>
      <c r="CK11" s="520"/>
      <c r="CL11" s="520"/>
      <c r="CM11" s="520"/>
      <c r="CN11" s="520"/>
      <c r="CO11" s="520"/>
      <c r="CP11" s="520"/>
      <c r="CQ11" s="520"/>
      <c r="CR11" s="520"/>
      <c r="CS11" s="520"/>
      <c r="CT11" s="520"/>
      <c r="CU11" s="520"/>
      <c r="CV11" s="520"/>
      <c r="CW11" s="520"/>
      <c r="CX11" s="520"/>
      <c r="CY11" s="520"/>
      <c r="CZ11" s="520"/>
      <c r="DA11" s="520"/>
      <c r="DI11" s="156" t="s">
        <v>254</v>
      </c>
      <c r="DJ11" s="165" t="s">
        <v>311</v>
      </c>
      <c r="DK11" s="166" t="str">
        <f>IF(D23="","",D23)</f>
        <v/>
      </c>
    </row>
    <row r="12" spans="1:115" ht="30" customHeight="1" x14ac:dyDescent="0.15">
      <c r="A12" s="729" t="s">
        <v>306</v>
      </c>
      <c r="B12" s="729"/>
      <c r="C12" s="153" t="s">
        <v>226</v>
      </c>
      <c r="D12" s="717"/>
      <c r="E12" s="717"/>
      <c r="F12" s="521"/>
      <c r="G12" s="90"/>
      <c r="H12" s="703"/>
      <c r="I12" s="704"/>
      <c r="J12" s="704"/>
      <c r="K12" s="704"/>
      <c r="L12" s="704"/>
      <c r="M12" s="704"/>
      <c r="N12" s="704"/>
      <c r="O12" s="704"/>
      <c r="P12" s="705"/>
      <c r="S12" s="683" t="s">
        <v>306</v>
      </c>
      <c r="T12" s="683"/>
      <c r="U12" s="443" t="s">
        <v>226</v>
      </c>
      <c r="V12" s="684">
        <v>44136</v>
      </c>
      <c r="W12" s="684"/>
      <c r="X12" s="522"/>
      <c r="Y12" s="444"/>
      <c r="Z12" s="679"/>
      <c r="AA12" s="677"/>
      <c r="AB12" s="677"/>
      <c r="AC12" s="677"/>
      <c r="AD12" s="677"/>
      <c r="AE12" s="677"/>
      <c r="AF12" s="677"/>
      <c r="AG12" s="677"/>
      <c r="AH12" s="678"/>
      <c r="AI12" s="580"/>
      <c r="AJ12" s="519"/>
      <c r="AK12" s="519"/>
      <c r="AL12" s="519"/>
      <c r="AM12" s="519"/>
      <c r="AN12" s="519"/>
      <c r="AO12" s="519"/>
      <c r="AP12" s="519"/>
      <c r="AQ12" s="519"/>
      <c r="AR12" s="519"/>
      <c r="AS12" s="519"/>
      <c r="AT12" s="519"/>
      <c r="AU12" s="519"/>
      <c r="AV12" s="519"/>
      <c r="AW12" s="519"/>
      <c r="AZ12" s="156" t="s">
        <v>255</v>
      </c>
      <c r="BA12" s="165" t="s">
        <v>312</v>
      </c>
      <c r="BB12" s="166" t="str">
        <f>IF(D24="","",D24)</f>
        <v/>
      </c>
      <c r="BC12" s="520"/>
      <c r="BD12" s="520"/>
      <c r="BE12" s="520"/>
      <c r="BF12" s="520"/>
      <c r="BG12" s="520"/>
      <c r="BH12" s="520"/>
      <c r="BI12" s="520"/>
      <c r="BJ12" s="520"/>
      <c r="BK12" s="520"/>
      <c r="BL12" s="520"/>
      <c r="BM12" s="520"/>
      <c r="BN12" s="520"/>
      <c r="BO12" s="520"/>
      <c r="BP12" s="520"/>
      <c r="BQ12" s="520"/>
      <c r="BR12" s="520"/>
      <c r="BS12" s="520"/>
      <c r="BT12" s="520"/>
      <c r="BU12" s="520"/>
      <c r="BV12" s="520"/>
      <c r="BW12" s="520"/>
      <c r="BX12" s="520"/>
      <c r="BY12" s="520"/>
      <c r="BZ12" s="520"/>
      <c r="CA12" s="520"/>
      <c r="CB12" s="520"/>
      <c r="CC12" s="520"/>
      <c r="CD12" s="520"/>
      <c r="CE12" s="520"/>
      <c r="CF12" s="520"/>
      <c r="CG12" s="520"/>
      <c r="CH12" s="520"/>
      <c r="CI12" s="520"/>
      <c r="CJ12" s="520"/>
      <c r="CK12" s="520"/>
      <c r="CL12" s="520"/>
      <c r="CM12" s="520"/>
      <c r="CN12" s="520"/>
      <c r="CO12" s="520"/>
      <c r="CP12" s="520"/>
      <c r="CQ12" s="520"/>
      <c r="CR12" s="520"/>
      <c r="CS12" s="520"/>
      <c r="CT12" s="520"/>
      <c r="CU12" s="520"/>
      <c r="CV12" s="520"/>
      <c r="CW12" s="520"/>
      <c r="CX12" s="520"/>
      <c r="CY12" s="520"/>
      <c r="CZ12" s="520"/>
      <c r="DA12" s="520"/>
      <c r="DI12" s="156" t="s">
        <v>255</v>
      </c>
      <c r="DJ12" s="165" t="s">
        <v>312</v>
      </c>
      <c r="DK12" s="166" t="str">
        <f>IF(D24="","",D24)</f>
        <v/>
      </c>
    </row>
    <row r="13" spans="1:115" ht="30" customHeight="1" x14ac:dyDescent="0.15">
      <c r="A13" s="729"/>
      <c r="B13" s="729"/>
      <c r="C13" s="154" t="s">
        <v>227</v>
      </c>
      <c r="D13" s="718"/>
      <c r="E13" s="718"/>
      <c r="F13" s="523"/>
      <c r="G13" s="90"/>
      <c r="H13" s="703"/>
      <c r="I13" s="704"/>
      <c r="J13" s="704"/>
      <c r="K13" s="704"/>
      <c r="L13" s="704"/>
      <c r="M13" s="704"/>
      <c r="N13" s="704"/>
      <c r="O13" s="704"/>
      <c r="P13" s="705"/>
      <c r="S13" s="683"/>
      <c r="T13" s="683"/>
      <c r="U13" s="445" t="s">
        <v>227</v>
      </c>
      <c r="V13" s="685">
        <v>46691</v>
      </c>
      <c r="W13" s="685"/>
      <c r="X13" s="524"/>
      <c r="Y13" s="444"/>
      <c r="Z13" s="679"/>
      <c r="AA13" s="677"/>
      <c r="AB13" s="677"/>
      <c r="AC13" s="677"/>
      <c r="AD13" s="677"/>
      <c r="AE13" s="677"/>
      <c r="AF13" s="677"/>
      <c r="AG13" s="677"/>
      <c r="AH13" s="678"/>
      <c r="AI13" s="580"/>
      <c r="AJ13" s="519"/>
      <c r="AK13" s="519"/>
      <c r="AL13" s="519"/>
      <c r="AM13" s="519"/>
      <c r="AN13" s="519"/>
      <c r="AO13" s="519"/>
      <c r="AP13" s="519"/>
      <c r="AQ13" s="519"/>
      <c r="AR13" s="519"/>
      <c r="AS13" s="519"/>
      <c r="AT13" s="519"/>
      <c r="AU13" s="519"/>
      <c r="AV13" s="519"/>
      <c r="AW13" s="519"/>
      <c r="AZ13" s="156" t="s">
        <v>256</v>
      </c>
      <c r="BA13" s="165" t="s">
        <v>313</v>
      </c>
      <c r="BB13" s="157" t="str">
        <f>IF(C25="","",C25)</f>
        <v/>
      </c>
      <c r="BC13" s="520"/>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0"/>
      <c r="CA13" s="520"/>
      <c r="CB13" s="520"/>
      <c r="CC13" s="520"/>
      <c r="CD13" s="520"/>
      <c r="CE13" s="520"/>
      <c r="CF13" s="520"/>
      <c r="CG13" s="520"/>
      <c r="CH13" s="520"/>
      <c r="CI13" s="520"/>
      <c r="CJ13" s="520"/>
      <c r="CK13" s="520"/>
      <c r="CL13" s="520"/>
      <c r="CM13" s="520"/>
      <c r="CN13" s="520"/>
      <c r="CO13" s="520"/>
      <c r="CP13" s="520"/>
      <c r="CQ13" s="520"/>
      <c r="CR13" s="520"/>
      <c r="CS13" s="520"/>
      <c r="CT13" s="520"/>
      <c r="CU13" s="520"/>
      <c r="CV13" s="520"/>
      <c r="CW13" s="520"/>
      <c r="CX13" s="520"/>
      <c r="CY13" s="520"/>
      <c r="CZ13" s="520"/>
      <c r="DA13" s="520"/>
      <c r="DI13" s="156" t="s">
        <v>256</v>
      </c>
      <c r="DJ13" s="165" t="s">
        <v>313</v>
      </c>
      <c r="DK13" s="157" t="str">
        <f>IF(C25="","",C25)</f>
        <v/>
      </c>
    </row>
    <row r="14" spans="1:115" ht="12.75" customHeight="1" x14ac:dyDescent="0.15">
      <c r="A14" s="729" t="s">
        <v>122</v>
      </c>
      <c r="B14" s="730"/>
      <c r="C14" s="713"/>
      <c r="D14" s="714"/>
      <c r="E14" s="714"/>
      <c r="F14" s="666" t="s">
        <v>136</v>
      </c>
      <c r="G14" s="88"/>
      <c r="H14" s="703"/>
      <c r="I14" s="704"/>
      <c r="J14" s="704"/>
      <c r="K14" s="704"/>
      <c r="L14" s="704"/>
      <c r="M14" s="704"/>
      <c r="N14" s="704"/>
      <c r="O14" s="704"/>
      <c r="P14" s="705"/>
      <c r="S14" s="683" t="s">
        <v>122</v>
      </c>
      <c r="T14" s="686"/>
      <c r="U14" s="687">
        <v>1.1000000000000001</v>
      </c>
      <c r="V14" s="688"/>
      <c r="W14" s="688"/>
      <c r="X14" s="666" t="s">
        <v>136</v>
      </c>
      <c r="Y14" s="442"/>
      <c r="Z14" s="679"/>
      <c r="AA14" s="677"/>
      <c r="AB14" s="677"/>
      <c r="AC14" s="677"/>
      <c r="AD14" s="677"/>
      <c r="AE14" s="677"/>
      <c r="AF14" s="677"/>
      <c r="AG14" s="677"/>
      <c r="AH14" s="678"/>
      <c r="AI14" s="580"/>
      <c r="AJ14" s="519"/>
      <c r="AK14" s="519"/>
      <c r="AL14" s="519"/>
      <c r="AM14" s="519"/>
      <c r="AN14" s="519"/>
      <c r="AO14" s="519"/>
      <c r="AP14" s="519"/>
      <c r="AQ14" s="519"/>
      <c r="AR14" s="519"/>
      <c r="AS14" s="519"/>
      <c r="AT14" s="519"/>
      <c r="AU14" s="519"/>
      <c r="AV14" s="519"/>
      <c r="AW14" s="519"/>
      <c r="AZ14" s="156" t="s">
        <v>257</v>
      </c>
      <c r="BA14" s="165" t="s">
        <v>315</v>
      </c>
      <c r="BB14" s="167" t="str">
        <f>IF(L36="","",L36)</f>
        <v/>
      </c>
      <c r="BC14" s="520"/>
      <c r="BD14" s="520"/>
      <c r="BE14" s="520"/>
      <c r="BF14" s="520"/>
      <c r="BG14" s="520"/>
      <c r="BH14" s="520"/>
      <c r="BI14" s="520"/>
      <c r="BJ14" s="520"/>
      <c r="BK14" s="520"/>
      <c r="BL14" s="520"/>
      <c r="BM14" s="520"/>
      <c r="BN14" s="520"/>
      <c r="BO14" s="520"/>
      <c r="BP14" s="520"/>
      <c r="BQ14" s="520"/>
      <c r="BR14" s="520"/>
      <c r="BS14" s="520"/>
      <c r="BT14" s="520"/>
      <c r="BU14" s="520"/>
      <c r="BV14" s="520"/>
      <c r="BW14" s="520"/>
      <c r="BX14" s="520"/>
      <c r="BY14" s="520"/>
      <c r="BZ14" s="520"/>
      <c r="CA14" s="520"/>
      <c r="CB14" s="520"/>
      <c r="CC14" s="520"/>
      <c r="CD14" s="520"/>
      <c r="CE14" s="520"/>
      <c r="CF14" s="520"/>
      <c r="CG14" s="520"/>
      <c r="CH14" s="520"/>
      <c r="CI14" s="520"/>
      <c r="CJ14" s="520"/>
      <c r="CK14" s="520"/>
      <c r="CL14" s="520"/>
      <c r="CM14" s="520"/>
      <c r="CN14" s="520"/>
      <c r="CO14" s="520"/>
      <c r="CP14" s="520"/>
      <c r="CQ14" s="520"/>
      <c r="CR14" s="520"/>
      <c r="CS14" s="520"/>
      <c r="CT14" s="520"/>
      <c r="CU14" s="520"/>
      <c r="CV14" s="520"/>
      <c r="CW14" s="520"/>
      <c r="CX14" s="520"/>
      <c r="CY14" s="520"/>
      <c r="CZ14" s="520"/>
      <c r="DA14" s="520"/>
      <c r="DI14" s="156" t="s">
        <v>257</v>
      </c>
      <c r="DJ14" s="165" t="s">
        <v>315</v>
      </c>
      <c r="DK14" s="167" t="str">
        <f>IF(L36="","",L36)</f>
        <v/>
      </c>
    </row>
    <row r="15" spans="1:115" ht="12.75" x14ac:dyDescent="0.15">
      <c r="A15" s="729"/>
      <c r="B15" s="730"/>
      <c r="C15" s="715"/>
      <c r="D15" s="716"/>
      <c r="E15" s="716"/>
      <c r="F15" s="667"/>
      <c r="G15" s="88"/>
      <c r="H15" s="703"/>
      <c r="I15" s="704"/>
      <c r="J15" s="704"/>
      <c r="K15" s="704"/>
      <c r="L15" s="704"/>
      <c r="M15" s="704"/>
      <c r="N15" s="704"/>
      <c r="O15" s="704"/>
      <c r="P15" s="705"/>
      <c r="S15" s="683"/>
      <c r="T15" s="686"/>
      <c r="U15" s="689"/>
      <c r="V15" s="690"/>
      <c r="W15" s="690"/>
      <c r="X15" s="667"/>
      <c r="Y15" s="442"/>
      <c r="Z15" s="679"/>
      <c r="AA15" s="677"/>
      <c r="AB15" s="677"/>
      <c r="AC15" s="677"/>
      <c r="AD15" s="677"/>
      <c r="AE15" s="677"/>
      <c r="AF15" s="677"/>
      <c r="AG15" s="677"/>
      <c r="AH15" s="678"/>
      <c r="AI15" s="580"/>
      <c r="AJ15" s="519"/>
      <c r="AK15" s="519"/>
      <c r="AL15" s="519"/>
      <c r="AM15" s="519"/>
      <c r="AN15" s="519"/>
      <c r="AO15" s="519"/>
      <c r="AP15" s="519"/>
      <c r="AQ15" s="519"/>
      <c r="AR15" s="519"/>
      <c r="AS15" s="519"/>
      <c r="AT15" s="519"/>
      <c r="AU15" s="519"/>
      <c r="AV15" s="519"/>
      <c r="AW15" s="519"/>
      <c r="AZ15" s="156" t="s">
        <v>258</v>
      </c>
      <c r="BA15" s="165" t="s">
        <v>316</v>
      </c>
      <c r="BB15" s="167" t="str">
        <f>IF(L44="","",L44)</f>
        <v/>
      </c>
      <c r="BC15" s="520"/>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520"/>
      <c r="CZ15" s="520"/>
      <c r="DA15" s="520"/>
      <c r="DI15" s="156" t="s">
        <v>258</v>
      </c>
      <c r="DJ15" s="165" t="s">
        <v>316</v>
      </c>
      <c r="DK15" s="167" t="str">
        <f>IF(L44="","",L44)</f>
        <v/>
      </c>
    </row>
    <row r="16" spans="1:115" ht="22.5" customHeight="1" x14ac:dyDescent="0.15">
      <c r="A16" s="91"/>
      <c r="B16" s="91"/>
      <c r="C16" s="177" t="str">
        <f>IF(C17&gt;C6,"↓融資額を超過していますのでご確認ください","")</f>
        <v/>
      </c>
      <c r="D16" s="89"/>
      <c r="E16" s="91"/>
      <c r="F16" s="91"/>
      <c r="G16" s="91"/>
      <c r="H16" s="703"/>
      <c r="I16" s="704"/>
      <c r="J16" s="704"/>
      <c r="K16" s="704"/>
      <c r="L16" s="704"/>
      <c r="M16" s="704"/>
      <c r="N16" s="704"/>
      <c r="O16" s="704"/>
      <c r="P16" s="705"/>
      <c r="S16" s="446"/>
      <c r="T16" s="446"/>
      <c r="U16" s="447" t="str">
        <f>IF(U17&gt;U6,"↓融資額を超過していますのでご確認ください","")</f>
        <v/>
      </c>
      <c r="V16" s="448"/>
      <c r="W16" s="446"/>
      <c r="X16" s="446"/>
      <c r="Y16" s="446"/>
      <c r="Z16" s="679"/>
      <c r="AA16" s="677"/>
      <c r="AB16" s="677"/>
      <c r="AC16" s="677"/>
      <c r="AD16" s="677"/>
      <c r="AE16" s="677"/>
      <c r="AF16" s="677"/>
      <c r="AG16" s="677"/>
      <c r="AH16" s="678"/>
      <c r="AI16" s="580"/>
      <c r="AJ16" s="519"/>
      <c r="AK16" s="519"/>
      <c r="AL16" s="519"/>
      <c r="AM16" s="519"/>
      <c r="AN16" s="519"/>
      <c r="AO16" s="519"/>
      <c r="AP16" s="519"/>
      <c r="AQ16" s="519"/>
      <c r="AR16" s="519"/>
      <c r="AS16" s="519"/>
      <c r="AT16" s="519"/>
      <c r="AU16" s="519"/>
      <c r="AV16" s="519"/>
      <c r="AW16" s="519"/>
      <c r="AZ16" s="156" t="s">
        <v>363</v>
      </c>
      <c r="BA16" s="165" t="s">
        <v>362</v>
      </c>
      <c r="BB16" s="179" t="str">
        <f>IF(H8="","",H8)</f>
        <v/>
      </c>
      <c r="BC16" s="520"/>
      <c r="BD16" s="520"/>
      <c r="BE16" s="520"/>
      <c r="BF16" s="520"/>
      <c r="BG16" s="520"/>
      <c r="BH16" s="520"/>
      <c r="BI16" s="520"/>
      <c r="BJ16" s="520"/>
      <c r="BK16" s="520"/>
      <c r="BL16" s="520"/>
      <c r="BM16" s="520"/>
      <c r="BN16" s="520"/>
      <c r="BO16" s="520"/>
      <c r="BP16" s="520"/>
      <c r="BQ16" s="520"/>
      <c r="BR16" s="520"/>
      <c r="BS16" s="520"/>
      <c r="BT16" s="520"/>
      <c r="BU16" s="520"/>
      <c r="BV16" s="520"/>
      <c r="BW16" s="520"/>
      <c r="BX16" s="520"/>
      <c r="BY16" s="520"/>
      <c r="BZ16" s="520"/>
      <c r="CA16" s="520"/>
      <c r="CB16" s="520"/>
      <c r="CC16" s="520"/>
      <c r="CD16" s="520"/>
      <c r="CE16" s="520"/>
      <c r="CF16" s="520"/>
      <c r="CG16" s="520"/>
      <c r="CH16" s="520"/>
      <c r="CI16" s="520"/>
      <c r="CJ16" s="520"/>
      <c r="CK16" s="520"/>
      <c r="CL16" s="520"/>
      <c r="CM16" s="520"/>
      <c r="CN16" s="520"/>
      <c r="CO16" s="520"/>
      <c r="CP16" s="520"/>
      <c r="CQ16" s="520"/>
      <c r="CR16" s="520"/>
      <c r="CS16" s="520"/>
      <c r="CT16" s="520"/>
      <c r="CU16" s="520"/>
      <c r="CV16" s="520"/>
      <c r="CW16" s="520"/>
      <c r="CX16" s="520"/>
      <c r="CY16" s="520"/>
      <c r="CZ16" s="520"/>
      <c r="DA16" s="520"/>
      <c r="DI16" s="156" t="s">
        <v>363</v>
      </c>
      <c r="DJ16" s="165" t="s">
        <v>362</v>
      </c>
      <c r="DK16" s="179" t="str">
        <f>IF(H8="","",H8)</f>
        <v/>
      </c>
    </row>
    <row r="17" spans="1:114" ht="12.75" x14ac:dyDescent="0.15">
      <c r="A17" s="723" t="s">
        <v>137</v>
      </c>
      <c r="B17" s="724"/>
      <c r="C17" s="719"/>
      <c r="D17" s="720"/>
      <c r="E17" s="720"/>
      <c r="F17" s="666" t="s">
        <v>120</v>
      </c>
      <c r="G17" s="175"/>
      <c r="H17" s="703"/>
      <c r="I17" s="704"/>
      <c r="J17" s="704"/>
      <c r="K17" s="704"/>
      <c r="L17" s="704"/>
      <c r="M17" s="704"/>
      <c r="N17" s="704"/>
      <c r="O17" s="704"/>
      <c r="P17" s="705"/>
      <c r="S17" s="660" t="s">
        <v>137</v>
      </c>
      <c r="T17" s="661"/>
      <c r="U17" s="662">
        <v>84000000</v>
      </c>
      <c r="V17" s="663"/>
      <c r="W17" s="663"/>
      <c r="X17" s="669" t="s">
        <v>120</v>
      </c>
      <c r="Y17" s="449"/>
      <c r="Z17" s="679"/>
      <c r="AA17" s="677"/>
      <c r="AB17" s="677"/>
      <c r="AC17" s="677"/>
      <c r="AD17" s="677"/>
      <c r="AE17" s="677"/>
      <c r="AF17" s="677"/>
      <c r="AG17" s="677"/>
      <c r="AH17" s="678"/>
      <c r="AI17" s="580"/>
      <c r="AJ17" s="519"/>
      <c r="AK17" s="519"/>
      <c r="AL17" s="519"/>
      <c r="AM17" s="519"/>
      <c r="AN17" s="519"/>
      <c r="AO17" s="519"/>
      <c r="AP17" s="519"/>
      <c r="AQ17" s="519"/>
      <c r="AR17" s="519"/>
      <c r="AS17" s="519"/>
      <c r="AT17" s="519"/>
      <c r="AU17" s="519"/>
      <c r="AV17" s="519"/>
      <c r="AW17" s="519"/>
      <c r="BA17" s="520"/>
      <c r="BB17" s="520"/>
      <c r="BC17" s="520"/>
      <c r="BD17" s="520"/>
      <c r="BE17" s="520"/>
      <c r="BF17" s="520"/>
      <c r="BG17" s="520"/>
      <c r="BH17" s="520"/>
      <c r="BI17" s="520"/>
      <c r="BJ17" s="520"/>
      <c r="BK17" s="520"/>
      <c r="BL17" s="520"/>
      <c r="BM17" s="520"/>
      <c r="BN17" s="520"/>
      <c r="BO17" s="520"/>
      <c r="BP17" s="520"/>
      <c r="BQ17" s="520"/>
      <c r="BR17" s="520"/>
      <c r="BS17" s="520"/>
      <c r="BT17" s="520"/>
      <c r="BU17" s="520"/>
      <c r="BV17" s="520"/>
      <c r="BW17" s="520"/>
      <c r="BX17" s="520"/>
      <c r="BY17" s="520"/>
      <c r="BZ17" s="520"/>
      <c r="CA17" s="520"/>
      <c r="CB17" s="520"/>
      <c r="CC17" s="520"/>
      <c r="CD17" s="520"/>
      <c r="CE17" s="520"/>
      <c r="CF17" s="520"/>
      <c r="CG17" s="520"/>
      <c r="CH17" s="520"/>
      <c r="CI17" s="520"/>
      <c r="CJ17" s="520"/>
      <c r="CK17" s="520"/>
      <c r="CL17" s="520"/>
      <c r="CM17" s="520"/>
      <c r="CN17" s="520"/>
      <c r="CO17" s="520"/>
      <c r="CP17" s="520"/>
      <c r="CQ17" s="520"/>
      <c r="CR17" s="520"/>
      <c r="CS17" s="520"/>
      <c r="CT17" s="520"/>
      <c r="CU17" s="520"/>
      <c r="CV17" s="520"/>
      <c r="CW17" s="520"/>
      <c r="CX17" s="520"/>
      <c r="CY17" s="520"/>
      <c r="CZ17" s="520"/>
      <c r="DA17" s="520"/>
      <c r="DJ17" s="165"/>
    </row>
    <row r="18" spans="1:114" ht="12.75" x14ac:dyDescent="0.15">
      <c r="A18" s="723"/>
      <c r="B18" s="724"/>
      <c r="C18" s="721"/>
      <c r="D18" s="722"/>
      <c r="E18" s="722"/>
      <c r="F18" s="667"/>
      <c r="G18" s="175"/>
      <c r="H18" s="703"/>
      <c r="I18" s="704"/>
      <c r="J18" s="704"/>
      <c r="K18" s="704"/>
      <c r="L18" s="704"/>
      <c r="M18" s="704"/>
      <c r="N18" s="704"/>
      <c r="O18" s="704"/>
      <c r="P18" s="705"/>
      <c r="S18" s="660"/>
      <c r="T18" s="661"/>
      <c r="U18" s="664"/>
      <c r="V18" s="665"/>
      <c r="W18" s="665"/>
      <c r="X18" s="671"/>
      <c r="Y18" s="449"/>
      <c r="Z18" s="679"/>
      <c r="AA18" s="677"/>
      <c r="AB18" s="677"/>
      <c r="AC18" s="677"/>
      <c r="AD18" s="677"/>
      <c r="AE18" s="677"/>
      <c r="AF18" s="677"/>
      <c r="AG18" s="677"/>
      <c r="AH18" s="678"/>
      <c r="AI18" s="580"/>
      <c r="AJ18" s="519"/>
      <c r="AK18" s="519"/>
      <c r="AL18" s="519"/>
      <c r="AM18" s="519"/>
      <c r="AN18" s="519"/>
      <c r="AO18" s="519"/>
      <c r="AP18" s="519"/>
      <c r="AQ18" s="519"/>
      <c r="AR18" s="519"/>
      <c r="AS18" s="519"/>
      <c r="AT18" s="519"/>
      <c r="AU18" s="519"/>
      <c r="AV18" s="519"/>
      <c r="AW18" s="519"/>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0"/>
      <c r="BZ18" s="520"/>
      <c r="CA18" s="520"/>
      <c r="CB18" s="520"/>
      <c r="CC18" s="520"/>
      <c r="CD18" s="520"/>
      <c r="CE18" s="520"/>
      <c r="CF18" s="520"/>
      <c r="CG18" s="520"/>
      <c r="CH18" s="520"/>
      <c r="CI18" s="520"/>
      <c r="CJ18" s="520"/>
      <c r="CK18" s="520"/>
      <c r="CL18" s="520"/>
      <c r="CM18" s="520"/>
      <c r="CN18" s="520"/>
      <c r="CO18" s="520"/>
      <c r="CP18" s="520"/>
      <c r="CQ18" s="520"/>
      <c r="CR18" s="520"/>
      <c r="CS18" s="520"/>
      <c r="CT18" s="520"/>
      <c r="CU18" s="520"/>
      <c r="CV18" s="520"/>
      <c r="CW18" s="520"/>
      <c r="CX18" s="520"/>
      <c r="CY18" s="520"/>
      <c r="CZ18" s="520"/>
      <c r="DA18" s="520"/>
      <c r="DJ18" s="165"/>
    </row>
    <row r="19" spans="1:114" ht="12.75" x14ac:dyDescent="0.15">
      <c r="A19" s="723" t="s">
        <v>121</v>
      </c>
      <c r="B19" s="724"/>
      <c r="C19" s="719"/>
      <c r="D19" s="720"/>
      <c r="E19" s="720"/>
      <c r="F19" s="666" t="s">
        <v>120</v>
      </c>
      <c r="G19" s="88"/>
      <c r="H19" s="703"/>
      <c r="I19" s="704"/>
      <c r="J19" s="704"/>
      <c r="K19" s="704"/>
      <c r="L19" s="704"/>
      <c r="M19" s="704"/>
      <c r="N19" s="704"/>
      <c r="O19" s="704"/>
      <c r="P19" s="705"/>
      <c r="S19" s="660" t="s">
        <v>121</v>
      </c>
      <c r="T19" s="661"/>
      <c r="U19" s="662">
        <v>1000000</v>
      </c>
      <c r="V19" s="663"/>
      <c r="W19" s="663"/>
      <c r="X19" s="669" t="s">
        <v>120</v>
      </c>
      <c r="Y19" s="442"/>
      <c r="Z19" s="679"/>
      <c r="AA19" s="677"/>
      <c r="AB19" s="677"/>
      <c r="AC19" s="677"/>
      <c r="AD19" s="677"/>
      <c r="AE19" s="677"/>
      <c r="AF19" s="677"/>
      <c r="AG19" s="677"/>
      <c r="AH19" s="678"/>
      <c r="AI19" s="580"/>
      <c r="AJ19" s="519"/>
      <c r="AK19" s="519"/>
      <c r="AL19" s="519"/>
      <c r="AM19" s="519"/>
      <c r="AN19" s="519"/>
      <c r="AO19" s="519"/>
      <c r="AP19" s="519"/>
      <c r="AQ19" s="519"/>
      <c r="AR19" s="519"/>
      <c r="AS19" s="519"/>
      <c r="AT19" s="519"/>
      <c r="AU19" s="519"/>
      <c r="AV19" s="519"/>
      <c r="AW19" s="519"/>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0"/>
      <c r="BZ19" s="520"/>
      <c r="CA19" s="520"/>
      <c r="CB19" s="520"/>
      <c r="CC19" s="520"/>
      <c r="CD19" s="520"/>
      <c r="CE19" s="520"/>
      <c r="CF19" s="520"/>
      <c r="CG19" s="520"/>
      <c r="CH19" s="520"/>
      <c r="CI19" s="520"/>
      <c r="CJ19" s="520"/>
      <c r="CK19" s="520"/>
      <c r="CL19" s="520"/>
      <c r="CM19" s="520"/>
      <c r="CN19" s="520"/>
      <c r="CO19" s="520"/>
      <c r="CP19" s="520"/>
      <c r="CQ19" s="520"/>
      <c r="CR19" s="520"/>
      <c r="CS19" s="520"/>
      <c r="CT19" s="520"/>
      <c r="CU19" s="520"/>
      <c r="CV19" s="520"/>
      <c r="CW19" s="520"/>
      <c r="CX19" s="520"/>
      <c r="CY19" s="520"/>
      <c r="CZ19" s="520"/>
      <c r="DA19" s="520"/>
      <c r="DJ19" s="165"/>
    </row>
    <row r="20" spans="1:114" ht="12.75" x14ac:dyDescent="0.15">
      <c r="A20" s="723"/>
      <c r="B20" s="724"/>
      <c r="C20" s="721"/>
      <c r="D20" s="722"/>
      <c r="E20" s="722"/>
      <c r="F20" s="667"/>
      <c r="G20" s="88"/>
      <c r="H20" s="703"/>
      <c r="I20" s="704"/>
      <c r="J20" s="704"/>
      <c r="K20" s="704"/>
      <c r="L20" s="704"/>
      <c r="M20" s="704"/>
      <c r="N20" s="704"/>
      <c r="O20" s="704"/>
      <c r="P20" s="705"/>
      <c r="S20" s="660"/>
      <c r="T20" s="661"/>
      <c r="U20" s="664"/>
      <c r="V20" s="665"/>
      <c r="W20" s="665"/>
      <c r="X20" s="671"/>
      <c r="Y20" s="442"/>
      <c r="Z20" s="679"/>
      <c r="AA20" s="677"/>
      <c r="AB20" s="677"/>
      <c r="AC20" s="677"/>
      <c r="AD20" s="677"/>
      <c r="AE20" s="677"/>
      <c r="AF20" s="677"/>
      <c r="AG20" s="677"/>
      <c r="AH20" s="678"/>
      <c r="AI20" s="580"/>
      <c r="AJ20" s="519"/>
      <c r="AK20" s="519"/>
      <c r="AL20" s="519"/>
      <c r="AM20" s="519"/>
      <c r="AN20" s="519"/>
      <c r="AO20" s="519"/>
      <c r="AP20" s="519"/>
      <c r="AQ20" s="519"/>
      <c r="AR20" s="519"/>
      <c r="AS20" s="519"/>
      <c r="AT20" s="519"/>
      <c r="AU20" s="519"/>
      <c r="AV20" s="519"/>
      <c r="AW20" s="519"/>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0"/>
      <c r="CO20" s="520"/>
      <c r="CP20" s="520"/>
      <c r="CQ20" s="520"/>
      <c r="CR20" s="520"/>
      <c r="CS20" s="520"/>
      <c r="CT20" s="520"/>
      <c r="CU20" s="520"/>
      <c r="CV20" s="520"/>
      <c r="CW20" s="520"/>
      <c r="CX20" s="520"/>
      <c r="CY20" s="520"/>
      <c r="CZ20" s="520"/>
      <c r="DA20" s="520"/>
      <c r="DJ20" s="165"/>
    </row>
    <row r="21" spans="1:114" ht="12.75" x14ac:dyDescent="0.15">
      <c r="A21" s="723" t="s">
        <v>135</v>
      </c>
      <c r="B21" s="724"/>
      <c r="C21" s="719"/>
      <c r="D21" s="720"/>
      <c r="E21" s="720"/>
      <c r="F21" s="666" t="s">
        <v>120</v>
      </c>
      <c r="G21" s="88"/>
      <c r="H21" s="703"/>
      <c r="I21" s="704"/>
      <c r="J21" s="704"/>
      <c r="K21" s="704"/>
      <c r="L21" s="704"/>
      <c r="M21" s="704"/>
      <c r="N21" s="704"/>
      <c r="O21" s="704"/>
      <c r="P21" s="705"/>
      <c r="S21" s="660" t="s">
        <v>135</v>
      </c>
      <c r="T21" s="661"/>
      <c r="U21" s="662">
        <v>1000000</v>
      </c>
      <c r="V21" s="663"/>
      <c r="W21" s="663"/>
      <c r="X21" s="669" t="s">
        <v>120</v>
      </c>
      <c r="Y21" s="442"/>
      <c r="Z21" s="679"/>
      <c r="AA21" s="677"/>
      <c r="AB21" s="677"/>
      <c r="AC21" s="677"/>
      <c r="AD21" s="677"/>
      <c r="AE21" s="677"/>
      <c r="AF21" s="677"/>
      <c r="AG21" s="677"/>
      <c r="AH21" s="678"/>
      <c r="AI21" s="580"/>
      <c r="AJ21" s="519"/>
      <c r="AK21" s="519"/>
      <c r="AL21" s="519"/>
      <c r="AM21" s="519"/>
      <c r="AN21" s="519"/>
      <c r="AO21" s="519"/>
      <c r="AP21" s="519"/>
      <c r="AQ21" s="519"/>
      <c r="AR21" s="519"/>
      <c r="AS21" s="519"/>
      <c r="AT21" s="519"/>
      <c r="AU21" s="519"/>
      <c r="AV21" s="519"/>
      <c r="AW21" s="519"/>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0"/>
      <c r="BZ21" s="520"/>
      <c r="CA21" s="520"/>
      <c r="CB21" s="520"/>
      <c r="CC21" s="520"/>
      <c r="CD21" s="520"/>
      <c r="CE21" s="520"/>
      <c r="CF21" s="520"/>
      <c r="CG21" s="520"/>
      <c r="CH21" s="520"/>
      <c r="CI21" s="520"/>
      <c r="CJ21" s="520"/>
      <c r="CK21" s="520"/>
      <c r="CL21" s="520"/>
      <c r="CM21" s="520"/>
      <c r="CN21" s="520"/>
      <c r="CO21" s="520"/>
      <c r="CP21" s="520"/>
      <c r="CQ21" s="520"/>
      <c r="CR21" s="520"/>
      <c r="CS21" s="520"/>
      <c r="CT21" s="520"/>
      <c r="CU21" s="520"/>
      <c r="CV21" s="520"/>
      <c r="CW21" s="520"/>
      <c r="CX21" s="520"/>
      <c r="CY21" s="520"/>
      <c r="CZ21" s="520"/>
      <c r="DA21" s="520"/>
      <c r="DJ21" s="165"/>
    </row>
    <row r="22" spans="1:114" ht="12.75" x14ac:dyDescent="0.15">
      <c r="A22" s="723"/>
      <c r="B22" s="724"/>
      <c r="C22" s="721"/>
      <c r="D22" s="722"/>
      <c r="E22" s="722"/>
      <c r="F22" s="667"/>
      <c r="G22" s="88"/>
      <c r="H22" s="703"/>
      <c r="I22" s="704"/>
      <c r="J22" s="704"/>
      <c r="K22" s="704"/>
      <c r="L22" s="704"/>
      <c r="M22" s="704"/>
      <c r="N22" s="704"/>
      <c r="O22" s="704"/>
      <c r="P22" s="705"/>
      <c r="S22" s="660"/>
      <c r="T22" s="661"/>
      <c r="U22" s="664"/>
      <c r="V22" s="665"/>
      <c r="W22" s="665"/>
      <c r="X22" s="671"/>
      <c r="Y22" s="442"/>
      <c r="Z22" s="679"/>
      <c r="AA22" s="677"/>
      <c r="AB22" s="677"/>
      <c r="AC22" s="677"/>
      <c r="AD22" s="677"/>
      <c r="AE22" s="677"/>
      <c r="AF22" s="677"/>
      <c r="AG22" s="677"/>
      <c r="AH22" s="678"/>
      <c r="AI22" s="580"/>
      <c r="AJ22" s="519"/>
      <c r="AK22" s="519"/>
      <c r="AL22" s="519"/>
      <c r="AM22" s="519"/>
      <c r="AN22" s="519"/>
      <c r="AO22" s="519"/>
      <c r="AP22" s="519"/>
      <c r="AQ22" s="519"/>
      <c r="AR22" s="519"/>
      <c r="AS22" s="519"/>
      <c r="AT22" s="519"/>
      <c r="AU22" s="519"/>
      <c r="AV22" s="519"/>
      <c r="AW22" s="519"/>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0"/>
      <c r="BZ22" s="520"/>
      <c r="CA22" s="520"/>
      <c r="CB22" s="520"/>
      <c r="CC22" s="520"/>
      <c r="CD22" s="520"/>
      <c r="CE22" s="520"/>
      <c r="CF22" s="520"/>
      <c r="CG22" s="520"/>
      <c r="CH22" s="520"/>
      <c r="CI22" s="520"/>
      <c r="CJ22" s="520"/>
      <c r="CK22" s="520"/>
      <c r="CL22" s="520"/>
      <c r="CM22" s="520"/>
      <c r="CN22" s="520"/>
      <c r="CO22" s="520"/>
      <c r="CP22" s="520"/>
      <c r="CQ22" s="520"/>
      <c r="CR22" s="520"/>
      <c r="CS22" s="520"/>
      <c r="CT22" s="520"/>
      <c r="CU22" s="520"/>
      <c r="CV22" s="520"/>
      <c r="CW22" s="520"/>
      <c r="CX22" s="520"/>
      <c r="CY22" s="520"/>
      <c r="CZ22" s="520"/>
      <c r="DA22" s="520"/>
    </row>
    <row r="23" spans="1:114" ht="30" customHeight="1" x14ac:dyDescent="0.15">
      <c r="A23" s="729" t="s">
        <v>138</v>
      </c>
      <c r="B23" s="729"/>
      <c r="C23" s="153" t="s">
        <v>226</v>
      </c>
      <c r="D23" s="717"/>
      <c r="E23" s="717"/>
      <c r="F23" s="521"/>
      <c r="G23" s="90"/>
      <c r="H23" s="703"/>
      <c r="I23" s="704"/>
      <c r="J23" s="704"/>
      <c r="K23" s="704"/>
      <c r="L23" s="704"/>
      <c r="M23" s="704"/>
      <c r="N23" s="704"/>
      <c r="O23" s="704"/>
      <c r="P23" s="705"/>
      <c r="S23" s="683" t="s">
        <v>138</v>
      </c>
      <c r="T23" s="683"/>
      <c r="U23" s="443" t="s">
        <v>226</v>
      </c>
      <c r="V23" s="684">
        <v>44136</v>
      </c>
      <c r="W23" s="684"/>
      <c r="X23" s="525"/>
      <c r="Y23" s="444"/>
      <c r="Z23" s="679"/>
      <c r="AA23" s="677"/>
      <c r="AB23" s="677"/>
      <c r="AC23" s="677"/>
      <c r="AD23" s="677"/>
      <c r="AE23" s="677"/>
      <c r="AF23" s="677"/>
      <c r="AG23" s="677"/>
      <c r="AH23" s="678"/>
      <c r="AI23" s="580"/>
      <c r="AJ23" s="519"/>
      <c r="AK23" s="519"/>
      <c r="AL23" s="519"/>
      <c r="AM23" s="519"/>
      <c r="AN23" s="519"/>
      <c r="AO23" s="519"/>
      <c r="AP23" s="519"/>
      <c r="AQ23" s="519"/>
      <c r="AR23" s="519"/>
      <c r="AS23" s="519"/>
      <c r="AT23" s="519"/>
      <c r="AU23" s="519"/>
      <c r="AV23" s="519"/>
      <c r="AW23" s="519"/>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520"/>
      <c r="CV23" s="520"/>
      <c r="CW23" s="520"/>
      <c r="CX23" s="520"/>
      <c r="CY23" s="520"/>
      <c r="CZ23" s="520"/>
      <c r="DA23" s="520"/>
    </row>
    <row r="24" spans="1:114" ht="30" customHeight="1" x14ac:dyDescent="0.15">
      <c r="A24" s="729"/>
      <c r="B24" s="729"/>
      <c r="C24" s="154" t="s">
        <v>227</v>
      </c>
      <c r="D24" s="718"/>
      <c r="E24" s="718"/>
      <c r="F24" s="523"/>
      <c r="G24" s="90"/>
      <c r="H24" s="703"/>
      <c r="I24" s="704"/>
      <c r="J24" s="704"/>
      <c r="K24" s="704"/>
      <c r="L24" s="704"/>
      <c r="M24" s="704"/>
      <c r="N24" s="704"/>
      <c r="O24" s="704"/>
      <c r="P24" s="705"/>
      <c r="S24" s="683"/>
      <c r="T24" s="683"/>
      <c r="U24" s="445" t="s">
        <v>227</v>
      </c>
      <c r="V24" s="685">
        <v>46691</v>
      </c>
      <c r="W24" s="685"/>
      <c r="X24" s="526"/>
      <c r="Y24" s="444"/>
      <c r="Z24" s="679"/>
      <c r="AA24" s="677"/>
      <c r="AB24" s="677"/>
      <c r="AC24" s="677"/>
      <c r="AD24" s="677"/>
      <c r="AE24" s="677"/>
      <c r="AF24" s="677"/>
      <c r="AG24" s="677"/>
      <c r="AH24" s="678"/>
      <c r="AI24" s="580"/>
      <c r="AJ24" s="519"/>
      <c r="AK24" s="519"/>
      <c r="AL24" s="519"/>
      <c r="AM24" s="519"/>
      <c r="AN24" s="519"/>
      <c r="AO24" s="519"/>
      <c r="AP24" s="519"/>
      <c r="AQ24" s="519"/>
      <c r="AR24" s="519"/>
      <c r="AS24" s="519"/>
      <c r="AT24" s="519"/>
      <c r="AU24" s="519"/>
      <c r="AV24" s="519"/>
      <c r="AW24" s="519"/>
      <c r="BA24" s="520"/>
      <c r="BB24" s="520"/>
      <c r="BC24" s="520"/>
      <c r="BD24" s="520"/>
      <c r="BE24" s="520"/>
      <c r="BF24" s="520"/>
      <c r="BG24" s="520"/>
      <c r="BH24" s="520"/>
      <c r="BI24" s="520"/>
      <c r="BJ24" s="520"/>
      <c r="BK24" s="520"/>
      <c r="BL24" s="520"/>
      <c r="BM24" s="520"/>
      <c r="BN24" s="520"/>
      <c r="BO24" s="520"/>
      <c r="BP24" s="520"/>
      <c r="BQ24" s="520"/>
      <c r="BR24" s="520"/>
      <c r="BS24" s="520"/>
      <c r="BT24" s="520"/>
      <c r="BU24" s="520"/>
      <c r="BV24" s="520"/>
      <c r="BW24" s="520"/>
      <c r="BX24" s="520"/>
      <c r="BY24" s="520"/>
      <c r="BZ24" s="520"/>
      <c r="CA24" s="520"/>
      <c r="CB24" s="520"/>
      <c r="CC24" s="520"/>
      <c r="CD24" s="520"/>
      <c r="CE24" s="520"/>
      <c r="CF24" s="520"/>
      <c r="CG24" s="520"/>
      <c r="CH24" s="520"/>
      <c r="CI24" s="520"/>
      <c r="CJ24" s="520"/>
      <c r="CK24" s="520"/>
      <c r="CL24" s="520"/>
      <c r="CM24" s="520"/>
      <c r="CN24" s="520"/>
      <c r="CO24" s="520"/>
      <c r="CP24" s="520"/>
      <c r="CQ24" s="520"/>
      <c r="CR24" s="520"/>
      <c r="CS24" s="520"/>
      <c r="CT24" s="520"/>
      <c r="CU24" s="520"/>
      <c r="CV24" s="520"/>
      <c r="CW24" s="520"/>
      <c r="CX24" s="520"/>
      <c r="CY24" s="520"/>
      <c r="CZ24" s="520"/>
      <c r="DA24" s="520"/>
    </row>
    <row r="25" spans="1:114" ht="12.75" x14ac:dyDescent="0.15">
      <c r="A25" s="729" t="s">
        <v>123</v>
      </c>
      <c r="B25" s="730"/>
      <c r="C25" s="713"/>
      <c r="D25" s="714"/>
      <c r="E25" s="714"/>
      <c r="F25" s="666" t="s">
        <v>136</v>
      </c>
      <c r="G25" s="175"/>
      <c r="H25" s="703"/>
      <c r="I25" s="704"/>
      <c r="J25" s="704"/>
      <c r="K25" s="704"/>
      <c r="L25" s="704"/>
      <c r="M25" s="704"/>
      <c r="N25" s="704"/>
      <c r="O25" s="704"/>
      <c r="P25" s="705"/>
      <c r="S25" s="683" t="s">
        <v>123</v>
      </c>
      <c r="T25" s="686"/>
      <c r="U25" s="687">
        <v>1</v>
      </c>
      <c r="V25" s="688"/>
      <c r="W25" s="688"/>
      <c r="X25" s="669" t="s">
        <v>136</v>
      </c>
      <c r="Y25" s="449"/>
      <c r="Z25" s="679"/>
      <c r="AA25" s="677"/>
      <c r="AB25" s="677"/>
      <c r="AC25" s="677"/>
      <c r="AD25" s="677"/>
      <c r="AE25" s="677"/>
      <c r="AF25" s="677"/>
      <c r="AG25" s="677"/>
      <c r="AH25" s="678"/>
      <c r="AI25" s="580"/>
      <c r="AJ25" s="519"/>
      <c r="AK25" s="519"/>
      <c r="AL25" s="519"/>
      <c r="AM25" s="519"/>
      <c r="AN25" s="519"/>
      <c r="AO25" s="519"/>
      <c r="AP25" s="519"/>
      <c r="AQ25" s="519"/>
      <c r="AR25" s="519"/>
      <c r="AS25" s="519"/>
      <c r="AT25" s="519"/>
      <c r="AU25" s="519"/>
      <c r="AV25" s="519"/>
      <c r="AW25" s="519"/>
      <c r="BA25" s="520"/>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c r="CC25" s="520"/>
      <c r="CD25" s="520"/>
      <c r="CE25" s="520"/>
      <c r="CF25" s="520"/>
      <c r="CG25" s="520"/>
      <c r="CH25" s="520"/>
      <c r="CI25" s="520"/>
      <c r="CJ25" s="520"/>
      <c r="CK25" s="520"/>
      <c r="CL25" s="520"/>
      <c r="CM25" s="520"/>
      <c r="CN25" s="520"/>
      <c r="CO25" s="520"/>
      <c r="CP25" s="520"/>
      <c r="CQ25" s="520"/>
      <c r="CR25" s="520"/>
      <c r="CS25" s="520"/>
      <c r="CT25" s="520"/>
      <c r="CU25" s="520"/>
      <c r="CV25" s="520"/>
      <c r="CW25" s="520"/>
      <c r="CX25" s="520"/>
      <c r="CY25" s="520"/>
      <c r="CZ25" s="520"/>
      <c r="DA25" s="520"/>
    </row>
    <row r="26" spans="1:114" ht="12.75" x14ac:dyDescent="0.15">
      <c r="A26" s="729"/>
      <c r="B26" s="730"/>
      <c r="C26" s="715"/>
      <c r="D26" s="716"/>
      <c r="E26" s="716"/>
      <c r="F26" s="667"/>
      <c r="G26" s="175"/>
      <c r="H26" s="706"/>
      <c r="I26" s="707"/>
      <c r="J26" s="707"/>
      <c r="K26" s="707"/>
      <c r="L26" s="707"/>
      <c r="M26" s="707"/>
      <c r="N26" s="707"/>
      <c r="O26" s="707"/>
      <c r="P26" s="708"/>
      <c r="S26" s="683"/>
      <c r="T26" s="686"/>
      <c r="U26" s="689"/>
      <c r="V26" s="690"/>
      <c r="W26" s="690"/>
      <c r="X26" s="671"/>
      <c r="Y26" s="449"/>
      <c r="Z26" s="680"/>
      <c r="AA26" s="681"/>
      <c r="AB26" s="681"/>
      <c r="AC26" s="681"/>
      <c r="AD26" s="681"/>
      <c r="AE26" s="681"/>
      <c r="AF26" s="681"/>
      <c r="AG26" s="681"/>
      <c r="AH26" s="682"/>
      <c r="AI26" s="580"/>
      <c r="AJ26" s="519"/>
      <c r="AK26" s="519"/>
      <c r="AL26" s="519"/>
      <c r="AM26" s="519"/>
      <c r="AN26" s="519"/>
      <c r="AO26" s="519"/>
      <c r="AP26" s="519"/>
      <c r="AQ26" s="519"/>
      <c r="AR26" s="519"/>
      <c r="AS26" s="519"/>
      <c r="AT26" s="519"/>
      <c r="AU26" s="519"/>
      <c r="AV26" s="519"/>
      <c r="AW26" s="519"/>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520"/>
      <c r="CM26" s="520"/>
      <c r="CN26" s="520"/>
      <c r="CO26" s="520"/>
      <c r="CP26" s="520"/>
      <c r="CQ26" s="520"/>
      <c r="CR26" s="520"/>
      <c r="CS26" s="520"/>
      <c r="CT26" s="520"/>
      <c r="CU26" s="520"/>
      <c r="CV26" s="520"/>
      <c r="CW26" s="520"/>
      <c r="CX26" s="520"/>
      <c r="CY26" s="520"/>
      <c r="CZ26" s="520"/>
      <c r="DA26" s="520"/>
    </row>
    <row r="27" spans="1:114" ht="12.75" x14ac:dyDescent="0.15">
      <c r="A27" s="91"/>
      <c r="B27" s="171">
        <v>1</v>
      </c>
      <c r="C27" s="178" t="str">
        <f>IF(C25&gt;B27,"↑利子補給率は1.0%以下となりますのでご確認ください","")</f>
        <v/>
      </c>
      <c r="D27" s="176"/>
      <c r="E27" s="176"/>
      <c r="F27" s="176"/>
      <c r="G27" s="176"/>
      <c r="H27" s="176"/>
      <c r="I27" s="89"/>
      <c r="J27" s="80"/>
      <c r="K27" s="80"/>
      <c r="L27" s="80"/>
      <c r="M27" s="80"/>
      <c r="N27" s="80"/>
      <c r="O27" s="80"/>
      <c r="P27" s="80"/>
      <c r="S27" s="446"/>
      <c r="T27" s="450">
        <v>1</v>
      </c>
      <c r="U27" s="451" t="str">
        <f>IF(U25&gt;T27,"↑利子補給率は1.0%以下となりますのでご確認ください","")</f>
        <v/>
      </c>
      <c r="V27" s="452"/>
      <c r="W27" s="452"/>
      <c r="X27" s="452"/>
      <c r="Y27" s="452"/>
      <c r="Z27" s="452"/>
      <c r="AA27" s="448"/>
      <c r="AB27" s="439"/>
      <c r="AC27" s="439"/>
      <c r="AD27" s="439"/>
      <c r="AE27" s="439"/>
      <c r="AF27" s="439"/>
      <c r="AG27" s="439"/>
      <c r="AH27" s="439"/>
      <c r="AI27" s="439"/>
      <c r="AJ27" s="80"/>
      <c r="AK27" s="80"/>
      <c r="AL27" s="80"/>
      <c r="AM27" s="80"/>
      <c r="AN27" s="80"/>
      <c r="AO27" s="80"/>
      <c r="AP27" s="80"/>
      <c r="AQ27" s="80"/>
      <c r="AR27" s="80"/>
      <c r="AS27" s="80"/>
      <c r="AT27" s="80"/>
      <c r="AU27" s="80"/>
      <c r="AV27" s="80"/>
      <c r="AW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row>
    <row r="28" spans="1:114" ht="12.75" x14ac:dyDescent="0.15">
      <c r="A28" s="91"/>
      <c r="B28" s="91"/>
      <c r="C28" s="176"/>
      <c r="D28" s="176"/>
      <c r="E28" s="176"/>
      <c r="F28" s="176"/>
      <c r="G28" s="176"/>
      <c r="H28" s="176"/>
      <c r="I28" s="89"/>
      <c r="J28" s="80"/>
      <c r="K28" s="80"/>
      <c r="L28" s="80"/>
      <c r="M28" s="80"/>
      <c r="N28" s="80"/>
      <c r="O28" s="80"/>
      <c r="P28" s="80"/>
      <c r="S28" s="446"/>
      <c r="T28" s="446"/>
      <c r="U28" s="452"/>
      <c r="V28" s="452"/>
      <c r="W28" s="452"/>
      <c r="X28" s="452"/>
      <c r="Y28" s="452"/>
      <c r="Z28" s="452"/>
      <c r="AA28" s="448"/>
      <c r="AB28" s="439"/>
      <c r="AC28" s="439"/>
      <c r="AD28" s="439"/>
      <c r="AE28" s="439"/>
      <c r="AF28" s="439"/>
      <c r="AG28" s="439"/>
      <c r="AH28" s="439"/>
      <c r="AI28" s="439"/>
      <c r="AJ28" s="80"/>
      <c r="AK28" s="80"/>
      <c r="AL28" s="80"/>
      <c r="AM28" s="80"/>
      <c r="AN28" s="80"/>
      <c r="AO28" s="80"/>
      <c r="AP28" s="80"/>
      <c r="AQ28" s="80"/>
      <c r="AR28" s="80"/>
      <c r="AS28" s="80"/>
      <c r="AT28" s="80"/>
      <c r="AU28" s="80"/>
      <c r="AV28" s="80"/>
      <c r="AW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row>
    <row r="29" spans="1:114" ht="12.75" x14ac:dyDescent="0.15">
      <c r="A29" s="91"/>
      <c r="B29" s="91"/>
      <c r="C29" s="89"/>
      <c r="D29" s="89"/>
      <c r="E29" s="91"/>
      <c r="F29" s="91"/>
      <c r="G29" s="91"/>
      <c r="H29" s="89"/>
      <c r="I29" s="89"/>
      <c r="J29" s="80"/>
      <c r="K29" s="80"/>
      <c r="L29" s="80"/>
      <c r="M29" s="80"/>
      <c r="N29" s="80"/>
      <c r="O29" s="80"/>
      <c r="P29" s="80"/>
      <c r="S29" s="446"/>
      <c r="T29" s="446"/>
      <c r="U29" s="448"/>
      <c r="V29" s="448"/>
      <c r="W29" s="446"/>
      <c r="X29" s="446"/>
      <c r="Y29" s="446"/>
      <c r="Z29" s="448"/>
      <c r="AA29" s="448"/>
      <c r="AB29" s="439"/>
      <c r="AC29" s="439"/>
      <c r="AD29" s="439"/>
      <c r="AE29" s="439"/>
      <c r="AF29" s="439"/>
      <c r="AG29" s="439"/>
      <c r="AH29" s="439"/>
      <c r="AI29" s="439"/>
      <c r="AJ29" s="80"/>
      <c r="AK29" s="80"/>
      <c r="AL29" s="80"/>
      <c r="AM29" s="80"/>
      <c r="AN29" s="80"/>
      <c r="AO29" s="80"/>
      <c r="AP29" s="80"/>
      <c r="AQ29" s="80"/>
      <c r="AR29" s="80"/>
      <c r="AS29" s="80"/>
      <c r="AT29" s="80"/>
      <c r="AU29" s="80"/>
      <c r="AV29" s="80"/>
      <c r="AW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row>
    <row r="30" spans="1:114" ht="12.75" x14ac:dyDescent="0.15">
      <c r="A30" s="80" t="s">
        <v>139</v>
      </c>
      <c r="B30" s="80"/>
      <c r="C30" s="80"/>
      <c r="D30" s="80"/>
      <c r="E30" s="80"/>
      <c r="F30" s="80"/>
      <c r="G30" s="80"/>
      <c r="H30" s="80"/>
      <c r="I30" s="80"/>
      <c r="J30" s="80"/>
      <c r="K30" s="80"/>
      <c r="L30" s="80"/>
      <c r="M30" s="80"/>
      <c r="N30" s="80"/>
      <c r="O30" s="80"/>
      <c r="P30" s="80"/>
      <c r="S30" s="439" t="s">
        <v>139</v>
      </c>
      <c r="T30" s="439"/>
      <c r="U30" s="439"/>
      <c r="V30" s="439"/>
      <c r="W30" s="439"/>
      <c r="X30" s="439"/>
      <c r="Y30" s="439"/>
      <c r="Z30" s="439"/>
      <c r="AA30" s="439"/>
      <c r="AB30" s="439"/>
      <c r="AC30" s="439"/>
      <c r="AD30" s="439"/>
      <c r="AE30" s="439"/>
      <c r="AF30" s="439"/>
      <c r="AG30" s="439"/>
      <c r="AH30" s="439"/>
      <c r="AI30" s="439"/>
      <c r="AJ30" s="80"/>
      <c r="AK30" s="80"/>
      <c r="AL30" s="80"/>
      <c r="AM30" s="80"/>
      <c r="AN30" s="80"/>
      <c r="AO30" s="80"/>
      <c r="AP30" s="80"/>
      <c r="AQ30" s="80"/>
      <c r="AR30" s="80"/>
      <c r="AS30" s="80"/>
      <c r="AT30" s="80"/>
      <c r="AU30" s="80"/>
      <c r="AV30" s="80"/>
      <c r="AW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row>
    <row r="31" spans="1:114" ht="13.5" thickBot="1" x14ac:dyDescent="0.2">
      <c r="A31" s="80"/>
      <c r="B31" s="80"/>
      <c r="C31" s="80"/>
      <c r="D31" s="80"/>
      <c r="E31" s="80"/>
      <c r="F31" s="80"/>
      <c r="G31" s="80"/>
      <c r="H31" s="80"/>
      <c r="I31" s="80"/>
      <c r="J31" s="80"/>
      <c r="K31" s="80"/>
      <c r="L31" s="80"/>
      <c r="M31" s="80"/>
      <c r="N31" s="80"/>
      <c r="O31" s="80"/>
      <c r="P31" s="80"/>
      <c r="S31" s="439"/>
      <c r="T31" s="439"/>
      <c r="U31" s="439"/>
      <c r="V31" s="439"/>
      <c r="W31" s="439"/>
      <c r="X31" s="439"/>
      <c r="Y31" s="439"/>
      <c r="Z31" s="439"/>
      <c r="AA31" s="439"/>
      <c r="AB31" s="439"/>
      <c r="AC31" s="439"/>
      <c r="AD31" s="439"/>
      <c r="AE31" s="439"/>
      <c r="AF31" s="439"/>
      <c r="AG31" s="439"/>
      <c r="AH31" s="439"/>
      <c r="AI31" s="439"/>
      <c r="AJ31" s="80"/>
      <c r="AK31" s="80"/>
      <c r="AL31" s="80"/>
      <c r="AM31" s="80"/>
      <c r="AN31" s="80"/>
      <c r="AO31" s="80"/>
      <c r="AP31" s="80"/>
      <c r="AQ31" s="80"/>
      <c r="AR31" s="80"/>
      <c r="AS31" s="80"/>
      <c r="AT31" s="80"/>
      <c r="AU31" s="80"/>
      <c r="AV31" s="80"/>
      <c r="AW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row>
    <row r="32" spans="1:114" ht="12" customHeight="1" x14ac:dyDescent="0.15">
      <c r="A32" s="765" t="s">
        <v>28</v>
      </c>
      <c r="B32" s="766"/>
      <c r="C32" s="767"/>
      <c r="D32" s="762" t="s">
        <v>154</v>
      </c>
      <c r="E32" s="763"/>
      <c r="F32" s="763"/>
      <c r="G32" s="763"/>
      <c r="H32" s="763"/>
      <c r="I32" s="763"/>
      <c r="J32" s="763"/>
      <c r="K32" s="763"/>
      <c r="L32" s="764"/>
      <c r="M32" s="740" t="s">
        <v>148</v>
      </c>
      <c r="N32" s="740"/>
      <c r="O32" s="740"/>
      <c r="P32" s="741"/>
      <c r="S32" s="643" t="s">
        <v>28</v>
      </c>
      <c r="T32" s="644"/>
      <c r="U32" s="645"/>
      <c r="V32" s="691" t="s">
        <v>153</v>
      </c>
      <c r="W32" s="692"/>
      <c r="X32" s="692"/>
      <c r="Y32" s="692"/>
      <c r="Z32" s="692"/>
      <c r="AA32" s="692"/>
      <c r="AB32" s="692"/>
      <c r="AC32" s="692"/>
      <c r="AD32" s="693"/>
      <c r="AE32" s="622" t="s">
        <v>148</v>
      </c>
      <c r="AF32" s="622"/>
      <c r="AG32" s="622"/>
      <c r="AH32" s="623"/>
      <c r="AI32" s="453"/>
      <c r="AJ32" s="430"/>
      <c r="AK32" s="430"/>
      <c r="AL32" s="430"/>
      <c r="AM32" s="430"/>
      <c r="AN32" s="430"/>
      <c r="AO32" s="430"/>
      <c r="AP32" s="430"/>
      <c r="AQ32" s="430"/>
      <c r="AR32" s="430"/>
      <c r="AS32" s="430"/>
      <c r="AT32" s="430"/>
      <c r="AU32" s="430"/>
      <c r="AV32" s="430"/>
      <c r="AW32" s="430"/>
      <c r="BA32" s="430"/>
      <c r="BB32" s="430"/>
      <c r="BC32" s="430"/>
      <c r="BD32" s="430"/>
      <c r="BE32" s="430"/>
      <c r="BF32" s="430"/>
      <c r="BG32" s="430"/>
      <c r="BH32" s="430"/>
      <c r="BI32" s="430"/>
      <c r="BJ32" s="430"/>
      <c r="BK32" s="430"/>
      <c r="BL32" s="430"/>
      <c r="BM32" s="430"/>
      <c r="BN32" s="430"/>
      <c r="BO32" s="430"/>
      <c r="BP32" s="430"/>
      <c r="BQ32" s="430"/>
      <c r="BR32" s="430"/>
      <c r="BS32" s="430"/>
      <c r="BT32" s="430"/>
      <c r="BU32" s="430"/>
      <c r="BV32" s="430"/>
      <c r="BW32" s="430"/>
      <c r="BX32" s="430"/>
      <c r="BY32" s="430"/>
      <c r="BZ32" s="430"/>
      <c r="CA32" s="430"/>
      <c r="CB32" s="430"/>
      <c r="CC32" s="430"/>
      <c r="CD32" s="430"/>
      <c r="CE32" s="430"/>
      <c r="CF32" s="430"/>
      <c r="CG32" s="430"/>
      <c r="CH32" s="430"/>
      <c r="CI32" s="430"/>
      <c r="CJ32" s="430"/>
      <c r="CK32" s="430"/>
      <c r="CL32" s="430"/>
      <c r="CM32" s="430"/>
      <c r="CN32" s="430"/>
      <c r="CO32" s="430"/>
      <c r="CP32" s="430"/>
      <c r="CQ32" s="430"/>
      <c r="CR32" s="430"/>
      <c r="CS32" s="430"/>
      <c r="CT32" s="430"/>
      <c r="CU32" s="430"/>
      <c r="CV32" s="430"/>
      <c r="CW32" s="430"/>
      <c r="CX32" s="430"/>
      <c r="CY32" s="430"/>
      <c r="CZ32" s="430"/>
      <c r="DA32" s="430"/>
    </row>
    <row r="33" spans="1:105" ht="24.95" customHeight="1" thickBot="1" x14ac:dyDescent="0.2">
      <c r="A33" s="768"/>
      <c r="B33" s="769"/>
      <c r="C33" s="770"/>
      <c r="D33" s="752" t="s">
        <v>28</v>
      </c>
      <c r="E33" s="753"/>
      <c r="F33" s="753"/>
      <c r="G33" s="754"/>
      <c r="H33" s="758" t="s">
        <v>140</v>
      </c>
      <c r="I33" s="760" t="s">
        <v>141</v>
      </c>
      <c r="J33" s="760" t="s">
        <v>670</v>
      </c>
      <c r="K33" s="756" t="s">
        <v>314</v>
      </c>
      <c r="L33" s="757"/>
      <c r="M33" s="742"/>
      <c r="N33" s="743"/>
      <c r="O33" s="743"/>
      <c r="P33" s="744"/>
      <c r="S33" s="646"/>
      <c r="T33" s="647"/>
      <c r="U33" s="648"/>
      <c r="V33" s="627" t="s">
        <v>28</v>
      </c>
      <c r="W33" s="628"/>
      <c r="X33" s="628"/>
      <c r="Y33" s="629"/>
      <c r="Z33" s="630" t="s">
        <v>140</v>
      </c>
      <c r="AA33" s="630" t="s">
        <v>141</v>
      </c>
      <c r="AB33" s="630" t="s">
        <v>670</v>
      </c>
      <c r="AC33" s="632" t="s">
        <v>230</v>
      </c>
      <c r="AD33" s="633"/>
      <c r="AE33" s="624"/>
      <c r="AF33" s="625"/>
      <c r="AG33" s="625"/>
      <c r="AH33" s="626"/>
      <c r="AI33" s="453"/>
      <c r="AJ33" s="430"/>
      <c r="AK33" s="430"/>
      <c r="AL33" s="430"/>
      <c r="AM33" s="430"/>
      <c r="AN33" s="430"/>
      <c r="AO33" s="430"/>
      <c r="AP33" s="430"/>
      <c r="AQ33" s="430"/>
      <c r="AR33" s="430"/>
      <c r="AS33" s="430"/>
      <c r="AT33" s="430"/>
      <c r="AU33" s="430"/>
      <c r="AV33" s="430"/>
      <c r="AW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0"/>
    </row>
    <row r="34" spans="1:105" ht="24.95" customHeight="1" thickBot="1" x14ac:dyDescent="0.2">
      <c r="A34" s="771"/>
      <c r="B34" s="772"/>
      <c r="C34" s="773"/>
      <c r="D34" s="431" t="s">
        <v>30</v>
      </c>
      <c r="E34" s="431" t="s">
        <v>31</v>
      </c>
      <c r="F34" s="431" t="s">
        <v>32</v>
      </c>
      <c r="G34" s="92" t="s">
        <v>155</v>
      </c>
      <c r="H34" s="759"/>
      <c r="I34" s="761"/>
      <c r="J34" s="761"/>
      <c r="K34" s="93"/>
      <c r="L34" s="431" t="s">
        <v>156</v>
      </c>
      <c r="M34" s="94" t="s">
        <v>190</v>
      </c>
      <c r="N34" s="431" t="s">
        <v>146</v>
      </c>
      <c r="O34" s="95" t="s">
        <v>190</v>
      </c>
      <c r="P34" s="96" t="s">
        <v>147</v>
      </c>
      <c r="S34" s="649"/>
      <c r="T34" s="650"/>
      <c r="U34" s="651"/>
      <c r="V34" s="454" t="s">
        <v>30</v>
      </c>
      <c r="W34" s="454" t="s">
        <v>31</v>
      </c>
      <c r="X34" s="454" t="s">
        <v>32</v>
      </c>
      <c r="Y34" s="455" t="s">
        <v>155</v>
      </c>
      <c r="Z34" s="631"/>
      <c r="AA34" s="631"/>
      <c r="AB34" s="631"/>
      <c r="AC34" s="456"/>
      <c r="AD34" s="454" t="s">
        <v>156</v>
      </c>
      <c r="AE34" s="457" t="s">
        <v>190</v>
      </c>
      <c r="AF34" s="454" t="s">
        <v>146</v>
      </c>
      <c r="AG34" s="458" t="s">
        <v>190</v>
      </c>
      <c r="AH34" s="459" t="s">
        <v>147</v>
      </c>
      <c r="AI34" s="453"/>
      <c r="AJ34" s="430"/>
      <c r="AK34" s="430"/>
      <c r="AL34" s="430"/>
      <c r="AM34" s="430"/>
      <c r="AN34" s="430"/>
      <c r="AO34" s="430"/>
      <c r="AP34" s="430"/>
      <c r="AQ34" s="430"/>
      <c r="AR34" s="430"/>
      <c r="AS34" s="430"/>
      <c r="AT34" s="430"/>
      <c r="AU34" s="430"/>
      <c r="AV34" s="430"/>
      <c r="AW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row>
    <row r="35" spans="1:105" ht="12" hidden="1" customHeight="1" thickBot="1" x14ac:dyDescent="0.2">
      <c r="A35" s="97"/>
      <c r="B35" s="98"/>
      <c r="C35" s="98"/>
      <c r="D35" s="98"/>
      <c r="E35" s="98"/>
      <c r="F35" s="98"/>
      <c r="G35" s="99"/>
      <c r="H35" s="98"/>
      <c r="I35" s="98"/>
      <c r="J35" s="98"/>
      <c r="K35" s="100"/>
      <c r="L35" s="98"/>
      <c r="M35" s="99"/>
      <c r="N35" s="98"/>
      <c r="O35" s="101"/>
      <c r="P35" s="102"/>
      <c r="S35" s="460"/>
      <c r="T35" s="461"/>
      <c r="U35" s="461"/>
      <c r="V35" s="461"/>
      <c r="W35" s="461"/>
      <c r="X35" s="461"/>
      <c r="Y35" s="462"/>
      <c r="Z35" s="461"/>
      <c r="AA35" s="461"/>
      <c r="AB35" s="461"/>
      <c r="AC35" s="463"/>
      <c r="AD35" s="461"/>
      <c r="AE35" s="462"/>
      <c r="AF35" s="461"/>
      <c r="AG35" s="464"/>
      <c r="AH35" s="465"/>
      <c r="AI35" s="581"/>
      <c r="AJ35" s="320"/>
      <c r="AK35" s="320"/>
      <c r="AL35" s="320"/>
      <c r="AM35" s="320"/>
      <c r="AN35" s="320"/>
      <c r="AO35" s="320"/>
      <c r="AP35" s="320"/>
      <c r="AQ35" s="320"/>
      <c r="AR35" s="320"/>
      <c r="AS35" s="320"/>
      <c r="AT35" s="320"/>
      <c r="AU35" s="320"/>
      <c r="AV35" s="320"/>
      <c r="AW35" s="320"/>
      <c r="BA35" s="320"/>
      <c r="BB35" s="320"/>
      <c r="BC35" s="320"/>
      <c r="BD35" s="320"/>
      <c r="BE35" s="320"/>
      <c r="BF35" s="320"/>
      <c r="BG35" s="320"/>
      <c r="BH35" s="320"/>
      <c r="BI35" s="320"/>
      <c r="BJ35" s="320"/>
      <c r="BK35" s="320"/>
      <c r="BL35" s="320"/>
      <c r="BM35" s="320"/>
      <c r="BN35" s="320"/>
      <c r="BO35" s="320"/>
      <c r="BP35" s="320"/>
      <c r="BQ35" s="320"/>
      <c r="BR35" s="320"/>
      <c r="BS35" s="320"/>
      <c r="BT35" s="320"/>
      <c r="BU35" s="320"/>
      <c r="BV35" s="320"/>
      <c r="BW35" s="320"/>
      <c r="BX35" s="320"/>
      <c r="BY35" s="320"/>
      <c r="BZ35" s="320"/>
      <c r="CA35" s="320"/>
      <c r="CB35" s="320"/>
      <c r="CC35" s="320"/>
      <c r="CD35" s="320"/>
      <c r="CE35" s="320"/>
      <c r="CF35" s="320"/>
      <c r="CG35" s="320"/>
      <c r="CH35" s="320"/>
      <c r="CI35" s="320"/>
      <c r="CJ35" s="320"/>
      <c r="CK35" s="320"/>
      <c r="CL35" s="320"/>
      <c r="CM35" s="320"/>
      <c r="CN35" s="320"/>
      <c r="CO35" s="320"/>
      <c r="CP35" s="320"/>
      <c r="CQ35" s="320"/>
      <c r="CR35" s="320"/>
      <c r="CS35" s="320"/>
      <c r="CT35" s="320"/>
      <c r="CU35" s="320"/>
      <c r="CV35" s="320"/>
      <c r="CW35" s="320"/>
      <c r="CX35" s="320"/>
      <c r="CY35" s="320"/>
      <c r="CZ35" s="320"/>
      <c r="DA35" s="320"/>
    </row>
    <row r="36" spans="1:105" ht="12" customHeight="1" x14ac:dyDescent="0.15">
      <c r="A36" s="774" t="s">
        <v>671</v>
      </c>
      <c r="B36" s="775"/>
      <c r="C36" s="776"/>
      <c r="D36" s="210"/>
      <c r="E36" s="210"/>
      <c r="F36" s="103" t="str">
        <f>IF(D36="","",E36-D36+1)</f>
        <v/>
      </c>
      <c r="G36" s="745" t="str">
        <f>IF(F36="","",SUM(F36:F43))</f>
        <v/>
      </c>
      <c r="H36" s="211"/>
      <c r="I36" s="211"/>
      <c r="J36" s="79"/>
      <c r="K36" s="104" t="str">
        <f>IF(D36="","",ROUNDDOWN(I36*J36*F36/365,0))</f>
        <v/>
      </c>
      <c r="L36" s="748" t="str">
        <f>IF(K36="","",SUM(K36:K43))</f>
        <v/>
      </c>
      <c r="M36" s="106">
        <f>IF(H36="",M35,H36)</f>
        <v>0</v>
      </c>
      <c r="N36" s="151" t="s">
        <v>220</v>
      </c>
      <c r="O36" s="152">
        <f>IF(I36="",O35,I36)</f>
        <v>0</v>
      </c>
      <c r="P36" s="148" t="s">
        <v>221</v>
      </c>
      <c r="S36" s="634" t="s">
        <v>671</v>
      </c>
      <c r="T36" s="622"/>
      <c r="U36" s="635"/>
      <c r="V36" s="527"/>
      <c r="W36" s="527"/>
      <c r="X36" s="466" t="str">
        <f>IF(V36="","",W36-V36+1)</f>
        <v/>
      </c>
      <c r="Y36" s="640" t="str">
        <f>IF(X36="","",SUM(X36:X43))</f>
        <v/>
      </c>
      <c r="Z36" s="527"/>
      <c r="AA36" s="527"/>
      <c r="AB36" s="528">
        <v>0.01</v>
      </c>
      <c r="AC36" s="467" t="str">
        <f>IF(V36="","",ROUNDDOWN(AA36*AB36*X36/365,0))</f>
        <v/>
      </c>
      <c r="AD36" s="640" t="str">
        <f>IF(AC36="","",SUM(AC36:AC43))</f>
        <v/>
      </c>
      <c r="AE36" s="468">
        <f>IF(Z36="",AE35,Z36)</f>
        <v>0</v>
      </c>
      <c r="AF36" s="469" t="s">
        <v>220</v>
      </c>
      <c r="AG36" s="470">
        <f>IF(AA36="",AG35,AA36)</f>
        <v>0</v>
      </c>
      <c r="AH36" s="471" t="s">
        <v>220</v>
      </c>
      <c r="AI36" s="582"/>
      <c r="AJ36" s="472"/>
      <c r="AK36" s="472"/>
      <c r="AL36" s="472"/>
      <c r="AM36" s="472"/>
      <c r="AN36" s="472"/>
      <c r="AO36" s="472"/>
      <c r="AP36" s="472"/>
      <c r="AQ36" s="472"/>
      <c r="AR36" s="472"/>
      <c r="AS36" s="472"/>
      <c r="AT36" s="472"/>
      <c r="AU36" s="472"/>
      <c r="AV36" s="472"/>
      <c r="AW36" s="472"/>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21"/>
      <c r="CV36" s="321"/>
      <c r="CW36" s="321"/>
      <c r="CX36" s="321"/>
      <c r="CY36" s="321"/>
      <c r="CZ36" s="321"/>
      <c r="DA36" s="321"/>
    </row>
    <row r="37" spans="1:105" x14ac:dyDescent="0.15">
      <c r="A37" s="777"/>
      <c r="B37" s="778"/>
      <c r="C37" s="779"/>
      <c r="D37" s="207"/>
      <c r="E37" s="207"/>
      <c r="F37" s="109" t="str">
        <f t="shared" ref="F37:F42" si="0">IF(D37="","",E37-D37+1)</f>
        <v/>
      </c>
      <c r="G37" s="746"/>
      <c r="H37" s="208"/>
      <c r="I37" s="208"/>
      <c r="J37" s="111" t="str">
        <f t="shared" ref="J37:J42" si="1">IF(J36="","",$J$36)</f>
        <v/>
      </c>
      <c r="K37" s="110" t="str">
        <f>IF(D37="","",ROUNDDOWN(I37*J37*F37/365,0))</f>
        <v/>
      </c>
      <c r="L37" s="749"/>
      <c r="M37" s="112">
        <f t="shared" ref="M37:M51" si="2">IF(H37="",M36,H37)</f>
        <v>0</v>
      </c>
      <c r="N37" s="110">
        <f>M36-M37</f>
        <v>0</v>
      </c>
      <c r="O37" s="113">
        <f t="shared" ref="O37:O51" si="3">IF(I37="",O36,I37)</f>
        <v>0</v>
      </c>
      <c r="P37" s="114">
        <f>O36-O37</f>
        <v>0</v>
      </c>
      <c r="Q37" s="584"/>
      <c r="R37" s="585"/>
      <c r="S37" s="636"/>
      <c r="T37" s="625"/>
      <c r="U37" s="637"/>
      <c r="V37" s="529"/>
      <c r="W37" s="529"/>
      <c r="X37" s="473" t="str">
        <f t="shared" ref="X37:X42" si="4">IF(V37="","",W37-V37+1)</f>
        <v/>
      </c>
      <c r="Y37" s="641"/>
      <c r="Z37" s="529"/>
      <c r="AA37" s="529"/>
      <c r="AB37" s="474">
        <v>0.01</v>
      </c>
      <c r="AC37" s="475" t="str">
        <f>IF(V37="","",ROUNDDOWN(AA37*AB37*X37/365,0))</f>
        <v/>
      </c>
      <c r="AD37" s="641"/>
      <c r="AE37" s="476">
        <f t="shared" ref="AE37:AE51" si="5">IF(Z37="",AE36,Z37)</f>
        <v>0</v>
      </c>
      <c r="AF37" s="475">
        <f>AE36-AE37</f>
        <v>0</v>
      </c>
      <c r="AG37" s="477">
        <f t="shared" ref="AG37:AG51" si="6">IF(AA37="",AG36,AA37)</f>
        <v>0</v>
      </c>
      <c r="AH37" s="478">
        <f>AG36-AG37</f>
        <v>0</v>
      </c>
      <c r="AI37" s="583"/>
      <c r="AJ37" s="479"/>
      <c r="AK37" s="479"/>
      <c r="AL37" s="479"/>
      <c r="AM37" s="479"/>
      <c r="AN37" s="479"/>
      <c r="AO37" s="479"/>
      <c r="AP37" s="479"/>
      <c r="AQ37" s="479"/>
      <c r="AR37" s="479"/>
      <c r="AS37" s="479"/>
      <c r="AT37" s="479"/>
      <c r="AU37" s="479"/>
      <c r="AV37" s="479"/>
      <c r="AW37" s="479"/>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row>
    <row r="38" spans="1:105" x14ac:dyDescent="0.15">
      <c r="A38" s="777"/>
      <c r="B38" s="778"/>
      <c r="C38" s="779"/>
      <c r="D38" s="207"/>
      <c r="E38" s="207"/>
      <c r="F38" s="109" t="str">
        <f t="shared" si="0"/>
        <v/>
      </c>
      <c r="G38" s="746"/>
      <c r="H38" s="208"/>
      <c r="I38" s="208"/>
      <c r="J38" s="111" t="str">
        <f t="shared" si="1"/>
        <v/>
      </c>
      <c r="K38" s="110" t="str">
        <f t="shared" ref="K38:K43" si="7">IF(D38="","",ROUNDDOWN(I38*J38*F38/365,0))</f>
        <v/>
      </c>
      <c r="L38" s="749"/>
      <c r="M38" s="112">
        <f t="shared" si="2"/>
        <v>0</v>
      </c>
      <c r="N38" s="110">
        <f t="shared" ref="N38:N51" si="8">M37-M38</f>
        <v>0</v>
      </c>
      <c r="O38" s="113">
        <f t="shared" si="3"/>
        <v>0</v>
      </c>
      <c r="P38" s="114">
        <f t="shared" ref="P38:P51" si="9">O37-O38</f>
        <v>0</v>
      </c>
      <c r="S38" s="636"/>
      <c r="T38" s="625"/>
      <c r="U38" s="637"/>
      <c r="V38" s="473"/>
      <c r="W38" s="473"/>
      <c r="X38" s="473" t="str">
        <f t="shared" si="4"/>
        <v/>
      </c>
      <c r="Y38" s="641"/>
      <c r="Z38" s="473"/>
      <c r="AA38" s="473"/>
      <c r="AB38" s="474">
        <v>0.01</v>
      </c>
      <c r="AC38" s="475" t="str">
        <f t="shared" ref="AC38:AC43" si="10">IF(V38="","",ROUNDDOWN(AA38*AB38*X38/365,0))</f>
        <v/>
      </c>
      <c r="AD38" s="641"/>
      <c r="AE38" s="476">
        <f t="shared" si="5"/>
        <v>0</v>
      </c>
      <c r="AF38" s="475">
        <f t="shared" ref="AF38:AF51" si="11">AE37-AE38</f>
        <v>0</v>
      </c>
      <c r="AG38" s="477">
        <f t="shared" si="6"/>
        <v>0</v>
      </c>
      <c r="AH38" s="478">
        <f t="shared" ref="AH38:AH51" si="12">AG37-AG38</f>
        <v>0</v>
      </c>
      <c r="AI38" s="583"/>
      <c r="AJ38" s="479"/>
      <c r="AK38" s="479"/>
      <c r="AL38" s="479"/>
      <c r="AM38" s="479"/>
      <c r="AN38" s="479"/>
      <c r="AO38" s="479"/>
      <c r="AP38" s="479"/>
      <c r="AQ38" s="479"/>
      <c r="AR38" s="479"/>
      <c r="AS38" s="479"/>
      <c r="AT38" s="479"/>
      <c r="AU38" s="479"/>
      <c r="AV38" s="479"/>
      <c r="AW38" s="479"/>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row>
    <row r="39" spans="1:105" ht="12" customHeight="1" x14ac:dyDescent="0.15">
      <c r="A39" s="777"/>
      <c r="B39" s="778"/>
      <c r="C39" s="779"/>
      <c r="D39" s="207"/>
      <c r="E39" s="207"/>
      <c r="F39" s="109" t="str">
        <f t="shared" si="0"/>
        <v/>
      </c>
      <c r="G39" s="746"/>
      <c r="H39" s="208"/>
      <c r="I39" s="208"/>
      <c r="J39" s="111" t="str">
        <f t="shared" si="1"/>
        <v/>
      </c>
      <c r="K39" s="110" t="str">
        <f t="shared" si="7"/>
        <v/>
      </c>
      <c r="L39" s="749"/>
      <c r="M39" s="112">
        <f t="shared" si="2"/>
        <v>0</v>
      </c>
      <c r="N39" s="110">
        <f t="shared" si="8"/>
        <v>0</v>
      </c>
      <c r="O39" s="113">
        <f t="shared" si="3"/>
        <v>0</v>
      </c>
      <c r="P39" s="114">
        <f t="shared" si="9"/>
        <v>0</v>
      </c>
      <c r="S39" s="636"/>
      <c r="T39" s="625"/>
      <c r="U39" s="637"/>
      <c r="V39" s="473"/>
      <c r="W39" s="473"/>
      <c r="X39" s="473" t="str">
        <f t="shared" si="4"/>
        <v/>
      </c>
      <c r="Y39" s="641"/>
      <c r="Z39" s="473"/>
      <c r="AA39" s="473"/>
      <c r="AB39" s="474">
        <v>0.01</v>
      </c>
      <c r="AC39" s="475" t="str">
        <f t="shared" si="10"/>
        <v/>
      </c>
      <c r="AD39" s="641"/>
      <c r="AE39" s="476">
        <f t="shared" si="5"/>
        <v>0</v>
      </c>
      <c r="AF39" s="475">
        <f t="shared" si="11"/>
        <v>0</v>
      </c>
      <c r="AG39" s="477">
        <f t="shared" si="6"/>
        <v>0</v>
      </c>
      <c r="AH39" s="478">
        <f t="shared" si="12"/>
        <v>0</v>
      </c>
      <c r="AI39" s="583"/>
      <c r="AJ39" s="479"/>
      <c r="AK39" s="479"/>
      <c r="AL39" s="479"/>
      <c r="AM39" s="479"/>
      <c r="AN39" s="479"/>
      <c r="AO39" s="479"/>
      <c r="AP39" s="479"/>
      <c r="AQ39" s="479"/>
      <c r="AR39" s="479"/>
      <c r="AS39" s="479"/>
      <c r="AT39" s="479"/>
      <c r="AU39" s="479"/>
      <c r="AV39" s="479"/>
      <c r="AW39" s="479"/>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row>
    <row r="40" spans="1:105" ht="12" customHeight="1" x14ac:dyDescent="0.15">
      <c r="A40" s="777"/>
      <c r="B40" s="778"/>
      <c r="C40" s="779"/>
      <c r="D40" s="207"/>
      <c r="E40" s="207"/>
      <c r="F40" s="109" t="str">
        <f t="shared" si="0"/>
        <v/>
      </c>
      <c r="G40" s="746"/>
      <c r="H40" s="208"/>
      <c r="I40" s="208"/>
      <c r="J40" s="111" t="str">
        <f t="shared" si="1"/>
        <v/>
      </c>
      <c r="K40" s="110" t="str">
        <f t="shared" si="7"/>
        <v/>
      </c>
      <c r="L40" s="749"/>
      <c r="M40" s="112">
        <f t="shared" si="2"/>
        <v>0</v>
      </c>
      <c r="N40" s="110">
        <f t="shared" si="8"/>
        <v>0</v>
      </c>
      <c r="O40" s="113">
        <f t="shared" si="3"/>
        <v>0</v>
      </c>
      <c r="P40" s="114">
        <f t="shared" si="9"/>
        <v>0</v>
      </c>
      <c r="S40" s="636"/>
      <c r="T40" s="625"/>
      <c r="U40" s="637"/>
      <c r="V40" s="473"/>
      <c r="W40" s="473"/>
      <c r="X40" s="473" t="str">
        <f t="shared" si="4"/>
        <v/>
      </c>
      <c r="Y40" s="641"/>
      <c r="Z40" s="473"/>
      <c r="AA40" s="473"/>
      <c r="AB40" s="474">
        <v>0.01</v>
      </c>
      <c r="AC40" s="475" t="str">
        <f t="shared" si="10"/>
        <v/>
      </c>
      <c r="AD40" s="641"/>
      <c r="AE40" s="476">
        <f t="shared" si="5"/>
        <v>0</v>
      </c>
      <c r="AF40" s="475">
        <f t="shared" si="11"/>
        <v>0</v>
      </c>
      <c r="AG40" s="477">
        <f t="shared" si="6"/>
        <v>0</v>
      </c>
      <c r="AH40" s="478">
        <f t="shared" si="12"/>
        <v>0</v>
      </c>
      <c r="AI40" s="583"/>
      <c r="AJ40" s="479"/>
      <c r="AK40" s="479"/>
      <c r="AL40" s="479"/>
      <c r="AM40" s="479"/>
      <c r="AN40" s="479"/>
      <c r="AO40" s="479"/>
      <c r="AP40" s="479"/>
      <c r="AQ40" s="479"/>
      <c r="AR40" s="479"/>
      <c r="AS40" s="479"/>
      <c r="AT40" s="479"/>
      <c r="AU40" s="479"/>
      <c r="AV40" s="479"/>
      <c r="AW40" s="479"/>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row>
    <row r="41" spans="1:105" ht="12" customHeight="1" x14ac:dyDescent="0.15">
      <c r="A41" s="777"/>
      <c r="B41" s="778"/>
      <c r="C41" s="779"/>
      <c r="D41" s="207"/>
      <c r="E41" s="207"/>
      <c r="F41" s="109" t="str">
        <f t="shared" si="0"/>
        <v/>
      </c>
      <c r="G41" s="746"/>
      <c r="H41" s="208"/>
      <c r="I41" s="208"/>
      <c r="J41" s="111" t="str">
        <f t="shared" si="1"/>
        <v/>
      </c>
      <c r="K41" s="110" t="str">
        <f t="shared" si="7"/>
        <v/>
      </c>
      <c r="L41" s="749"/>
      <c r="M41" s="112">
        <f t="shared" si="2"/>
        <v>0</v>
      </c>
      <c r="N41" s="110">
        <f t="shared" si="8"/>
        <v>0</v>
      </c>
      <c r="O41" s="113">
        <f t="shared" si="3"/>
        <v>0</v>
      </c>
      <c r="P41" s="114">
        <f t="shared" si="9"/>
        <v>0</v>
      </c>
      <c r="S41" s="636"/>
      <c r="T41" s="625"/>
      <c r="U41" s="637"/>
      <c r="V41" s="473"/>
      <c r="W41" s="473"/>
      <c r="X41" s="473" t="str">
        <f t="shared" si="4"/>
        <v/>
      </c>
      <c r="Y41" s="641"/>
      <c r="Z41" s="473"/>
      <c r="AA41" s="473"/>
      <c r="AB41" s="474">
        <v>0.01</v>
      </c>
      <c r="AC41" s="475" t="str">
        <f t="shared" si="10"/>
        <v/>
      </c>
      <c r="AD41" s="641"/>
      <c r="AE41" s="476">
        <f t="shared" si="5"/>
        <v>0</v>
      </c>
      <c r="AF41" s="475">
        <f t="shared" si="11"/>
        <v>0</v>
      </c>
      <c r="AG41" s="477">
        <f t="shared" si="6"/>
        <v>0</v>
      </c>
      <c r="AH41" s="478">
        <f t="shared" si="12"/>
        <v>0</v>
      </c>
      <c r="AI41" s="583"/>
      <c r="AJ41" s="479"/>
      <c r="AK41" s="479"/>
      <c r="AL41" s="479"/>
      <c r="AM41" s="479"/>
      <c r="AN41" s="479"/>
      <c r="AO41" s="479"/>
      <c r="AP41" s="479"/>
      <c r="AQ41" s="479"/>
      <c r="AR41" s="479"/>
      <c r="AS41" s="479"/>
      <c r="AT41" s="479"/>
      <c r="AU41" s="479"/>
      <c r="AV41" s="479"/>
      <c r="AW41" s="479"/>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row>
    <row r="42" spans="1:105" ht="12" customHeight="1" x14ac:dyDescent="0.15">
      <c r="A42" s="777"/>
      <c r="B42" s="778"/>
      <c r="C42" s="779"/>
      <c r="D42" s="207"/>
      <c r="E42" s="207"/>
      <c r="F42" s="109" t="str">
        <f t="shared" si="0"/>
        <v/>
      </c>
      <c r="G42" s="746"/>
      <c r="H42" s="208"/>
      <c r="I42" s="208"/>
      <c r="J42" s="111" t="str">
        <f t="shared" si="1"/>
        <v/>
      </c>
      <c r="K42" s="110" t="str">
        <f t="shared" si="7"/>
        <v/>
      </c>
      <c r="L42" s="749"/>
      <c r="M42" s="112">
        <f t="shared" si="2"/>
        <v>0</v>
      </c>
      <c r="N42" s="110">
        <f t="shared" si="8"/>
        <v>0</v>
      </c>
      <c r="O42" s="113">
        <f t="shared" si="3"/>
        <v>0</v>
      </c>
      <c r="P42" s="114">
        <f t="shared" si="9"/>
        <v>0</v>
      </c>
      <c r="S42" s="636"/>
      <c r="T42" s="625"/>
      <c r="U42" s="637"/>
      <c r="V42" s="473"/>
      <c r="W42" s="473"/>
      <c r="X42" s="473" t="str">
        <f t="shared" si="4"/>
        <v/>
      </c>
      <c r="Y42" s="641"/>
      <c r="Z42" s="473"/>
      <c r="AA42" s="473"/>
      <c r="AB42" s="474">
        <v>0.01</v>
      </c>
      <c r="AC42" s="475" t="str">
        <f t="shared" si="10"/>
        <v/>
      </c>
      <c r="AD42" s="641"/>
      <c r="AE42" s="476">
        <f t="shared" si="5"/>
        <v>0</v>
      </c>
      <c r="AF42" s="475">
        <f t="shared" si="11"/>
        <v>0</v>
      </c>
      <c r="AG42" s="477">
        <f t="shared" si="6"/>
        <v>0</v>
      </c>
      <c r="AH42" s="478">
        <f t="shared" si="12"/>
        <v>0</v>
      </c>
      <c r="AI42" s="583"/>
      <c r="AJ42" s="479"/>
      <c r="AK42" s="479"/>
      <c r="AL42" s="479"/>
      <c r="AM42" s="479"/>
      <c r="AN42" s="479"/>
      <c r="AO42" s="479"/>
      <c r="AP42" s="479"/>
      <c r="AQ42" s="479"/>
      <c r="AR42" s="479"/>
      <c r="AS42" s="479"/>
      <c r="AT42" s="479"/>
      <c r="AU42" s="479"/>
      <c r="AV42" s="479"/>
      <c r="AW42" s="479"/>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row>
    <row r="43" spans="1:105" ht="12.75" customHeight="1" thickBot="1" x14ac:dyDescent="0.2">
      <c r="A43" s="780"/>
      <c r="B43" s="781"/>
      <c r="C43" s="782"/>
      <c r="D43" s="542" t="str">
        <f>IF($D$53&gt;0,$G$57,IF($E$53&gt;0,$G$57,""))</f>
        <v/>
      </c>
      <c r="E43" s="543"/>
      <c r="F43" s="135"/>
      <c r="G43" s="755"/>
      <c r="H43" s="214"/>
      <c r="I43" s="214"/>
      <c r="J43" s="137" t="str">
        <f t="shared" ref="J43:J51" si="13">IF(J42="","",$J$36)</f>
        <v/>
      </c>
      <c r="K43" s="136" t="str">
        <f t="shared" si="7"/>
        <v/>
      </c>
      <c r="L43" s="751"/>
      <c r="M43" s="149">
        <f t="shared" si="2"/>
        <v>0</v>
      </c>
      <c r="N43" s="136">
        <f t="shared" si="8"/>
        <v>0</v>
      </c>
      <c r="O43" s="138">
        <f t="shared" si="3"/>
        <v>0</v>
      </c>
      <c r="P43" s="140">
        <f t="shared" si="9"/>
        <v>0</v>
      </c>
      <c r="S43" s="638"/>
      <c r="T43" s="624"/>
      <c r="U43" s="639"/>
      <c r="V43" s="480" t="str">
        <f>IF($D$53&gt;0,$G$57,IF($E$53&gt;0,$G$57,""))</f>
        <v/>
      </c>
      <c r="W43" s="481"/>
      <c r="X43" s="481"/>
      <c r="Y43" s="642"/>
      <c r="Z43" s="481"/>
      <c r="AA43" s="481"/>
      <c r="AB43" s="482">
        <v>0.01</v>
      </c>
      <c r="AC43" s="483" t="str">
        <f t="shared" si="10"/>
        <v/>
      </c>
      <c r="AD43" s="642"/>
      <c r="AE43" s="484">
        <f t="shared" si="5"/>
        <v>0</v>
      </c>
      <c r="AF43" s="483">
        <f t="shared" si="11"/>
        <v>0</v>
      </c>
      <c r="AG43" s="485">
        <f t="shared" si="6"/>
        <v>0</v>
      </c>
      <c r="AH43" s="486">
        <f t="shared" si="12"/>
        <v>0</v>
      </c>
      <c r="AI43" s="583"/>
      <c r="AJ43" s="479"/>
      <c r="AK43" s="479"/>
      <c r="AL43" s="479"/>
      <c r="AM43" s="479"/>
      <c r="AN43" s="479"/>
      <c r="AO43" s="479"/>
      <c r="AP43" s="479"/>
      <c r="AQ43" s="479"/>
      <c r="AR43" s="479"/>
      <c r="AS43" s="479"/>
      <c r="AT43" s="479"/>
      <c r="AU43" s="479"/>
      <c r="AV43" s="479"/>
      <c r="AW43" s="479"/>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row>
    <row r="44" spans="1:105" x14ac:dyDescent="0.15">
      <c r="A44" s="731" t="s">
        <v>672</v>
      </c>
      <c r="B44" s="732"/>
      <c r="C44" s="733"/>
      <c r="D44" s="210"/>
      <c r="E44" s="210"/>
      <c r="F44" s="103" t="str">
        <f>IF(D44="","",E44-D44+1)</f>
        <v/>
      </c>
      <c r="G44" s="745" t="str">
        <f>IF(F44="","",SUM(F44:F51))</f>
        <v/>
      </c>
      <c r="H44" s="211"/>
      <c r="I44" s="211"/>
      <c r="J44" s="105" t="str">
        <f t="shared" si="13"/>
        <v/>
      </c>
      <c r="K44" s="104" t="str">
        <f>IF(D44="","",ROUNDDOWN(I44*J44*F44/365,0))</f>
        <v/>
      </c>
      <c r="L44" s="748" t="str">
        <f>IF(K44="","",SUM(K44:K51))</f>
        <v/>
      </c>
      <c r="M44" s="106">
        <f t="shared" si="2"/>
        <v>0</v>
      </c>
      <c r="N44" s="104">
        <f t="shared" si="8"/>
        <v>0</v>
      </c>
      <c r="O44" s="107">
        <f t="shared" si="3"/>
        <v>0</v>
      </c>
      <c r="P44" s="108">
        <f t="shared" si="9"/>
        <v>0</v>
      </c>
      <c r="S44" s="643" t="s">
        <v>672</v>
      </c>
      <c r="T44" s="644"/>
      <c r="U44" s="645"/>
      <c r="V44" s="530">
        <v>44136</v>
      </c>
      <c r="W44" s="530">
        <v>44165</v>
      </c>
      <c r="X44" s="487">
        <f>IF(V44="","",W44-V44+1)</f>
        <v>30</v>
      </c>
      <c r="Y44" s="640">
        <f>IF(X44="","",SUM(X44:X51))</f>
        <v>130</v>
      </c>
      <c r="Z44" s="531">
        <v>84000000</v>
      </c>
      <c r="AA44" s="531">
        <v>84000000</v>
      </c>
      <c r="AB44" s="488">
        <v>0.01</v>
      </c>
      <c r="AC44" s="467">
        <f>IF(V44="","",ROUNDDOWN(AA44*AB44*X44/365,0))</f>
        <v>69041</v>
      </c>
      <c r="AD44" s="653">
        <f>IF(AC44="","",SUM(AC44:AC51))</f>
        <v>293230</v>
      </c>
      <c r="AE44" s="468">
        <f t="shared" si="5"/>
        <v>84000000</v>
      </c>
      <c r="AF44" s="467">
        <v>84000000</v>
      </c>
      <c r="AG44" s="489">
        <v>84000000</v>
      </c>
      <c r="AH44" s="490">
        <v>84000000</v>
      </c>
      <c r="AI44" s="583"/>
      <c r="AJ44" s="479"/>
      <c r="AK44" s="479"/>
      <c r="AL44" s="479"/>
      <c r="AM44" s="479"/>
      <c r="AN44" s="479"/>
      <c r="AO44" s="479"/>
      <c r="AP44" s="479"/>
      <c r="AQ44" s="479"/>
      <c r="AR44" s="479"/>
      <c r="AS44" s="479"/>
      <c r="AT44" s="479"/>
      <c r="AU44" s="479"/>
      <c r="AV44" s="479"/>
      <c r="AW44" s="479"/>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row>
    <row r="45" spans="1:105" x14ac:dyDescent="0.15">
      <c r="A45" s="734"/>
      <c r="B45" s="735"/>
      <c r="C45" s="736"/>
      <c r="D45" s="207"/>
      <c r="E45" s="207"/>
      <c r="F45" s="109" t="str">
        <f t="shared" ref="F45:F50" si="14">IF(D45="","",E45-D45+1)</f>
        <v/>
      </c>
      <c r="G45" s="746"/>
      <c r="H45" s="208"/>
      <c r="I45" s="208"/>
      <c r="J45" s="111" t="str">
        <f t="shared" si="13"/>
        <v/>
      </c>
      <c r="K45" s="110" t="str">
        <f>IF(D45="","",ROUNDDOWN(I45*J45*F45/365,0))</f>
        <v/>
      </c>
      <c r="L45" s="749"/>
      <c r="M45" s="112">
        <f t="shared" si="2"/>
        <v>0</v>
      </c>
      <c r="N45" s="110">
        <f t="shared" si="8"/>
        <v>0</v>
      </c>
      <c r="O45" s="113">
        <f t="shared" si="3"/>
        <v>0</v>
      </c>
      <c r="P45" s="114">
        <f t="shared" si="9"/>
        <v>0</v>
      </c>
      <c r="S45" s="646"/>
      <c r="T45" s="647"/>
      <c r="U45" s="648"/>
      <c r="V45" s="532">
        <v>44166</v>
      </c>
      <c r="W45" s="532">
        <v>44196</v>
      </c>
      <c r="X45" s="491">
        <f t="shared" ref="X45:X50" si="15">IF(V45="","",W45-V45+1)</f>
        <v>31</v>
      </c>
      <c r="Y45" s="641"/>
      <c r="Z45" s="533">
        <v>83000000</v>
      </c>
      <c r="AA45" s="533">
        <v>83000000</v>
      </c>
      <c r="AB45" s="474">
        <v>0.01</v>
      </c>
      <c r="AC45" s="475">
        <f>IF(V45="","",ROUNDDOWN(AA45*AB45*X45/365,0))</f>
        <v>70493</v>
      </c>
      <c r="AD45" s="654"/>
      <c r="AE45" s="476">
        <f t="shared" si="5"/>
        <v>83000000</v>
      </c>
      <c r="AF45" s="475">
        <f t="shared" si="11"/>
        <v>1000000</v>
      </c>
      <c r="AG45" s="477">
        <f t="shared" si="6"/>
        <v>83000000</v>
      </c>
      <c r="AH45" s="478">
        <f t="shared" si="12"/>
        <v>1000000</v>
      </c>
      <c r="AI45" s="583"/>
      <c r="AJ45" s="479"/>
      <c r="AK45" s="479"/>
      <c r="AL45" s="479"/>
      <c r="AM45" s="479"/>
      <c r="AN45" s="479"/>
      <c r="AO45" s="479"/>
      <c r="AP45" s="479"/>
      <c r="AQ45" s="479"/>
      <c r="AR45" s="479"/>
      <c r="AS45" s="479"/>
      <c r="AT45" s="479"/>
      <c r="AU45" s="479"/>
      <c r="AV45" s="479"/>
      <c r="AW45" s="479"/>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row>
    <row r="46" spans="1:105" x14ac:dyDescent="0.15">
      <c r="A46" s="734"/>
      <c r="B46" s="735"/>
      <c r="C46" s="736"/>
      <c r="D46" s="207"/>
      <c r="E46" s="207"/>
      <c r="F46" s="109" t="str">
        <f t="shared" si="14"/>
        <v/>
      </c>
      <c r="G46" s="746"/>
      <c r="H46" s="208"/>
      <c r="I46" s="208"/>
      <c r="J46" s="111" t="str">
        <f t="shared" si="13"/>
        <v/>
      </c>
      <c r="K46" s="110" t="str">
        <f t="shared" ref="K46:K51" si="16">IF(D46="","",ROUNDDOWN(I46*J46*F46/365,0))</f>
        <v/>
      </c>
      <c r="L46" s="749"/>
      <c r="M46" s="112">
        <f t="shared" si="2"/>
        <v>0</v>
      </c>
      <c r="N46" s="110">
        <f t="shared" si="8"/>
        <v>0</v>
      </c>
      <c r="O46" s="113">
        <f t="shared" si="3"/>
        <v>0</v>
      </c>
      <c r="P46" s="114">
        <f t="shared" si="9"/>
        <v>0</v>
      </c>
      <c r="S46" s="646"/>
      <c r="T46" s="647"/>
      <c r="U46" s="648"/>
      <c r="V46" s="532">
        <v>44197</v>
      </c>
      <c r="W46" s="532">
        <v>44227</v>
      </c>
      <c r="X46" s="491">
        <f t="shared" si="15"/>
        <v>31</v>
      </c>
      <c r="Y46" s="641"/>
      <c r="Z46" s="533">
        <v>82000000</v>
      </c>
      <c r="AA46" s="533">
        <v>82000000</v>
      </c>
      <c r="AB46" s="474">
        <v>0.01</v>
      </c>
      <c r="AC46" s="475">
        <f t="shared" ref="AC46:AC51" si="17">IF(V46="","",ROUNDDOWN(AA46*AB46*X46/365,0))</f>
        <v>69643</v>
      </c>
      <c r="AD46" s="654"/>
      <c r="AE46" s="476">
        <f t="shared" si="5"/>
        <v>82000000</v>
      </c>
      <c r="AF46" s="475">
        <f t="shared" si="11"/>
        <v>1000000</v>
      </c>
      <c r="AG46" s="477">
        <f t="shared" si="6"/>
        <v>82000000</v>
      </c>
      <c r="AH46" s="478">
        <f t="shared" si="12"/>
        <v>1000000</v>
      </c>
      <c r="AI46" s="583"/>
      <c r="AJ46" s="479"/>
      <c r="AK46" s="479"/>
      <c r="AL46" s="479"/>
      <c r="AM46" s="479"/>
      <c r="AN46" s="479"/>
      <c r="AO46" s="479"/>
      <c r="AP46" s="479"/>
      <c r="AQ46" s="479"/>
      <c r="AR46" s="479"/>
      <c r="AS46" s="479"/>
      <c r="AT46" s="479"/>
      <c r="AU46" s="479"/>
      <c r="AV46" s="479"/>
      <c r="AW46" s="479"/>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row>
    <row r="47" spans="1:105" ht="12" customHeight="1" x14ac:dyDescent="0.15">
      <c r="A47" s="734"/>
      <c r="B47" s="735"/>
      <c r="C47" s="736"/>
      <c r="D47" s="207"/>
      <c r="E47" s="207"/>
      <c r="F47" s="109" t="str">
        <f t="shared" si="14"/>
        <v/>
      </c>
      <c r="G47" s="746"/>
      <c r="H47" s="208"/>
      <c r="I47" s="208"/>
      <c r="J47" s="111" t="str">
        <f t="shared" si="13"/>
        <v/>
      </c>
      <c r="K47" s="110" t="str">
        <f t="shared" si="16"/>
        <v/>
      </c>
      <c r="L47" s="749"/>
      <c r="M47" s="112">
        <f t="shared" si="2"/>
        <v>0</v>
      </c>
      <c r="N47" s="110">
        <f t="shared" si="8"/>
        <v>0</v>
      </c>
      <c r="O47" s="113">
        <f t="shared" si="3"/>
        <v>0</v>
      </c>
      <c r="P47" s="114">
        <f t="shared" si="9"/>
        <v>0</v>
      </c>
      <c r="S47" s="646"/>
      <c r="T47" s="647"/>
      <c r="U47" s="648"/>
      <c r="V47" s="532">
        <v>44228</v>
      </c>
      <c r="W47" s="532">
        <v>44255</v>
      </c>
      <c r="X47" s="491">
        <f t="shared" si="15"/>
        <v>28</v>
      </c>
      <c r="Y47" s="641"/>
      <c r="Z47" s="533">
        <v>81000000</v>
      </c>
      <c r="AA47" s="533">
        <v>81000000</v>
      </c>
      <c r="AB47" s="474">
        <v>0.01</v>
      </c>
      <c r="AC47" s="475">
        <f t="shared" si="17"/>
        <v>62136</v>
      </c>
      <c r="AD47" s="654"/>
      <c r="AE47" s="476">
        <f t="shared" si="5"/>
        <v>81000000</v>
      </c>
      <c r="AF47" s="475">
        <f t="shared" si="11"/>
        <v>1000000</v>
      </c>
      <c r="AG47" s="477">
        <f t="shared" si="6"/>
        <v>81000000</v>
      </c>
      <c r="AH47" s="478">
        <f t="shared" si="12"/>
        <v>1000000</v>
      </c>
      <c r="AI47" s="583"/>
      <c r="AJ47" s="479"/>
      <c r="AK47" s="479"/>
      <c r="AL47" s="479"/>
      <c r="AM47" s="479"/>
      <c r="AN47" s="479"/>
      <c r="AO47" s="479"/>
      <c r="AP47" s="479"/>
      <c r="AQ47" s="479"/>
      <c r="AR47" s="479"/>
      <c r="AS47" s="479"/>
      <c r="AT47" s="479"/>
      <c r="AU47" s="479"/>
      <c r="AV47" s="479"/>
      <c r="AW47" s="479"/>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row>
    <row r="48" spans="1:105" ht="12" customHeight="1" x14ac:dyDescent="0.15">
      <c r="A48" s="734"/>
      <c r="B48" s="735"/>
      <c r="C48" s="736"/>
      <c r="D48" s="207"/>
      <c r="E48" s="207"/>
      <c r="F48" s="109" t="str">
        <f t="shared" si="14"/>
        <v/>
      </c>
      <c r="G48" s="746"/>
      <c r="H48" s="208"/>
      <c r="I48" s="208"/>
      <c r="J48" s="111" t="str">
        <f t="shared" si="13"/>
        <v/>
      </c>
      <c r="K48" s="110" t="str">
        <f t="shared" si="16"/>
        <v/>
      </c>
      <c r="L48" s="749"/>
      <c r="M48" s="112">
        <f t="shared" si="2"/>
        <v>0</v>
      </c>
      <c r="N48" s="110">
        <f t="shared" si="8"/>
        <v>0</v>
      </c>
      <c r="O48" s="113">
        <f t="shared" si="3"/>
        <v>0</v>
      </c>
      <c r="P48" s="114">
        <f t="shared" si="9"/>
        <v>0</v>
      </c>
      <c r="S48" s="646"/>
      <c r="T48" s="647"/>
      <c r="U48" s="648"/>
      <c r="V48" s="532">
        <v>44256</v>
      </c>
      <c r="W48" s="532">
        <v>44265</v>
      </c>
      <c r="X48" s="491">
        <f t="shared" si="15"/>
        <v>10</v>
      </c>
      <c r="Y48" s="641"/>
      <c r="Z48" s="533">
        <v>80000000</v>
      </c>
      <c r="AA48" s="533">
        <v>80000000</v>
      </c>
      <c r="AB48" s="474">
        <v>0.01</v>
      </c>
      <c r="AC48" s="475">
        <f t="shared" si="17"/>
        <v>21917</v>
      </c>
      <c r="AD48" s="654"/>
      <c r="AE48" s="476">
        <f t="shared" si="5"/>
        <v>80000000</v>
      </c>
      <c r="AF48" s="475">
        <f t="shared" si="11"/>
        <v>1000000</v>
      </c>
      <c r="AG48" s="477">
        <f t="shared" si="6"/>
        <v>80000000</v>
      </c>
      <c r="AH48" s="478">
        <f t="shared" si="12"/>
        <v>1000000</v>
      </c>
      <c r="AI48" s="583"/>
      <c r="AJ48" s="479"/>
      <c r="AK48" s="479"/>
      <c r="AL48" s="479"/>
      <c r="AM48" s="479"/>
      <c r="AN48" s="479"/>
      <c r="AO48" s="479"/>
      <c r="AP48" s="479"/>
      <c r="AQ48" s="479"/>
      <c r="AR48" s="479"/>
      <c r="AS48" s="479"/>
      <c r="AT48" s="479"/>
      <c r="AU48" s="479"/>
      <c r="AV48" s="479"/>
      <c r="AW48" s="479"/>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row>
    <row r="49" spans="1:105" ht="12" customHeight="1" x14ac:dyDescent="0.15">
      <c r="A49" s="734"/>
      <c r="B49" s="735"/>
      <c r="C49" s="736"/>
      <c r="D49" s="207"/>
      <c r="E49" s="207"/>
      <c r="F49" s="109" t="str">
        <f t="shared" si="14"/>
        <v/>
      </c>
      <c r="G49" s="746"/>
      <c r="H49" s="208"/>
      <c r="I49" s="208"/>
      <c r="J49" s="111" t="str">
        <f t="shared" si="13"/>
        <v/>
      </c>
      <c r="K49" s="110" t="str">
        <f t="shared" si="16"/>
        <v/>
      </c>
      <c r="L49" s="749"/>
      <c r="M49" s="112">
        <f t="shared" si="2"/>
        <v>0</v>
      </c>
      <c r="N49" s="110">
        <f t="shared" si="8"/>
        <v>0</v>
      </c>
      <c r="O49" s="113">
        <f t="shared" si="3"/>
        <v>0</v>
      </c>
      <c r="P49" s="114">
        <f t="shared" si="9"/>
        <v>0</v>
      </c>
      <c r="S49" s="646"/>
      <c r="T49" s="647"/>
      <c r="U49" s="648"/>
      <c r="V49" s="532"/>
      <c r="W49" s="532"/>
      <c r="X49" s="491" t="str">
        <f t="shared" si="15"/>
        <v/>
      </c>
      <c r="Y49" s="641"/>
      <c r="Z49" s="529"/>
      <c r="AA49" s="529"/>
      <c r="AB49" s="474">
        <v>0.01</v>
      </c>
      <c r="AC49" s="475" t="str">
        <f t="shared" si="17"/>
        <v/>
      </c>
      <c r="AD49" s="654"/>
      <c r="AE49" s="476">
        <f t="shared" si="5"/>
        <v>80000000</v>
      </c>
      <c r="AF49" s="475">
        <f t="shared" si="11"/>
        <v>0</v>
      </c>
      <c r="AG49" s="477">
        <f t="shared" si="6"/>
        <v>80000000</v>
      </c>
      <c r="AH49" s="478">
        <f t="shared" si="12"/>
        <v>0</v>
      </c>
      <c r="AI49" s="583"/>
      <c r="AJ49" s="479"/>
      <c r="AK49" s="479"/>
      <c r="AL49" s="479"/>
      <c r="AM49" s="479"/>
      <c r="AN49" s="479"/>
      <c r="AO49" s="479"/>
      <c r="AP49" s="479"/>
      <c r="AQ49" s="479"/>
      <c r="AR49" s="479"/>
      <c r="AS49" s="479"/>
      <c r="AT49" s="479"/>
      <c r="AU49" s="479"/>
      <c r="AV49" s="479"/>
      <c r="AW49" s="479"/>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row>
    <row r="50" spans="1:105" ht="12" customHeight="1" x14ac:dyDescent="0.15">
      <c r="A50" s="734"/>
      <c r="B50" s="735"/>
      <c r="C50" s="736"/>
      <c r="D50" s="207"/>
      <c r="E50" s="207"/>
      <c r="F50" s="109" t="str">
        <f t="shared" si="14"/>
        <v/>
      </c>
      <c r="G50" s="746"/>
      <c r="H50" s="208"/>
      <c r="I50" s="208"/>
      <c r="J50" s="111" t="str">
        <f t="shared" si="13"/>
        <v/>
      </c>
      <c r="K50" s="110" t="str">
        <f t="shared" si="16"/>
        <v/>
      </c>
      <c r="L50" s="749"/>
      <c r="M50" s="112">
        <f t="shared" si="2"/>
        <v>0</v>
      </c>
      <c r="N50" s="110">
        <f t="shared" si="8"/>
        <v>0</v>
      </c>
      <c r="O50" s="113">
        <f t="shared" si="3"/>
        <v>0</v>
      </c>
      <c r="P50" s="114">
        <f t="shared" si="9"/>
        <v>0</v>
      </c>
      <c r="S50" s="646"/>
      <c r="T50" s="647"/>
      <c r="U50" s="648"/>
      <c r="V50" s="532"/>
      <c r="W50" s="532"/>
      <c r="X50" s="491" t="str">
        <f t="shared" si="15"/>
        <v/>
      </c>
      <c r="Y50" s="641"/>
      <c r="Z50" s="529"/>
      <c r="AA50" s="529"/>
      <c r="AB50" s="474">
        <v>0.01</v>
      </c>
      <c r="AC50" s="475" t="str">
        <f t="shared" si="17"/>
        <v/>
      </c>
      <c r="AD50" s="654"/>
      <c r="AE50" s="476">
        <f t="shared" si="5"/>
        <v>80000000</v>
      </c>
      <c r="AF50" s="475">
        <f t="shared" si="11"/>
        <v>0</v>
      </c>
      <c r="AG50" s="477">
        <f t="shared" si="6"/>
        <v>80000000</v>
      </c>
      <c r="AH50" s="478">
        <f t="shared" si="12"/>
        <v>0</v>
      </c>
      <c r="AI50" s="583"/>
      <c r="AJ50" s="479"/>
      <c r="AK50" s="479"/>
      <c r="AL50" s="479"/>
      <c r="AM50" s="479"/>
      <c r="AN50" s="479"/>
      <c r="AO50" s="479"/>
      <c r="AP50" s="479"/>
      <c r="AQ50" s="479"/>
      <c r="AR50" s="479"/>
      <c r="AS50" s="479"/>
      <c r="AT50" s="479"/>
      <c r="AU50" s="479"/>
      <c r="AV50" s="479"/>
      <c r="AW50" s="479"/>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row>
    <row r="51" spans="1:105" ht="12.75" customHeight="1" thickBot="1" x14ac:dyDescent="0.2">
      <c r="A51" s="737"/>
      <c r="B51" s="738"/>
      <c r="C51" s="739"/>
      <c r="D51" s="544" t="str">
        <f>IF($D$72&gt;0,$G$76,IF($E$72&gt;0,$G$76,""))</f>
        <v/>
      </c>
      <c r="E51" s="209"/>
      <c r="F51" s="115"/>
      <c r="G51" s="747"/>
      <c r="H51" s="213"/>
      <c r="I51" s="213"/>
      <c r="J51" s="117" t="str">
        <f t="shared" si="13"/>
        <v/>
      </c>
      <c r="K51" s="116" t="str">
        <f t="shared" si="16"/>
        <v/>
      </c>
      <c r="L51" s="750"/>
      <c r="M51" s="118">
        <f t="shared" si="2"/>
        <v>0</v>
      </c>
      <c r="N51" s="116">
        <f t="shared" si="8"/>
        <v>0</v>
      </c>
      <c r="O51" s="119">
        <f t="shared" si="3"/>
        <v>0</v>
      </c>
      <c r="P51" s="120">
        <f t="shared" si="9"/>
        <v>0</v>
      </c>
      <c r="S51" s="649"/>
      <c r="T51" s="650"/>
      <c r="U51" s="651"/>
      <c r="V51" s="492" t="str">
        <f>IF($D$72&gt;0,$G$76,IF($E$72&gt;0,$G$76,""))</f>
        <v/>
      </c>
      <c r="W51" s="493"/>
      <c r="X51" s="494"/>
      <c r="Y51" s="652"/>
      <c r="Z51" s="494"/>
      <c r="AA51" s="494"/>
      <c r="AB51" s="495">
        <v>0.01</v>
      </c>
      <c r="AC51" s="496" t="str">
        <f t="shared" si="17"/>
        <v/>
      </c>
      <c r="AD51" s="655"/>
      <c r="AE51" s="497">
        <f t="shared" si="5"/>
        <v>80000000</v>
      </c>
      <c r="AF51" s="496">
        <f t="shared" si="11"/>
        <v>0</v>
      </c>
      <c r="AG51" s="498">
        <f t="shared" si="6"/>
        <v>80000000</v>
      </c>
      <c r="AH51" s="499">
        <f t="shared" si="12"/>
        <v>0</v>
      </c>
      <c r="AI51" s="583"/>
      <c r="AJ51" s="479"/>
      <c r="AK51" s="479"/>
      <c r="AL51" s="479"/>
      <c r="AM51" s="479"/>
      <c r="AN51" s="479"/>
      <c r="AO51" s="479"/>
      <c r="AP51" s="479"/>
      <c r="AQ51" s="479"/>
      <c r="AR51" s="479"/>
      <c r="AS51" s="479"/>
      <c r="AT51" s="479"/>
      <c r="AU51" s="479"/>
      <c r="AV51" s="479"/>
      <c r="AW51" s="479"/>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row>
    <row r="52" spans="1:105" x14ac:dyDescent="0.15">
      <c r="D52" s="173"/>
      <c r="E52" s="172"/>
      <c r="V52" s="500"/>
    </row>
    <row r="53" spans="1:105" ht="12" hidden="1" customHeight="1" thickBot="1" x14ac:dyDescent="0.2">
      <c r="B53" s="283"/>
      <c r="C53" s="284" t="s">
        <v>510</v>
      </c>
      <c r="D53" s="285">
        <f>COUNTIF(D55:D70,"NG")</f>
        <v>0</v>
      </c>
      <c r="E53" s="285">
        <f>COUNTIF(E55:E70,"NG")</f>
        <v>0</v>
      </c>
      <c r="F53" s="284"/>
      <c r="G53" s="284"/>
      <c r="H53" s="284"/>
      <c r="I53" s="286"/>
      <c r="J53" s="286"/>
      <c r="K53" s="287"/>
      <c r="T53" s="501"/>
      <c r="U53" s="502" t="s">
        <v>510</v>
      </c>
      <c r="V53" s="502">
        <f>COUNTIF(V55:V70,"NG")</f>
        <v>0</v>
      </c>
      <c r="W53" s="502">
        <f>COUNTIF(W55:W70,"NG")</f>
        <v>0</v>
      </c>
      <c r="X53" s="502"/>
      <c r="Y53" s="502"/>
      <c r="Z53" s="502"/>
      <c r="AA53" s="503"/>
      <c r="AB53" s="503"/>
      <c r="AC53" s="504"/>
    </row>
    <row r="54" spans="1:105" ht="12.95" hidden="1" customHeight="1" thickTop="1" thickBot="1" x14ac:dyDescent="0.2">
      <c r="B54" s="288"/>
      <c r="C54" s="289" t="s">
        <v>345</v>
      </c>
      <c r="D54" s="290">
        <v>43901</v>
      </c>
      <c r="E54" s="290">
        <v>44084</v>
      </c>
      <c r="F54" s="291"/>
      <c r="G54" s="291"/>
      <c r="H54" s="291"/>
      <c r="I54" s="291"/>
      <c r="J54" s="291"/>
      <c r="K54" s="292"/>
      <c r="L54" s="282">
        <f>SUM(L36:L51)</f>
        <v>0</v>
      </c>
      <c r="T54" s="505"/>
      <c r="U54" s="506" t="s">
        <v>345</v>
      </c>
      <c r="V54" s="441">
        <v>43535</v>
      </c>
      <c r="W54" s="441">
        <v>43718</v>
      </c>
      <c r="AC54" s="507"/>
      <c r="AD54" s="508">
        <f>SUM(AD36:AD51)</f>
        <v>293230</v>
      </c>
    </row>
    <row r="55" spans="1:105" ht="12.6" hidden="1" customHeight="1" thickTop="1" x14ac:dyDescent="0.15">
      <c r="B55" s="293" t="s">
        <v>341</v>
      </c>
      <c r="C55" s="427">
        <v>1</v>
      </c>
      <c r="D55" s="534" t="str">
        <f>IF(D36="","",IF(D36&lt;$D$54,"NG",IF(D36&gt;$E$54,"NG","")))</f>
        <v/>
      </c>
      <c r="E55" s="534" t="str">
        <f>IF(E36="","",IF(E36&lt;$D$54,"NG",IF(E36&gt;$E$54,"NG","")))</f>
        <v/>
      </c>
      <c r="F55" s="698" t="s">
        <v>342</v>
      </c>
      <c r="G55" s="696"/>
      <c r="H55" s="696"/>
      <c r="I55" s="291"/>
      <c r="J55" s="291"/>
      <c r="K55" s="292"/>
      <c r="L55" s="174" t="s">
        <v>348</v>
      </c>
      <c r="T55" s="509" t="s">
        <v>341</v>
      </c>
      <c r="U55" s="510">
        <v>1</v>
      </c>
      <c r="V55" s="535" t="str">
        <f>IF(V36="","",IF(V36&lt;$D$54,"NG",IF(V36&gt;$E$54,"NG","")))</f>
        <v/>
      </c>
      <c r="W55" s="535" t="str">
        <f>IF(W36="","",IF(W36&lt;$D$54,"NG",IF(W36&gt;$E$54,"NG","")))</f>
        <v/>
      </c>
      <c r="X55" s="618" t="s">
        <v>342</v>
      </c>
      <c r="Y55" s="619"/>
      <c r="Z55" s="619"/>
      <c r="AC55" s="507"/>
      <c r="AD55" s="511" t="s">
        <v>348</v>
      </c>
    </row>
    <row r="56" spans="1:105" ht="12.6" hidden="1" customHeight="1" x14ac:dyDescent="0.15">
      <c r="B56" s="293" t="s">
        <v>341</v>
      </c>
      <c r="C56" s="427">
        <v>1</v>
      </c>
      <c r="D56" s="534" t="str">
        <f t="shared" ref="D56:D61" si="18">IF(D37="","",IF(D37&lt;$D$54,"NG",IF(D37&gt;$E$54,"NG","")))</f>
        <v/>
      </c>
      <c r="E56" s="534" t="str">
        <f t="shared" ref="E56:E61" si="19">IF(E37="","",IF(E37&lt;$D$54,"NG",IF(E37&gt;$E$54,"NG","")))</f>
        <v/>
      </c>
      <c r="F56" s="294" t="s">
        <v>349</v>
      </c>
      <c r="G56" s="294"/>
      <c r="H56" s="294"/>
      <c r="I56" s="294"/>
      <c r="J56" s="294"/>
      <c r="K56" s="295"/>
      <c r="T56" s="509" t="s">
        <v>341</v>
      </c>
      <c r="U56" s="510">
        <v>1</v>
      </c>
      <c r="V56" s="535" t="str">
        <f t="shared" ref="V56:W61" si="20">IF(V37="","",IF(V37&lt;$D$54,"NG",IF(V37&gt;$E$54,"NG","")))</f>
        <v/>
      </c>
      <c r="W56" s="535" t="str">
        <f t="shared" si="20"/>
        <v/>
      </c>
      <c r="X56" s="512" t="s">
        <v>349</v>
      </c>
      <c r="Y56" s="512"/>
      <c r="Z56" s="512"/>
      <c r="AA56" s="512"/>
      <c r="AB56" s="512"/>
      <c r="AC56" s="513"/>
    </row>
    <row r="57" spans="1:105" ht="12.6" hidden="1" customHeight="1" x14ac:dyDescent="0.15">
      <c r="B57" s="293" t="s">
        <v>341</v>
      </c>
      <c r="C57" s="427">
        <v>1</v>
      </c>
      <c r="D57" s="534" t="str">
        <f t="shared" si="18"/>
        <v/>
      </c>
      <c r="E57" s="534" t="str">
        <f t="shared" si="19"/>
        <v/>
      </c>
      <c r="F57" s="294" t="s">
        <v>350</v>
      </c>
      <c r="G57" s="296" t="s">
        <v>361</v>
      </c>
      <c r="H57" s="294"/>
      <c r="I57" s="294"/>
      <c r="J57" s="294"/>
      <c r="K57" s="295"/>
      <c r="T57" s="509" t="s">
        <v>341</v>
      </c>
      <c r="U57" s="510">
        <v>1</v>
      </c>
      <c r="V57" s="535" t="str">
        <f t="shared" si="20"/>
        <v/>
      </c>
      <c r="W57" s="535" t="str">
        <f t="shared" si="20"/>
        <v/>
      </c>
      <c r="X57" s="512" t="s">
        <v>350</v>
      </c>
      <c r="Y57" s="512" t="s">
        <v>361</v>
      </c>
      <c r="Z57" s="512"/>
      <c r="AA57" s="512"/>
      <c r="AB57" s="512"/>
      <c r="AC57" s="513"/>
    </row>
    <row r="58" spans="1:105" ht="12.6" hidden="1" customHeight="1" x14ac:dyDescent="0.15">
      <c r="B58" s="293" t="s">
        <v>341</v>
      </c>
      <c r="C58" s="427">
        <v>1</v>
      </c>
      <c r="D58" s="534" t="str">
        <f t="shared" si="18"/>
        <v/>
      </c>
      <c r="E58" s="534" t="str">
        <f t="shared" si="19"/>
        <v/>
      </c>
      <c r="F58" s="291"/>
      <c r="G58" s="291"/>
      <c r="H58" s="291"/>
      <c r="I58" s="291"/>
      <c r="J58" s="291"/>
      <c r="K58" s="292"/>
      <c r="T58" s="509" t="s">
        <v>341</v>
      </c>
      <c r="U58" s="510">
        <v>1</v>
      </c>
      <c r="V58" s="535" t="str">
        <f t="shared" si="20"/>
        <v/>
      </c>
      <c r="W58" s="535" t="str">
        <f t="shared" si="20"/>
        <v/>
      </c>
      <c r="AC58" s="507"/>
    </row>
    <row r="59" spans="1:105" ht="12.6" hidden="1" customHeight="1" x14ac:dyDescent="0.15">
      <c r="B59" s="293" t="s">
        <v>341</v>
      </c>
      <c r="C59" s="427">
        <v>1</v>
      </c>
      <c r="D59" s="534" t="str">
        <f t="shared" si="18"/>
        <v/>
      </c>
      <c r="E59" s="534" t="str">
        <f t="shared" si="19"/>
        <v/>
      </c>
      <c r="F59" s="291"/>
      <c r="G59" s="291"/>
      <c r="H59" s="291"/>
      <c r="I59" s="291"/>
      <c r="J59" s="291"/>
      <c r="K59" s="292"/>
      <c r="T59" s="509" t="s">
        <v>341</v>
      </c>
      <c r="U59" s="510">
        <v>1</v>
      </c>
      <c r="V59" s="535" t="str">
        <f t="shared" si="20"/>
        <v/>
      </c>
      <c r="W59" s="535" t="str">
        <f t="shared" si="20"/>
        <v/>
      </c>
      <c r="AC59" s="507"/>
    </row>
    <row r="60" spans="1:105" ht="12.6" hidden="1" customHeight="1" x14ac:dyDescent="0.15">
      <c r="B60" s="293" t="s">
        <v>341</v>
      </c>
      <c r="C60" s="427">
        <v>1</v>
      </c>
      <c r="D60" s="534" t="str">
        <f t="shared" si="18"/>
        <v/>
      </c>
      <c r="E60" s="534" t="str">
        <f t="shared" si="19"/>
        <v/>
      </c>
      <c r="F60" s="291"/>
      <c r="G60" s="291"/>
      <c r="H60" s="291"/>
      <c r="I60" s="291"/>
      <c r="J60" s="291"/>
      <c r="K60" s="292"/>
      <c r="T60" s="509" t="s">
        <v>341</v>
      </c>
      <c r="U60" s="510">
        <v>1</v>
      </c>
      <c r="V60" s="535" t="str">
        <f t="shared" si="20"/>
        <v/>
      </c>
      <c r="W60" s="535" t="str">
        <f t="shared" si="20"/>
        <v/>
      </c>
      <c r="AC60" s="507"/>
    </row>
    <row r="61" spans="1:105" ht="12.6" hidden="1" customHeight="1" x14ac:dyDescent="0.15">
      <c r="B61" s="293" t="s">
        <v>341</v>
      </c>
      <c r="C61" s="427">
        <v>1</v>
      </c>
      <c r="D61" s="534" t="str">
        <f t="shared" si="18"/>
        <v/>
      </c>
      <c r="E61" s="534" t="str">
        <f t="shared" si="19"/>
        <v/>
      </c>
      <c r="F61" s="291"/>
      <c r="G61" s="291"/>
      <c r="H61" s="291"/>
      <c r="I61" s="291"/>
      <c r="J61" s="291"/>
      <c r="K61" s="292"/>
      <c r="T61" s="509" t="s">
        <v>341</v>
      </c>
      <c r="U61" s="510">
        <v>1</v>
      </c>
      <c r="V61" s="535" t="str">
        <f t="shared" si="20"/>
        <v/>
      </c>
      <c r="W61" s="535" t="str">
        <f t="shared" si="20"/>
        <v/>
      </c>
      <c r="AC61" s="507"/>
    </row>
    <row r="62" spans="1:105" ht="12" hidden="1" customHeight="1" x14ac:dyDescent="0.15">
      <c r="B62" s="288"/>
      <c r="C62" s="291"/>
      <c r="D62" s="291"/>
      <c r="E62" s="291"/>
      <c r="F62" s="291"/>
      <c r="G62" s="291"/>
      <c r="H62" s="291"/>
      <c r="I62" s="291"/>
      <c r="J62" s="291"/>
      <c r="K62" s="292"/>
      <c r="T62" s="505"/>
      <c r="AC62" s="507"/>
    </row>
    <row r="63" spans="1:105" ht="12.6" hidden="1" customHeight="1" x14ac:dyDescent="0.15">
      <c r="B63" s="293" t="s">
        <v>341</v>
      </c>
      <c r="C63" s="427">
        <v>2</v>
      </c>
      <c r="D63" s="536" t="s">
        <v>346</v>
      </c>
      <c r="E63" s="537" t="str">
        <f>IF(E36="","",IF(D37="","",IF(E36=D36,"",IF(E36&gt;D37,"NG",""))))</f>
        <v/>
      </c>
      <c r="F63" s="697" t="s">
        <v>343</v>
      </c>
      <c r="G63" s="696"/>
      <c r="H63" s="696"/>
      <c r="I63" s="291"/>
      <c r="J63" s="291"/>
      <c r="K63" s="292"/>
      <c r="T63" s="509" t="s">
        <v>341</v>
      </c>
      <c r="U63" s="510">
        <v>2</v>
      </c>
      <c r="V63" s="538" t="s">
        <v>220</v>
      </c>
      <c r="W63" s="539" t="str">
        <f t="shared" ref="W63:W68" si="21">IF(W36="","",IF(V37="","",IF(W36=V36,"NG",IF(W36&gt;V37,"NG",""))))</f>
        <v/>
      </c>
      <c r="X63" s="620" t="s">
        <v>343</v>
      </c>
      <c r="Y63" s="621"/>
      <c r="Z63" s="621"/>
      <c r="AC63" s="507"/>
    </row>
    <row r="64" spans="1:105" ht="12.6" hidden="1" customHeight="1" x14ac:dyDescent="0.15">
      <c r="B64" s="293" t="s">
        <v>341</v>
      </c>
      <c r="C64" s="427">
        <v>2</v>
      </c>
      <c r="D64" s="537" t="str">
        <f t="shared" ref="D64:D69" si="22">IF(D37="","",IF(D37=E36,"NG",IF(D37&lt;E36,"NG",IF((D37-E36)&gt;1,"NG",""))))</f>
        <v/>
      </c>
      <c r="E64" s="537" t="str">
        <f t="shared" ref="E64:E68" si="23">IF(E37="","",IF(D38="","",IF(E37=D37,"NG",IF(E37&gt;D38,"NG",""))))</f>
        <v/>
      </c>
      <c r="F64" s="291" t="s">
        <v>344</v>
      </c>
      <c r="G64" s="291"/>
      <c r="H64" s="291"/>
      <c r="I64" s="291"/>
      <c r="J64" s="291"/>
      <c r="K64" s="292"/>
      <c r="T64" s="509" t="s">
        <v>341</v>
      </c>
      <c r="U64" s="510">
        <v>2</v>
      </c>
      <c r="V64" s="539" t="str">
        <f t="shared" ref="V64:V69" si="24">IF(V37="","",IF(V37=W36,"NG",IF(V37&lt;W36,"NG",IF((V37-W36)&gt;1,"NG",""))))</f>
        <v/>
      </c>
      <c r="W64" s="539" t="str">
        <f t="shared" si="21"/>
        <v/>
      </c>
      <c r="X64" s="441" t="s">
        <v>344</v>
      </c>
      <c r="AC64" s="507"/>
    </row>
    <row r="65" spans="2:105" ht="12.6" hidden="1" customHeight="1" x14ac:dyDescent="0.15">
      <c r="B65" s="293" t="s">
        <v>341</v>
      </c>
      <c r="C65" s="427">
        <v>2</v>
      </c>
      <c r="D65" s="537" t="str">
        <f t="shared" si="22"/>
        <v/>
      </c>
      <c r="E65" s="537" t="str">
        <f t="shared" si="23"/>
        <v/>
      </c>
      <c r="F65" s="291"/>
      <c r="G65" s="291"/>
      <c r="H65" s="291"/>
      <c r="I65" s="291"/>
      <c r="J65" s="291"/>
      <c r="K65" s="292"/>
      <c r="T65" s="509" t="s">
        <v>341</v>
      </c>
      <c r="U65" s="510">
        <v>2</v>
      </c>
      <c r="V65" s="539" t="str">
        <f t="shared" si="24"/>
        <v/>
      </c>
      <c r="W65" s="539" t="str">
        <f t="shared" si="21"/>
        <v/>
      </c>
      <c r="AC65" s="507"/>
    </row>
    <row r="66" spans="2:105" ht="12.6" hidden="1" customHeight="1" x14ac:dyDescent="0.15">
      <c r="B66" s="293" t="s">
        <v>341</v>
      </c>
      <c r="C66" s="427">
        <v>2</v>
      </c>
      <c r="D66" s="537" t="str">
        <f t="shared" si="22"/>
        <v/>
      </c>
      <c r="E66" s="537" t="str">
        <f t="shared" si="23"/>
        <v/>
      </c>
      <c r="F66" s="291"/>
      <c r="G66" s="291"/>
      <c r="H66" s="291"/>
      <c r="I66" s="291"/>
      <c r="J66" s="291"/>
      <c r="K66" s="292"/>
      <c r="T66" s="509" t="s">
        <v>341</v>
      </c>
      <c r="U66" s="510">
        <v>2</v>
      </c>
      <c r="V66" s="539" t="str">
        <f t="shared" si="24"/>
        <v/>
      </c>
      <c r="W66" s="539" t="str">
        <f t="shared" si="21"/>
        <v/>
      </c>
      <c r="AC66" s="507"/>
    </row>
    <row r="67" spans="2:105" ht="12.6" hidden="1" customHeight="1" x14ac:dyDescent="0.15">
      <c r="B67" s="293" t="s">
        <v>341</v>
      </c>
      <c r="C67" s="427">
        <v>2</v>
      </c>
      <c r="D67" s="537" t="str">
        <f t="shared" si="22"/>
        <v/>
      </c>
      <c r="E67" s="537" t="str">
        <f t="shared" si="23"/>
        <v/>
      </c>
      <c r="F67" s="291"/>
      <c r="G67" s="291"/>
      <c r="H67" s="291"/>
      <c r="I67" s="291"/>
      <c r="J67" s="291"/>
      <c r="K67" s="292"/>
      <c r="T67" s="509" t="s">
        <v>341</v>
      </c>
      <c r="U67" s="510">
        <v>2</v>
      </c>
      <c r="V67" s="539" t="str">
        <f t="shared" si="24"/>
        <v/>
      </c>
      <c r="W67" s="539" t="str">
        <f t="shared" si="21"/>
        <v/>
      </c>
      <c r="AC67" s="507"/>
    </row>
    <row r="68" spans="2:105" ht="12.6" hidden="1" customHeight="1" x14ac:dyDescent="0.15">
      <c r="B68" s="293" t="s">
        <v>341</v>
      </c>
      <c r="C68" s="427">
        <v>2</v>
      </c>
      <c r="D68" s="537" t="str">
        <f t="shared" si="22"/>
        <v/>
      </c>
      <c r="E68" s="537" t="str">
        <f t="shared" si="23"/>
        <v/>
      </c>
      <c r="F68" s="291"/>
      <c r="G68" s="291"/>
      <c r="H68" s="291"/>
      <c r="I68" s="291"/>
      <c r="J68" s="291"/>
      <c r="K68" s="292"/>
      <c r="T68" s="509" t="s">
        <v>341</v>
      </c>
      <c r="U68" s="510">
        <v>2</v>
      </c>
      <c r="V68" s="539" t="str">
        <f t="shared" si="24"/>
        <v/>
      </c>
      <c r="W68" s="539" t="str">
        <f t="shared" si="21"/>
        <v/>
      </c>
      <c r="AC68" s="507"/>
    </row>
    <row r="69" spans="2:105" ht="12.6" hidden="1" customHeight="1" x14ac:dyDescent="0.15">
      <c r="B69" s="293" t="s">
        <v>341</v>
      </c>
      <c r="C69" s="427">
        <v>2</v>
      </c>
      <c r="D69" s="537" t="str">
        <f t="shared" si="22"/>
        <v/>
      </c>
      <c r="E69" s="537" t="str">
        <f>IF(E42="","",IF(E43="","",IF(E42=D42,"NG","")))</f>
        <v/>
      </c>
      <c r="F69" s="291"/>
      <c r="G69" s="291"/>
      <c r="H69" s="291"/>
      <c r="I69" s="291"/>
      <c r="J69" s="291"/>
      <c r="K69" s="292"/>
      <c r="T69" s="509" t="s">
        <v>341</v>
      </c>
      <c r="U69" s="510">
        <v>2</v>
      </c>
      <c r="V69" s="539" t="str">
        <f t="shared" si="24"/>
        <v/>
      </c>
      <c r="W69" s="539" t="str">
        <f>IF(W42="","",IF(W43="","",IF(W42=V42,"NG","")))</f>
        <v/>
      </c>
      <c r="AC69" s="507"/>
    </row>
    <row r="70" spans="2:105" ht="12" hidden="1" customHeight="1" x14ac:dyDescent="0.15">
      <c r="B70" s="303"/>
      <c r="C70" s="304"/>
      <c r="D70" s="304"/>
      <c r="E70" s="304"/>
      <c r="F70" s="304"/>
      <c r="G70" s="304"/>
      <c r="H70" s="304"/>
      <c r="I70" s="304"/>
      <c r="J70" s="304"/>
      <c r="K70" s="305"/>
      <c r="L70" s="191"/>
      <c r="M70" s="191"/>
      <c r="N70" s="191"/>
      <c r="O70" s="191"/>
      <c r="P70" s="191"/>
      <c r="T70" s="514"/>
      <c r="U70" s="515"/>
      <c r="V70" s="515"/>
      <c r="W70" s="515"/>
      <c r="X70" s="515"/>
      <c r="Y70" s="515"/>
      <c r="Z70" s="515"/>
      <c r="AA70" s="515"/>
      <c r="AB70" s="515"/>
      <c r="AC70" s="516"/>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2:105" ht="12" hidden="1" customHeight="1" x14ac:dyDescent="0.15">
      <c r="B71" s="191"/>
      <c r="C71" s="191"/>
      <c r="D71" s="191"/>
      <c r="E71" s="191"/>
      <c r="F71" s="191"/>
      <c r="G71" s="191"/>
      <c r="H71" s="191"/>
      <c r="I71" s="191"/>
      <c r="J71" s="191"/>
      <c r="K71" s="191"/>
      <c r="L71" s="191"/>
      <c r="M71" s="191"/>
      <c r="N71" s="191"/>
      <c r="O71" s="191"/>
      <c r="P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2:105" ht="12" hidden="1" customHeight="1" x14ac:dyDescent="0.15">
      <c r="B72" s="283"/>
      <c r="C72" s="284"/>
      <c r="D72" s="285">
        <f>COUNTIF(D74:D89,"NG")</f>
        <v>0</v>
      </c>
      <c r="E72" s="285">
        <f>COUNTIF(E74:E88,"NG")</f>
        <v>0</v>
      </c>
      <c r="F72" s="284"/>
      <c r="G72" s="284"/>
      <c r="H72" s="284"/>
      <c r="I72" s="299"/>
      <c r="J72" s="299"/>
      <c r="K72" s="300"/>
      <c r="T72" s="501"/>
      <c r="U72" s="502"/>
      <c r="V72" s="502">
        <f>COUNTIF(V74:V89,"NG")</f>
        <v>0</v>
      </c>
      <c r="W72" s="502">
        <f>COUNTIF(W74:W88,"NG")</f>
        <v>0</v>
      </c>
      <c r="X72" s="502"/>
      <c r="Y72" s="502"/>
      <c r="Z72" s="502"/>
      <c r="AA72" s="517"/>
      <c r="AB72" s="517"/>
      <c r="AC72" s="518"/>
    </row>
    <row r="73" spans="2:105" ht="12" hidden="1" customHeight="1" x14ac:dyDescent="0.15">
      <c r="B73" s="288"/>
      <c r="C73" s="289" t="s">
        <v>347</v>
      </c>
      <c r="D73" s="290">
        <v>44085</v>
      </c>
      <c r="E73" s="290">
        <v>44265</v>
      </c>
      <c r="F73" s="291"/>
      <c r="G73" s="291"/>
      <c r="H73" s="291"/>
      <c r="I73" s="291"/>
      <c r="J73" s="291"/>
      <c r="K73" s="292"/>
      <c r="T73" s="505"/>
      <c r="U73" s="506" t="s">
        <v>347</v>
      </c>
      <c r="V73" s="441">
        <v>43719</v>
      </c>
      <c r="W73" s="441">
        <v>43900</v>
      </c>
      <c r="AC73" s="507"/>
    </row>
    <row r="74" spans="2:105" ht="12.6" hidden="1" customHeight="1" x14ac:dyDescent="0.15">
      <c r="B74" s="301"/>
      <c r="C74" s="426">
        <v>1</v>
      </c>
      <c r="D74" s="540" t="str">
        <f>IF(D44="","",IF(D44&lt;$D$73,"NG",IF(D44&gt;$E$73,"NG","")))</f>
        <v/>
      </c>
      <c r="E74" s="540" t="str">
        <f>IF(E44="","",IF(E44&lt;$D$73,"NG",IF(E44&gt;$E$73,"NG","")))</f>
        <v/>
      </c>
      <c r="F74" s="694" t="s">
        <v>342</v>
      </c>
      <c r="G74" s="695"/>
      <c r="H74" s="696"/>
      <c r="I74" s="291"/>
      <c r="J74" s="291"/>
      <c r="K74" s="292"/>
      <c r="T74" s="509"/>
      <c r="U74" s="510">
        <v>1</v>
      </c>
      <c r="V74" s="541" t="str">
        <f>IF(V44="","",IF(V44&lt;$D$73,"NG",IF(V44&gt;$E$73,"NG","")))</f>
        <v/>
      </c>
      <c r="W74" s="541" t="str">
        <f>IF(W44="","",IF(W44&lt;$D$73,"NG",IF(W44&gt;$E$73,"NG","")))</f>
        <v/>
      </c>
      <c r="X74" s="618" t="s">
        <v>342</v>
      </c>
      <c r="Y74" s="619"/>
      <c r="Z74" s="619"/>
      <c r="AC74" s="507"/>
    </row>
    <row r="75" spans="2:105" ht="12.6" hidden="1" customHeight="1" x14ac:dyDescent="0.15">
      <c r="B75" s="293" t="s">
        <v>341</v>
      </c>
      <c r="C75" s="427">
        <v>1</v>
      </c>
      <c r="D75" s="534" t="str">
        <f t="shared" ref="D75:E80" si="25">IF(D45="","",IF(D45&lt;$D$73,"NG",IF(D45&gt;$E$73,"NG","")))</f>
        <v/>
      </c>
      <c r="E75" s="534" t="str">
        <f t="shared" si="25"/>
        <v/>
      </c>
      <c r="F75" s="294" t="s">
        <v>349</v>
      </c>
      <c r="G75" s="294"/>
      <c r="H75" s="294"/>
      <c r="I75" s="294"/>
      <c r="J75" s="294"/>
      <c r="K75" s="295"/>
      <c r="T75" s="509" t="s">
        <v>341</v>
      </c>
      <c r="U75" s="510">
        <v>1</v>
      </c>
      <c r="V75" s="535" t="str">
        <f t="shared" ref="V75:W80" si="26">IF(V45="","",IF(V45&lt;$D$73,"NG",IF(V45&gt;$E$73,"NG","")))</f>
        <v/>
      </c>
      <c r="W75" s="535" t="str">
        <f t="shared" si="26"/>
        <v/>
      </c>
      <c r="X75" s="512" t="s">
        <v>349</v>
      </c>
      <c r="Y75" s="512"/>
      <c r="Z75" s="512"/>
      <c r="AA75" s="512"/>
      <c r="AB75" s="512"/>
      <c r="AC75" s="513"/>
    </row>
    <row r="76" spans="2:105" ht="12.6" hidden="1" customHeight="1" x14ac:dyDescent="0.15">
      <c r="B76" s="293" t="s">
        <v>341</v>
      </c>
      <c r="C76" s="427">
        <v>1</v>
      </c>
      <c r="D76" s="534" t="str">
        <f t="shared" si="25"/>
        <v/>
      </c>
      <c r="E76" s="534" t="str">
        <f t="shared" si="25"/>
        <v/>
      </c>
      <c r="F76" s="294" t="s">
        <v>350</v>
      </c>
      <c r="G76" s="296" t="s">
        <v>361</v>
      </c>
      <c r="H76" s="294"/>
      <c r="I76" s="294"/>
      <c r="J76" s="294"/>
      <c r="K76" s="295"/>
      <c r="T76" s="509" t="s">
        <v>341</v>
      </c>
      <c r="U76" s="510">
        <v>1</v>
      </c>
      <c r="V76" s="535" t="str">
        <f t="shared" si="26"/>
        <v/>
      </c>
      <c r="W76" s="535" t="str">
        <f t="shared" si="26"/>
        <v/>
      </c>
      <c r="X76" s="512" t="s">
        <v>350</v>
      </c>
      <c r="Y76" s="512" t="s">
        <v>361</v>
      </c>
      <c r="Z76" s="512"/>
      <c r="AA76" s="512"/>
      <c r="AB76" s="512"/>
      <c r="AC76" s="513"/>
    </row>
    <row r="77" spans="2:105" ht="12.6" hidden="1" customHeight="1" x14ac:dyDescent="0.15">
      <c r="B77" s="293" t="s">
        <v>341</v>
      </c>
      <c r="C77" s="427">
        <v>1</v>
      </c>
      <c r="D77" s="534" t="str">
        <f t="shared" si="25"/>
        <v/>
      </c>
      <c r="E77" s="534" t="str">
        <f t="shared" si="25"/>
        <v/>
      </c>
      <c r="F77" s="291"/>
      <c r="G77" s="291"/>
      <c r="H77" s="291"/>
      <c r="I77" s="291"/>
      <c r="J77" s="291"/>
      <c r="K77" s="292"/>
      <c r="T77" s="509" t="s">
        <v>341</v>
      </c>
      <c r="U77" s="510">
        <v>1</v>
      </c>
      <c r="V77" s="535" t="str">
        <f t="shared" si="26"/>
        <v/>
      </c>
      <c r="W77" s="535" t="str">
        <f t="shared" si="26"/>
        <v/>
      </c>
      <c r="AC77" s="507"/>
    </row>
    <row r="78" spans="2:105" ht="12.6" hidden="1" customHeight="1" x14ac:dyDescent="0.15">
      <c r="B78" s="293" t="s">
        <v>341</v>
      </c>
      <c r="C78" s="427">
        <v>1</v>
      </c>
      <c r="D78" s="534" t="str">
        <f t="shared" si="25"/>
        <v/>
      </c>
      <c r="E78" s="534" t="str">
        <f t="shared" si="25"/>
        <v/>
      </c>
      <c r="F78" s="291"/>
      <c r="G78" s="291"/>
      <c r="H78" s="291"/>
      <c r="I78" s="291"/>
      <c r="J78" s="291"/>
      <c r="K78" s="292"/>
      <c r="T78" s="509" t="s">
        <v>341</v>
      </c>
      <c r="U78" s="510">
        <v>1</v>
      </c>
      <c r="V78" s="535" t="str">
        <f t="shared" si="26"/>
        <v/>
      </c>
      <c r="W78" s="535" t="str">
        <f t="shared" si="26"/>
        <v/>
      </c>
      <c r="AC78" s="507"/>
    </row>
    <row r="79" spans="2:105" ht="12.6" hidden="1" customHeight="1" x14ac:dyDescent="0.15">
      <c r="B79" s="293" t="s">
        <v>341</v>
      </c>
      <c r="C79" s="427">
        <v>1</v>
      </c>
      <c r="D79" s="534" t="str">
        <f t="shared" si="25"/>
        <v/>
      </c>
      <c r="E79" s="534" t="str">
        <f t="shared" si="25"/>
        <v/>
      </c>
      <c r="F79" s="291"/>
      <c r="G79" s="291"/>
      <c r="H79" s="291"/>
      <c r="I79" s="291"/>
      <c r="J79" s="291"/>
      <c r="K79" s="292"/>
      <c r="T79" s="509" t="s">
        <v>341</v>
      </c>
      <c r="U79" s="510">
        <v>1</v>
      </c>
      <c r="V79" s="535" t="str">
        <f t="shared" si="26"/>
        <v/>
      </c>
      <c r="W79" s="535" t="str">
        <f t="shared" si="26"/>
        <v/>
      </c>
      <c r="AC79" s="507"/>
    </row>
    <row r="80" spans="2:105" ht="12.6" hidden="1" customHeight="1" x14ac:dyDescent="0.15">
      <c r="B80" s="293" t="s">
        <v>341</v>
      </c>
      <c r="C80" s="427">
        <v>1</v>
      </c>
      <c r="D80" s="534" t="str">
        <f t="shared" si="25"/>
        <v/>
      </c>
      <c r="E80" s="534" t="str">
        <f t="shared" si="25"/>
        <v/>
      </c>
      <c r="F80" s="291"/>
      <c r="G80" s="291"/>
      <c r="H80" s="291"/>
      <c r="I80" s="291"/>
      <c r="J80" s="291"/>
      <c r="K80" s="292"/>
      <c r="T80" s="509" t="s">
        <v>341</v>
      </c>
      <c r="U80" s="510">
        <v>1</v>
      </c>
      <c r="V80" s="535" t="str">
        <f t="shared" si="26"/>
        <v/>
      </c>
      <c r="W80" s="535" t="str">
        <f t="shared" si="26"/>
        <v/>
      </c>
      <c r="AC80" s="507"/>
    </row>
    <row r="81" spans="2:29" ht="12" hidden="1" customHeight="1" x14ac:dyDescent="0.15">
      <c r="B81" s="288"/>
      <c r="C81" s="291"/>
      <c r="D81" s="291"/>
      <c r="E81" s="291"/>
      <c r="F81" s="291"/>
      <c r="G81" s="291"/>
      <c r="H81" s="291"/>
      <c r="I81" s="291"/>
      <c r="J81" s="291"/>
      <c r="K81" s="292"/>
      <c r="T81" s="505"/>
      <c r="AC81" s="507"/>
    </row>
    <row r="82" spans="2:29" ht="12.6" hidden="1" customHeight="1" x14ac:dyDescent="0.15">
      <c r="B82" s="293" t="s">
        <v>341</v>
      </c>
      <c r="C82" s="427">
        <v>2</v>
      </c>
      <c r="D82" s="536" t="s">
        <v>346</v>
      </c>
      <c r="E82" s="536" t="str">
        <f>IF(E44="","",IF(D45="","",IF(E44=D44,"",IF(E44&gt;D45,"NG",""))))</f>
        <v/>
      </c>
      <c r="F82" s="697" t="s">
        <v>343</v>
      </c>
      <c r="G82" s="696"/>
      <c r="H82" s="696"/>
      <c r="I82" s="291"/>
      <c r="J82" s="291"/>
      <c r="K82" s="292"/>
      <c r="T82" s="509" t="s">
        <v>341</v>
      </c>
      <c r="U82" s="510">
        <v>2</v>
      </c>
      <c r="V82" s="538" t="s">
        <v>220</v>
      </c>
      <c r="W82" s="539" t="str">
        <f t="shared" ref="W82:W87" si="27">IF(W44="","",IF(V45="","",IF(W44=V44,"NG",IF(W44&gt;V45,"NG",""))))</f>
        <v/>
      </c>
      <c r="X82" s="620" t="s">
        <v>343</v>
      </c>
      <c r="Y82" s="621"/>
      <c r="Z82" s="621"/>
      <c r="AC82" s="507"/>
    </row>
    <row r="83" spans="2:29" ht="12.6" hidden="1" customHeight="1" x14ac:dyDescent="0.15">
      <c r="B83" s="293" t="s">
        <v>341</v>
      </c>
      <c r="C83" s="427">
        <v>2</v>
      </c>
      <c r="D83" s="537" t="str">
        <f t="shared" ref="D83:D88" si="28">IF(D45="","",IF(D45=E44,"NG",IF(D45&lt;E44,"NG",IF((D45-E44)&gt;1,"NG",""))))</f>
        <v/>
      </c>
      <c r="E83" s="537" t="str">
        <f t="shared" ref="E83:E87" si="29">IF(E45="","",IF(D46="","",IF(E45=D45,"NG",IF(E45&gt;D46,"NG",""))))</f>
        <v/>
      </c>
      <c r="F83" s="291" t="s">
        <v>344</v>
      </c>
      <c r="G83" s="291"/>
      <c r="H83" s="291"/>
      <c r="I83" s="291"/>
      <c r="J83" s="291"/>
      <c r="K83" s="292"/>
      <c r="T83" s="509" t="s">
        <v>341</v>
      </c>
      <c r="U83" s="510">
        <v>2</v>
      </c>
      <c r="V83" s="539" t="str">
        <f t="shared" ref="V83:V88" si="30">IF(V45="","",IF(V45=W44,"NG",IF(V45&lt;W44,"NG",IF((V45-W44)&gt;1,"NG",""))))</f>
        <v/>
      </c>
      <c r="W83" s="539" t="str">
        <f t="shared" si="27"/>
        <v/>
      </c>
      <c r="X83" s="441" t="s">
        <v>344</v>
      </c>
      <c r="AC83" s="507"/>
    </row>
    <row r="84" spans="2:29" ht="12.6" hidden="1" customHeight="1" x14ac:dyDescent="0.15">
      <c r="B84" s="293" t="s">
        <v>341</v>
      </c>
      <c r="C84" s="427">
        <v>2</v>
      </c>
      <c r="D84" s="537" t="str">
        <f t="shared" si="28"/>
        <v/>
      </c>
      <c r="E84" s="537" t="str">
        <f t="shared" si="29"/>
        <v/>
      </c>
      <c r="F84" s="291"/>
      <c r="G84" s="291"/>
      <c r="H84" s="291"/>
      <c r="I84" s="291"/>
      <c r="J84" s="291"/>
      <c r="K84" s="292"/>
      <c r="T84" s="509" t="s">
        <v>341</v>
      </c>
      <c r="U84" s="510">
        <v>2</v>
      </c>
      <c r="V84" s="539" t="str">
        <f t="shared" si="30"/>
        <v/>
      </c>
      <c r="W84" s="539" t="str">
        <f t="shared" si="27"/>
        <v/>
      </c>
      <c r="AC84" s="507"/>
    </row>
    <row r="85" spans="2:29" ht="12.6" hidden="1" customHeight="1" x14ac:dyDescent="0.15">
      <c r="B85" s="293" t="s">
        <v>341</v>
      </c>
      <c r="C85" s="427">
        <v>2</v>
      </c>
      <c r="D85" s="537" t="str">
        <f t="shared" si="28"/>
        <v/>
      </c>
      <c r="E85" s="537" t="str">
        <f t="shared" si="29"/>
        <v/>
      </c>
      <c r="F85" s="291"/>
      <c r="G85" s="291"/>
      <c r="H85" s="291"/>
      <c r="I85" s="291"/>
      <c r="J85" s="291"/>
      <c r="K85" s="292"/>
      <c r="T85" s="509" t="s">
        <v>341</v>
      </c>
      <c r="U85" s="510">
        <v>2</v>
      </c>
      <c r="V85" s="539" t="str">
        <f t="shared" si="30"/>
        <v/>
      </c>
      <c r="W85" s="539" t="str">
        <f t="shared" si="27"/>
        <v/>
      </c>
      <c r="AC85" s="507"/>
    </row>
    <row r="86" spans="2:29" ht="12.6" hidden="1" customHeight="1" x14ac:dyDescent="0.15">
      <c r="B86" s="293" t="s">
        <v>341</v>
      </c>
      <c r="C86" s="427">
        <v>2</v>
      </c>
      <c r="D86" s="537" t="str">
        <f t="shared" si="28"/>
        <v/>
      </c>
      <c r="E86" s="537" t="str">
        <f t="shared" si="29"/>
        <v/>
      </c>
      <c r="F86" s="291"/>
      <c r="G86" s="291"/>
      <c r="H86" s="291"/>
      <c r="I86" s="291"/>
      <c r="J86" s="291"/>
      <c r="K86" s="292"/>
      <c r="T86" s="509" t="s">
        <v>341</v>
      </c>
      <c r="U86" s="510">
        <v>2</v>
      </c>
      <c r="V86" s="539" t="str">
        <f t="shared" si="30"/>
        <v/>
      </c>
      <c r="W86" s="539" t="str">
        <f t="shared" si="27"/>
        <v/>
      </c>
      <c r="AC86" s="507"/>
    </row>
    <row r="87" spans="2:29" ht="12.6" hidden="1" customHeight="1" x14ac:dyDescent="0.15">
      <c r="B87" s="293" t="s">
        <v>341</v>
      </c>
      <c r="C87" s="427">
        <v>2</v>
      </c>
      <c r="D87" s="537" t="str">
        <f t="shared" si="28"/>
        <v/>
      </c>
      <c r="E87" s="537" t="str">
        <f t="shared" si="29"/>
        <v/>
      </c>
      <c r="F87" s="291"/>
      <c r="G87" s="291"/>
      <c r="H87" s="291"/>
      <c r="I87" s="291"/>
      <c r="J87" s="291"/>
      <c r="K87" s="292"/>
      <c r="T87" s="509" t="s">
        <v>341</v>
      </c>
      <c r="U87" s="510">
        <v>2</v>
      </c>
      <c r="V87" s="539" t="str">
        <f t="shared" si="30"/>
        <v/>
      </c>
      <c r="W87" s="539" t="str">
        <f t="shared" si="27"/>
        <v/>
      </c>
      <c r="AC87" s="507"/>
    </row>
    <row r="88" spans="2:29" ht="12.6" hidden="1" customHeight="1" x14ac:dyDescent="0.15">
      <c r="B88" s="293" t="s">
        <v>341</v>
      </c>
      <c r="C88" s="427">
        <v>2</v>
      </c>
      <c r="D88" s="537" t="str">
        <f t="shared" si="28"/>
        <v/>
      </c>
      <c r="E88" s="537" t="str">
        <f>IF(E50="","",IF(E51="","",IF(E50=D50,"NG","")))</f>
        <v/>
      </c>
      <c r="F88" s="291"/>
      <c r="G88" s="291"/>
      <c r="H88" s="291"/>
      <c r="I88" s="291"/>
      <c r="J88" s="291"/>
      <c r="K88" s="292"/>
      <c r="T88" s="509" t="s">
        <v>341</v>
      </c>
      <c r="U88" s="510">
        <v>2</v>
      </c>
      <c r="V88" s="539" t="str">
        <f t="shared" si="30"/>
        <v/>
      </c>
      <c r="W88" s="539" t="str">
        <f>IF(W50="","",IF(W51="","",IF(W50=V50,"NG","")))</f>
        <v/>
      </c>
      <c r="AC88" s="507"/>
    </row>
    <row r="89" spans="2:29" ht="12" hidden="1" customHeight="1" x14ac:dyDescent="0.15">
      <c r="B89" s="302"/>
      <c r="C89" s="297"/>
      <c r="D89" s="297"/>
      <c r="E89" s="297"/>
      <c r="F89" s="297"/>
      <c r="G89" s="297"/>
      <c r="H89" s="297"/>
      <c r="I89" s="297"/>
      <c r="J89" s="297"/>
      <c r="K89" s="298"/>
      <c r="T89" s="514"/>
      <c r="U89" s="515"/>
      <c r="V89" s="515"/>
      <c r="W89" s="515"/>
      <c r="X89" s="515"/>
      <c r="Y89" s="515"/>
      <c r="Z89" s="515"/>
      <c r="AA89" s="515"/>
      <c r="AB89" s="515"/>
      <c r="AC89" s="516"/>
    </row>
    <row r="90" spans="2:29" ht="12" customHeight="1" x14ac:dyDescent="0.15"/>
  </sheetData>
  <sheetProtection algorithmName="SHA-512" hashValue="mE9fAAgzK05YI6VAHAIOBdJTCShgQ7BYWlxwtfjcOysk3nzoTQeElAGlJo0jBrDlCdnRhTmVc39SClTchUw2Xg==" saltValue="WOycZ93t34/uHffb0pMDqg==" spinCount="100000" sheet="1" objects="1" scenarios="1" selectLockedCells="1"/>
  <mergeCells count="104">
    <mergeCell ref="A21:B22"/>
    <mergeCell ref="C21:E22"/>
    <mergeCell ref="F21:F22"/>
    <mergeCell ref="A23:B24"/>
    <mergeCell ref="A12:B13"/>
    <mergeCell ref="A14:B15"/>
    <mergeCell ref="A44:C51"/>
    <mergeCell ref="M32:P33"/>
    <mergeCell ref="G44:G51"/>
    <mergeCell ref="L44:L51"/>
    <mergeCell ref="L36:L43"/>
    <mergeCell ref="D33:G33"/>
    <mergeCell ref="G36:G43"/>
    <mergeCell ref="K33:L33"/>
    <mergeCell ref="H33:H34"/>
    <mergeCell ref="I33:I34"/>
    <mergeCell ref="J33:J34"/>
    <mergeCell ref="D32:L32"/>
    <mergeCell ref="A32:C34"/>
    <mergeCell ref="A36:C43"/>
    <mergeCell ref="A25:B26"/>
    <mergeCell ref="C25:E26"/>
    <mergeCell ref="F25:F26"/>
    <mergeCell ref="A17:B18"/>
    <mergeCell ref="A19:B20"/>
    <mergeCell ref="C19:E20"/>
    <mergeCell ref="B2:C3"/>
    <mergeCell ref="A6:B7"/>
    <mergeCell ref="C6:E7"/>
    <mergeCell ref="F6:F7"/>
    <mergeCell ref="A8:B9"/>
    <mergeCell ref="C8:E9"/>
    <mergeCell ref="A10:B11"/>
    <mergeCell ref="C10:E11"/>
    <mergeCell ref="F10:F11"/>
    <mergeCell ref="F74:H74"/>
    <mergeCell ref="F82:H82"/>
    <mergeCell ref="F55:H55"/>
    <mergeCell ref="F63:H63"/>
    <mergeCell ref="H6:I7"/>
    <mergeCell ref="H8:P26"/>
    <mergeCell ref="J6:P7"/>
    <mergeCell ref="F8:F9"/>
    <mergeCell ref="C14:E15"/>
    <mergeCell ref="F14:F15"/>
    <mergeCell ref="D23:E23"/>
    <mergeCell ref="D24:E24"/>
    <mergeCell ref="D12:E12"/>
    <mergeCell ref="D13:E13"/>
    <mergeCell ref="F19:F20"/>
    <mergeCell ref="C17:E18"/>
    <mergeCell ref="F17:F18"/>
    <mergeCell ref="X19:X20"/>
    <mergeCell ref="U21:W22"/>
    <mergeCell ref="X21:X22"/>
    <mergeCell ref="V23:W23"/>
    <mergeCell ref="V24:W24"/>
    <mergeCell ref="U25:W26"/>
    <mergeCell ref="X25:X26"/>
    <mergeCell ref="S32:U34"/>
    <mergeCell ref="V32:AD32"/>
    <mergeCell ref="S21:T22"/>
    <mergeCell ref="S23:T24"/>
    <mergeCell ref="S25:T26"/>
    <mergeCell ref="T2:U3"/>
    <mergeCell ref="S6:T7"/>
    <mergeCell ref="U6:W7"/>
    <mergeCell ref="X6:X7"/>
    <mergeCell ref="Z6:AA7"/>
    <mergeCell ref="AB6:AH7"/>
    <mergeCell ref="S8:T9"/>
    <mergeCell ref="U8:W9"/>
    <mergeCell ref="X8:X9"/>
    <mergeCell ref="Z8:AH26"/>
    <mergeCell ref="S10:T11"/>
    <mergeCell ref="U10:W11"/>
    <mergeCell ref="X10:X11"/>
    <mergeCell ref="S12:T13"/>
    <mergeCell ref="V12:W12"/>
    <mergeCell ref="V13:W13"/>
    <mergeCell ref="S14:T15"/>
    <mergeCell ref="U14:W15"/>
    <mergeCell ref="X14:X15"/>
    <mergeCell ref="S17:T18"/>
    <mergeCell ref="U17:W18"/>
    <mergeCell ref="X17:X18"/>
    <mergeCell ref="S19:T20"/>
    <mergeCell ref="U19:W20"/>
    <mergeCell ref="X55:Z55"/>
    <mergeCell ref="X63:Z63"/>
    <mergeCell ref="X74:Z74"/>
    <mergeCell ref="X82:Z82"/>
    <mergeCell ref="AE32:AH33"/>
    <mergeCell ref="V33:Y33"/>
    <mergeCell ref="Z33:Z34"/>
    <mergeCell ref="AC33:AD33"/>
    <mergeCell ref="S36:U43"/>
    <mergeCell ref="Y36:Y43"/>
    <mergeCell ref="AD36:AD43"/>
    <mergeCell ref="S44:U51"/>
    <mergeCell ref="Y44:Y51"/>
    <mergeCell ref="AD44:AD51"/>
    <mergeCell ref="AA33:AA34"/>
    <mergeCell ref="AB33:AB34"/>
  </mergeCells>
  <phoneticPr fontId="7"/>
  <conditionalFormatting sqref="D12:E13 C14:E15 D23:E24 C25:E26 C6:E11 C17:E22">
    <cfRule type="cellIs" dxfId="25" priority="6" operator="equal">
      <formula>""</formula>
    </cfRule>
  </conditionalFormatting>
  <conditionalFormatting sqref="U6:W11 V12:W13 U14:W15">
    <cfRule type="cellIs" dxfId="24" priority="4" operator="equal">
      <formula>""</formula>
    </cfRule>
  </conditionalFormatting>
  <conditionalFormatting sqref="U17:W22 V23:W24 U25:W26">
    <cfRule type="cellIs" dxfId="23" priority="3" operator="equal">
      <formula>""</formula>
    </cfRule>
  </conditionalFormatting>
  <pageMargins left="0.70866141732283472" right="0.70866141732283472" top="0.74803149606299213" bottom="0.74803149606299213" header="0.31496062992125984" footer="0.31496062992125984"/>
  <pageSetup paperSize="9" scale="70" orientation="landscape" r:id="rId1"/>
  <colBreaks count="1" manualBreakCount="1">
    <brk id="18" max="98" man="1"/>
  </colBreaks>
  <ignoredErrors>
    <ignoredError sqref="O36 O37:O51 D43 D5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P170"/>
  <sheetViews>
    <sheetView showGridLines="0" view="pageBreakPreview" zoomScaleNormal="100" zoomScaleSheetLayoutView="100" workbookViewId="0">
      <selection activeCell="D12" sqref="D12"/>
    </sheetView>
  </sheetViews>
  <sheetFormatPr defaultColWidth="9.140625" defaultRowHeight="12" x14ac:dyDescent="0.15"/>
  <cols>
    <col min="1" max="2" width="15.7109375" style="85" customWidth="1"/>
    <col min="3" max="3" width="8.7109375" style="85" customWidth="1"/>
    <col min="4" max="5" width="15.7109375" style="85" customWidth="1"/>
    <col min="6" max="7" width="8.7109375" style="85" customWidth="1"/>
    <col min="8" max="9" width="15.7109375" style="85" customWidth="1"/>
    <col min="10" max="10" width="9.140625" style="85"/>
    <col min="11" max="12" width="15.7109375" style="85" customWidth="1"/>
    <col min="13" max="13" width="15.7109375" style="85" hidden="1" customWidth="1"/>
    <col min="14" max="14" width="15.7109375" style="85" customWidth="1"/>
    <col min="15" max="15" width="15.7109375" style="85" hidden="1" customWidth="1"/>
    <col min="16" max="16" width="15.7109375" style="85" customWidth="1"/>
    <col min="17" max="17" width="39.28515625" style="586" customWidth="1"/>
    <col min="18" max="19" width="15.7109375" style="256" hidden="1" customWidth="1"/>
    <col min="20" max="20" width="8.7109375" style="256" hidden="1" customWidth="1"/>
    <col min="21" max="22" width="15.7109375" style="256" hidden="1" customWidth="1"/>
    <col min="23" max="24" width="8.7109375" style="256" hidden="1" customWidth="1"/>
    <col min="25" max="26" width="15.7109375" style="256" hidden="1" customWidth="1"/>
    <col min="27" max="27" width="9.140625" style="256" hidden="1" customWidth="1"/>
    <col min="28" max="33" width="15.7109375" style="256" hidden="1" customWidth="1"/>
    <col min="34" max="34" width="15.7109375" customWidth="1"/>
    <col min="35" max="51" width="15.7109375" style="85" customWidth="1"/>
    <col min="52" max="52" width="4" style="85" customWidth="1"/>
    <col min="53" max="57" width="4.85546875" style="85" customWidth="1"/>
    <col min="58" max="58" width="3.5703125" style="85" customWidth="1"/>
    <col min="59" max="59" width="11.85546875" style="85" customWidth="1"/>
    <col min="60" max="60" width="6.42578125" style="85" customWidth="1"/>
    <col min="61" max="61" width="10.7109375" style="85" customWidth="1"/>
    <col min="62" max="62" width="9.140625" style="85" customWidth="1"/>
    <col min="63" max="64" width="13" style="85" customWidth="1"/>
    <col min="65" max="65" width="11" style="85" customWidth="1"/>
    <col min="66" max="66" width="13.140625" style="85" customWidth="1"/>
    <col min="67" max="72" width="9.140625" style="85" customWidth="1"/>
    <col min="73" max="16384" width="9.140625" style="85"/>
  </cols>
  <sheetData>
    <row r="1" spans="1:68" ht="13.5" thickBot="1" x14ac:dyDescent="0.2">
      <c r="A1" s="80" t="s">
        <v>133</v>
      </c>
      <c r="B1" s="80"/>
      <c r="C1" s="80"/>
      <c r="D1" s="80"/>
      <c r="E1" s="81" t="s">
        <v>152</v>
      </c>
      <c r="L1" s="215" t="str">
        <f>IF(L11="","",SUM(L11:L170))</f>
        <v/>
      </c>
      <c r="R1" s="2" t="s">
        <v>133</v>
      </c>
      <c r="S1" s="2"/>
      <c r="T1" s="2"/>
      <c r="U1" s="2"/>
      <c r="V1" s="316"/>
      <c r="AC1" s="324">
        <f>IF(AC11="","",SUM(AC11:AC170))</f>
        <v>2681518</v>
      </c>
    </row>
    <row r="2" spans="1:68" ht="12.75" x14ac:dyDescent="0.15">
      <c r="A2" s="80" t="s">
        <v>142</v>
      </c>
      <c r="B2" s="725" t="s">
        <v>152</v>
      </c>
      <c r="C2" s="726"/>
      <c r="E2" s="81" t="s">
        <v>151</v>
      </c>
      <c r="I2" s="859" t="s">
        <v>231</v>
      </c>
      <c r="J2" s="860"/>
      <c r="K2" s="860"/>
      <c r="L2" s="863">
        <f>SUM(L1,'（別添１）融資計画詳細1'!L54)</f>
        <v>0</v>
      </c>
      <c r="R2" s="2" t="s">
        <v>142</v>
      </c>
      <c r="S2" s="800" t="s">
        <v>152</v>
      </c>
      <c r="T2" s="801"/>
      <c r="V2" s="316"/>
      <c r="Z2" s="804" t="s">
        <v>231</v>
      </c>
      <c r="AA2" s="805"/>
      <c r="AB2" s="806"/>
      <c r="AC2" s="810">
        <f>SUM(AC1,'（別添１）融資計画詳細1'!AD54)</f>
        <v>2974748</v>
      </c>
      <c r="BG2" s="156" t="s">
        <v>276</v>
      </c>
      <c r="BH2" s="156" t="s">
        <v>317</v>
      </c>
      <c r="BI2" s="168">
        <f>IF(L2="","",L2)</f>
        <v>0</v>
      </c>
    </row>
    <row r="3" spans="1:68" ht="13.5" thickBot="1" x14ac:dyDescent="0.2">
      <c r="A3" s="80"/>
      <c r="B3" s="727"/>
      <c r="C3" s="728"/>
      <c r="E3" s="81" t="s">
        <v>186</v>
      </c>
      <c r="I3" s="861"/>
      <c r="J3" s="862"/>
      <c r="K3" s="862"/>
      <c r="L3" s="864"/>
      <c r="R3" s="2"/>
      <c r="S3" s="802"/>
      <c r="T3" s="803"/>
      <c r="V3" s="316"/>
      <c r="Z3" s="807"/>
      <c r="AA3" s="808"/>
      <c r="AB3" s="809"/>
      <c r="AC3" s="811"/>
    </row>
    <row r="4" spans="1:68" ht="12.75" x14ac:dyDescent="0.15">
      <c r="A4" s="80"/>
      <c r="B4" s="80"/>
      <c r="C4" s="80"/>
      <c r="D4" s="80"/>
      <c r="E4" s="81"/>
      <c r="R4" s="2"/>
      <c r="S4" s="2"/>
      <c r="T4" s="2"/>
      <c r="U4" s="2"/>
      <c r="V4" s="316"/>
    </row>
    <row r="5" spans="1:68" x14ac:dyDescent="0.15">
      <c r="A5" s="85" t="s">
        <v>667</v>
      </c>
      <c r="R5" s="256" t="s">
        <v>667</v>
      </c>
      <c r="BK5" s="85" t="s">
        <v>377</v>
      </c>
      <c r="BN5" s="85" t="s">
        <v>377</v>
      </c>
    </row>
    <row r="6" spans="1:68" ht="12.75" thickBot="1" x14ac:dyDescent="0.2">
      <c r="BK6" s="85" t="s">
        <v>513</v>
      </c>
      <c r="BN6" s="191" t="s">
        <v>378</v>
      </c>
    </row>
    <row r="7" spans="1:68" x14ac:dyDescent="0.15">
      <c r="A7" s="765" t="s">
        <v>28</v>
      </c>
      <c r="B7" s="766"/>
      <c r="C7" s="767"/>
      <c r="D7" s="762" t="s">
        <v>153</v>
      </c>
      <c r="E7" s="763"/>
      <c r="F7" s="763"/>
      <c r="G7" s="763"/>
      <c r="H7" s="763"/>
      <c r="I7" s="763"/>
      <c r="J7" s="763"/>
      <c r="K7" s="763"/>
      <c r="L7" s="764"/>
      <c r="M7" s="848" t="s">
        <v>148</v>
      </c>
      <c r="N7" s="848"/>
      <c r="O7" s="848"/>
      <c r="P7" s="849"/>
      <c r="R7" s="812" t="s">
        <v>28</v>
      </c>
      <c r="S7" s="813"/>
      <c r="T7" s="814"/>
      <c r="U7" s="821" t="s">
        <v>153</v>
      </c>
      <c r="V7" s="822"/>
      <c r="W7" s="822"/>
      <c r="X7" s="822"/>
      <c r="Y7" s="822"/>
      <c r="Z7" s="822"/>
      <c r="AA7" s="822"/>
      <c r="AB7" s="822"/>
      <c r="AC7" s="823"/>
      <c r="AD7" s="824" t="s">
        <v>148</v>
      </c>
      <c r="AE7" s="825"/>
      <c r="AF7" s="825"/>
      <c r="AG7" s="826"/>
      <c r="AI7" s="315"/>
      <c r="AJ7" s="315"/>
      <c r="AK7" s="315"/>
      <c r="AL7" s="315"/>
      <c r="AM7" s="315"/>
      <c r="AN7" s="315"/>
      <c r="AO7" s="315"/>
      <c r="AP7" s="315"/>
      <c r="AQ7" s="315"/>
      <c r="AR7" s="315"/>
      <c r="AS7" s="315"/>
      <c r="AT7" s="315"/>
      <c r="AU7" s="315"/>
      <c r="AV7" s="315"/>
      <c r="AW7" s="315"/>
      <c r="AX7" s="315"/>
      <c r="AY7" s="315"/>
      <c r="BK7" s="837" t="s">
        <v>371</v>
      </c>
      <c r="BL7" s="838"/>
      <c r="BM7" s="839"/>
      <c r="BN7" s="836" t="s">
        <v>379</v>
      </c>
      <c r="BO7" s="842"/>
      <c r="BP7" s="843"/>
    </row>
    <row r="8" spans="1:68" ht="24.95" customHeight="1" x14ac:dyDescent="0.15">
      <c r="A8" s="768"/>
      <c r="B8" s="769"/>
      <c r="C8" s="770"/>
      <c r="D8" s="752" t="s">
        <v>28</v>
      </c>
      <c r="E8" s="753"/>
      <c r="F8" s="753"/>
      <c r="G8" s="754"/>
      <c r="H8" s="857" t="s">
        <v>140</v>
      </c>
      <c r="I8" s="858" t="s">
        <v>512</v>
      </c>
      <c r="J8" s="858" t="s">
        <v>670</v>
      </c>
      <c r="K8" s="756" t="s">
        <v>230</v>
      </c>
      <c r="L8" s="757"/>
      <c r="M8" s="760"/>
      <c r="N8" s="760"/>
      <c r="O8" s="760"/>
      <c r="P8" s="850"/>
      <c r="R8" s="815"/>
      <c r="S8" s="816"/>
      <c r="T8" s="817"/>
      <c r="U8" s="830" t="s">
        <v>28</v>
      </c>
      <c r="V8" s="831"/>
      <c r="W8" s="831"/>
      <c r="X8" s="832"/>
      <c r="Y8" s="798" t="s">
        <v>140</v>
      </c>
      <c r="Z8" s="798" t="s">
        <v>512</v>
      </c>
      <c r="AA8" s="798" t="s">
        <v>670</v>
      </c>
      <c r="AB8" s="833" t="s">
        <v>230</v>
      </c>
      <c r="AC8" s="834"/>
      <c r="AD8" s="827"/>
      <c r="AE8" s="828"/>
      <c r="AF8" s="828"/>
      <c r="AG8" s="829"/>
      <c r="AI8" s="315"/>
      <c r="AJ8" s="315"/>
      <c r="AK8" s="315"/>
      <c r="AL8" s="315"/>
      <c r="AM8" s="315"/>
      <c r="AN8" s="315"/>
      <c r="AO8" s="315"/>
      <c r="AP8" s="315"/>
      <c r="AQ8" s="315"/>
      <c r="AR8" s="315"/>
      <c r="AS8" s="315"/>
      <c r="AT8" s="315"/>
      <c r="AU8" s="315"/>
      <c r="AV8" s="315"/>
      <c r="AW8" s="315"/>
      <c r="AX8" s="315"/>
      <c r="AY8" s="315"/>
      <c r="BK8" s="181" t="s">
        <v>372</v>
      </c>
      <c r="BL8" s="181" t="s">
        <v>373</v>
      </c>
      <c r="BM8" s="835" t="s">
        <v>376</v>
      </c>
      <c r="BN8" s="844" t="s">
        <v>380</v>
      </c>
      <c r="BO8" s="845"/>
      <c r="BP8" s="840" t="s">
        <v>376</v>
      </c>
    </row>
    <row r="9" spans="1:68" ht="24.95" customHeight="1" thickBot="1" x14ac:dyDescent="0.2">
      <c r="A9" s="771"/>
      <c r="B9" s="772"/>
      <c r="C9" s="773"/>
      <c r="D9" s="150" t="s">
        <v>30</v>
      </c>
      <c r="E9" s="150" t="s">
        <v>31</v>
      </c>
      <c r="F9" s="150" t="s">
        <v>32</v>
      </c>
      <c r="G9" s="92" t="s">
        <v>155</v>
      </c>
      <c r="H9" s="759"/>
      <c r="I9" s="761"/>
      <c r="J9" s="761"/>
      <c r="K9" s="93"/>
      <c r="L9" s="150" t="s">
        <v>156</v>
      </c>
      <c r="M9" s="121" t="s">
        <v>150</v>
      </c>
      <c r="N9" s="122" t="s">
        <v>146</v>
      </c>
      <c r="O9" s="123" t="s">
        <v>150</v>
      </c>
      <c r="P9" s="124" t="s">
        <v>147</v>
      </c>
      <c r="R9" s="818"/>
      <c r="S9" s="819"/>
      <c r="T9" s="820"/>
      <c r="U9" s="387" t="s">
        <v>30</v>
      </c>
      <c r="V9" s="387" t="s">
        <v>31</v>
      </c>
      <c r="W9" s="387" t="s">
        <v>32</v>
      </c>
      <c r="X9" s="325" t="s">
        <v>155</v>
      </c>
      <c r="Y9" s="799"/>
      <c r="Z9" s="799"/>
      <c r="AA9" s="799"/>
      <c r="AB9" s="326"/>
      <c r="AC9" s="387" t="s">
        <v>156</v>
      </c>
      <c r="AD9" s="327" t="s">
        <v>150</v>
      </c>
      <c r="AE9" s="328" t="s">
        <v>146</v>
      </c>
      <c r="AF9" s="329" t="s">
        <v>150</v>
      </c>
      <c r="AG9" s="330" t="s">
        <v>147</v>
      </c>
      <c r="AI9" s="315"/>
      <c r="AJ9" s="315"/>
      <c r="AK9" s="315"/>
      <c r="AL9" s="315"/>
      <c r="AM9" s="315"/>
      <c r="AN9" s="315"/>
      <c r="AO9" s="315"/>
      <c r="AP9" s="315"/>
      <c r="AQ9" s="315"/>
      <c r="AR9" s="315"/>
      <c r="AS9" s="315"/>
      <c r="AT9" s="315"/>
      <c r="AU9" s="315"/>
      <c r="AV9" s="315"/>
      <c r="AW9" s="315"/>
      <c r="AX9" s="315"/>
      <c r="AY9" s="315"/>
      <c r="BK9" s="182">
        <f>'（別添１）融資計画詳細1'!C8</f>
        <v>0</v>
      </c>
      <c r="BL9" s="182">
        <f>'（別添１）融資計画詳細1'!C19</f>
        <v>0</v>
      </c>
      <c r="BM9" s="836"/>
      <c r="BN9" s="846"/>
      <c r="BO9" s="847"/>
      <c r="BP9" s="841"/>
    </row>
    <row r="10" spans="1:68" ht="15.75" hidden="1" customHeight="1" thickBot="1" x14ac:dyDescent="0.2">
      <c r="A10" s="97"/>
      <c r="B10" s="98"/>
      <c r="C10" s="98"/>
      <c r="D10" s="98"/>
      <c r="E10" s="98"/>
      <c r="F10" s="98"/>
      <c r="G10" s="98"/>
      <c r="H10" s="98"/>
      <c r="I10" s="98"/>
      <c r="J10" s="98"/>
      <c r="K10" s="98"/>
      <c r="L10" s="125"/>
      <c r="M10" s="101"/>
      <c r="N10" s="125"/>
      <c r="O10" s="101"/>
      <c r="P10" s="102"/>
      <c r="R10" s="331"/>
      <c r="S10" s="332"/>
      <c r="T10" s="332"/>
      <c r="U10" s="332"/>
      <c r="V10" s="332"/>
      <c r="W10" s="332"/>
      <c r="X10" s="332"/>
      <c r="Y10" s="332"/>
      <c r="Z10" s="332"/>
      <c r="AA10" s="332"/>
      <c r="AB10" s="332"/>
      <c r="AC10" s="333"/>
      <c r="AD10" s="334"/>
      <c r="AE10" s="333"/>
      <c r="AF10" s="334"/>
      <c r="AG10" s="335"/>
      <c r="AI10" s="320"/>
      <c r="AJ10" s="320"/>
      <c r="AK10" s="320"/>
      <c r="AL10" s="320"/>
      <c r="AM10" s="320"/>
      <c r="AN10" s="320"/>
      <c r="AO10" s="320"/>
      <c r="AP10" s="320"/>
      <c r="AQ10" s="320"/>
      <c r="AR10" s="320"/>
      <c r="AS10" s="320"/>
      <c r="AT10" s="320"/>
      <c r="AU10" s="320"/>
      <c r="AV10" s="320"/>
      <c r="AW10" s="320"/>
      <c r="AX10" s="320"/>
      <c r="AY10" s="320"/>
      <c r="BK10" s="182"/>
      <c r="BL10" s="182"/>
      <c r="BM10" s="186"/>
      <c r="BN10" s="187" t="str">
        <f>IF(AZ10="","",IF(AZ10=BA10,"NG",""))</f>
        <v/>
      </c>
      <c r="BO10" s="187" t="str">
        <f>IF(BA10="","",IF(BA10=AZ10,"NG",""))</f>
        <v/>
      </c>
      <c r="BP10" s="188"/>
    </row>
    <row r="11" spans="1:68" x14ac:dyDescent="0.15">
      <c r="A11" s="731" t="s">
        <v>200</v>
      </c>
      <c r="B11" s="732"/>
      <c r="C11" s="733"/>
      <c r="D11" s="210"/>
      <c r="E11" s="210"/>
      <c r="F11" s="103" t="str">
        <f t="shared" ref="F11:F17" si="0">IF(D11="","",E11-D11+1)</f>
        <v/>
      </c>
      <c r="G11" s="851" t="str">
        <f>IF(F11="","",SUM(F11:F18))</f>
        <v/>
      </c>
      <c r="H11" s="211"/>
      <c r="I11" s="211"/>
      <c r="J11" s="79"/>
      <c r="K11" s="104" t="str">
        <f>IF(D11="","",ROUNDDOWN(I11*J11*F11/365,0))</f>
        <v/>
      </c>
      <c r="L11" s="854" t="str">
        <f>IF(K11="","",SUM(K11:K18))</f>
        <v/>
      </c>
      <c r="M11" s="107">
        <f>IF(H11="",M10,H11)</f>
        <v>0</v>
      </c>
      <c r="N11" s="147" t="s">
        <v>275</v>
      </c>
      <c r="O11" s="152">
        <f>IF(I11="",O10,I11)</f>
        <v>0</v>
      </c>
      <c r="P11" s="148" t="s">
        <v>275</v>
      </c>
      <c r="R11" s="783" t="s">
        <v>200</v>
      </c>
      <c r="S11" s="784"/>
      <c r="T11" s="785"/>
      <c r="U11" s="388">
        <v>44266</v>
      </c>
      <c r="V11" s="388">
        <v>44286</v>
      </c>
      <c r="W11" s="336">
        <f>IF(U11="","",V11-U11+1)</f>
        <v>21</v>
      </c>
      <c r="X11" s="792">
        <f>IF(W11="","",SUM(W11:W18))</f>
        <v>184</v>
      </c>
      <c r="Y11" s="389">
        <v>80000000</v>
      </c>
      <c r="Z11" s="389">
        <v>80000000</v>
      </c>
      <c r="AA11" s="337">
        <v>0.01</v>
      </c>
      <c r="AB11" s="338">
        <f>IF(U11="","",ROUNDDOWN(Z11*AA11*W11/365,0))</f>
        <v>46027</v>
      </c>
      <c r="AC11" s="795">
        <f>IF(AB11="","",SUM(AB11:AB18))</f>
        <v>389009</v>
      </c>
      <c r="AD11" s="339">
        <f>IF(Y11="",AD10,Y11)</f>
        <v>80000000</v>
      </c>
      <c r="AE11" s="340" t="s">
        <v>275</v>
      </c>
      <c r="AF11" s="341">
        <f>IF(Z11="",AF10,Z11)</f>
        <v>80000000</v>
      </c>
      <c r="AG11" s="342" t="s">
        <v>275</v>
      </c>
      <c r="AI11" s="321"/>
      <c r="AJ11" s="321"/>
      <c r="AK11" s="321"/>
      <c r="AL11" s="321"/>
      <c r="AM11" s="321"/>
      <c r="AN11" s="321"/>
      <c r="AO11" s="321"/>
      <c r="AP11" s="321"/>
      <c r="AQ11" s="321"/>
      <c r="AR11" s="321"/>
      <c r="AS11" s="321"/>
      <c r="AT11" s="321"/>
      <c r="AU11" s="321"/>
      <c r="AV11" s="321"/>
      <c r="AW11" s="321"/>
      <c r="AX11" s="321"/>
      <c r="AY11" s="321"/>
      <c r="BK11" s="184" t="s">
        <v>374</v>
      </c>
      <c r="BL11" s="184" t="s">
        <v>375</v>
      </c>
      <c r="BM11" s="185" t="s">
        <v>375</v>
      </c>
      <c r="BN11" s="187" t="str">
        <f>IF(D11="","",IF(D11&gt;E11,"NG",""))</f>
        <v/>
      </c>
      <c r="BO11" s="187" t="str">
        <f t="shared" ref="BO11:BO16" si="1">IF(E11="","",IF(D12="","",IF(E11&gt;D12,"NG","")))</f>
        <v/>
      </c>
      <c r="BP11" s="188">
        <f>COUNTIF(BN11:BO11,"NG")</f>
        <v>0</v>
      </c>
    </row>
    <row r="12" spans="1:68" x14ac:dyDescent="0.15">
      <c r="A12" s="734"/>
      <c r="B12" s="735"/>
      <c r="C12" s="736"/>
      <c r="D12" s="207"/>
      <c r="E12" s="207"/>
      <c r="F12" s="109" t="str">
        <f t="shared" si="0"/>
        <v/>
      </c>
      <c r="G12" s="852"/>
      <c r="H12" s="208"/>
      <c r="I12" s="208"/>
      <c r="J12" s="111" t="str">
        <f>IF(J11="","",$J$11)</f>
        <v/>
      </c>
      <c r="K12" s="110" t="str">
        <f t="shared" ref="K12:K75" si="2">IF(D12="","",ROUNDDOWN(I12*J12*F12/365,0))</f>
        <v/>
      </c>
      <c r="L12" s="855"/>
      <c r="M12" s="113">
        <f t="shared" ref="M12:M75" si="3">IF(H12="",M11,H12)</f>
        <v>0</v>
      </c>
      <c r="N12" s="127">
        <f>M11-M12</f>
        <v>0</v>
      </c>
      <c r="O12" s="113">
        <f t="shared" ref="O12:O75" si="4">IF(I12="",O11,I12)</f>
        <v>0</v>
      </c>
      <c r="P12" s="114">
        <f>O11-O12</f>
        <v>0</v>
      </c>
      <c r="Q12" s="587" t="str">
        <f>IF(BM12&gt;0,$BK$6,"")</f>
        <v/>
      </c>
      <c r="R12" s="786"/>
      <c r="S12" s="787"/>
      <c r="T12" s="788"/>
      <c r="U12" s="390">
        <v>44287</v>
      </c>
      <c r="V12" s="390">
        <v>44316</v>
      </c>
      <c r="W12" s="343">
        <f t="shared" ref="W12:W17" si="5">IF(U12="","",V12-U12+1)</f>
        <v>30</v>
      </c>
      <c r="X12" s="793"/>
      <c r="Y12" s="391">
        <v>79000000</v>
      </c>
      <c r="Z12" s="391">
        <v>79000000</v>
      </c>
      <c r="AA12" s="344">
        <f>IF(AA11="","",$AA$11)</f>
        <v>0.01</v>
      </c>
      <c r="AB12" s="345">
        <f t="shared" ref="AB12:AB17" si="6">IF(U12="","",ROUNDDOWN(Z12*AA12*W12/365,0))</f>
        <v>64931</v>
      </c>
      <c r="AC12" s="796"/>
      <c r="AD12" s="346">
        <f t="shared" ref="AD12:AD75" si="7">IF(Y12="",AD11,Y12)</f>
        <v>79000000</v>
      </c>
      <c r="AE12" s="347">
        <f>AD11-AD12</f>
        <v>1000000</v>
      </c>
      <c r="AF12" s="346">
        <f t="shared" ref="AF12:AF18" si="8">IF(Z12="",AF11,Z12)</f>
        <v>79000000</v>
      </c>
      <c r="AG12" s="348">
        <f t="shared" ref="AG12:AG19" si="9">AF11-AF12</f>
        <v>1000000</v>
      </c>
      <c r="AI12" s="322"/>
      <c r="AJ12" s="322"/>
      <c r="AK12" s="322"/>
      <c r="AL12" s="322"/>
      <c r="AM12" s="322"/>
      <c r="AN12" s="322"/>
      <c r="AO12" s="322"/>
      <c r="AP12" s="322"/>
      <c r="AQ12" s="322"/>
      <c r="AR12" s="322"/>
      <c r="AS12" s="322"/>
      <c r="AT12" s="322"/>
      <c r="AU12" s="322"/>
      <c r="AV12" s="322"/>
      <c r="AW12" s="322"/>
      <c r="AX12" s="322"/>
      <c r="AY12" s="322"/>
      <c r="AZ12" s="85" t="str">
        <f>IF(BM12&gt;0,$BK$6,"")</f>
        <v/>
      </c>
      <c r="BK12" s="182" t="str">
        <f t="shared" ref="BK12:BK43" si="10">IF(N12=0,"",IF(N12=$BK$9,"","NG"))</f>
        <v/>
      </c>
      <c r="BL12" s="182" t="str">
        <f t="shared" ref="BL12:BL43" si="11">IF(P12=0,"",IF(P12=$BL$9,"","NG"))</f>
        <v/>
      </c>
      <c r="BM12" s="186">
        <f t="shared" ref="BM12:BM76" si="12">COUNTIF(BK12:BL12,"NG")</f>
        <v>0</v>
      </c>
      <c r="BN12" s="187" t="str">
        <f t="shared" ref="BN12:BN17" si="13">IF(D12="","",IF(D12=E11,"NG",IF(D12&lt;E11,"NG",IF((D12-E11)&gt;1,"NG",""))))</f>
        <v/>
      </c>
      <c r="BO12" s="187" t="str">
        <f t="shared" si="1"/>
        <v/>
      </c>
      <c r="BP12" s="188">
        <f t="shared" ref="BP12:BP17" si="14">COUNTIF(BN12:BO12,"NG")</f>
        <v>0</v>
      </c>
    </row>
    <row r="13" spans="1:68" x14ac:dyDescent="0.15">
      <c r="A13" s="734"/>
      <c r="B13" s="735"/>
      <c r="C13" s="736"/>
      <c r="D13" s="207"/>
      <c r="E13" s="207"/>
      <c r="F13" s="109" t="str">
        <f t="shared" si="0"/>
        <v/>
      </c>
      <c r="G13" s="852"/>
      <c r="H13" s="208"/>
      <c r="I13" s="208"/>
      <c r="J13" s="111" t="str">
        <f t="shared" ref="J13:J76" si="15">IF(J12="","",$J$11)</f>
        <v/>
      </c>
      <c r="K13" s="110" t="str">
        <f t="shared" si="2"/>
        <v/>
      </c>
      <c r="L13" s="855"/>
      <c r="M13" s="113">
        <f t="shared" si="3"/>
        <v>0</v>
      </c>
      <c r="N13" s="127">
        <f t="shared" ref="N13:N76" si="16">M12-M13</f>
        <v>0</v>
      </c>
      <c r="O13" s="113">
        <f t="shared" si="4"/>
        <v>0</v>
      </c>
      <c r="P13" s="114">
        <f t="shared" ref="P13:P76" si="17">O12-O13</f>
        <v>0</v>
      </c>
      <c r="Q13" s="586" t="str">
        <f t="shared" ref="Q13:Q76" si="18">IF(BM13&gt;0,$BK$6,"")</f>
        <v/>
      </c>
      <c r="R13" s="786"/>
      <c r="S13" s="787"/>
      <c r="T13" s="788"/>
      <c r="U13" s="390">
        <v>44317</v>
      </c>
      <c r="V13" s="390">
        <v>44347</v>
      </c>
      <c r="W13" s="343">
        <f t="shared" si="5"/>
        <v>31</v>
      </c>
      <c r="X13" s="793"/>
      <c r="Y13" s="391">
        <v>78000000</v>
      </c>
      <c r="Z13" s="391">
        <v>78000000</v>
      </c>
      <c r="AA13" s="344">
        <f>IF(AA12="","",$AA$11)</f>
        <v>0.01</v>
      </c>
      <c r="AB13" s="345">
        <f t="shared" si="6"/>
        <v>66246</v>
      </c>
      <c r="AC13" s="796"/>
      <c r="AD13" s="346">
        <f t="shared" si="7"/>
        <v>78000000</v>
      </c>
      <c r="AE13" s="347">
        <f t="shared" ref="AE13:AE18" si="19">AD12-AD13</f>
        <v>1000000</v>
      </c>
      <c r="AF13" s="346">
        <f t="shared" si="8"/>
        <v>78000000</v>
      </c>
      <c r="AG13" s="348">
        <f t="shared" si="9"/>
        <v>1000000</v>
      </c>
      <c r="AI13" s="322"/>
      <c r="AJ13" s="322"/>
      <c r="AK13" s="322"/>
      <c r="AL13" s="322"/>
      <c r="AM13" s="322"/>
      <c r="AN13" s="322"/>
      <c r="AO13" s="322"/>
      <c r="AP13" s="322"/>
      <c r="AQ13" s="322"/>
      <c r="AR13" s="322"/>
      <c r="AS13" s="322"/>
      <c r="AT13" s="322"/>
      <c r="AU13" s="322"/>
      <c r="AV13" s="322"/>
      <c r="AW13" s="322"/>
      <c r="AX13" s="322"/>
      <c r="AY13" s="322"/>
      <c r="AZ13" s="85" t="str">
        <f t="shared" ref="AZ13:AZ76" si="20">IF(BM13&gt;0,$BK$6,"")</f>
        <v/>
      </c>
      <c r="BK13" s="182" t="str">
        <f t="shared" si="10"/>
        <v/>
      </c>
      <c r="BL13" s="182" t="str">
        <f t="shared" si="11"/>
        <v/>
      </c>
      <c r="BM13" s="186">
        <f t="shared" si="12"/>
        <v>0</v>
      </c>
      <c r="BN13" s="187" t="str">
        <f t="shared" si="13"/>
        <v/>
      </c>
      <c r="BO13" s="187" t="str">
        <f t="shared" si="1"/>
        <v/>
      </c>
      <c r="BP13" s="188">
        <f t="shared" si="14"/>
        <v>0</v>
      </c>
    </row>
    <row r="14" spans="1:68" x14ac:dyDescent="0.15">
      <c r="A14" s="734"/>
      <c r="B14" s="735"/>
      <c r="C14" s="736"/>
      <c r="D14" s="207"/>
      <c r="E14" s="207"/>
      <c r="F14" s="109" t="str">
        <f t="shared" si="0"/>
        <v/>
      </c>
      <c r="G14" s="852"/>
      <c r="H14" s="208"/>
      <c r="I14" s="208"/>
      <c r="J14" s="111" t="str">
        <f t="shared" si="15"/>
        <v/>
      </c>
      <c r="K14" s="110" t="str">
        <f t="shared" si="2"/>
        <v/>
      </c>
      <c r="L14" s="855"/>
      <c r="M14" s="113">
        <f t="shared" si="3"/>
        <v>0</v>
      </c>
      <c r="N14" s="127">
        <f t="shared" si="16"/>
        <v>0</v>
      </c>
      <c r="O14" s="113">
        <f t="shared" si="4"/>
        <v>0</v>
      </c>
      <c r="P14" s="114">
        <f t="shared" si="17"/>
        <v>0</v>
      </c>
      <c r="Q14" s="586" t="str">
        <f t="shared" si="18"/>
        <v/>
      </c>
      <c r="R14" s="786"/>
      <c r="S14" s="787"/>
      <c r="T14" s="788"/>
      <c r="U14" s="390">
        <v>44348</v>
      </c>
      <c r="V14" s="390">
        <v>44377</v>
      </c>
      <c r="W14" s="343">
        <f t="shared" si="5"/>
        <v>30</v>
      </c>
      <c r="X14" s="793"/>
      <c r="Y14" s="391">
        <v>77000000</v>
      </c>
      <c r="Z14" s="391">
        <v>77000000</v>
      </c>
      <c r="AA14" s="344">
        <f t="shared" ref="AA14:AA77" si="21">IF(AA13="","",$AA$11)</f>
        <v>0.01</v>
      </c>
      <c r="AB14" s="345">
        <f t="shared" si="6"/>
        <v>63287</v>
      </c>
      <c r="AC14" s="796"/>
      <c r="AD14" s="346">
        <f t="shared" si="7"/>
        <v>77000000</v>
      </c>
      <c r="AE14" s="347">
        <f t="shared" si="19"/>
        <v>1000000</v>
      </c>
      <c r="AF14" s="346">
        <f t="shared" si="8"/>
        <v>77000000</v>
      </c>
      <c r="AG14" s="348">
        <f t="shared" si="9"/>
        <v>1000000</v>
      </c>
      <c r="AI14" s="322"/>
      <c r="AJ14" s="322"/>
      <c r="AK14" s="322"/>
      <c r="AL14" s="322"/>
      <c r="AM14" s="322"/>
      <c r="AN14" s="322"/>
      <c r="AO14" s="322"/>
      <c r="AP14" s="322"/>
      <c r="AQ14" s="322"/>
      <c r="AR14" s="322"/>
      <c r="AS14" s="322"/>
      <c r="AT14" s="322"/>
      <c r="AU14" s="322"/>
      <c r="AV14" s="322"/>
      <c r="AW14" s="322"/>
      <c r="AX14" s="322"/>
      <c r="AY14" s="322"/>
      <c r="AZ14" s="85" t="str">
        <f t="shared" si="20"/>
        <v/>
      </c>
      <c r="BD14" s="180"/>
      <c r="BE14" s="180"/>
      <c r="BK14" s="183" t="str">
        <f t="shared" si="10"/>
        <v/>
      </c>
      <c r="BL14" s="183" t="str">
        <f t="shared" si="11"/>
        <v/>
      </c>
      <c r="BM14" s="186">
        <f t="shared" si="12"/>
        <v>0</v>
      </c>
      <c r="BN14" s="187" t="str">
        <f t="shared" si="13"/>
        <v/>
      </c>
      <c r="BO14" s="187" t="str">
        <f t="shared" si="1"/>
        <v/>
      </c>
      <c r="BP14" s="188">
        <f t="shared" si="14"/>
        <v>0</v>
      </c>
    </row>
    <row r="15" spans="1:68" x14ac:dyDescent="0.15">
      <c r="A15" s="734"/>
      <c r="B15" s="735"/>
      <c r="C15" s="736"/>
      <c r="D15" s="207"/>
      <c r="E15" s="207"/>
      <c r="F15" s="109" t="str">
        <f t="shared" si="0"/>
        <v/>
      </c>
      <c r="G15" s="852"/>
      <c r="H15" s="208"/>
      <c r="I15" s="208"/>
      <c r="J15" s="111" t="str">
        <f t="shared" si="15"/>
        <v/>
      </c>
      <c r="K15" s="110" t="str">
        <f t="shared" si="2"/>
        <v/>
      </c>
      <c r="L15" s="855"/>
      <c r="M15" s="113">
        <f t="shared" si="3"/>
        <v>0</v>
      </c>
      <c r="N15" s="127">
        <f t="shared" si="16"/>
        <v>0</v>
      </c>
      <c r="O15" s="113">
        <f t="shared" si="4"/>
        <v>0</v>
      </c>
      <c r="P15" s="114">
        <f t="shared" si="17"/>
        <v>0</v>
      </c>
      <c r="Q15" s="586" t="str">
        <f t="shared" si="18"/>
        <v/>
      </c>
      <c r="R15" s="786"/>
      <c r="S15" s="787"/>
      <c r="T15" s="788"/>
      <c r="U15" s="390">
        <v>44378</v>
      </c>
      <c r="V15" s="390">
        <v>44408</v>
      </c>
      <c r="W15" s="343">
        <f t="shared" si="5"/>
        <v>31</v>
      </c>
      <c r="X15" s="793"/>
      <c r="Y15" s="391">
        <v>76000000</v>
      </c>
      <c r="Z15" s="391">
        <v>76000000</v>
      </c>
      <c r="AA15" s="344">
        <f t="shared" si="21"/>
        <v>0.01</v>
      </c>
      <c r="AB15" s="345">
        <f t="shared" si="6"/>
        <v>64547</v>
      </c>
      <c r="AC15" s="796"/>
      <c r="AD15" s="346">
        <f t="shared" si="7"/>
        <v>76000000</v>
      </c>
      <c r="AE15" s="347">
        <f t="shared" si="19"/>
        <v>1000000</v>
      </c>
      <c r="AF15" s="346">
        <f t="shared" si="8"/>
        <v>76000000</v>
      </c>
      <c r="AG15" s="348">
        <f t="shared" si="9"/>
        <v>1000000</v>
      </c>
      <c r="AI15" s="322"/>
      <c r="AJ15" s="322"/>
      <c r="AK15" s="322"/>
      <c r="AL15" s="322"/>
      <c r="AM15" s="322"/>
      <c r="AN15" s="322"/>
      <c r="AO15" s="322"/>
      <c r="AP15" s="322"/>
      <c r="AQ15" s="322"/>
      <c r="AR15" s="322"/>
      <c r="AS15" s="322"/>
      <c r="AT15" s="322"/>
      <c r="AU15" s="322"/>
      <c r="AV15" s="322"/>
      <c r="AW15" s="322"/>
      <c r="AX15" s="322"/>
      <c r="AY15" s="322"/>
      <c r="AZ15" s="85" t="str">
        <f t="shared" si="20"/>
        <v/>
      </c>
      <c r="BD15" s="180"/>
      <c r="BE15" s="180"/>
      <c r="BK15" s="183" t="str">
        <f t="shared" si="10"/>
        <v/>
      </c>
      <c r="BL15" s="183" t="str">
        <f t="shared" si="11"/>
        <v/>
      </c>
      <c r="BM15" s="186">
        <f t="shared" si="12"/>
        <v>0</v>
      </c>
      <c r="BN15" s="187" t="str">
        <f t="shared" si="13"/>
        <v/>
      </c>
      <c r="BO15" s="187" t="str">
        <f t="shared" si="1"/>
        <v/>
      </c>
      <c r="BP15" s="188">
        <f t="shared" si="14"/>
        <v>0</v>
      </c>
    </row>
    <row r="16" spans="1:68" x14ac:dyDescent="0.15">
      <c r="A16" s="734"/>
      <c r="B16" s="735"/>
      <c r="C16" s="736"/>
      <c r="D16" s="207"/>
      <c r="E16" s="207"/>
      <c r="F16" s="109" t="str">
        <f t="shared" si="0"/>
        <v/>
      </c>
      <c r="G16" s="852"/>
      <c r="H16" s="208"/>
      <c r="I16" s="208"/>
      <c r="J16" s="111" t="str">
        <f t="shared" si="15"/>
        <v/>
      </c>
      <c r="K16" s="110" t="str">
        <f t="shared" si="2"/>
        <v/>
      </c>
      <c r="L16" s="855"/>
      <c r="M16" s="113">
        <f t="shared" si="3"/>
        <v>0</v>
      </c>
      <c r="N16" s="127">
        <f t="shared" si="16"/>
        <v>0</v>
      </c>
      <c r="O16" s="113">
        <f t="shared" si="4"/>
        <v>0</v>
      </c>
      <c r="P16" s="114">
        <f t="shared" si="17"/>
        <v>0</v>
      </c>
      <c r="Q16" s="586" t="str">
        <f t="shared" si="18"/>
        <v/>
      </c>
      <c r="R16" s="786"/>
      <c r="S16" s="787"/>
      <c r="T16" s="788"/>
      <c r="U16" s="390">
        <v>44409</v>
      </c>
      <c r="V16" s="390">
        <v>44439</v>
      </c>
      <c r="W16" s="343">
        <f t="shared" si="5"/>
        <v>31</v>
      </c>
      <c r="X16" s="793"/>
      <c r="Y16" s="391">
        <v>75000000</v>
      </c>
      <c r="Z16" s="391">
        <v>75000000</v>
      </c>
      <c r="AA16" s="344">
        <f t="shared" si="21"/>
        <v>0.01</v>
      </c>
      <c r="AB16" s="345">
        <f t="shared" si="6"/>
        <v>63698</v>
      </c>
      <c r="AC16" s="796"/>
      <c r="AD16" s="346">
        <f t="shared" si="7"/>
        <v>75000000</v>
      </c>
      <c r="AE16" s="347">
        <f t="shared" si="19"/>
        <v>1000000</v>
      </c>
      <c r="AF16" s="346">
        <f t="shared" si="8"/>
        <v>75000000</v>
      </c>
      <c r="AG16" s="348">
        <f t="shared" si="9"/>
        <v>1000000</v>
      </c>
      <c r="AI16" s="322"/>
      <c r="AJ16" s="322"/>
      <c r="AK16" s="322"/>
      <c r="AL16" s="322"/>
      <c r="AM16" s="322"/>
      <c r="AN16" s="322"/>
      <c r="AO16" s="322"/>
      <c r="AP16" s="322"/>
      <c r="AQ16" s="322"/>
      <c r="AR16" s="322"/>
      <c r="AS16" s="322"/>
      <c r="AT16" s="322"/>
      <c r="AU16" s="322"/>
      <c r="AV16" s="322"/>
      <c r="AW16" s="322"/>
      <c r="AX16" s="322"/>
      <c r="AY16" s="322"/>
      <c r="AZ16" s="85" t="str">
        <f t="shared" si="20"/>
        <v/>
      </c>
      <c r="BD16" s="180"/>
      <c r="BE16" s="180"/>
      <c r="BK16" s="183" t="str">
        <f t="shared" si="10"/>
        <v/>
      </c>
      <c r="BL16" s="183" t="str">
        <f t="shared" si="11"/>
        <v/>
      </c>
      <c r="BM16" s="186">
        <f t="shared" si="12"/>
        <v>0</v>
      </c>
      <c r="BN16" s="187" t="str">
        <f t="shared" si="13"/>
        <v/>
      </c>
      <c r="BO16" s="187" t="str">
        <f t="shared" si="1"/>
        <v/>
      </c>
      <c r="BP16" s="188">
        <f t="shared" si="14"/>
        <v>0</v>
      </c>
    </row>
    <row r="17" spans="1:68" x14ac:dyDescent="0.15">
      <c r="A17" s="734"/>
      <c r="B17" s="735"/>
      <c r="C17" s="736"/>
      <c r="D17" s="207"/>
      <c r="E17" s="207"/>
      <c r="F17" s="109" t="str">
        <f t="shared" si="0"/>
        <v/>
      </c>
      <c r="G17" s="852"/>
      <c r="H17" s="208"/>
      <c r="I17" s="208"/>
      <c r="J17" s="111" t="str">
        <f t="shared" si="15"/>
        <v/>
      </c>
      <c r="K17" s="110" t="str">
        <f t="shared" si="2"/>
        <v/>
      </c>
      <c r="L17" s="855"/>
      <c r="M17" s="113">
        <f t="shared" si="3"/>
        <v>0</v>
      </c>
      <c r="N17" s="127">
        <f t="shared" si="16"/>
        <v>0</v>
      </c>
      <c r="O17" s="113">
        <f t="shared" si="4"/>
        <v>0</v>
      </c>
      <c r="P17" s="114">
        <f>O16-O17</f>
        <v>0</v>
      </c>
      <c r="Q17" s="586" t="str">
        <f t="shared" si="18"/>
        <v/>
      </c>
      <c r="R17" s="786"/>
      <c r="S17" s="787"/>
      <c r="T17" s="788"/>
      <c r="U17" s="390">
        <v>44440</v>
      </c>
      <c r="V17" s="390">
        <v>44449</v>
      </c>
      <c r="W17" s="343">
        <f t="shared" si="5"/>
        <v>10</v>
      </c>
      <c r="X17" s="793"/>
      <c r="Y17" s="391">
        <v>74000000</v>
      </c>
      <c r="Z17" s="391">
        <v>74000000</v>
      </c>
      <c r="AA17" s="344">
        <f t="shared" si="21"/>
        <v>0.01</v>
      </c>
      <c r="AB17" s="345">
        <f t="shared" si="6"/>
        <v>20273</v>
      </c>
      <c r="AC17" s="796"/>
      <c r="AD17" s="346">
        <f t="shared" si="7"/>
        <v>74000000</v>
      </c>
      <c r="AE17" s="347">
        <f t="shared" si="19"/>
        <v>1000000</v>
      </c>
      <c r="AF17" s="346">
        <f t="shared" si="8"/>
        <v>74000000</v>
      </c>
      <c r="AG17" s="348">
        <f t="shared" si="9"/>
        <v>1000000</v>
      </c>
      <c r="AI17" s="322"/>
      <c r="AJ17" s="322"/>
      <c r="AK17" s="322"/>
      <c r="AL17" s="322"/>
      <c r="AM17" s="322"/>
      <c r="AN17" s="322"/>
      <c r="AO17" s="322"/>
      <c r="AP17" s="322"/>
      <c r="AQ17" s="322"/>
      <c r="AR17" s="322"/>
      <c r="AS17" s="322"/>
      <c r="AT17" s="322"/>
      <c r="AU17" s="322"/>
      <c r="AV17" s="322"/>
      <c r="AW17" s="322"/>
      <c r="AX17" s="322"/>
      <c r="AY17" s="322"/>
      <c r="AZ17" s="85" t="str">
        <f t="shared" si="20"/>
        <v/>
      </c>
      <c r="BD17" s="180"/>
      <c r="BE17" s="180"/>
      <c r="BK17" s="183" t="str">
        <f t="shared" si="10"/>
        <v/>
      </c>
      <c r="BL17" s="183" t="str">
        <f t="shared" si="11"/>
        <v/>
      </c>
      <c r="BM17" s="186">
        <f t="shared" si="12"/>
        <v>0</v>
      </c>
      <c r="BN17" s="187" t="str">
        <f t="shared" si="13"/>
        <v/>
      </c>
      <c r="BO17" s="187" t="str">
        <f>IF(E17="","",IF(E17&lt;D17,"NG",""))</f>
        <v/>
      </c>
      <c r="BP17" s="188">
        <f t="shared" si="14"/>
        <v>0</v>
      </c>
    </row>
    <row r="18" spans="1:68" ht="12.75" thickBot="1" x14ac:dyDescent="0.2">
      <c r="A18" s="737"/>
      <c r="B18" s="738"/>
      <c r="C18" s="739"/>
      <c r="D18" s="307" t="str">
        <f>IF(BP18&gt;0,$BN$6,"")</f>
        <v/>
      </c>
      <c r="E18" s="209"/>
      <c r="F18" s="115"/>
      <c r="G18" s="853"/>
      <c r="H18" s="213"/>
      <c r="I18" s="213"/>
      <c r="J18" s="117" t="str">
        <f t="shared" si="15"/>
        <v/>
      </c>
      <c r="K18" s="116"/>
      <c r="L18" s="856"/>
      <c r="M18" s="119">
        <f t="shared" ref="M18:M26" si="22">IF(H18="",M17,H18)</f>
        <v>0</v>
      </c>
      <c r="N18" s="128">
        <f t="shared" si="16"/>
        <v>0</v>
      </c>
      <c r="O18" s="119">
        <f t="shared" si="4"/>
        <v>0</v>
      </c>
      <c r="P18" s="120">
        <f>O17-O18</f>
        <v>0</v>
      </c>
      <c r="Q18" s="586" t="str">
        <f t="shared" si="18"/>
        <v/>
      </c>
      <c r="R18" s="789"/>
      <c r="S18" s="790"/>
      <c r="T18" s="791"/>
      <c r="U18" s="392"/>
      <c r="V18" s="393"/>
      <c r="W18" s="353"/>
      <c r="X18" s="794"/>
      <c r="Y18" s="394"/>
      <c r="Z18" s="394"/>
      <c r="AA18" s="363">
        <f t="shared" si="21"/>
        <v>0.01</v>
      </c>
      <c r="AB18" s="356"/>
      <c r="AC18" s="797"/>
      <c r="AD18" s="357">
        <f t="shared" si="7"/>
        <v>74000000</v>
      </c>
      <c r="AE18" s="358">
        <f t="shared" si="19"/>
        <v>0</v>
      </c>
      <c r="AF18" s="357">
        <f t="shared" si="8"/>
        <v>74000000</v>
      </c>
      <c r="AG18" s="359">
        <f t="shared" si="9"/>
        <v>0</v>
      </c>
      <c r="AI18" s="322"/>
      <c r="AJ18" s="322"/>
      <c r="AK18" s="322"/>
      <c r="AL18" s="322"/>
      <c r="AM18" s="322"/>
      <c r="AN18" s="322"/>
      <c r="AO18" s="322"/>
      <c r="AP18" s="322"/>
      <c r="AQ18" s="322"/>
      <c r="AR18" s="322"/>
      <c r="AS18" s="322"/>
      <c r="AT18" s="322"/>
      <c r="AU18" s="322"/>
      <c r="AV18" s="322"/>
      <c r="AW18" s="322"/>
      <c r="AX18" s="322"/>
      <c r="AY18" s="322"/>
      <c r="AZ18" s="85" t="str">
        <f t="shared" si="20"/>
        <v/>
      </c>
      <c r="BD18" s="180"/>
      <c r="BE18" s="180"/>
      <c r="BK18" s="183" t="str">
        <f t="shared" si="10"/>
        <v/>
      </c>
      <c r="BL18" s="183" t="str">
        <f t="shared" si="11"/>
        <v/>
      </c>
      <c r="BM18" s="186">
        <f t="shared" si="12"/>
        <v>0</v>
      </c>
      <c r="BN18" s="189"/>
      <c r="BO18" s="190"/>
      <c r="BP18" s="192">
        <f>SUM(BP11:BP17)</f>
        <v>0</v>
      </c>
    </row>
    <row r="19" spans="1:68" x14ac:dyDescent="0.15">
      <c r="A19" s="731" t="s">
        <v>201</v>
      </c>
      <c r="B19" s="732"/>
      <c r="C19" s="733"/>
      <c r="D19" s="210"/>
      <c r="E19" s="210"/>
      <c r="F19" s="103" t="str">
        <f>IF(D19="","",E19-D19+1)</f>
        <v/>
      </c>
      <c r="G19" s="851" t="str">
        <f>IF(F19="","",SUM(F19:F26))</f>
        <v/>
      </c>
      <c r="H19" s="211"/>
      <c r="I19" s="211"/>
      <c r="J19" s="105" t="str">
        <f t="shared" si="15"/>
        <v/>
      </c>
      <c r="K19" s="104" t="str">
        <f t="shared" si="2"/>
        <v/>
      </c>
      <c r="L19" s="854" t="str">
        <f>IF(K19="","",SUM(K19:K26))</f>
        <v/>
      </c>
      <c r="M19" s="107">
        <f t="shared" si="22"/>
        <v>0</v>
      </c>
      <c r="N19" s="126">
        <f>M18-M19</f>
        <v>0</v>
      </c>
      <c r="O19" s="107">
        <f>IF(I19="",O18,I19)</f>
        <v>0</v>
      </c>
      <c r="P19" s="108">
        <f>O18-O19</f>
        <v>0</v>
      </c>
      <c r="Q19" s="586" t="str">
        <f t="shared" si="18"/>
        <v/>
      </c>
      <c r="R19" s="783" t="s">
        <v>201</v>
      </c>
      <c r="S19" s="784"/>
      <c r="T19" s="785"/>
      <c r="U19" s="388">
        <v>44450</v>
      </c>
      <c r="V19" s="388">
        <v>44469</v>
      </c>
      <c r="W19" s="336">
        <f t="shared" ref="W19:W25" si="23">IF(U19="","",V19-U19+1)</f>
        <v>20</v>
      </c>
      <c r="X19" s="792">
        <f>IF(W19="","",SUM(W19:W26))</f>
        <v>181</v>
      </c>
      <c r="Y19" s="389">
        <v>74000000</v>
      </c>
      <c r="Z19" s="389">
        <v>74000000</v>
      </c>
      <c r="AA19" s="360">
        <f t="shared" si="21"/>
        <v>0.01</v>
      </c>
      <c r="AB19" s="338">
        <f t="shared" ref="AB19:AB25" si="24">IF(U19="","",ROUNDDOWN(Z19*AA19*W19/365,0))</f>
        <v>40547</v>
      </c>
      <c r="AC19" s="795">
        <f>IF(AB19="","",SUM(AB19:AB26))</f>
        <v>353039</v>
      </c>
      <c r="AD19" s="339">
        <f t="shared" si="7"/>
        <v>74000000</v>
      </c>
      <c r="AE19" s="361">
        <f>AD18-AD19</f>
        <v>0</v>
      </c>
      <c r="AF19" s="339">
        <f>IF(Z19="",AF18,Z19)</f>
        <v>74000000</v>
      </c>
      <c r="AG19" s="362">
        <f t="shared" si="9"/>
        <v>0</v>
      </c>
      <c r="AI19" s="322"/>
      <c r="AJ19" s="322"/>
      <c r="AK19" s="322"/>
      <c r="AL19" s="322"/>
      <c r="AM19" s="322"/>
      <c r="AN19" s="322"/>
      <c r="AO19" s="322"/>
      <c r="AP19" s="322"/>
      <c r="AQ19" s="322"/>
      <c r="AR19" s="322"/>
      <c r="AS19" s="322"/>
      <c r="AT19" s="322"/>
      <c r="AU19" s="322"/>
      <c r="AV19" s="322"/>
      <c r="AW19" s="322"/>
      <c r="AX19" s="322"/>
      <c r="AY19" s="322"/>
      <c r="AZ19" s="85" t="str">
        <f t="shared" si="20"/>
        <v/>
      </c>
      <c r="BD19" s="180"/>
      <c r="BE19" s="180"/>
      <c r="BK19" s="183" t="str">
        <f t="shared" si="10"/>
        <v/>
      </c>
      <c r="BL19" s="183" t="str">
        <f t="shared" si="11"/>
        <v/>
      </c>
      <c r="BM19" s="186">
        <f t="shared" si="12"/>
        <v>0</v>
      </c>
      <c r="BN19" s="187" t="str">
        <f>IF(D19="","",IF(D19&gt;E19,"NG",""))</f>
        <v/>
      </c>
      <c r="BO19" s="187" t="str">
        <f t="shared" ref="BO19:BO24" si="25">IF(E19="","",IF(D20="","",IF(E19&gt;D20,"NG","")))</f>
        <v/>
      </c>
      <c r="BP19" s="188">
        <f t="shared" ref="BP19:BP25" si="26">COUNTIF(BN19:BO19,"NG")</f>
        <v>0</v>
      </c>
    </row>
    <row r="20" spans="1:68" x14ac:dyDescent="0.15">
      <c r="A20" s="734"/>
      <c r="B20" s="735"/>
      <c r="C20" s="736"/>
      <c r="D20" s="207"/>
      <c r="E20" s="207"/>
      <c r="F20" s="109" t="str">
        <f t="shared" ref="F20:F75" si="27">IF(D20="","",E20-D20+1)</f>
        <v/>
      </c>
      <c r="G20" s="852"/>
      <c r="H20" s="208"/>
      <c r="I20" s="208"/>
      <c r="J20" s="111" t="str">
        <f t="shared" si="15"/>
        <v/>
      </c>
      <c r="K20" s="110" t="str">
        <f t="shared" si="2"/>
        <v/>
      </c>
      <c r="L20" s="855"/>
      <c r="M20" s="113">
        <f t="shared" si="22"/>
        <v>0</v>
      </c>
      <c r="N20" s="127">
        <f t="shared" si="16"/>
        <v>0</v>
      </c>
      <c r="O20" s="113">
        <f t="shared" si="4"/>
        <v>0</v>
      </c>
      <c r="P20" s="114">
        <f t="shared" si="17"/>
        <v>0</v>
      </c>
      <c r="Q20" s="586" t="str">
        <f t="shared" si="18"/>
        <v/>
      </c>
      <c r="R20" s="786"/>
      <c r="S20" s="787"/>
      <c r="T20" s="788"/>
      <c r="U20" s="390">
        <v>44470</v>
      </c>
      <c r="V20" s="390">
        <v>44500</v>
      </c>
      <c r="W20" s="343">
        <f t="shared" si="23"/>
        <v>31</v>
      </c>
      <c r="X20" s="793"/>
      <c r="Y20" s="391">
        <v>73000000</v>
      </c>
      <c r="Z20" s="391">
        <v>73000000</v>
      </c>
      <c r="AA20" s="344">
        <f t="shared" si="21"/>
        <v>0.01</v>
      </c>
      <c r="AB20" s="345">
        <f t="shared" si="24"/>
        <v>62000</v>
      </c>
      <c r="AC20" s="796"/>
      <c r="AD20" s="346">
        <f t="shared" si="7"/>
        <v>73000000</v>
      </c>
      <c r="AE20" s="347">
        <f t="shared" ref="AE20:AE83" si="28">AD19-AD20</f>
        <v>1000000</v>
      </c>
      <c r="AF20" s="346">
        <f t="shared" ref="AF20:AF83" si="29">IF(Z20="",AF19,Z20)</f>
        <v>73000000</v>
      </c>
      <c r="AG20" s="348">
        <f t="shared" ref="AG20:AG83" si="30">AF19-AF20</f>
        <v>1000000</v>
      </c>
      <c r="AI20" s="322"/>
      <c r="AJ20" s="322"/>
      <c r="AK20" s="322"/>
      <c r="AL20" s="322"/>
      <c r="AM20" s="322"/>
      <c r="AN20" s="322"/>
      <c r="AO20" s="322"/>
      <c r="AP20" s="322"/>
      <c r="AQ20" s="322"/>
      <c r="AR20" s="322"/>
      <c r="AS20" s="322"/>
      <c r="AT20" s="322"/>
      <c r="AU20" s="322"/>
      <c r="AV20" s="322"/>
      <c r="AW20" s="322"/>
      <c r="AX20" s="322"/>
      <c r="AY20" s="322"/>
      <c r="AZ20" s="85" t="str">
        <f t="shared" si="20"/>
        <v/>
      </c>
      <c r="BD20" s="180"/>
      <c r="BE20" s="180"/>
      <c r="BK20" s="183" t="str">
        <f t="shared" si="10"/>
        <v/>
      </c>
      <c r="BL20" s="183" t="str">
        <f t="shared" si="11"/>
        <v/>
      </c>
      <c r="BM20" s="186">
        <f t="shared" si="12"/>
        <v>0</v>
      </c>
      <c r="BN20" s="187" t="str">
        <f t="shared" ref="BN20:BN25" si="31">IF(D20="","",IF(D20=E19,"NG",IF(D20&lt;E19,"NG",IF((D20-E19)&gt;1,"NG",""))))</f>
        <v/>
      </c>
      <c r="BO20" s="187" t="str">
        <f t="shared" si="25"/>
        <v/>
      </c>
      <c r="BP20" s="188">
        <f t="shared" si="26"/>
        <v>0</v>
      </c>
    </row>
    <row r="21" spans="1:68" x14ac:dyDescent="0.15">
      <c r="A21" s="734"/>
      <c r="B21" s="735"/>
      <c r="C21" s="736"/>
      <c r="D21" s="207"/>
      <c r="E21" s="207"/>
      <c r="F21" s="109" t="str">
        <f t="shared" si="27"/>
        <v/>
      </c>
      <c r="G21" s="852"/>
      <c r="H21" s="208"/>
      <c r="I21" s="208"/>
      <c r="J21" s="111" t="str">
        <f t="shared" si="15"/>
        <v/>
      </c>
      <c r="K21" s="110" t="str">
        <f t="shared" si="2"/>
        <v/>
      </c>
      <c r="L21" s="855"/>
      <c r="M21" s="113">
        <f t="shared" si="22"/>
        <v>0</v>
      </c>
      <c r="N21" s="127">
        <f t="shared" si="16"/>
        <v>0</v>
      </c>
      <c r="O21" s="113">
        <f t="shared" si="4"/>
        <v>0</v>
      </c>
      <c r="P21" s="114">
        <f t="shared" si="17"/>
        <v>0</v>
      </c>
      <c r="Q21" s="586" t="str">
        <f t="shared" si="18"/>
        <v/>
      </c>
      <c r="R21" s="786"/>
      <c r="S21" s="787"/>
      <c r="T21" s="788"/>
      <c r="U21" s="390">
        <v>44501</v>
      </c>
      <c r="V21" s="390">
        <v>44530</v>
      </c>
      <c r="W21" s="343">
        <f t="shared" si="23"/>
        <v>30</v>
      </c>
      <c r="X21" s="793"/>
      <c r="Y21" s="391">
        <v>72000000</v>
      </c>
      <c r="Z21" s="391">
        <v>72000000</v>
      </c>
      <c r="AA21" s="344">
        <f t="shared" si="21"/>
        <v>0.01</v>
      </c>
      <c r="AB21" s="345">
        <f t="shared" si="24"/>
        <v>59178</v>
      </c>
      <c r="AC21" s="796"/>
      <c r="AD21" s="346">
        <f t="shared" si="7"/>
        <v>72000000</v>
      </c>
      <c r="AE21" s="347">
        <f t="shared" si="28"/>
        <v>1000000</v>
      </c>
      <c r="AF21" s="346">
        <f t="shared" si="29"/>
        <v>72000000</v>
      </c>
      <c r="AG21" s="348">
        <f t="shared" si="30"/>
        <v>1000000</v>
      </c>
      <c r="AI21" s="322"/>
      <c r="AJ21" s="322"/>
      <c r="AK21" s="322"/>
      <c r="AL21" s="322"/>
      <c r="AM21" s="322"/>
      <c r="AN21" s="322"/>
      <c r="AO21" s="322"/>
      <c r="AP21" s="322"/>
      <c r="AQ21" s="322"/>
      <c r="AR21" s="322"/>
      <c r="AS21" s="322"/>
      <c r="AT21" s="322"/>
      <c r="AU21" s="322"/>
      <c r="AV21" s="322"/>
      <c r="AW21" s="322"/>
      <c r="AX21" s="322"/>
      <c r="AY21" s="322"/>
      <c r="AZ21" s="85" t="str">
        <f t="shared" si="20"/>
        <v/>
      </c>
      <c r="BD21" s="180"/>
      <c r="BE21" s="180"/>
      <c r="BK21" s="183" t="str">
        <f t="shared" si="10"/>
        <v/>
      </c>
      <c r="BL21" s="183" t="str">
        <f t="shared" si="11"/>
        <v/>
      </c>
      <c r="BM21" s="183">
        <f t="shared" si="12"/>
        <v>0</v>
      </c>
      <c r="BN21" s="187" t="str">
        <f t="shared" si="31"/>
        <v/>
      </c>
      <c r="BO21" s="187" t="str">
        <f t="shared" si="25"/>
        <v/>
      </c>
      <c r="BP21" s="188">
        <f t="shared" si="26"/>
        <v>0</v>
      </c>
    </row>
    <row r="22" spans="1:68" x14ac:dyDescent="0.15">
      <c r="A22" s="734"/>
      <c r="B22" s="735"/>
      <c r="C22" s="736"/>
      <c r="D22" s="207"/>
      <c r="E22" s="207"/>
      <c r="F22" s="109" t="str">
        <f t="shared" si="27"/>
        <v/>
      </c>
      <c r="G22" s="852"/>
      <c r="H22" s="208"/>
      <c r="I22" s="208"/>
      <c r="J22" s="111" t="str">
        <f t="shared" si="15"/>
        <v/>
      </c>
      <c r="K22" s="110" t="str">
        <f t="shared" si="2"/>
        <v/>
      </c>
      <c r="L22" s="855"/>
      <c r="M22" s="113">
        <f t="shared" si="22"/>
        <v>0</v>
      </c>
      <c r="N22" s="127">
        <f t="shared" si="16"/>
        <v>0</v>
      </c>
      <c r="O22" s="113">
        <f t="shared" si="4"/>
        <v>0</v>
      </c>
      <c r="P22" s="114">
        <f t="shared" si="17"/>
        <v>0</v>
      </c>
      <c r="Q22" s="586" t="str">
        <f t="shared" si="18"/>
        <v/>
      </c>
      <c r="R22" s="786"/>
      <c r="S22" s="787"/>
      <c r="T22" s="788"/>
      <c r="U22" s="390">
        <v>44531</v>
      </c>
      <c r="V22" s="390">
        <v>44561</v>
      </c>
      <c r="W22" s="343">
        <f t="shared" si="23"/>
        <v>31</v>
      </c>
      <c r="X22" s="793"/>
      <c r="Y22" s="391">
        <v>71000000</v>
      </c>
      <c r="Z22" s="391">
        <v>71000000</v>
      </c>
      <c r="AA22" s="344">
        <f t="shared" si="21"/>
        <v>0.01</v>
      </c>
      <c r="AB22" s="345">
        <f t="shared" si="24"/>
        <v>60301</v>
      </c>
      <c r="AC22" s="796"/>
      <c r="AD22" s="346">
        <f t="shared" si="7"/>
        <v>71000000</v>
      </c>
      <c r="AE22" s="347">
        <f t="shared" si="28"/>
        <v>1000000</v>
      </c>
      <c r="AF22" s="346">
        <f t="shared" si="29"/>
        <v>71000000</v>
      </c>
      <c r="AG22" s="348">
        <f t="shared" si="30"/>
        <v>1000000</v>
      </c>
      <c r="AI22" s="322"/>
      <c r="AJ22" s="322"/>
      <c r="AK22" s="322"/>
      <c r="AL22" s="322"/>
      <c r="AM22" s="322"/>
      <c r="AN22" s="322"/>
      <c r="AO22" s="322"/>
      <c r="AP22" s="322"/>
      <c r="AQ22" s="322"/>
      <c r="AR22" s="322"/>
      <c r="AS22" s="322"/>
      <c r="AT22" s="322"/>
      <c r="AU22" s="322"/>
      <c r="AV22" s="322"/>
      <c r="AW22" s="322"/>
      <c r="AX22" s="322"/>
      <c r="AY22" s="322"/>
      <c r="AZ22" s="85" t="str">
        <f t="shared" si="20"/>
        <v/>
      </c>
      <c r="BD22" s="180"/>
      <c r="BE22" s="180"/>
      <c r="BK22" s="183" t="str">
        <f t="shared" si="10"/>
        <v/>
      </c>
      <c r="BL22" s="183" t="str">
        <f t="shared" si="11"/>
        <v/>
      </c>
      <c r="BM22" s="183">
        <f t="shared" si="12"/>
        <v>0</v>
      </c>
      <c r="BN22" s="187" t="str">
        <f t="shared" si="31"/>
        <v/>
      </c>
      <c r="BO22" s="187" t="str">
        <f t="shared" si="25"/>
        <v/>
      </c>
      <c r="BP22" s="188">
        <f t="shared" si="26"/>
        <v>0</v>
      </c>
    </row>
    <row r="23" spans="1:68" x14ac:dyDescent="0.15">
      <c r="A23" s="734"/>
      <c r="B23" s="735"/>
      <c r="C23" s="736"/>
      <c r="D23" s="207"/>
      <c r="E23" s="207"/>
      <c r="F23" s="109" t="str">
        <f t="shared" si="27"/>
        <v/>
      </c>
      <c r="G23" s="852"/>
      <c r="H23" s="208"/>
      <c r="I23" s="208"/>
      <c r="J23" s="111" t="str">
        <f t="shared" si="15"/>
        <v/>
      </c>
      <c r="K23" s="110" t="str">
        <f t="shared" si="2"/>
        <v/>
      </c>
      <c r="L23" s="855"/>
      <c r="M23" s="113">
        <f t="shared" si="22"/>
        <v>0</v>
      </c>
      <c r="N23" s="127">
        <f t="shared" si="16"/>
        <v>0</v>
      </c>
      <c r="O23" s="113">
        <f t="shared" si="4"/>
        <v>0</v>
      </c>
      <c r="P23" s="114">
        <f t="shared" si="17"/>
        <v>0</v>
      </c>
      <c r="Q23" s="586" t="str">
        <f t="shared" si="18"/>
        <v/>
      </c>
      <c r="R23" s="786"/>
      <c r="S23" s="787"/>
      <c r="T23" s="788"/>
      <c r="U23" s="390">
        <v>44562</v>
      </c>
      <c r="V23" s="390">
        <v>44592</v>
      </c>
      <c r="W23" s="343">
        <f t="shared" si="23"/>
        <v>31</v>
      </c>
      <c r="X23" s="793"/>
      <c r="Y23" s="391">
        <v>70000000</v>
      </c>
      <c r="Z23" s="391">
        <v>70000000</v>
      </c>
      <c r="AA23" s="344">
        <f t="shared" si="21"/>
        <v>0.01</v>
      </c>
      <c r="AB23" s="345">
        <f t="shared" si="24"/>
        <v>59452</v>
      </c>
      <c r="AC23" s="796"/>
      <c r="AD23" s="346">
        <f t="shared" si="7"/>
        <v>70000000</v>
      </c>
      <c r="AE23" s="347">
        <f t="shared" si="28"/>
        <v>1000000</v>
      </c>
      <c r="AF23" s="346">
        <f t="shared" si="29"/>
        <v>70000000</v>
      </c>
      <c r="AG23" s="348">
        <f t="shared" si="30"/>
        <v>1000000</v>
      </c>
      <c r="AI23" s="322"/>
      <c r="AJ23" s="322"/>
      <c r="AK23" s="322"/>
      <c r="AL23" s="322"/>
      <c r="AM23" s="322"/>
      <c r="AN23" s="322"/>
      <c r="AO23" s="322"/>
      <c r="AP23" s="322"/>
      <c r="AQ23" s="322"/>
      <c r="AR23" s="322"/>
      <c r="AS23" s="322"/>
      <c r="AT23" s="322"/>
      <c r="AU23" s="322"/>
      <c r="AV23" s="322"/>
      <c r="AW23" s="322"/>
      <c r="AX23" s="322"/>
      <c r="AY23" s="322"/>
      <c r="AZ23" s="85" t="str">
        <f t="shared" si="20"/>
        <v/>
      </c>
      <c r="BD23" s="180"/>
      <c r="BE23" s="180"/>
      <c r="BK23" s="183" t="str">
        <f t="shared" si="10"/>
        <v/>
      </c>
      <c r="BL23" s="183" t="str">
        <f t="shared" si="11"/>
        <v/>
      </c>
      <c r="BM23" s="183">
        <f t="shared" si="12"/>
        <v>0</v>
      </c>
      <c r="BN23" s="187" t="str">
        <f t="shared" si="31"/>
        <v/>
      </c>
      <c r="BO23" s="187" t="str">
        <f t="shared" si="25"/>
        <v/>
      </c>
      <c r="BP23" s="188">
        <f t="shared" si="26"/>
        <v>0</v>
      </c>
    </row>
    <row r="24" spans="1:68" x14ac:dyDescent="0.15">
      <c r="A24" s="734"/>
      <c r="B24" s="735"/>
      <c r="C24" s="736"/>
      <c r="D24" s="207"/>
      <c r="E24" s="207"/>
      <c r="F24" s="109" t="str">
        <f t="shared" si="27"/>
        <v/>
      </c>
      <c r="G24" s="852"/>
      <c r="H24" s="208"/>
      <c r="I24" s="208"/>
      <c r="J24" s="111" t="str">
        <f t="shared" si="15"/>
        <v/>
      </c>
      <c r="K24" s="110" t="str">
        <f t="shared" si="2"/>
        <v/>
      </c>
      <c r="L24" s="855"/>
      <c r="M24" s="113">
        <f t="shared" si="22"/>
        <v>0</v>
      </c>
      <c r="N24" s="127">
        <f t="shared" si="16"/>
        <v>0</v>
      </c>
      <c r="O24" s="113">
        <f t="shared" si="4"/>
        <v>0</v>
      </c>
      <c r="P24" s="114">
        <f t="shared" si="17"/>
        <v>0</v>
      </c>
      <c r="Q24" s="586" t="str">
        <f t="shared" si="18"/>
        <v/>
      </c>
      <c r="R24" s="786"/>
      <c r="S24" s="787"/>
      <c r="T24" s="788"/>
      <c r="U24" s="390">
        <v>44593</v>
      </c>
      <c r="V24" s="390">
        <v>44620</v>
      </c>
      <c r="W24" s="343">
        <f t="shared" si="23"/>
        <v>28</v>
      </c>
      <c r="X24" s="793"/>
      <c r="Y24" s="391">
        <v>69000000</v>
      </c>
      <c r="Z24" s="391">
        <v>69000000</v>
      </c>
      <c r="AA24" s="344">
        <f t="shared" si="21"/>
        <v>0.01</v>
      </c>
      <c r="AB24" s="345">
        <f t="shared" si="24"/>
        <v>52931</v>
      </c>
      <c r="AC24" s="796"/>
      <c r="AD24" s="346">
        <f t="shared" si="7"/>
        <v>69000000</v>
      </c>
      <c r="AE24" s="347">
        <f t="shared" si="28"/>
        <v>1000000</v>
      </c>
      <c r="AF24" s="346">
        <f t="shared" si="29"/>
        <v>69000000</v>
      </c>
      <c r="AG24" s="348">
        <f t="shared" si="30"/>
        <v>1000000</v>
      </c>
      <c r="AI24" s="322"/>
      <c r="AJ24" s="322"/>
      <c r="AK24" s="322"/>
      <c r="AL24" s="322"/>
      <c r="AM24" s="322"/>
      <c r="AN24" s="322"/>
      <c r="AO24" s="322"/>
      <c r="AP24" s="322"/>
      <c r="AQ24" s="322"/>
      <c r="AR24" s="322"/>
      <c r="AS24" s="322"/>
      <c r="AT24" s="322"/>
      <c r="AU24" s="322"/>
      <c r="AV24" s="322"/>
      <c r="AW24" s="322"/>
      <c r="AX24" s="322"/>
      <c r="AY24" s="322"/>
      <c r="AZ24" s="85" t="str">
        <f t="shared" si="20"/>
        <v/>
      </c>
      <c r="BD24" s="180"/>
      <c r="BE24" s="180"/>
      <c r="BK24" s="183" t="str">
        <f t="shared" si="10"/>
        <v/>
      </c>
      <c r="BL24" s="183" t="str">
        <f t="shared" si="11"/>
        <v/>
      </c>
      <c r="BM24" s="183">
        <f t="shared" si="12"/>
        <v>0</v>
      </c>
      <c r="BN24" s="187" t="str">
        <f t="shared" si="31"/>
        <v/>
      </c>
      <c r="BO24" s="187" t="str">
        <f t="shared" si="25"/>
        <v/>
      </c>
      <c r="BP24" s="188">
        <f t="shared" si="26"/>
        <v>0</v>
      </c>
    </row>
    <row r="25" spans="1:68" x14ac:dyDescent="0.15">
      <c r="A25" s="734"/>
      <c r="B25" s="735"/>
      <c r="C25" s="736"/>
      <c r="D25" s="207"/>
      <c r="E25" s="207"/>
      <c r="F25" s="109" t="str">
        <f t="shared" si="27"/>
        <v/>
      </c>
      <c r="G25" s="852"/>
      <c r="H25" s="208"/>
      <c r="I25" s="208"/>
      <c r="J25" s="111" t="str">
        <f>IF(J24="","",$J$11)</f>
        <v/>
      </c>
      <c r="K25" s="110" t="str">
        <f t="shared" si="2"/>
        <v/>
      </c>
      <c r="L25" s="855"/>
      <c r="M25" s="113">
        <f t="shared" si="22"/>
        <v>0</v>
      </c>
      <c r="N25" s="127">
        <f t="shared" si="16"/>
        <v>0</v>
      </c>
      <c r="O25" s="113">
        <f t="shared" si="4"/>
        <v>0</v>
      </c>
      <c r="P25" s="114">
        <f t="shared" si="17"/>
        <v>0</v>
      </c>
      <c r="Q25" s="586" t="str">
        <f t="shared" si="18"/>
        <v/>
      </c>
      <c r="R25" s="786"/>
      <c r="S25" s="787"/>
      <c r="T25" s="788"/>
      <c r="U25" s="390">
        <v>44621</v>
      </c>
      <c r="V25" s="390">
        <v>44630</v>
      </c>
      <c r="W25" s="343">
        <f t="shared" si="23"/>
        <v>10</v>
      </c>
      <c r="X25" s="793"/>
      <c r="Y25" s="391">
        <v>68000000</v>
      </c>
      <c r="Z25" s="391">
        <v>68000000</v>
      </c>
      <c r="AA25" s="344">
        <f t="shared" si="21"/>
        <v>0.01</v>
      </c>
      <c r="AB25" s="345">
        <f t="shared" si="24"/>
        <v>18630</v>
      </c>
      <c r="AC25" s="796"/>
      <c r="AD25" s="346">
        <f t="shared" si="7"/>
        <v>68000000</v>
      </c>
      <c r="AE25" s="347">
        <f t="shared" si="28"/>
        <v>1000000</v>
      </c>
      <c r="AF25" s="346">
        <f t="shared" si="29"/>
        <v>68000000</v>
      </c>
      <c r="AG25" s="348">
        <f t="shared" si="30"/>
        <v>1000000</v>
      </c>
      <c r="AI25" s="322"/>
      <c r="AJ25" s="322"/>
      <c r="AK25" s="322"/>
      <c r="AL25" s="322"/>
      <c r="AM25" s="322"/>
      <c r="AN25" s="322"/>
      <c r="AO25" s="322"/>
      <c r="AP25" s="322"/>
      <c r="AQ25" s="322"/>
      <c r="AR25" s="322"/>
      <c r="AS25" s="322"/>
      <c r="AT25" s="322"/>
      <c r="AU25" s="322"/>
      <c r="AV25" s="322"/>
      <c r="AW25" s="322"/>
      <c r="AX25" s="322"/>
      <c r="AY25" s="322"/>
      <c r="AZ25" s="85" t="str">
        <f t="shared" si="20"/>
        <v/>
      </c>
      <c r="BD25" s="180"/>
      <c r="BE25" s="180"/>
      <c r="BK25" s="183" t="str">
        <f t="shared" si="10"/>
        <v/>
      </c>
      <c r="BL25" s="183" t="str">
        <f t="shared" si="11"/>
        <v/>
      </c>
      <c r="BM25" s="183">
        <f t="shared" si="12"/>
        <v>0</v>
      </c>
      <c r="BN25" s="187" t="str">
        <f t="shared" si="31"/>
        <v/>
      </c>
      <c r="BO25" s="187" t="str">
        <f>IF(E25="","",IF(E25&lt;D25,"NG",""))</f>
        <v/>
      </c>
      <c r="BP25" s="188">
        <f t="shared" si="26"/>
        <v>0</v>
      </c>
    </row>
    <row r="26" spans="1:68" ht="12.75" thickBot="1" x14ac:dyDescent="0.2">
      <c r="A26" s="737"/>
      <c r="B26" s="738"/>
      <c r="C26" s="739"/>
      <c r="D26" s="307" t="str">
        <f>IF(BP26&gt;0,$BN$6,"")</f>
        <v/>
      </c>
      <c r="E26" s="209"/>
      <c r="F26" s="115"/>
      <c r="G26" s="853"/>
      <c r="H26" s="213"/>
      <c r="I26" s="213"/>
      <c r="J26" s="117" t="str">
        <f t="shared" si="15"/>
        <v/>
      </c>
      <c r="K26" s="116"/>
      <c r="L26" s="856"/>
      <c r="M26" s="119">
        <f t="shared" si="22"/>
        <v>0</v>
      </c>
      <c r="N26" s="128">
        <f t="shared" si="16"/>
        <v>0</v>
      </c>
      <c r="O26" s="119">
        <f t="shared" si="4"/>
        <v>0</v>
      </c>
      <c r="P26" s="120">
        <f t="shared" si="17"/>
        <v>0</v>
      </c>
      <c r="Q26" s="586" t="str">
        <f t="shared" si="18"/>
        <v/>
      </c>
      <c r="R26" s="789"/>
      <c r="S26" s="790"/>
      <c r="T26" s="791"/>
      <c r="U26" s="392"/>
      <c r="V26" s="393"/>
      <c r="W26" s="353"/>
      <c r="X26" s="794"/>
      <c r="Y26" s="394"/>
      <c r="Z26" s="394"/>
      <c r="AA26" s="355">
        <f t="shared" si="21"/>
        <v>0.01</v>
      </c>
      <c r="AB26" s="356"/>
      <c r="AC26" s="797"/>
      <c r="AD26" s="357">
        <f t="shared" si="7"/>
        <v>68000000</v>
      </c>
      <c r="AE26" s="358">
        <f t="shared" si="28"/>
        <v>0</v>
      </c>
      <c r="AF26" s="357">
        <f t="shared" si="29"/>
        <v>68000000</v>
      </c>
      <c r="AG26" s="359">
        <f t="shared" si="30"/>
        <v>0</v>
      </c>
      <c r="AI26" s="322"/>
      <c r="AJ26" s="322"/>
      <c r="AK26" s="322"/>
      <c r="AL26" s="322"/>
      <c r="AM26" s="322"/>
      <c r="AN26" s="322"/>
      <c r="AO26" s="322"/>
      <c r="AP26" s="322"/>
      <c r="AQ26" s="322"/>
      <c r="AR26" s="322"/>
      <c r="AS26" s="322"/>
      <c r="AT26" s="322"/>
      <c r="AU26" s="322"/>
      <c r="AV26" s="322"/>
      <c r="AW26" s="322"/>
      <c r="AX26" s="322"/>
      <c r="AY26" s="322"/>
      <c r="AZ26" s="85" t="str">
        <f t="shared" si="20"/>
        <v/>
      </c>
      <c r="BD26" s="180"/>
      <c r="BE26" s="180"/>
      <c r="BK26" s="183" t="str">
        <f t="shared" si="10"/>
        <v/>
      </c>
      <c r="BL26" s="183" t="str">
        <f t="shared" si="11"/>
        <v/>
      </c>
      <c r="BM26" s="183">
        <f t="shared" si="12"/>
        <v>0</v>
      </c>
      <c r="BN26" s="189"/>
      <c r="BO26" s="190"/>
      <c r="BP26" s="192">
        <f>SUM(BP19:BP25)</f>
        <v>0</v>
      </c>
    </row>
    <row r="27" spans="1:68" x14ac:dyDescent="0.15">
      <c r="A27" s="731" t="s">
        <v>202</v>
      </c>
      <c r="B27" s="732"/>
      <c r="C27" s="733"/>
      <c r="D27" s="210"/>
      <c r="E27" s="210"/>
      <c r="F27" s="103" t="str">
        <f t="shared" si="27"/>
        <v/>
      </c>
      <c r="G27" s="851" t="str">
        <f>IF(F27="","",SUM(F27:F34))</f>
        <v/>
      </c>
      <c r="H27" s="211"/>
      <c r="I27" s="211"/>
      <c r="J27" s="105" t="str">
        <f t="shared" si="15"/>
        <v/>
      </c>
      <c r="K27" s="104" t="str">
        <f t="shared" si="2"/>
        <v/>
      </c>
      <c r="L27" s="854" t="str">
        <f>IF(K27="","",SUM(K27:K34))</f>
        <v/>
      </c>
      <c r="M27" s="107">
        <f t="shared" si="3"/>
        <v>0</v>
      </c>
      <c r="N27" s="126">
        <f t="shared" si="16"/>
        <v>0</v>
      </c>
      <c r="O27" s="107">
        <f t="shared" si="4"/>
        <v>0</v>
      </c>
      <c r="P27" s="108">
        <f t="shared" si="17"/>
        <v>0</v>
      </c>
      <c r="Q27" s="586" t="str">
        <f t="shared" si="18"/>
        <v/>
      </c>
      <c r="R27" s="783" t="s">
        <v>202</v>
      </c>
      <c r="S27" s="784"/>
      <c r="T27" s="785"/>
      <c r="U27" s="388">
        <v>44631</v>
      </c>
      <c r="V27" s="388">
        <v>44651</v>
      </c>
      <c r="W27" s="336">
        <f t="shared" ref="W27:W33" si="32">IF(U27="","",V27-U27+1)</f>
        <v>21</v>
      </c>
      <c r="X27" s="792">
        <f>IF(W27="","",SUM(W27:W34))</f>
        <v>184</v>
      </c>
      <c r="Y27" s="389">
        <v>68000000</v>
      </c>
      <c r="Z27" s="389">
        <v>68000000</v>
      </c>
      <c r="AA27" s="395">
        <f t="shared" si="21"/>
        <v>0.01</v>
      </c>
      <c r="AB27" s="338">
        <f t="shared" ref="AB27:AB33" si="33">IF(U27="","",ROUNDDOWN(Z27*AA27*W27/365,0))</f>
        <v>39123</v>
      </c>
      <c r="AC27" s="795">
        <f>IF(AB27="","",SUM(AB27:AB34))</f>
        <v>328517</v>
      </c>
      <c r="AD27" s="339">
        <f t="shared" si="7"/>
        <v>68000000</v>
      </c>
      <c r="AE27" s="361">
        <f t="shared" si="28"/>
        <v>0</v>
      </c>
      <c r="AF27" s="339">
        <f t="shared" si="29"/>
        <v>68000000</v>
      </c>
      <c r="AG27" s="362">
        <f t="shared" si="30"/>
        <v>0</v>
      </c>
      <c r="AI27" s="322"/>
      <c r="AJ27" s="322"/>
      <c r="AK27" s="322"/>
      <c r="AL27" s="322"/>
      <c r="AM27" s="322"/>
      <c r="AN27" s="322"/>
      <c r="AO27" s="322"/>
      <c r="AP27" s="322"/>
      <c r="AQ27" s="322"/>
      <c r="AR27" s="322"/>
      <c r="AS27" s="322"/>
      <c r="AT27" s="322"/>
      <c r="AU27" s="322"/>
      <c r="AV27" s="322"/>
      <c r="AW27" s="322"/>
      <c r="AX27" s="322"/>
      <c r="AY27" s="322"/>
      <c r="AZ27" s="85" t="str">
        <f t="shared" si="20"/>
        <v/>
      </c>
      <c r="BD27" s="180"/>
      <c r="BE27" s="180"/>
      <c r="BK27" s="183" t="str">
        <f t="shared" si="10"/>
        <v/>
      </c>
      <c r="BL27" s="183" t="str">
        <f t="shared" si="11"/>
        <v/>
      </c>
      <c r="BM27" s="183">
        <f t="shared" si="12"/>
        <v>0</v>
      </c>
      <c r="BN27" s="187" t="str">
        <f>IF(D27="","",IF(D27&gt;E27,"NG",""))</f>
        <v/>
      </c>
      <c r="BO27" s="187" t="str">
        <f t="shared" ref="BO27:BO32" si="34">IF(E27="","",IF(D28="","",IF(E27&gt;D28,"NG","")))</f>
        <v/>
      </c>
      <c r="BP27" s="188">
        <f t="shared" ref="BP27:BP33" si="35">COUNTIF(BN27:BO27,"NG")</f>
        <v>0</v>
      </c>
    </row>
    <row r="28" spans="1:68" x14ac:dyDescent="0.15">
      <c r="A28" s="734"/>
      <c r="B28" s="735"/>
      <c r="C28" s="736"/>
      <c r="D28" s="207"/>
      <c r="E28" s="207"/>
      <c r="F28" s="109" t="str">
        <f t="shared" si="27"/>
        <v/>
      </c>
      <c r="G28" s="852"/>
      <c r="H28" s="208"/>
      <c r="I28" s="208"/>
      <c r="J28" s="111" t="str">
        <f t="shared" si="15"/>
        <v/>
      </c>
      <c r="K28" s="110" t="str">
        <f t="shared" si="2"/>
        <v/>
      </c>
      <c r="L28" s="855"/>
      <c r="M28" s="113">
        <f t="shared" si="3"/>
        <v>0</v>
      </c>
      <c r="N28" s="127">
        <f t="shared" si="16"/>
        <v>0</v>
      </c>
      <c r="O28" s="113">
        <f t="shared" si="4"/>
        <v>0</v>
      </c>
      <c r="P28" s="114">
        <f t="shared" si="17"/>
        <v>0</v>
      </c>
      <c r="Q28" s="586" t="str">
        <f t="shared" si="18"/>
        <v/>
      </c>
      <c r="R28" s="786"/>
      <c r="S28" s="787"/>
      <c r="T28" s="788"/>
      <c r="U28" s="390">
        <v>44652</v>
      </c>
      <c r="V28" s="390">
        <v>44681</v>
      </c>
      <c r="W28" s="343">
        <f t="shared" si="32"/>
        <v>30</v>
      </c>
      <c r="X28" s="793"/>
      <c r="Y28" s="391">
        <v>67000000</v>
      </c>
      <c r="Z28" s="391">
        <v>67000000</v>
      </c>
      <c r="AA28" s="344">
        <f t="shared" si="21"/>
        <v>0.01</v>
      </c>
      <c r="AB28" s="345">
        <f t="shared" si="33"/>
        <v>55068</v>
      </c>
      <c r="AC28" s="796"/>
      <c r="AD28" s="346">
        <f t="shared" si="7"/>
        <v>67000000</v>
      </c>
      <c r="AE28" s="347">
        <f t="shared" si="28"/>
        <v>1000000</v>
      </c>
      <c r="AF28" s="346">
        <f t="shared" si="29"/>
        <v>67000000</v>
      </c>
      <c r="AG28" s="348">
        <f t="shared" si="30"/>
        <v>1000000</v>
      </c>
      <c r="AI28" s="322"/>
      <c r="AJ28" s="322"/>
      <c r="AK28" s="322"/>
      <c r="AL28" s="322"/>
      <c r="AM28" s="322"/>
      <c r="AN28" s="322"/>
      <c r="AO28" s="322"/>
      <c r="AP28" s="322"/>
      <c r="AQ28" s="322"/>
      <c r="AR28" s="322"/>
      <c r="AS28" s="322"/>
      <c r="AT28" s="322"/>
      <c r="AU28" s="322"/>
      <c r="AV28" s="322"/>
      <c r="AW28" s="322"/>
      <c r="AX28" s="322"/>
      <c r="AY28" s="322"/>
      <c r="AZ28" s="85" t="str">
        <f t="shared" si="20"/>
        <v/>
      </c>
      <c r="BD28" s="180"/>
      <c r="BE28" s="180"/>
      <c r="BK28" s="183" t="str">
        <f t="shared" si="10"/>
        <v/>
      </c>
      <c r="BL28" s="183" t="str">
        <f t="shared" si="11"/>
        <v/>
      </c>
      <c r="BM28" s="183">
        <f t="shared" si="12"/>
        <v>0</v>
      </c>
      <c r="BN28" s="187" t="str">
        <f t="shared" ref="BN28:BN33" si="36">IF(D28="","",IF(D28=E27,"NG",IF(D28&lt;E27,"NG",IF((D28-E27)&gt;1,"NG",""))))</f>
        <v/>
      </c>
      <c r="BO28" s="187" t="str">
        <f t="shared" si="34"/>
        <v/>
      </c>
      <c r="BP28" s="188">
        <f t="shared" si="35"/>
        <v>0</v>
      </c>
    </row>
    <row r="29" spans="1:68" x14ac:dyDescent="0.15">
      <c r="A29" s="734"/>
      <c r="B29" s="735"/>
      <c r="C29" s="736"/>
      <c r="D29" s="207"/>
      <c r="E29" s="207"/>
      <c r="F29" s="109" t="str">
        <f t="shared" si="27"/>
        <v/>
      </c>
      <c r="G29" s="852"/>
      <c r="H29" s="208"/>
      <c r="I29" s="208"/>
      <c r="J29" s="111" t="str">
        <f t="shared" si="15"/>
        <v/>
      </c>
      <c r="K29" s="110" t="str">
        <f t="shared" si="2"/>
        <v/>
      </c>
      <c r="L29" s="855"/>
      <c r="M29" s="113">
        <f t="shared" si="3"/>
        <v>0</v>
      </c>
      <c r="N29" s="127">
        <f t="shared" si="16"/>
        <v>0</v>
      </c>
      <c r="O29" s="113">
        <f t="shared" si="4"/>
        <v>0</v>
      </c>
      <c r="P29" s="114">
        <f t="shared" si="17"/>
        <v>0</v>
      </c>
      <c r="Q29" s="586" t="str">
        <f t="shared" si="18"/>
        <v/>
      </c>
      <c r="R29" s="786"/>
      <c r="S29" s="787"/>
      <c r="T29" s="788"/>
      <c r="U29" s="390">
        <v>44682</v>
      </c>
      <c r="V29" s="390">
        <v>44712</v>
      </c>
      <c r="W29" s="343">
        <f t="shared" si="32"/>
        <v>31</v>
      </c>
      <c r="X29" s="793"/>
      <c r="Y29" s="391">
        <v>66000000</v>
      </c>
      <c r="Z29" s="391">
        <v>66000000</v>
      </c>
      <c r="AA29" s="344">
        <f t="shared" si="21"/>
        <v>0.01</v>
      </c>
      <c r="AB29" s="345">
        <f t="shared" si="33"/>
        <v>56054</v>
      </c>
      <c r="AC29" s="796"/>
      <c r="AD29" s="346">
        <f t="shared" si="7"/>
        <v>66000000</v>
      </c>
      <c r="AE29" s="347">
        <f t="shared" si="28"/>
        <v>1000000</v>
      </c>
      <c r="AF29" s="346">
        <f t="shared" si="29"/>
        <v>66000000</v>
      </c>
      <c r="AG29" s="348">
        <f t="shared" si="30"/>
        <v>1000000</v>
      </c>
      <c r="AI29" s="322"/>
      <c r="AJ29" s="322"/>
      <c r="AK29" s="322"/>
      <c r="AL29" s="322"/>
      <c r="AM29" s="322"/>
      <c r="AN29" s="322"/>
      <c r="AO29" s="322"/>
      <c r="AP29" s="322"/>
      <c r="AQ29" s="322"/>
      <c r="AR29" s="322"/>
      <c r="AS29" s="322"/>
      <c r="AT29" s="322"/>
      <c r="AU29" s="322"/>
      <c r="AV29" s="322"/>
      <c r="AW29" s="322"/>
      <c r="AX29" s="322"/>
      <c r="AY29" s="322"/>
      <c r="AZ29" s="85" t="str">
        <f t="shared" si="20"/>
        <v/>
      </c>
      <c r="BD29" s="180"/>
      <c r="BE29" s="180"/>
      <c r="BK29" s="183" t="str">
        <f t="shared" si="10"/>
        <v/>
      </c>
      <c r="BL29" s="183" t="str">
        <f t="shared" si="11"/>
        <v/>
      </c>
      <c r="BM29" s="183">
        <f t="shared" si="12"/>
        <v>0</v>
      </c>
      <c r="BN29" s="187" t="str">
        <f t="shared" si="36"/>
        <v/>
      </c>
      <c r="BO29" s="187" t="str">
        <f t="shared" si="34"/>
        <v/>
      </c>
      <c r="BP29" s="188">
        <f t="shared" si="35"/>
        <v>0</v>
      </c>
    </row>
    <row r="30" spans="1:68" x14ac:dyDescent="0.15">
      <c r="A30" s="734"/>
      <c r="B30" s="735"/>
      <c r="C30" s="736"/>
      <c r="D30" s="207"/>
      <c r="E30" s="207"/>
      <c r="F30" s="109" t="str">
        <f t="shared" si="27"/>
        <v/>
      </c>
      <c r="G30" s="852"/>
      <c r="H30" s="208"/>
      <c r="I30" s="208"/>
      <c r="J30" s="111" t="str">
        <f t="shared" si="15"/>
        <v/>
      </c>
      <c r="K30" s="110" t="str">
        <f t="shared" si="2"/>
        <v/>
      </c>
      <c r="L30" s="855"/>
      <c r="M30" s="113">
        <f t="shared" si="3"/>
        <v>0</v>
      </c>
      <c r="N30" s="127">
        <f t="shared" si="16"/>
        <v>0</v>
      </c>
      <c r="O30" s="113">
        <f t="shared" si="4"/>
        <v>0</v>
      </c>
      <c r="P30" s="114">
        <f t="shared" si="17"/>
        <v>0</v>
      </c>
      <c r="Q30" s="586" t="str">
        <f t="shared" si="18"/>
        <v/>
      </c>
      <c r="R30" s="786"/>
      <c r="S30" s="787"/>
      <c r="T30" s="788"/>
      <c r="U30" s="390">
        <v>44713</v>
      </c>
      <c r="V30" s="390">
        <v>44742</v>
      </c>
      <c r="W30" s="343">
        <f t="shared" si="32"/>
        <v>30</v>
      </c>
      <c r="X30" s="793"/>
      <c r="Y30" s="391">
        <v>65000000</v>
      </c>
      <c r="Z30" s="391">
        <v>65000000</v>
      </c>
      <c r="AA30" s="344">
        <f t="shared" si="21"/>
        <v>0.01</v>
      </c>
      <c r="AB30" s="345">
        <f t="shared" si="33"/>
        <v>53424</v>
      </c>
      <c r="AC30" s="796"/>
      <c r="AD30" s="346">
        <f t="shared" si="7"/>
        <v>65000000</v>
      </c>
      <c r="AE30" s="347">
        <f t="shared" si="28"/>
        <v>1000000</v>
      </c>
      <c r="AF30" s="346">
        <f t="shared" si="29"/>
        <v>65000000</v>
      </c>
      <c r="AG30" s="348">
        <f t="shared" si="30"/>
        <v>1000000</v>
      </c>
      <c r="AI30" s="322"/>
      <c r="AJ30" s="322"/>
      <c r="AK30" s="322"/>
      <c r="AL30" s="322"/>
      <c r="AM30" s="322"/>
      <c r="AN30" s="322"/>
      <c r="AO30" s="322"/>
      <c r="AP30" s="322"/>
      <c r="AQ30" s="322"/>
      <c r="AR30" s="322"/>
      <c r="AS30" s="322"/>
      <c r="AT30" s="322"/>
      <c r="AU30" s="322"/>
      <c r="AV30" s="322"/>
      <c r="AW30" s="322"/>
      <c r="AX30" s="322"/>
      <c r="AY30" s="322"/>
      <c r="AZ30" s="85" t="str">
        <f t="shared" si="20"/>
        <v/>
      </c>
      <c r="BD30" s="180"/>
      <c r="BE30" s="180"/>
      <c r="BK30" s="183" t="str">
        <f t="shared" si="10"/>
        <v/>
      </c>
      <c r="BL30" s="183" t="str">
        <f t="shared" si="11"/>
        <v/>
      </c>
      <c r="BM30" s="183">
        <f t="shared" si="12"/>
        <v>0</v>
      </c>
      <c r="BN30" s="187" t="str">
        <f t="shared" si="36"/>
        <v/>
      </c>
      <c r="BO30" s="187" t="str">
        <f t="shared" si="34"/>
        <v/>
      </c>
      <c r="BP30" s="188">
        <f t="shared" si="35"/>
        <v>0</v>
      </c>
    </row>
    <row r="31" spans="1:68" x14ac:dyDescent="0.15">
      <c r="A31" s="734"/>
      <c r="B31" s="735"/>
      <c r="C31" s="736"/>
      <c r="D31" s="207"/>
      <c r="E31" s="207"/>
      <c r="F31" s="109" t="str">
        <f t="shared" si="27"/>
        <v/>
      </c>
      <c r="G31" s="852"/>
      <c r="H31" s="208"/>
      <c r="I31" s="208"/>
      <c r="J31" s="111" t="str">
        <f t="shared" si="15"/>
        <v/>
      </c>
      <c r="K31" s="110" t="str">
        <f t="shared" si="2"/>
        <v/>
      </c>
      <c r="L31" s="855"/>
      <c r="M31" s="113">
        <f t="shared" si="3"/>
        <v>0</v>
      </c>
      <c r="N31" s="127">
        <f t="shared" si="16"/>
        <v>0</v>
      </c>
      <c r="O31" s="113">
        <f t="shared" si="4"/>
        <v>0</v>
      </c>
      <c r="P31" s="114">
        <f t="shared" si="17"/>
        <v>0</v>
      </c>
      <c r="Q31" s="586" t="str">
        <f t="shared" si="18"/>
        <v/>
      </c>
      <c r="R31" s="786"/>
      <c r="S31" s="787"/>
      <c r="T31" s="788"/>
      <c r="U31" s="390">
        <v>44743</v>
      </c>
      <c r="V31" s="390">
        <v>44773</v>
      </c>
      <c r="W31" s="343">
        <f t="shared" si="32"/>
        <v>31</v>
      </c>
      <c r="X31" s="793"/>
      <c r="Y31" s="391">
        <v>64000000</v>
      </c>
      <c r="Z31" s="391">
        <v>64000000</v>
      </c>
      <c r="AA31" s="344">
        <f t="shared" si="21"/>
        <v>0.01</v>
      </c>
      <c r="AB31" s="345">
        <f t="shared" si="33"/>
        <v>54356</v>
      </c>
      <c r="AC31" s="796"/>
      <c r="AD31" s="346">
        <f t="shared" si="7"/>
        <v>64000000</v>
      </c>
      <c r="AE31" s="347">
        <f t="shared" si="28"/>
        <v>1000000</v>
      </c>
      <c r="AF31" s="346">
        <f t="shared" si="29"/>
        <v>64000000</v>
      </c>
      <c r="AG31" s="348">
        <f t="shared" si="30"/>
        <v>1000000</v>
      </c>
      <c r="AI31" s="322"/>
      <c r="AJ31" s="322"/>
      <c r="AK31" s="322"/>
      <c r="AL31" s="322"/>
      <c r="AM31" s="322"/>
      <c r="AN31" s="322"/>
      <c r="AO31" s="322"/>
      <c r="AP31" s="322"/>
      <c r="AQ31" s="322"/>
      <c r="AR31" s="322"/>
      <c r="AS31" s="322"/>
      <c r="AT31" s="322"/>
      <c r="AU31" s="322"/>
      <c r="AV31" s="322"/>
      <c r="AW31" s="322"/>
      <c r="AX31" s="322"/>
      <c r="AY31" s="322"/>
      <c r="AZ31" s="85" t="str">
        <f t="shared" si="20"/>
        <v/>
      </c>
      <c r="BD31" s="180"/>
      <c r="BE31" s="180"/>
      <c r="BK31" s="183" t="str">
        <f t="shared" si="10"/>
        <v/>
      </c>
      <c r="BL31" s="183" t="str">
        <f t="shared" si="11"/>
        <v/>
      </c>
      <c r="BM31" s="183">
        <f t="shared" si="12"/>
        <v>0</v>
      </c>
      <c r="BN31" s="187" t="str">
        <f t="shared" si="36"/>
        <v/>
      </c>
      <c r="BO31" s="187" t="str">
        <f t="shared" si="34"/>
        <v/>
      </c>
      <c r="BP31" s="188">
        <f t="shared" si="35"/>
        <v>0</v>
      </c>
    </row>
    <row r="32" spans="1:68" x14ac:dyDescent="0.15">
      <c r="A32" s="734"/>
      <c r="B32" s="735"/>
      <c r="C32" s="736"/>
      <c r="D32" s="207"/>
      <c r="E32" s="207"/>
      <c r="F32" s="109" t="str">
        <f t="shared" si="27"/>
        <v/>
      </c>
      <c r="G32" s="852"/>
      <c r="H32" s="208"/>
      <c r="I32" s="208"/>
      <c r="J32" s="111" t="str">
        <f t="shared" si="15"/>
        <v/>
      </c>
      <c r="K32" s="110" t="str">
        <f t="shared" si="2"/>
        <v/>
      </c>
      <c r="L32" s="855"/>
      <c r="M32" s="113">
        <f t="shared" si="3"/>
        <v>0</v>
      </c>
      <c r="N32" s="127">
        <f t="shared" si="16"/>
        <v>0</v>
      </c>
      <c r="O32" s="113">
        <f t="shared" si="4"/>
        <v>0</v>
      </c>
      <c r="P32" s="114">
        <f t="shared" si="17"/>
        <v>0</v>
      </c>
      <c r="Q32" s="586" t="str">
        <f t="shared" si="18"/>
        <v/>
      </c>
      <c r="R32" s="786"/>
      <c r="S32" s="787"/>
      <c r="T32" s="788"/>
      <c r="U32" s="390">
        <v>44774</v>
      </c>
      <c r="V32" s="390">
        <v>44804</v>
      </c>
      <c r="W32" s="343">
        <f t="shared" si="32"/>
        <v>31</v>
      </c>
      <c r="X32" s="793"/>
      <c r="Y32" s="391">
        <v>63000000</v>
      </c>
      <c r="Z32" s="391">
        <v>63000000</v>
      </c>
      <c r="AA32" s="344">
        <f t="shared" si="21"/>
        <v>0.01</v>
      </c>
      <c r="AB32" s="345">
        <f t="shared" si="33"/>
        <v>53506</v>
      </c>
      <c r="AC32" s="796"/>
      <c r="AD32" s="346">
        <f t="shared" si="7"/>
        <v>63000000</v>
      </c>
      <c r="AE32" s="347">
        <f t="shared" si="28"/>
        <v>1000000</v>
      </c>
      <c r="AF32" s="346">
        <f t="shared" si="29"/>
        <v>63000000</v>
      </c>
      <c r="AG32" s="348">
        <f t="shared" si="30"/>
        <v>1000000</v>
      </c>
      <c r="AI32" s="322"/>
      <c r="AJ32" s="322"/>
      <c r="AK32" s="322"/>
      <c r="AL32" s="322"/>
      <c r="AM32" s="322"/>
      <c r="AN32" s="322"/>
      <c r="AO32" s="322"/>
      <c r="AP32" s="322"/>
      <c r="AQ32" s="322"/>
      <c r="AR32" s="322"/>
      <c r="AS32" s="322"/>
      <c r="AT32" s="322"/>
      <c r="AU32" s="322"/>
      <c r="AV32" s="322"/>
      <c r="AW32" s="322"/>
      <c r="AX32" s="322"/>
      <c r="AY32" s="322"/>
      <c r="AZ32" s="85" t="str">
        <f t="shared" si="20"/>
        <v/>
      </c>
      <c r="BD32" s="180"/>
      <c r="BE32" s="180"/>
      <c r="BK32" s="183" t="str">
        <f t="shared" si="10"/>
        <v/>
      </c>
      <c r="BL32" s="183" t="str">
        <f t="shared" si="11"/>
        <v/>
      </c>
      <c r="BM32" s="183">
        <f t="shared" si="12"/>
        <v>0</v>
      </c>
      <c r="BN32" s="187" t="str">
        <f t="shared" si="36"/>
        <v/>
      </c>
      <c r="BO32" s="187" t="str">
        <f t="shared" si="34"/>
        <v/>
      </c>
      <c r="BP32" s="188">
        <f t="shared" si="35"/>
        <v>0</v>
      </c>
    </row>
    <row r="33" spans="1:68" x14ac:dyDescent="0.15">
      <c r="A33" s="734"/>
      <c r="B33" s="735"/>
      <c r="C33" s="736"/>
      <c r="D33" s="207"/>
      <c r="E33" s="207"/>
      <c r="F33" s="109" t="str">
        <f t="shared" si="27"/>
        <v/>
      </c>
      <c r="G33" s="852"/>
      <c r="H33" s="208"/>
      <c r="I33" s="208"/>
      <c r="J33" s="111" t="str">
        <f t="shared" si="15"/>
        <v/>
      </c>
      <c r="K33" s="110" t="str">
        <f t="shared" si="2"/>
        <v/>
      </c>
      <c r="L33" s="855"/>
      <c r="M33" s="113">
        <f t="shared" si="3"/>
        <v>0</v>
      </c>
      <c r="N33" s="127">
        <f t="shared" si="16"/>
        <v>0</v>
      </c>
      <c r="O33" s="113">
        <f t="shared" si="4"/>
        <v>0</v>
      </c>
      <c r="P33" s="114">
        <f t="shared" si="17"/>
        <v>0</v>
      </c>
      <c r="Q33" s="586" t="str">
        <f t="shared" si="18"/>
        <v/>
      </c>
      <c r="R33" s="786"/>
      <c r="S33" s="787"/>
      <c r="T33" s="788"/>
      <c r="U33" s="390">
        <v>44805</v>
      </c>
      <c r="V33" s="390">
        <v>44814</v>
      </c>
      <c r="W33" s="343">
        <f t="shared" si="32"/>
        <v>10</v>
      </c>
      <c r="X33" s="793"/>
      <c r="Y33" s="391">
        <v>62000000</v>
      </c>
      <c r="Z33" s="391">
        <v>62000000</v>
      </c>
      <c r="AA33" s="344">
        <f t="shared" si="21"/>
        <v>0.01</v>
      </c>
      <c r="AB33" s="345">
        <f t="shared" si="33"/>
        <v>16986</v>
      </c>
      <c r="AC33" s="796"/>
      <c r="AD33" s="346">
        <f t="shared" si="7"/>
        <v>62000000</v>
      </c>
      <c r="AE33" s="347">
        <f t="shared" si="28"/>
        <v>1000000</v>
      </c>
      <c r="AF33" s="346">
        <f t="shared" si="29"/>
        <v>62000000</v>
      </c>
      <c r="AG33" s="348">
        <f t="shared" si="30"/>
        <v>1000000</v>
      </c>
      <c r="AI33" s="322"/>
      <c r="AJ33" s="322"/>
      <c r="AK33" s="322"/>
      <c r="AL33" s="322"/>
      <c r="AM33" s="322"/>
      <c r="AN33" s="322"/>
      <c r="AO33" s="322"/>
      <c r="AP33" s="322"/>
      <c r="AQ33" s="322"/>
      <c r="AR33" s="322"/>
      <c r="AS33" s="322"/>
      <c r="AT33" s="322"/>
      <c r="AU33" s="322"/>
      <c r="AV33" s="322"/>
      <c r="AW33" s="322"/>
      <c r="AX33" s="322"/>
      <c r="AY33" s="322"/>
      <c r="AZ33" s="85" t="str">
        <f t="shared" si="20"/>
        <v/>
      </c>
      <c r="BD33" s="180"/>
      <c r="BE33" s="180"/>
      <c r="BK33" s="183" t="str">
        <f t="shared" si="10"/>
        <v/>
      </c>
      <c r="BL33" s="183" t="str">
        <f t="shared" si="11"/>
        <v/>
      </c>
      <c r="BM33" s="183">
        <f t="shared" si="12"/>
        <v>0</v>
      </c>
      <c r="BN33" s="187" t="str">
        <f t="shared" si="36"/>
        <v/>
      </c>
      <c r="BO33" s="187" t="str">
        <f>IF(E33="","",IF(E33&lt;D33,"NG",""))</f>
        <v/>
      </c>
      <c r="BP33" s="188">
        <f t="shared" si="35"/>
        <v>0</v>
      </c>
    </row>
    <row r="34" spans="1:68" ht="12.75" thickBot="1" x14ac:dyDescent="0.2">
      <c r="A34" s="737"/>
      <c r="B34" s="738"/>
      <c r="C34" s="739"/>
      <c r="D34" s="307" t="str">
        <f>IF(BP34&gt;0,$BN$6,"")</f>
        <v/>
      </c>
      <c r="E34" s="209"/>
      <c r="F34" s="115"/>
      <c r="G34" s="853"/>
      <c r="H34" s="213"/>
      <c r="I34" s="213"/>
      <c r="J34" s="117" t="str">
        <f t="shared" si="15"/>
        <v/>
      </c>
      <c r="K34" s="116"/>
      <c r="L34" s="856"/>
      <c r="M34" s="119">
        <f t="shared" si="3"/>
        <v>0</v>
      </c>
      <c r="N34" s="128">
        <f t="shared" si="16"/>
        <v>0</v>
      </c>
      <c r="O34" s="119">
        <f t="shared" si="4"/>
        <v>0</v>
      </c>
      <c r="P34" s="120">
        <f t="shared" si="17"/>
        <v>0</v>
      </c>
      <c r="Q34" s="586" t="str">
        <f t="shared" si="18"/>
        <v/>
      </c>
      <c r="R34" s="789"/>
      <c r="S34" s="790"/>
      <c r="T34" s="791"/>
      <c r="U34" s="392" t="str">
        <f>IF(BP34&gt;0,$AX$6,"")</f>
        <v/>
      </c>
      <c r="V34" s="393"/>
      <c r="W34" s="353"/>
      <c r="X34" s="794"/>
      <c r="Y34" s="394"/>
      <c r="Z34" s="394"/>
      <c r="AA34" s="363">
        <f t="shared" si="21"/>
        <v>0.01</v>
      </c>
      <c r="AB34" s="356"/>
      <c r="AC34" s="797"/>
      <c r="AD34" s="357">
        <f t="shared" si="7"/>
        <v>62000000</v>
      </c>
      <c r="AE34" s="358">
        <f t="shared" si="28"/>
        <v>0</v>
      </c>
      <c r="AF34" s="357">
        <f t="shared" si="29"/>
        <v>62000000</v>
      </c>
      <c r="AG34" s="359">
        <f t="shared" si="30"/>
        <v>0</v>
      </c>
      <c r="AI34" s="322"/>
      <c r="AJ34" s="322"/>
      <c r="AK34" s="322"/>
      <c r="AL34" s="322"/>
      <c r="AM34" s="322"/>
      <c r="AN34" s="322"/>
      <c r="AO34" s="322"/>
      <c r="AP34" s="322"/>
      <c r="AQ34" s="322"/>
      <c r="AR34" s="322"/>
      <c r="AS34" s="322"/>
      <c r="AT34" s="322"/>
      <c r="AU34" s="322"/>
      <c r="AV34" s="322"/>
      <c r="AW34" s="322"/>
      <c r="AX34" s="322"/>
      <c r="AY34" s="322"/>
      <c r="AZ34" s="85" t="str">
        <f t="shared" si="20"/>
        <v/>
      </c>
      <c r="BD34" s="180"/>
      <c r="BE34" s="180"/>
      <c r="BK34" s="183" t="str">
        <f t="shared" si="10"/>
        <v/>
      </c>
      <c r="BL34" s="183" t="str">
        <f t="shared" si="11"/>
        <v/>
      </c>
      <c r="BM34" s="183">
        <f t="shared" si="12"/>
        <v>0</v>
      </c>
      <c r="BN34" s="189"/>
      <c r="BO34" s="190"/>
      <c r="BP34" s="192">
        <f>SUM(BP27:BP33)</f>
        <v>0</v>
      </c>
    </row>
    <row r="35" spans="1:68" x14ac:dyDescent="0.15">
      <c r="A35" s="731" t="s">
        <v>203</v>
      </c>
      <c r="B35" s="732"/>
      <c r="C35" s="733"/>
      <c r="D35" s="210"/>
      <c r="E35" s="210"/>
      <c r="F35" s="103" t="str">
        <f t="shared" si="27"/>
        <v/>
      </c>
      <c r="G35" s="851" t="str">
        <f>IF(F35="","",SUM(F35:F42))</f>
        <v/>
      </c>
      <c r="H35" s="211"/>
      <c r="I35" s="211"/>
      <c r="J35" s="105" t="str">
        <f t="shared" si="15"/>
        <v/>
      </c>
      <c r="K35" s="104" t="str">
        <f t="shared" si="2"/>
        <v/>
      </c>
      <c r="L35" s="854" t="str">
        <f>IF(K35="","",SUM(K35:K42))</f>
        <v/>
      </c>
      <c r="M35" s="107">
        <f t="shared" si="3"/>
        <v>0</v>
      </c>
      <c r="N35" s="126">
        <f t="shared" si="16"/>
        <v>0</v>
      </c>
      <c r="O35" s="107">
        <f t="shared" si="4"/>
        <v>0</v>
      </c>
      <c r="P35" s="108">
        <f t="shared" si="17"/>
        <v>0</v>
      </c>
      <c r="Q35" s="586" t="str">
        <f t="shared" si="18"/>
        <v/>
      </c>
      <c r="R35" s="783" t="s">
        <v>203</v>
      </c>
      <c r="S35" s="784"/>
      <c r="T35" s="785"/>
      <c r="U35" s="388">
        <v>44815</v>
      </c>
      <c r="V35" s="388">
        <v>44834</v>
      </c>
      <c r="W35" s="336">
        <f t="shared" ref="W35:W41" si="37">IF(U35="","",V35-U35+1)</f>
        <v>20</v>
      </c>
      <c r="X35" s="792">
        <f>IF(W35="","",SUM(W35:W42))</f>
        <v>181</v>
      </c>
      <c r="Y35" s="389">
        <v>62000000</v>
      </c>
      <c r="Z35" s="389">
        <v>62000000</v>
      </c>
      <c r="AA35" s="360">
        <f t="shared" si="21"/>
        <v>0.01</v>
      </c>
      <c r="AB35" s="338">
        <f t="shared" ref="AB35:AB41" si="38">IF(U35="","",ROUNDDOWN(Z35*AA35*W35/365,0))</f>
        <v>33972</v>
      </c>
      <c r="AC35" s="795">
        <f>IF(AB35="","",SUM(AB35:AB42))</f>
        <v>293532</v>
      </c>
      <c r="AD35" s="339">
        <f t="shared" si="7"/>
        <v>62000000</v>
      </c>
      <c r="AE35" s="361">
        <f t="shared" si="28"/>
        <v>0</v>
      </c>
      <c r="AF35" s="339">
        <f t="shared" si="29"/>
        <v>62000000</v>
      </c>
      <c r="AG35" s="362">
        <f t="shared" si="30"/>
        <v>0</v>
      </c>
      <c r="AI35" s="322"/>
      <c r="AJ35" s="322"/>
      <c r="AK35" s="322"/>
      <c r="AL35" s="322"/>
      <c r="AM35" s="322"/>
      <c r="AN35" s="322"/>
      <c r="AO35" s="322"/>
      <c r="AP35" s="322"/>
      <c r="AQ35" s="322"/>
      <c r="AR35" s="322"/>
      <c r="AS35" s="322"/>
      <c r="AT35" s="322"/>
      <c r="AU35" s="322"/>
      <c r="AV35" s="322"/>
      <c r="AW35" s="322"/>
      <c r="AX35" s="322"/>
      <c r="AY35" s="322"/>
      <c r="AZ35" s="85" t="str">
        <f t="shared" si="20"/>
        <v/>
      </c>
      <c r="BD35" s="180"/>
      <c r="BE35" s="180"/>
      <c r="BK35" s="183" t="str">
        <f t="shared" si="10"/>
        <v/>
      </c>
      <c r="BL35" s="183" t="str">
        <f t="shared" si="11"/>
        <v/>
      </c>
      <c r="BM35" s="183">
        <f t="shared" si="12"/>
        <v>0</v>
      </c>
      <c r="BN35" s="187" t="str">
        <f>IF(D35="","",IF(D35&gt;E35,"NG",""))</f>
        <v/>
      </c>
      <c r="BO35" s="187" t="str">
        <f t="shared" ref="BO35:BO40" si="39">IF(E35="","",IF(D36="","",IF(E35&gt;D36,"NG","")))</f>
        <v/>
      </c>
      <c r="BP35" s="188">
        <f t="shared" ref="BP35:BP41" si="40">COUNTIF(BN35:BO35,"NG")</f>
        <v>0</v>
      </c>
    </row>
    <row r="36" spans="1:68" x14ac:dyDescent="0.15">
      <c r="A36" s="734"/>
      <c r="B36" s="735"/>
      <c r="C36" s="736"/>
      <c r="D36" s="207"/>
      <c r="E36" s="207"/>
      <c r="F36" s="109" t="str">
        <f t="shared" si="27"/>
        <v/>
      </c>
      <c r="G36" s="852"/>
      <c r="H36" s="208"/>
      <c r="I36" s="208"/>
      <c r="J36" s="111" t="str">
        <f t="shared" si="15"/>
        <v/>
      </c>
      <c r="K36" s="110" t="str">
        <f t="shared" si="2"/>
        <v/>
      </c>
      <c r="L36" s="855"/>
      <c r="M36" s="113">
        <f t="shared" si="3"/>
        <v>0</v>
      </c>
      <c r="N36" s="127">
        <f t="shared" si="16"/>
        <v>0</v>
      </c>
      <c r="O36" s="113">
        <f t="shared" si="4"/>
        <v>0</v>
      </c>
      <c r="P36" s="114">
        <f t="shared" si="17"/>
        <v>0</v>
      </c>
      <c r="Q36" s="586" t="str">
        <f t="shared" si="18"/>
        <v/>
      </c>
      <c r="R36" s="786"/>
      <c r="S36" s="787"/>
      <c r="T36" s="788"/>
      <c r="U36" s="390">
        <v>44835</v>
      </c>
      <c r="V36" s="390">
        <v>44865</v>
      </c>
      <c r="W36" s="343">
        <f t="shared" si="37"/>
        <v>31</v>
      </c>
      <c r="X36" s="793"/>
      <c r="Y36" s="391">
        <v>61000000</v>
      </c>
      <c r="Z36" s="391">
        <v>61000000</v>
      </c>
      <c r="AA36" s="344">
        <f t="shared" si="21"/>
        <v>0.01</v>
      </c>
      <c r="AB36" s="345">
        <f t="shared" si="38"/>
        <v>51808</v>
      </c>
      <c r="AC36" s="796"/>
      <c r="AD36" s="346">
        <f t="shared" si="7"/>
        <v>61000000</v>
      </c>
      <c r="AE36" s="347">
        <f t="shared" si="28"/>
        <v>1000000</v>
      </c>
      <c r="AF36" s="346">
        <f t="shared" si="29"/>
        <v>61000000</v>
      </c>
      <c r="AG36" s="348">
        <f t="shared" si="30"/>
        <v>1000000</v>
      </c>
      <c r="AI36" s="322"/>
      <c r="AJ36" s="322"/>
      <c r="AK36" s="322"/>
      <c r="AL36" s="322"/>
      <c r="AM36" s="322"/>
      <c r="AN36" s="322"/>
      <c r="AO36" s="322"/>
      <c r="AP36" s="322"/>
      <c r="AQ36" s="322"/>
      <c r="AR36" s="322"/>
      <c r="AS36" s="322"/>
      <c r="AT36" s="322"/>
      <c r="AU36" s="322"/>
      <c r="AV36" s="322"/>
      <c r="AW36" s="322"/>
      <c r="AX36" s="322"/>
      <c r="AY36" s="322"/>
      <c r="AZ36" s="85" t="str">
        <f t="shared" si="20"/>
        <v/>
      </c>
      <c r="BD36" s="180"/>
      <c r="BE36" s="180"/>
      <c r="BK36" s="183" t="str">
        <f t="shared" si="10"/>
        <v/>
      </c>
      <c r="BL36" s="183" t="str">
        <f t="shared" si="11"/>
        <v/>
      </c>
      <c r="BM36" s="183">
        <f t="shared" si="12"/>
        <v>0</v>
      </c>
      <c r="BN36" s="187" t="str">
        <f t="shared" ref="BN36:BN41" si="41">IF(D36="","",IF(D36=E35,"NG",IF(D36&lt;E35,"NG",IF((D36-E35)&gt;1,"NG",""))))</f>
        <v/>
      </c>
      <c r="BO36" s="187" t="str">
        <f t="shared" si="39"/>
        <v/>
      </c>
      <c r="BP36" s="188">
        <f t="shared" si="40"/>
        <v>0</v>
      </c>
    </row>
    <row r="37" spans="1:68" x14ac:dyDescent="0.15">
      <c r="A37" s="734"/>
      <c r="B37" s="735"/>
      <c r="C37" s="736"/>
      <c r="D37" s="207"/>
      <c r="E37" s="207"/>
      <c r="F37" s="109" t="str">
        <f t="shared" si="27"/>
        <v/>
      </c>
      <c r="G37" s="852"/>
      <c r="H37" s="208"/>
      <c r="I37" s="208"/>
      <c r="J37" s="111" t="str">
        <f t="shared" si="15"/>
        <v/>
      </c>
      <c r="K37" s="110" t="str">
        <f t="shared" si="2"/>
        <v/>
      </c>
      <c r="L37" s="855"/>
      <c r="M37" s="113">
        <f t="shared" si="3"/>
        <v>0</v>
      </c>
      <c r="N37" s="127">
        <f t="shared" si="16"/>
        <v>0</v>
      </c>
      <c r="O37" s="113">
        <f t="shared" si="4"/>
        <v>0</v>
      </c>
      <c r="P37" s="114">
        <f t="shared" si="17"/>
        <v>0</v>
      </c>
      <c r="Q37" s="586" t="str">
        <f t="shared" si="18"/>
        <v/>
      </c>
      <c r="R37" s="786"/>
      <c r="S37" s="787"/>
      <c r="T37" s="788"/>
      <c r="U37" s="390">
        <v>44866</v>
      </c>
      <c r="V37" s="390">
        <v>44895</v>
      </c>
      <c r="W37" s="343">
        <f t="shared" si="37"/>
        <v>30</v>
      </c>
      <c r="X37" s="793"/>
      <c r="Y37" s="391">
        <v>60000000</v>
      </c>
      <c r="Z37" s="391">
        <v>60000000</v>
      </c>
      <c r="AA37" s="344">
        <f t="shared" si="21"/>
        <v>0.01</v>
      </c>
      <c r="AB37" s="345">
        <f t="shared" si="38"/>
        <v>49315</v>
      </c>
      <c r="AC37" s="796"/>
      <c r="AD37" s="346">
        <f t="shared" si="7"/>
        <v>60000000</v>
      </c>
      <c r="AE37" s="347">
        <f t="shared" si="28"/>
        <v>1000000</v>
      </c>
      <c r="AF37" s="346">
        <f t="shared" si="29"/>
        <v>60000000</v>
      </c>
      <c r="AG37" s="348">
        <f t="shared" si="30"/>
        <v>1000000</v>
      </c>
      <c r="AI37" s="322"/>
      <c r="AJ37" s="322"/>
      <c r="AK37" s="322"/>
      <c r="AL37" s="322"/>
      <c r="AM37" s="322"/>
      <c r="AN37" s="322"/>
      <c r="AO37" s="322"/>
      <c r="AP37" s="322"/>
      <c r="AQ37" s="322"/>
      <c r="AR37" s="322"/>
      <c r="AS37" s="322"/>
      <c r="AT37" s="322"/>
      <c r="AU37" s="322"/>
      <c r="AV37" s="322"/>
      <c r="AW37" s="322"/>
      <c r="AX37" s="322"/>
      <c r="AY37" s="322"/>
      <c r="AZ37" s="85" t="str">
        <f t="shared" si="20"/>
        <v/>
      </c>
      <c r="BD37" s="180"/>
      <c r="BE37" s="180"/>
      <c r="BK37" s="183" t="str">
        <f t="shared" si="10"/>
        <v/>
      </c>
      <c r="BL37" s="183" t="str">
        <f t="shared" si="11"/>
        <v/>
      </c>
      <c r="BM37" s="183">
        <f t="shared" si="12"/>
        <v>0</v>
      </c>
      <c r="BN37" s="187" t="str">
        <f t="shared" si="41"/>
        <v/>
      </c>
      <c r="BO37" s="187" t="str">
        <f t="shared" si="39"/>
        <v/>
      </c>
      <c r="BP37" s="188">
        <f t="shared" si="40"/>
        <v>0</v>
      </c>
    </row>
    <row r="38" spans="1:68" x14ac:dyDescent="0.15">
      <c r="A38" s="734"/>
      <c r="B38" s="735"/>
      <c r="C38" s="736"/>
      <c r="D38" s="207"/>
      <c r="E38" s="207"/>
      <c r="F38" s="109" t="str">
        <f t="shared" si="27"/>
        <v/>
      </c>
      <c r="G38" s="852"/>
      <c r="H38" s="208"/>
      <c r="I38" s="208"/>
      <c r="J38" s="111" t="str">
        <f t="shared" si="15"/>
        <v/>
      </c>
      <c r="K38" s="110" t="str">
        <f t="shared" si="2"/>
        <v/>
      </c>
      <c r="L38" s="855"/>
      <c r="M38" s="113">
        <f t="shared" si="3"/>
        <v>0</v>
      </c>
      <c r="N38" s="127">
        <f t="shared" si="16"/>
        <v>0</v>
      </c>
      <c r="O38" s="113">
        <f t="shared" si="4"/>
        <v>0</v>
      </c>
      <c r="P38" s="114">
        <f t="shared" si="17"/>
        <v>0</v>
      </c>
      <c r="Q38" s="586" t="str">
        <f t="shared" si="18"/>
        <v/>
      </c>
      <c r="R38" s="786"/>
      <c r="S38" s="787"/>
      <c r="T38" s="788"/>
      <c r="U38" s="390">
        <v>44896</v>
      </c>
      <c r="V38" s="390">
        <v>44926</v>
      </c>
      <c r="W38" s="343">
        <f t="shared" si="37"/>
        <v>31</v>
      </c>
      <c r="X38" s="793"/>
      <c r="Y38" s="391">
        <v>59000000</v>
      </c>
      <c r="Z38" s="391">
        <v>59000000</v>
      </c>
      <c r="AA38" s="344">
        <f t="shared" si="21"/>
        <v>0.01</v>
      </c>
      <c r="AB38" s="345">
        <f t="shared" si="38"/>
        <v>50109</v>
      </c>
      <c r="AC38" s="796"/>
      <c r="AD38" s="346">
        <f t="shared" si="7"/>
        <v>59000000</v>
      </c>
      <c r="AE38" s="347">
        <f t="shared" si="28"/>
        <v>1000000</v>
      </c>
      <c r="AF38" s="346">
        <f t="shared" si="29"/>
        <v>59000000</v>
      </c>
      <c r="AG38" s="348">
        <f t="shared" si="30"/>
        <v>1000000</v>
      </c>
      <c r="AI38" s="322"/>
      <c r="AJ38" s="322"/>
      <c r="AK38" s="322"/>
      <c r="AL38" s="322"/>
      <c r="AM38" s="322"/>
      <c r="AN38" s="322"/>
      <c r="AO38" s="322"/>
      <c r="AP38" s="322"/>
      <c r="AQ38" s="322"/>
      <c r="AR38" s="322"/>
      <c r="AS38" s="322"/>
      <c r="AT38" s="322"/>
      <c r="AU38" s="322"/>
      <c r="AV38" s="322"/>
      <c r="AW38" s="322"/>
      <c r="AX38" s="322"/>
      <c r="AY38" s="322"/>
      <c r="AZ38" s="85" t="str">
        <f t="shared" si="20"/>
        <v/>
      </c>
      <c r="BD38" s="180"/>
      <c r="BE38" s="180"/>
      <c r="BK38" s="183" t="str">
        <f t="shared" si="10"/>
        <v/>
      </c>
      <c r="BL38" s="183" t="str">
        <f t="shared" si="11"/>
        <v/>
      </c>
      <c r="BM38" s="183">
        <f t="shared" si="12"/>
        <v>0</v>
      </c>
      <c r="BN38" s="187" t="str">
        <f t="shared" si="41"/>
        <v/>
      </c>
      <c r="BO38" s="187" t="str">
        <f t="shared" si="39"/>
        <v/>
      </c>
      <c r="BP38" s="188">
        <f t="shared" si="40"/>
        <v>0</v>
      </c>
    </row>
    <row r="39" spans="1:68" x14ac:dyDescent="0.15">
      <c r="A39" s="734"/>
      <c r="B39" s="735"/>
      <c r="C39" s="736"/>
      <c r="D39" s="207"/>
      <c r="E39" s="207"/>
      <c r="F39" s="109" t="str">
        <f t="shared" si="27"/>
        <v/>
      </c>
      <c r="G39" s="852"/>
      <c r="H39" s="208"/>
      <c r="I39" s="208"/>
      <c r="J39" s="111" t="str">
        <f t="shared" si="15"/>
        <v/>
      </c>
      <c r="K39" s="110" t="str">
        <f t="shared" si="2"/>
        <v/>
      </c>
      <c r="L39" s="855"/>
      <c r="M39" s="113">
        <f t="shared" si="3"/>
        <v>0</v>
      </c>
      <c r="N39" s="127">
        <f t="shared" si="16"/>
        <v>0</v>
      </c>
      <c r="O39" s="113">
        <f t="shared" si="4"/>
        <v>0</v>
      </c>
      <c r="P39" s="114">
        <f t="shared" si="17"/>
        <v>0</v>
      </c>
      <c r="Q39" s="586" t="str">
        <f t="shared" si="18"/>
        <v/>
      </c>
      <c r="R39" s="786"/>
      <c r="S39" s="787"/>
      <c r="T39" s="788"/>
      <c r="U39" s="390">
        <v>44927</v>
      </c>
      <c r="V39" s="390">
        <v>44957</v>
      </c>
      <c r="W39" s="343">
        <f t="shared" si="37"/>
        <v>31</v>
      </c>
      <c r="X39" s="793"/>
      <c r="Y39" s="391">
        <v>58000000</v>
      </c>
      <c r="Z39" s="391">
        <v>58000000</v>
      </c>
      <c r="AA39" s="344">
        <f t="shared" si="21"/>
        <v>0.01</v>
      </c>
      <c r="AB39" s="345">
        <f t="shared" si="38"/>
        <v>49260</v>
      </c>
      <c r="AC39" s="796"/>
      <c r="AD39" s="346">
        <f t="shared" si="7"/>
        <v>58000000</v>
      </c>
      <c r="AE39" s="347">
        <f t="shared" si="28"/>
        <v>1000000</v>
      </c>
      <c r="AF39" s="346">
        <f t="shared" si="29"/>
        <v>58000000</v>
      </c>
      <c r="AG39" s="348">
        <f t="shared" si="30"/>
        <v>1000000</v>
      </c>
      <c r="AI39" s="322"/>
      <c r="AJ39" s="322"/>
      <c r="AK39" s="322"/>
      <c r="AL39" s="322"/>
      <c r="AM39" s="322"/>
      <c r="AN39" s="322"/>
      <c r="AO39" s="322"/>
      <c r="AP39" s="322"/>
      <c r="AQ39" s="322"/>
      <c r="AR39" s="322"/>
      <c r="AS39" s="322"/>
      <c r="AT39" s="322"/>
      <c r="AU39" s="322"/>
      <c r="AV39" s="322"/>
      <c r="AW39" s="322"/>
      <c r="AX39" s="322"/>
      <c r="AY39" s="322"/>
      <c r="AZ39" s="85" t="str">
        <f t="shared" si="20"/>
        <v/>
      </c>
      <c r="BD39" s="180"/>
      <c r="BE39" s="180"/>
      <c r="BK39" s="183" t="str">
        <f t="shared" si="10"/>
        <v/>
      </c>
      <c r="BL39" s="183" t="str">
        <f t="shared" si="11"/>
        <v/>
      </c>
      <c r="BM39" s="183">
        <f t="shared" si="12"/>
        <v>0</v>
      </c>
      <c r="BN39" s="187" t="str">
        <f t="shared" si="41"/>
        <v/>
      </c>
      <c r="BO39" s="187" t="str">
        <f t="shared" si="39"/>
        <v/>
      </c>
      <c r="BP39" s="188">
        <f t="shared" si="40"/>
        <v>0</v>
      </c>
    </row>
    <row r="40" spans="1:68" x14ac:dyDescent="0.15">
      <c r="A40" s="734"/>
      <c r="B40" s="735"/>
      <c r="C40" s="736"/>
      <c r="D40" s="207"/>
      <c r="E40" s="207"/>
      <c r="F40" s="109" t="str">
        <f t="shared" si="27"/>
        <v/>
      </c>
      <c r="G40" s="852"/>
      <c r="H40" s="208"/>
      <c r="I40" s="208"/>
      <c r="J40" s="111" t="str">
        <f t="shared" si="15"/>
        <v/>
      </c>
      <c r="K40" s="110" t="str">
        <f t="shared" si="2"/>
        <v/>
      </c>
      <c r="L40" s="855"/>
      <c r="M40" s="113">
        <f t="shared" si="3"/>
        <v>0</v>
      </c>
      <c r="N40" s="127">
        <f t="shared" si="16"/>
        <v>0</v>
      </c>
      <c r="O40" s="113">
        <f t="shared" si="4"/>
        <v>0</v>
      </c>
      <c r="P40" s="114">
        <f t="shared" si="17"/>
        <v>0</v>
      </c>
      <c r="Q40" s="586" t="str">
        <f t="shared" si="18"/>
        <v/>
      </c>
      <c r="R40" s="786"/>
      <c r="S40" s="787"/>
      <c r="T40" s="788"/>
      <c r="U40" s="390">
        <v>44958</v>
      </c>
      <c r="V40" s="390">
        <v>44985</v>
      </c>
      <c r="W40" s="343">
        <f t="shared" si="37"/>
        <v>28</v>
      </c>
      <c r="X40" s="793"/>
      <c r="Y40" s="391">
        <v>57000000</v>
      </c>
      <c r="Z40" s="391">
        <v>57000000</v>
      </c>
      <c r="AA40" s="344">
        <f t="shared" si="21"/>
        <v>0.01</v>
      </c>
      <c r="AB40" s="345">
        <f t="shared" si="38"/>
        <v>43726</v>
      </c>
      <c r="AC40" s="796"/>
      <c r="AD40" s="346">
        <f t="shared" si="7"/>
        <v>57000000</v>
      </c>
      <c r="AE40" s="347">
        <f t="shared" si="28"/>
        <v>1000000</v>
      </c>
      <c r="AF40" s="346">
        <f t="shared" si="29"/>
        <v>57000000</v>
      </c>
      <c r="AG40" s="348">
        <f t="shared" si="30"/>
        <v>1000000</v>
      </c>
      <c r="AI40" s="322"/>
      <c r="AJ40" s="322"/>
      <c r="AK40" s="322"/>
      <c r="AL40" s="322"/>
      <c r="AM40" s="322"/>
      <c r="AN40" s="322"/>
      <c r="AO40" s="322"/>
      <c r="AP40" s="322"/>
      <c r="AQ40" s="322"/>
      <c r="AR40" s="322"/>
      <c r="AS40" s="322"/>
      <c r="AT40" s="322"/>
      <c r="AU40" s="322"/>
      <c r="AV40" s="322"/>
      <c r="AW40" s="322"/>
      <c r="AX40" s="322"/>
      <c r="AY40" s="322"/>
      <c r="AZ40" s="85" t="str">
        <f t="shared" si="20"/>
        <v/>
      </c>
      <c r="BD40" s="180"/>
      <c r="BE40" s="180"/>
      <c r="BK40" s="183" t="str">
        <f t="shared" si="10"/>
        <v/>
      </c>
      <c r="BL40" s="183" t="str">
        <f t="shared" si="11"/>
        <v/>
      </c>
      <c r="BM40" s="183">
        <f t="shared" si="12"/>
        <v>0</v>
      </c>
      <c r="BN40" s="187" t="str">
        <f t="shared" si="41"/>
        <v/>
      </c>
      <c r="BO40" s="187" t="str">
        <f t="shared" si="39"/>
        <v/>
      </c>
      <c r="BP40" s="188">
        <f t="shared" si="40"/>
        <v>0</v>
      </c>
    </row>
    <row r="41" spans="1:68" x14ac:dyDescent="0.15">
      <c r="A41" s="734"/>
      <c r="B41" s="735"/>
      <c r="C41" s="736"/>
      <c r="D41" s="207"/>
      <c r="E41" s="207"/>
      <c r="F41" s="109" t="str">
        <f t="shared" si="27"/>
        <v/>
      </c>
      <c r="G41" s="852"/>
      <c r="H41" s="208"/>
      <c r="I41" s="208"/>
      <c r="J41" s="111" t="str">
        <f t="shared" si="15"/>
        <v/>
      </c>
      <c r="K41" s="110" t="str">
        <f t="shared" si="2"/>
        <v/>
      </c>
      <c r="L41" s="855"/>
      <c r="M41" s="113">
        <f t="shared" si="3"/>
        <v>0</v>
      </c>
      <c r="N41" s="127">
        <f t="shared" si="16"/>
        <v>0</v>
      </c>
      <c r="O41" s="113">
        <f t="shared" si="4"/>
        <v>0</v>
      </c>
      <c r="P41" s="114">
        <f t="shared" si="17"/>
        <v>0</v>
      </c>
      <c r="Q41" s="586" t="str">
        <f t="shared" si="18"/>
        <v/>
      </c>
      <c r="R41" s="786"/>
      <c r="S41" s="787"/>
      <c r="T41" s="788"/>
      <c r="U41" s="390">
        <v>44986</v>
      </c>
      <c r="V41" s="390">
        <v>44995</v>
      </c>
      <c r="W41" s="343">
        <f t="shared" si="37"/>
        <v>10</v>
      </c>
      <c r="X41" s="793"/>
      <c r="Y41" s="391">
        <v>56000000</v>
      </c>
      <c r="Z41" s="391">
        <v>56000000</v>
      </c>
      <c r="AA41" s="344">
        <f t="shared" si="21"/>
        <v>0.01</v>
      </c>
      <c r="AB41" s="345">
        <f t="shared" si="38"/>
        <v>15342</v>
      </c>
      <c r="AC41" s="796"/>
      <c r="AD41" s="346">
        <f t="shared" si="7"/>
        <v>56000000</v>
      </c>
      <c r="AE41" s="347">
        <f t="shared" si="28"/>
        <v>1000000</v>
      </c>
      <c r="AF41" s="346">
        <f t="shared" si="29"/>
        <v>56000000</v>
      </c>
      <c r="AG41" s="348">
        <f t="shared" si="30"/>
        <v>1000000</v>
      </c>
      <c r="AI41" s="322"/>
      <c r="AJ41" s="322"/>
      <c r="AK41" s="322"/>
      <c r="AL41" s="322"/>
      <c r="AM41" s="322"/>
      <c r="AN41" s="322"/>
      <c r="AO41" s="322"/>
      <c r="AP41" s="322"/>
      <c r="AQ41" s="322"/>
      <c r="AR41" s="322"/>
      <c r="AS41" s="322"/>
      <c r="AT41" s="322"/>
      <c r="AU41" s="322"/>
      <c r="AV41" s="322"/>
      <c r="AW41" s="322"/>
      <c r="AX41" s="322"/>
      <c r="AY41" s="322"/>
      <c r="AZ41" s="85" t="str">
        <f t="shared" si="20"/>
        <v/>
      </c>
      <c r="BD41" s="180"/>
      <c r="BE41" s="180"/>
      <c r="BK41" s="183" t="str">
        <f t="shared" si="10"/>
        <v/>
      </c>
      <c r="BL41" s="183" t="str">
        <f t="shared" si="11"/>
        <v/>
      </c>
      <c r="BM41" s="183">
        <f t="shared" si="12"/>
        <v>0</v>
      </c>
      <c r="BN41" s="187" t="str">
        <f t="shared" si="41"/>
        <v/>
      </c>
      <c r="BO41" s="187" t="str">
        <f>IF(E41="","",IF(E41&lt;D41,"NG",""))</f>
        <v/>
      </c>
      <c r="BP41" s="188">
        <f t="shared" si="40"/>
        <v>0</v>
      </c>
    </row>
    <row r="42" spans="1:68" ht="12.75" thickBot="1" x14ac:dyDescent="0.2">
      <c r="A42" s="737"/>
      <c r="B42" s="738"/>
      <c r="C42" s="739"/>
      <c r="D42" s="307" t="str">
        <f>IF(BP42&gt;0,$BN$6,"")</f>
        <v/>
      </c>
      <c r="E42" s="209"/>
      <c r="F42" s="115"/>
      <c r="G42" s="853"/>
      <c r="H42" s="213"/>
      <c r="I42" s="213"/>
      <c r="J42" s="117" t="str">
        <f t="shared" si="15"/>
        <v/>
      </c>
      <c r="K42" s="116"/>
      <c r="L42" s="856"/>
      <c r="M42" s="119">
        <f t="shared" si="3"/>
        <v>0</v>
      </c>
      <c r="N42" s="128">
        <f t="shared" si="16"/>
        <v>0</v>
      </c>
      <c r="O42" s="119">
        <f t="shared" si="4"/>
        <v>0</v>
      </c>
      <c r="P42" s="120">
        <f t="shared" si="17"/>
        <v>0</v>
      </c>
      <c r="Q42" s="586" t="str">
        <f t="shared" si="18"/>
        <v/>
      </c>
      <c r="R42" s="789"/>
      <c r="S42" s="790"/>
      <c r="T42" s="791"/>
      <c r="U42" s="392" t="str">
        <f>IF(BP42&gt;0,$AX$6,"")</f>
        <v/>
      </c>
      <c r="V42" s="393"/>
      <c r="W42" s="353"/>
      <c r="X42" s="794"/>
      <c r="Y42" s="394"/>
      <c r="Z42" s="394"/>
      <c r="AA42" s="355">
        <f t="shared" si="21"/>
        <v>0.01</v>
      </c>
      <c r="AB42" s="356"/>
      <c r="AC42" s="797"/>
      <c r="AD42" s="357">
        <f t="shared" si="7"/>
        <v>56000000</v>
      </c>
      <c r="AE42" s="358">
        <f t="shared" si="28"/>
        <v>0</v>
      </c>
      <c r="AF42" s="357">
        <f t="shared" si="29"/>
        <v>56000000</v>
      </c>
      <c r="AG42" s="359">
        <f t="shared" si="30"/>
        <v>0</v>
      </c>
      <c r="AI42" s="322"/>
      <c r="AJ42" s="322"/>
      <c r="AK42" s="322"/>
      <c r="AL42" s="322"/>
      <c r="AM42" s="322"/>
      <c r="AN42" s="322"/>
      <c r="AO42" s="322"/>
      <c r="AP42" s="322"/>
      <c r="AQ42" s="322"/>
      <c r="AR42" s="322"/>
      <c r="AS42" s="322"/>
      <c r="AT42" s="322"/>
      <c r="AU42" s="322"/>
      <c r="AV42" s="322"/>
      <c r="AW42" s="322"/>
      <c r="AX42" s="322"/>
      <c r="AY42" s="322"/>
      <c r="AZ42" s="85" t="str">
        <f t="shared" si="20"/>
        <v/>
      </c>
      <c r="BD42" s="180"/>
      <c r="BE42" s="180"/>
      <c r="BK42" s="183" t="str">
        <f t="shared" si="10"/>
        <v/>
      </c>
      <c r="BL42" s="183" t="str">
        <f t="shared" si="11"/>
        <v/>
      </c>
      <c r="BM42" s="183">
        <f t="shared" si="12"/>
        <v>0</v>
      </c>
      <c r="BN42" s="189"/>
      <c r="BO42" s="190"/>
      <c r="BP42" s="192">
        <f>SUM(BP35:BP41)</f>
        <v>0</v>
      </c>
    </row>
    <row r="43" spans="1:68" x14ac:dyDescent="0.15">
      <c r="A43" s="731" t="s">
        <v>204</v>
      </c>
      <c r="B43" s="732"/>
      <c r="C43" s="733"/>
      <c r="D43" s="212"/>
      <c r="E43" s="212"/>
      <c r="F43" s="129" t="str">
        <f t="shared" si="27"/>
        <v/>
      </c>
      <c r="G43" s="851" t="str">
        <f>IF(F43="","",SUM(F43:F50))</f>
        <v/>
      </c>
      <c r="H43" s="211"/>
      <c r="I43" s="211"/>
      <c r="J43" s="131" t="str">
        <f t="shared" si="15"/>
        <v/>
      </c>
      <c r="K43" s="130" t="str">
        <f t="shared" si="2"/>
        <v/>
      </c>
      <c r="L43" s="854" t="str">
        <f>IF(K43="","",SUM(K43:K50))</f>
        <v/>
      </c>
      <c r="M43" s="132">
        <f t="shared" si="3"/>
        <v>0</v>
      </c>
      <c r="N43" s="133">
        <f t="shared" si="16"/>
        <v>0</v>
      </c>
      <c r="O43" s="132">
        <f t="shared" si="4"/>
        <v>0</v>
      </c>
      <c r="P43" s="134">
        <f t="shared" si="17"/>
        <v>0</v>
      </c>
      <c r="Q43" s="586" t="str">
        <f t="shared" si="18"/>
        <v/>
      </c>
      <c r="R43" s="783" t="s">
        <v>204</v>
      </c>
      <c r="S43" s="784"/>
      <c r="T43" s="785"/>
      <c r="U43" s="396">
        <v>44996</v>
      </c>
      <c r="V43" s="396">
        <v>45016</v>
      </c>
      <c r="W43" s="397">
        <f t="shared" ref="W43:W49" si="42">IF(U43="","",V43-U43+1)</f>
        <v>21</v>
      </c>
      <c r="X43" s="792">
        <f>IF(W43="","",SUM(W43:W50))</f>
        <v>184</v>
      </c>
      <c r="Y43" s="389">
        <v>56000000</v>
      </c>
      <c r="Z43" s="389">
        <v>56000000</v>
      </c>
      <c r="AA43" s="395">
        <f t="shared" si="21"/>
        <v>0.01</v>
      </c>
      <c r="AB43" s="398">
        <f t="shared" ref="AB43:AB49" si="43">IF(U43="","",ROUNDDOWN(Z43*AA43*W43/365,0))</f>
        <v>32219</v>
      </c>
      <c r="AC43" s="795">
        <f>IF(AB43="","",SUM(AB43:AB50))</f>
        <v>268025</v>
      </c>
      <c r="AD43" s="399">
        <f t="shared" si="7"/>
        <v>56000000</v>
      </c>
      <c r="AE43" s="400">
        <f t="shared" si="28"/>
        <v>0</v>
      </c>
      <c r="AF43" s="399">
        <f t="shared" si="29"/>
        <v>56000000</v>
      </c>
      <c r="AG43" s="401">
        <f t="shared" si="30"/>
        <v>0</v>
      </c>
      <c r="AI43" s="322"/>
      <c r="AJ43" s="322"/>
      <c r="AK43" s="322"/>
      <c r="AL43" s="322"/>
      <c r="AM43" s="322"/>
      <c r="AN43" s="322"/>
      <c r="AO43" s="322"/>
      <c r="AP43" s="322"/>
      <c r="AQ43" s="322"/>
      <c r="AR43" s="322"/>
      <c r="AS43" s="322"/>
      <c r="AT43" s="322"/>
      <c r="AU43" s="322"/>
      <c r="AV43" s="322"/>
      <c r="AW43" s="322"/>
      <c r="AX43" s="322"/>
      <c r="AY43" s="322"/>
      <c r="AZ43" s="85" t="str">
        <f t="shared" si="20"/>
        <v/>
      </c>
      <c r="BD43" s="180"/>
      <c r="BE43" s="180"/>
      <c r="BK43" s="183" t="str">
        <f t="shared" si="10"/>
        <v/>
      </c>
      <c r="BL43" s="183" t="str">
        <f t="shared" si="11"/>
        <v/>
      </c>
      <c r="BM43" s="183">
        <f t="shared" si="12"/>
        <v>0</v>
      </c>
      <c r="BN43" s="187" t="str">
        <f>IF(D43="","",IF(D43&gt;E43,"NG",""))</f>
        <v/>
      </c>
      <c r="BO43" s="187" t="str">
        <f t="shared" ref="BO43:BO48" si="44">IF(E43="","",IF(D44="","",IF(E43&gt;D44,"NG","")))</f>
        <v/>
      </c>
      <c r="BP43" s="188">
        <f t="shared" ref="BP43:BP49" si="45">COUNTIF(BN43:BO43,"NG")</f>
        <v>0</v>
      </c>
    </row>
    <row r="44" spans="1:68" x14ac:dyDescent="0.15">
      <c r="A44" s="734"/>
      <c r="B44" s="735"/>
      <c r="C44" s="736"/>
      <c r="D44" s="207"/>
      <c r="E44" s="207"/>
      <c r="F44" s="109" t="str">
        <f t="shared" si="27"/>
        <v/>
      </c>
      <c r="G44" s="852"/>
      <c r="H44" s="208"/>
      <c r="I44" s="208"/>
      <c r="J44" s="111" t="str">
        <f t="shared" si="15"/>
        <v/>
      </c>
      <c r="K44" s="110" t="str">
        <f t="shared" si="2"/>
        <v/>
      </c>
      <c r="L44" s="855"/>
      <c r="M44" s="113">
        <f t="shared" si="3"/>
        <v>0</v>
      </c>
      <c r="N44" s="127">
        <f t="shared" si="16"/>
        <v>0</v>
      </c>
      <c r="O44" s="113">
        <f t="shared" si="4"/>
        <v>0</v>
      </c>
      <c r="P44" s="114">
        <f t="shared" si="17"/>
        <v>0</v>
      </c>
      <c r="Q44" s="586" t="str">
        <f t="shared" si="18"/>
        <v/>
      </c>
      <c r="R44" s="786"/>
      <c r="S44" s="787"/>
      <c r="T44" s="788"/>
      <c r="U44" s="390">
        <v>45017</v>
      </c>
      <c r="V44" s="390">
        <v>45046</v>
      </c>
      <c r="W44" s="343">
        <f t="shared" si="42"/>
        <v>30</v>
      </c>
      <c r="X44" s="793"/>
      <c r="Y44" s="391">
        <v>55000000</v>
      </c>
      <c r="Z44" s="391">
        <v>55000000</v>
      </c>
      <c r="AA44" s="344">
        <f t="shared" si="21"/>
        <v>0.01</v>
      </c>
      <c r="AB44" s="345">
        <f t="shared" si="43"/>
        <v>45205</v>
      </c>
      <c r="AC44" s="796"/>
      <c r="AD44" s="346">
        <f t="shared" si="7"/>
        <v>55000000</v>
      </c>
      <c r="AE44" s="347">
        <f t="shared" si="28"/>
        <v>1000000</v>
      </c>
      <c r="AF44" s="346">
        <f t="shared" si="29"/>
        <v>55000000</v>
      </c>
      <c r="AG44" s="348">
        <f t="shared" si="30"/>
        <v>1000000</v>
      </c>
      <c r="AI44" s="322"/>
      <c r="AJ44" s="322"/>
      <c r="AK44" s="322"/>
      <c r="AL44" s="322"/>
      <c r="AM44" s="322"/>
      <c r="AN44" s="322"/>
      <c r="AO44" s="322"/>
      <c r="AP44" s="322"/>
      <c r="AQ44" s="322"/>
      <c r="AR44" s="322"/>
      <c r="AS44" s="322"/>
      <c r="AT44" s="322"/>
      <c r="AU44" s="322"/>
      <c r="AV44" s="322"/>
      <c r="AW44" s="322"/>
      <c r="AX44" s="322"/>
      <c r="AY44" s="322"/>
      <c r="AZ44" s="85" t="str">
        <f t="shared" si="20"/>
        <v/>
      </c>
      <c r="BD44" s="180"/>
      <c r="BE44" s="180"/>
      <c r="BK44" s="183" t="str">
        <f t="shared" ref="BK44:BK75" si="46">IF(N44=0,"",IF(N44=$BK$9,"","NG"))</f>
        <v/>
      </c>
      <c r="BL44" s="183" t="str">
        <f t="shared" ref="BL44:BL75" si="47">IF(P44=0,"",IF(P44=$BL$9,"","NG"))</f>
        <v/>
      </c>
      <c r="BM44" s="183">
        <f t="shared" si="12"/>
        <v>0</v>
      </c>
      <c r="BN44" s="187" t="str">
        <f t="shared" ref="BN44:BN49" si="48">IF(D44="","",IF(D44=E43,"NG",IF(D44&lt;E43,"NG",IF((D44-E43)&gt;1,"NG",""))))</f>
        <v/>
      </c>
      <c r="BO44" s="187" t="str">
        <f t="shared" si="44"/>
        <v/>
      </c>
      <c r="BP44" s="188">
        <f t="shared" si="45"/>
        <v>0</v>
      </c>
    </row>
    <row r="45" spans="1:68" x14ac:dyDescent="0.15">
      <c r="A45" s="734"/>
      <c r="B45" s="735"/>
      <c r="C45" s="736"/>
      <c r="D45" s="207"/>
      <c r="E45" s="207"/>
      <c r="F45" s="109" t="str">
        <f t="shared" si="27"/>
        <v/>
      </c>
      <c r="G45" s="852"/>
      <c r="H45" s="208"/>
      <c r="I45" s="208"/>
      <c r="J45" s="111" t="str">
        <f t="shared" si="15"/>
        <v/>
      </c>
      <c r="K45" s="110" t="str">
        <f t="shared" si="2"/>
        <v/>
      </c>
      <c r="L45" s="855"/>
      <c r="M45" s="113">
        <f t="shared" si="3"/>
        <v>0</v>
      </c>
      <c r="N45" s="127">
        <f t="shared" si="16"/>
        <v>0</v>
      </c>
      <c r="O45" s="113">
        <f t="shared" si="4"/>
        <v>0</v>
      </c>
      <c r="P45" s="114">
        <f t="shared" si="17"/>
        <v>0</v>
      </c>
      <c r="Q45" s="586" t="str">
        <f t="shared" si="18"/>
        <v/>
      </c>
      <c r="R45" s="786"/>
      <c r="S45" s="787"/>
      <c r="T45" s="788"/>
      <c r="U45" s="390">
        <v>45047</v>
      </c>
      <c r="V45" s="390">
        <v>45077</v>
      </c>
      <c r="W45" s="343">
        <f t="shared" si="42"/>
        <v>31</v>
      </c>
      <c r="X45" s="793"/>
      <c r="Y45" s="391">
        <v>54000000</v>
      </c>
      <c r="Z45" s="391">
        <v>54000000</v>
      </c>
      <c r="AA45" s="344">
        <f t="shared" si="21"/>
        <v>0.01</v>
      </c>
      <c r="AB45" s="345">
        <f t="shared" si="43"/>
        <v>45863</v>
      </c>
      <c r="AC45" s="796"/>
      <c r="AD45" s="346">
        <f t="shared" si="7"/>
        <v>54000000</v>
      </c>
      <c r="AE45" s="347">
        <f t="shared" si="28"/>
        <v>1000000</v>
      </c>
      <c r="AF45" s="346">
        <f t="shared" si="29"/>
        <v>54000000</v>
      </c>
      <c r="AG45" s="348">
        <f t="shared" si="30"/>
        <v>1000000</v>
      </c>
      <c r="AI45" s="322"/>
      <c r="AJ45" s="322"/>
      <c r="AK45" s="322"/>
      <c r="AL45" s="322"/>
      <c r="AM45" s="322"/>
      <c r="AN45" s="322"/>
      <c r="AO45" s="322"/>
      <c r="AP45" s="322"/>
      <c r="AQ45" s="322"/>
      <c r="AR45" s="322"/>
      <c r="AS45" s="322"/>
      <c r="AT45" s="322"/>
      <c r="AU45" s="322"/>
      <c r="AV45" s="322"/>
      <c r="AW45" s="322"/>
      <c r="AX45" s="322"/>
      <c r="AY45" s="322"/>
      <c r="AZ45" s="85" t="str">
        <f t="shared" si="20"/>
        <v/>
      </c>
      <c r="BD45" s="180"/>
      <c r="BE45" s="180"/>
      <c r="BK45" s="183" t="str">
        <f t="shared" si="46"/>
        <v/>
      </c>
      <c r="BL45" s="183" t="str">
        <f t="shared" si="47"/>
        <v/>
      </c>
      <c r="BM45" s="183">
        <f t="shared" si="12"/>
        <v>0</v>
      </c>
      <c r="BN45" s="187" t="str">
        <f t="shared" si="48"/>
        <v/>
      </c>
      <c r="BO45" s="187" t="str">
        <f t="shared" si="44"/>
        <v/>
      </c>
      <c r="BP45" s="188">
        <f t="shared" si="45"/>
        <v>0</v>
      </c>
    </row>
    <row r="46" spans="1:68" x14ac:dyDescent="0.15">
      <c r="A46" s="734"/>
      <c r="B46" s="735"/>
      <c r="C46" s="736"/>
      <c r="D46" s="207"/>
      <c r="E46" s="207"/>
      <c r="F46" s="109" t="str">
        <f t="shared" si="27"/>
        <v/>
      </c>
      <c r="G46" s="852"/>
      <c r="H46" s="208"/>
      <c r="I46" s="208"/>
      <c r="J46" s="111" t="str">
        <f t="shared" si="15"/>
        <v/>
      </c>
      <c r="K46" s="110" t="str">
        <f t="shared" si="2"/>
        <v/>
      </c>
      <c r="L46" s="855"/>
      <c r="M46" s="113">
        <f t="shared" si="3"/>
        <v>0</v>
      </c>
      <c r="N46" s="127">
        <f t="shared" si="16"/>
        <v>0</v>
      </c>
      <c r="O46" s="113">
        <f t="shared" si="4"/>
        <v>0</v>
      </c>
      <c r="P46" s="114">
        <f t="shared" si="17"/>
        <v>0</v>
      </c>
      <c r="Q46" s="586" t="str">
        <f t="shared" si="18"/>
        <v/>
      </c>
      <c r="R46" s="786"/>
      <c r="S46" s="787"/>
      <c r="T46" s="788"/>
      <c r="U46" s="390">
        <v>45078</v>
      </c>
      <c r="V46" s="390">
        <v>45107</v>
      </c>
      <c r="W46" s="343">
        <f t="shared" si="42"/>
        <v>30</v>
      </c>
      <c r="X46" s="793"/>
      <c r="Y46" s="391">
        <v>53000000</v>
      </c>
      <c r="Z46" s="391">
        <v>53000000</v>
      </c>
      <c r="AA46" s="344">
        <f t="shared" si="21"/>
        <v>0.01</v>
      </c>
      <c r="AB46" s="345">
        <f t="shared" si="43"/>
        <v>43561</v>
      </c>
      <c r="AC46" s="796"/>
      <c r="AD46" s="346">
        <f t="shared" si="7"/>
        <v>53000000</v>
      </c>
      <c r="AE46" s="347">
        <f t="shared" si="28"/>
        <v>1000000</v>
      </c>
      <c r="AF46" s="346">
        <f t="shared" si="29"/>
        <v>53000000</v>
      </c>
      <c r="AG46" s="348">
        <f t="shared" si="30"/>
        <v>1000000</v>
      </c>
      <c r="AI46" s="322"/>
      <c r="AJ46" s="322"/>
      <c r="AK46" s="322"/>
      <c r="AL46" s="322"/>
      <c r="AM46" s="322"/>
      <c r="AN46" s="322"/>
      <c r="AO46" s="322"/>
      <c r="AP46" s="322"/>
      <c r="AQ46" s="322"/>
      <c r="AR46" s="322"/>
      <c r="AS46" s="322"/>
      <c r="AT46" s="322"/>
      <c r="AU46" s="322"/>
      <c r="AV46" s="322"/>
      <c r="AW46" s="322"/>
      <c r="AX46" s="322"/>
      <c r="AY46" s="322"/>
      <c r="AZ46" s="85" t="str">
        <f t="shared" si="20"/>
        <v/>
      </c>
      <c r="BD46" s="180"/>
      <c r="BE46" s="180"/>
      <c r="BK46" s="183" t="str">
        <f t="shared" si="46"/>
        <v/>
      </c>
      <c r="BL46" s="183" t="str">
        <f t="shared" si="47"/>
        <v/>
      </c>
      <c r="BM46" s="183">
        <f t="shared" si="12"/>
        <v>0</v>
      </c>
      <c r="BN46" s="187" t="str">
        <f t="shared" si="48"/>
        <v/>
      </c>
      <c r="BO46" s="187" t="str">
        <f t="shared" si="44"/>
        <v/>
      </c>
      <c r="BP46" s="188">
        <f t="shared" si="45"/>
        <v>0</v>
      </c>
    </row>
    <row r="47" spans="1:68" x14ac:dyDescent="0.15">
      <c r="A47" s="734"/>
      <c r="B47" s="735"/>
      <c r="C47" s="736"/>
      <c r="D47" s="207"/>
      <c r="E47" s="207"/>
      <c r="F47" s="109" t="str">
        <f t="shared" si="27"/>
        <v/>
      </c>
      <c r="G47" s="852"/>
      <c r="H47" s="208"/>
      <c r="I47" s="208"/>
      <c r="J47" s="111" t="str">
        <f t="shared" si="15"/>
        <v/>
      </c>
      <c r="K47" s="110" t="str">
        <f t="shared" si="2"/>
        <v/>
      </c>
      <c r="L47" s="855"/>
      <c r="M47" s="113">
        <f t="shared" si="3"/>
        <v>0</v>
      </c>
      <c r="N47" s="127">
        <f t="shared" si="16"/>
        <v>0</v>
      </c>
      <c r="O47" s="113">
        <f t="shared" si="4"/>
        <v>0</v>
      </c>
      <c r="P47" s="114">
        <f t="shared" si="17"/>
        <v>0</v>
      </c>
      <c r="Q47" s="586" t="str">
        <f t="shared" si="18"/>
        <v/>
      </c>
      <c r="R47" s="786"/>
      <c r="S47" s="787"/>
      <c r="T47" s="788"/>
      <c r="U47" s="390">
        <v>45108</v>
      </c>
      <c r="V47" s="390">
        <v>45138</v>
      </c>
      <c r="W47" s="343">
        <f t="shared" si="42"/>
        <v>31</v>
      </c>
      <c r="X47" s="793"/>
      <c r="Y47" s="391">
        <v>52000000</v>
      </c>
      <c r="Z47" s="391">
        <v>52000000</v>
      </c>
      <c r="AA47" s="344">
        <f t="shared" si="21"/>
        <v>0.01</v>
      </c>
      <c r="AB47" s="345">
        <f t="shared" si="43"/>
        <v>44164</v>
      </c>
      <c r="AC47" s="796"/>
      <c r="AD47" s="346">
        <f t="shared" si="7"/>
        <v>52000000</v>
      </c>
      <c r="AE47" s="347">
        <f t="shared" si="28"/>
        <v>1000000</v>
      </c>
      <c r="AF47" s="346">
        <f t="shared" si="29"/>
        <v>52000000</v>
      </c>
      <c r="AG47" s="348">
        <f t="shared" si="30"/>
        <v>1000000</v>
      </c>
      <c r="AI47" s="322"/>
      <c r="AJ47" s="322"/>
      <c r="AK47" s="322"/>
      <c r="AL47" s="322"/>
      <c r="AM47" s="322"/>
      <c r="AN47" s="322"/>
      <c r="AO47" s="322"/>
      <c r="AP47" s="322"/>
      <c r="AQ47" s="322"/>
      <c r="AR47" s="322"/>
      <c r="AS47" s="322"/>
      <c r="AT47" s="322"/>
      <c r="AU47" s="322"/>
      <c r="AV47" s="322"/>
      <c r="AW47" s="322"/>
      <c r="AX47" s="322"/>
      <c r="AY47" s="322"/>
      <c r="AZ47" s="85" t="str">
        <f t="shared" si="20"/>
        <v/>
      </c>
      <c r="BD47" s="180"/>
      <c r="BE47" s="180"/>
      <c r="BK47" s="183" t="str">
        <f t="shared" si="46"/>
        <v/>
      </c>
      <c r="BL47" s="183" t="str">
        <f t="shared" si="47"/>
        <v/>
      </c>
      <c r="BM47" s="183">
        <f t="shared" si="12"/>
        <v>0</v>
      </c>
      <c r="BN47" s="187" t="str">
        <f t="shared" si="48"/>
        <v/>
      </c>
      <c r="BO47" s="187" t="str">
        <f t="shared" si="44"/>
        <v/>
      </c>
      <c r="BP47" s="188">
        <f t="shared" si="45"/>
        <v>0</v>
      </c>
    </row>
    <row r="48" spans="1:68" x14ac:dyDescent="0.15">
      <c r="A48" s="734"/>
      <c r="B48" s="735"/>
      <c r="C48" s="736"/>
      <c r="D48" s="207"/>
      <c r="E48" s="207"/>
      <c r="F48" s="109" t="str">
        <f t="shared" si="27"/>
        <v/>
      </c>
      <c r="G48" s="852"/>
      <c r="H48" s="208"/>
      <c r="I48" s="208"/>
      <c r="J48" s="111" t="str">
        <f t="shared" si="15"/>
        <v/>
      </c>
      <c r="K48" s="110" t="str">
        <f t="shared" si="2"/>
        <v/>
      </c>
      <c r="L48" s="855"/>
      <c r="M48" s="113">
        <f t="shared" si="3"/>
        <v>0</v>
      </c>
      <c r="N48" s="127">
        <f t="shared" si="16"/>
        <v>0</v>
      </c>
      <c r="O48" s="113">
        <f t="shared" si="4"/>
        <v>0</v>
      </c>
      <c r="P48" s="114">
        <f t="shared" si="17"/>
        <v>0</v>
      </c>
      <c r="Q48" s="586" t="str">
        <f t="shared" si="18"/>
        <v/>
      </c>
      <c r="R48" s="786"/>
      <c r="S48" s="787"/>
      <c r="T48" s="788"/>
      <c r="U48" s="390">
        <v>45139</v>
      </c>
      <c r="V48" s="390">
        <v>45169</v>
      </c>
      <c r="W48" s="343">
        <f t="shared" si="42"/>
        <v>31</v>
      </c>
      <c r="X48" s="793"/>
      <c r="Y48" s="391">
        <v>51000000</v>
      </c>
      <c r="Z48" s="391">
        <v>51000000</v>
      </c>
      <c r="AA48" s="344">
        <f t="shared" si="21"/>
        <v>0.01</v>
      </c>
      <c r="AB48" s="345">
        <f t="shared" si="43"/>
        <v>43315</v>
      </c>
      <c r="AC48" s="796"/>
      <c r="AD48" s="346">
        <f t="shared" si="7"/>
        <v>51000000</v>
      </c>
      <c r="AE48" s="347">
        <f t="shared" si="28"/>
        <v>1000000</v>
      </c>
      <c r="AF48" s="346">
        <f t="shared" si="29"/>
        <v>51000000</v>
      </c>
      <c r="AG48" s="348">
        <f t="shared" si="30"/>
        <v>1000000</v>
      </c>
      <c r="AI48" s="322"/>
      <c r="AJ48" s="322"/>
      <c r="AK48" s="322"/>
      <c r="AL48" s="322"/>
      <c r="AM48" s="322"/>
      <c r="AN48" s="322"/>
      <c r="AO48" s="322"/>
      <c r="AP48" s="322"/>
      <c r="AQ48" s="322"/>
      <c r="AR48" s="322"/>
      <c r="AS48" s="322"/>
      <c r="AT48" s="322"/>
      <c r="AU48" s="322"/>
      <c r="AV48" s="322"/>
      <c r="AW48" s="322"/>
      <c r="AX48" s="322"/>
      <c r="AY48" s="322"/>
      <c r="AZ48" s="85" t="str">
        <f t="shared" si="20"/>
        <v/>
      </c>
      <c r="BD48" s="180"/>
      <c r="BE48" s="180"/>
      <c r="BK48" s="183" t="str">
        <f t="shared" si="46"/>
        <v/>
      </c>
      <c r="BL48" s="183" t="str">
        <f t="shared" si="47"/>
        <v/>
      </c>
      <c r="BM48" s="183">
        <f t="shared" si="12"/>
        <v>0</v>
      </c>
      <c r="BN48" s="187" t="str">
        <f t="shared" si="48"/>
        <v/>
      </c>
      <c r="BO48" s="187" t="str">
        <f t="shared" si="44"/>
        <v/>
      </c>
      <c r="BP48" s="188">
        <f t="shared" si="45"/>
        <v>0</v>
      </c>
    </row>
    <row r="49" spans="1:68" x14ac:dyDescent="0.15">
      <c r="A49" s="734"/>
      <c r="B49" s="735"/>
      <c r="C49" s="736"/>
      <c r="D49" s="207"/>
      <c r="E49" s="207"/>
      <c r="F49" s="109" t="str">
        <f t="shared" si="27"/>
        <v/>
      </c>
      <c r="G49" s="852"/>
      <c r="H49" s="208"/>
      <c r="I49" s="208"/>
      <c r="J49" s="111" t="str">
        <f t="shared" si="15"/>
        <v/>
      </c>
      <c r="K49" s="110" t="str">
        <f t="shared" si="2"/>
        <v/>
      </c>
      <c r="L49" s="855"/>
      <c r="M49" s="113">
        <f t="shared" si="3"/>
        <v>0</v>
      </c>
      <c r="N49" s="127">
        <f t="shared" si="16"/>
        <v>0</v>
      </c>
      <c r="O49" s="113">
        <f t="shared" si="4"/>
        <v>0</v>
      </c>
      <c r="P49" s="114">
        <f t="shared" si="17"/>
        <v>0</v>
      </c>
      <c r="Q49" s="586" t="str">
        <f t="shared" si="18"/>
        <v/>
      </c>
      <c r="R49" s="786"/>
      <c r="S49" s="787"/>
      <c r="T49" s="788"/>
      <c r="U49" s="390">
        <v>45170</v>
      </c>
      <c r="V49" s="390">
        <v>45179</v>
      </c>
      <c r="W49" s="343">
        <f t="shared" si="42"/>
        <v>10</v>
      </c>
      <c r="X49" s="793"/>
      <c r="Y49" s="391">
        <v>50000000</v>
      </c>
      <c r="Z49" s="391">
        <v>50000000</v>
      </c>
      <c r="AA49" s="344">
        <f t="shared" si="21"/>
        <v>0.01</v>
      </c>
      <c r="AB49" s="345">
        <f t="shared" si="43"/>
        <v>13698</v>
      </c>
      <c r="AC49" s="796"/>
      <c r="AD49" s="346">
        <f t="shared" si="7"/>
        <v>50000000</v>
      </c>
      <c r="AE49" s="347">
        <f t="shared" si="28"/>
        <v>1000000</v>
      </c>
      <c r="AF49" s="346">
        <f t="shared" si="29"/>
        <v>50000000</v>
      </c>
      <c r="AG49" s="348">
        <f t="shared" si="30"/>
        <v>1000000</v>
      </c>
      <c r="AI49" s="322"/>
      <c r="AJ49" s="322"/>
      <c r="AK49" s="322"/>
      <c r="AL49" s="322"/>
      <c r="AM49" s="322"/>
      <c r="AN49" s="322"/>
      <c r="AO49" s="322"/>
      <c r="AP49" s="322"/>
      <c r="AQ49" s="322"/>
      <c r="AR49" s="322"/>
      <c r="AS49" s="322"/>
      <c r="AT49" s="322"/>
      <c r="AU49" s="322"/>
      <c r="AV49" s="322"/>
      <c r="AW49" s="322"/>
      <c r="AX49" s="322"/>
      <c r="AY49" s="322"/>
      <c r="AZ49" s="85" t="str">
        <f t="shared" si="20"/>
        <v/>
      </c>
      <c r="BD49" s="180"/>
      <c r="BE49" s="180"/>
      <c r="BK49" s="183" t="str">
        <f t="shared" si="46"/>
        <v/>
      </c>
      <c r="BL49" s="183" t="str">
        <f t="shared" si="47"/>
        <v/>
      </c>
      <c r="BM49" s="183">
        <f t="shared" si="12"/>
        <v>0</v>
      </c>
      <c r="BN49" s="187" t="str">
        <f t="shared" si="48"/>
        <v/>
      </c>
      <c r="BO49" s="187" t="str">
        <f>IF(E49="","",IF(E49&lt;D49,"NG",""))</f>
        <v/>
      </c>
      <c r="BP49" s="188">
        <f t="shared" si="45"/>
        <v>0</v>
      </c>
    </row>
    <row r="50" spans="1:68" ht="12.75" thickBot="1" x14ac:dyDescent="0.2">
      <c r="A50" s="737"/>
      <c r="B50" s="738"/>
      <c r="C50" s="739"/>
      <c r="D50" s="307" t="str">
        <f>IF(BP50&gt;0,$BN$6,"")</f>
        <v/>
      </c>
      <c r="E50" s="209"/>
      <c r="F50" s="115"/>
      <c r="G50" s="853"/>
      <c r="H50" s="214"/>
      <c r="I50" s="214"/>
      <c r="J50" s="137" t="str">
        <f t="shared" si="15"/>
        <v/>
      </c>
      <c r="K50" s="116"/>
      <c r="L50" s="856"/>
      <c r="M50" s="138">
        <f t="shared" si="3"/>
        <v>0</v>
      </c>
      <c r="N50" s="139">
        <f t="shared" si="16"/>
        <v>0</v>
      </c>
      <c r="O50" s="138">
        <f t="shared" si="4"/>
        <v>0</v>
      </c>
      <c r="P50" s="140">
        <f t="shared" si="17"/>
        <v>0</v>
      </c>
      <c r="Q50" s="586" t="str">
        <f t="shared" si="18"/>
        <v/>
      </c>
      <c r="R50" s="789"/>
      <c r="S50" s="790"/>
      <c r="T50" s="791"/>
      <c r="U50" s="392" t="str">
        <f>IF(BP50&gt;0,$AX$6,"")</f>
        <v/>
      </c>
      <c r="V50" s="393"/>
      <c r="W50" s="353"/>
      <c r="X50" s="794"/>
      <c r="Y50" s="402"/>
      <c r="Z50" s="402"/>
      <c r="AA50" s="363">
        <f t="shared" si="21"/>
        <v>0.01</v>
      </c>
      <c r="AB50" s="356"/>
      <c r="AC50" s="797"/>
      <c r="AD50" s="364">
        <f t="shared" si="7"/>
        <v>50000000</v>
      </c>
      <c r="AE50" s="403">
        <f t="shared" si="28"/>
        <v>0</v>
      </c>
      <c r="AF50" s="364">
        <f t="shared" si="29"/>
        <v>50000000</v>
      </c>
      <c r="AG50" s="365">
        <f t="shared" si="30"/>
        <v>0</v>
      </c>
      <c r="AI50" s="322"/>
      <c r="AJ50" s="322"/>
      <c r="AK50" s="322"/>
      <c r="AL50" s="322"/>
      <c r="AM50" s="322"/>
      <c r="AN50" s="322"/>
      <c r="AO50" s="322"/>
      <c r="AP50" s="322"/>
      <c r="AQ50" s="322"/>
      <c r="AR50" s="322"/>
      <c r="AS50" s="322"/>
      <c r="AT50" s="322"/>
      <c r="AU50" s="322"/>
      <c r="AV50" s="322"/>
      <c r="AW50" s="322"/>
      <c r="AX50" s="322"/>
      <c r="AY50" s="322"/>
      <c r="AZ50" s="85" t="str">
        <f t="shared" si="20"/>
        <v/>
      </c>
      <c r="BD50" s="180"/>
      <c r="BE50" s="180"/>
      <c r="BK50" s="183" t="str">
        <f t="shared" si="46"/>
        <v/>
      </c>
      <c r="BL50" s="183" t="str">
        <f t="shared" si="47"/>
        <v/>
      </c>
      <c r="BM50" s="183">
        <f t="shared" si="12"/>
        <v>0</v>
      </c>
      <c r="BN50" s="189"/>
      <c r="BO50" s="190"/>
      <c r="BP50" s="192">
        <f>SUM(BP43:BP49)</f>
        <v>0</v>
      </c>
    </row>
    <row r="51" spans="1:68" x14ac:dyDescent="0.15">
      <c r="A51" s="731" t="s">
        <v>205</v>
      </c>
      <c r="B51" s="732"/>
      <c r="C51" s="733"/>
      <c r="D51" s="210"/>
      <c r="E51" s="210"/>
      <c r="F51" s="103" t="str">
        <f t="shared" si="27"/>
        <v/>
      </c>
      <c r="G51" s="851" t="str">
        <f>IF(F51="","",SUM(F51:F58))</f>
        <v/>
      </c>
      <c r="H51" s="211"/>
      <c r="I51" s="211"/>
      <c r="J51" s="105" t="str">
        <f t="shared" si="15"/>
        <v/>
      </c>
      <c r="K51" s="104" t="str">
        <f t="shared" si="2"/>
        <v/>
      </c>
      <c r="L51" s="854" t="str">
        <f>IF(K51="","",SUM(K51:K58))</f>
        <v/>
      </c>
      <c r="M51" s="107">
        <f t="shared" si="3"/>
        <v>0</v>
      </c>
      <c r="N51" s="126">
        <f t="shared" si="16"/>
        <v>0</v>
      </c>
      <c r="O51" s="107">
        <f t="shared" si="4"/>
        <v>0</v>
      </c>
      <c r="P51" s="108">
        <f t="shared" si="17"/>
        <v>0</v>
      </c>
      <c r="Q51" s="586" t="str">
        <f t="shared" si="18"/>
        <v/>
      </c>
      <c r="R51" s="783" t="s">
        <v>205</v>
      </c>
      <c r="S51" s="784"/>
      <c r="T51" s="785"/>
      <c r="U51" s="388">
        <v>45180</v>
      </c>
      <c r="V51" s="388">
        <v>45199</v>
      </c>
      <c r="W51" s="336">
        <f t="shared" ref="W51:W57" si="49">IF(U51="","",V51-U51+1)</f>
        <v>20</v>
      </c>
      <c r="X51" s="792">
        <f>IF(W51="","",SUM(W51:W58))</f>
        <v>182</v>
      </c>
      <c r="Y51" s="389">
        <v>50000000</v>
      </c>
      <c r="Z51" s="389">
        <v>50000000</v>
      </c>
      <c r="AA51" s="360">
        <f t="shared" si="21"/>
        <v>0.01</v>
      </c>
      <c r="AB51" s="338">
        <f t="shared" ref="AB51:AB57" si="50">IF(U51="","",ROUNDDOWN(Z51*AA51*W51/365,0))</f>
        <v>27397</v>
      </c>
      <c r="AC51" s="795">
        <f>IF(AB51="","",SUM(AB51:AB58))</f>
        <v>235257</v>
      </c>
      <c r="AD51" s="339">
        <f t="shared" si="7"/>
        <v>50000000</v>
      </c>
      <c r="AE51" s="361">
        <f t="shared" si="28"/>
        <v>0</v>
      </c>
      <c r="AF51" s="339">
        <f t="shared" si="29"/>
        <v>50000000</v>
      </c>
      <c r="AG51" s="362">
        <f t="shared" si="30"/>
        <v>0</v>
      </c>
      <c r="AI51" s="322"/>
      <c r="AJ51" s="322"/>
      <c r="AK51" s="322"/>
      <c r="AL51" s="322"/>
      <c r="AM51" s="322"/>
      <c r="AN51" s="322"/>
      <c r="AO51" s="322"/>
      <c r="AP51" s="322"/>
      <c r="AQ51" s="322"/>
      <c r="AR51" s="322"/>
      <c r="AS51" s="322"/>
      <c r="AT51" s="322"/>
      <c r="AU51" s="322"/>
      <c r="AV51" s="322"/>
      <c r="AW51" s="322"/>
      <c r="AX51" s="322"/>
      <c r="AY51" s="322"/>
      <c r="AZ51" s="85" t="str">
        <f t="shared" si="20"/>
        <v/>
      </c>
      <c r="BD51" s="180"/>
      <c r="BE51" s="180"/>
      <c r="BK51" s="183" t="str">
        <f t="shared" si="46"/>
        <v/>
      </c>
      <c r="BL51" s="183" t="str">
        <f t="shared" si="47"/>
        <v/>
      </c>
      <c r="BM51" s="183">
        <f t="shared" si="12"/>
        <v>0</v>
      </c>
      <c r="BN51" s="187" t="str">
        <f>IF(D51="","",IF(D51&gt;E51,"NG",""))</f>
        <v/>
      </c>
      <c r="BO51" s="187" t="str">
        <f t="shared" ref="BO51:BO56" si="51">IF(E51="","",IF(D52="","",IF(E51&gt;D52,"NG","")))</f>
        <v/>
      </c>
      <c r="BP51" s="188">
        <f t="shared" ref="BP51:BP57" si="52">COUNTIF(BN51:BO51,"NG")</f>
        <v>0</v>
      </c>
    </row>
    <row r="52" spans="1:68" x14ac:dyDescent="0.15">
      <c r="A52" s="734"/>
      <c r="B52" s="735"/>
      <c r="C52" s="736"/>
      <c r="D52" s="207"/>
      <c r="E52" s="207"/>
      <c r="F52" s="109" t="str">
        <f t="shared" si="27"/>
        <v/>
      </c>
      <c r="G52" s="852"/>
      <c r="H52" s="208"/>
      <c r="I52" s="208"/>
      <c r="J52" s="111" t="str">
        <f t="shared" si="15"/>
        <v/>
      </c>
      <c r="K52" s="110" t="str">
        <f t="shared" si="2"/>
        <v/>
      </c>
      <c r="L52" s="855"/>
      <c r="M52" s="113">
        <f t="shared" si="3"/>
        <v>0</v>
      </c>
      <c r="N52" s="127">
        <f t="shared" si="16"/>
        <v>0</v>
      </c>
      <c r="O52" s="113">
        <f t="shared" si="4"/>
        <v>0</v>
      </c>
      <c r="P52" s="114">
        <f t="shared" si="17"/>
        <v>0</v>
      </c>
      <c r="Q52" s="586" t="str">
        <f t="shared" si="18"/>
        <v/>
      </c>
      <c r="R52" s="786"/>
      <c r="S52" s="787"/>
      <c r="T52" s="788"/>
      <c r="U52" s="390">
        <v>45200</v>
      </c>
      <c r="V52" s="390">
        <v>45230</v>
      </c>
      <c r="W52" s="343">
        <f t="shared" si="49"/>
        <v>31</v>
      </c>
      <c r="X52" s="793"/>
      <c r="Y52" s="391">
        <v>49000000</v>
      </c>
      <c r="Z52" s="391">
        <v>49000000</v>
      </c>
      <c r="AA52" s="344">
        <f t="shared" si="21"/>
        <v>0.01</v>
      </c>
      <c r="AB52" s="345">
        <f t="shared" si="50"/>
        <v>41616</v>
      </c>
      <c r="AC52" s="796"/>
      <c r="AD52" s="346">
        <f t="shared" si="7"/>
        <v>49000000</v>
      </c>
      <c r="AE52" s="347">
        <f t="shared" si="28"/>
        <v>1000000</v>
      </c>
      <c r="AF52" s="346">
        <f t="shared" si="29"/>
        <v>49000000</v>
      </c>
      <c r="AG52" s="348">
        <f t="shared" si="30"/>
        <v>1000000</v>
      </c>
      <c r="AI52" s="322"/>
      <c r="AJ52" s="322"/>
      <c r="AK52" s="322"/>
      <c r="AL52" s="322"/>
      <c r="AM52" s="322"/>
      <c r="AN52" s="322"/>
      <c r="AO52" s="322"/>
      <c r="AP52" s="322"/>
      <c r="AQ52" s="322"/>
      <c r="AR52" s="322"/>
      <c r="AS52" s="322"/>
      <c r="AT52" s="322"/>
      <c r="AU52" s="322"/>
      <c r="AV52" s="322"/>
      <c r="AW52" s="322"/>
      <c r="AX52" s="322"/>
      <c r="AY52" s="322"/>
      <c r="AZ52" s="85" t="str">
        <f t="shared" si="20"/>
        <v/>
      </c>
      <c r="BD52" s="180"/>
      <c r="BE52" s="180"/>
      <c r="BK52" s="183" t="str">
        <f t="shared" si="46"/>
        <v/>
      </c>
      <c r="BL52" s="183" t="str">
        <f t="shared" si="47"/>
        <v/>
      </c>
      <c r="BM52" s="183">
        <f t="shared" si="12"/>
        <v>0</v>
      </c>
      <c r="BN52" s="187" t="str">
        <f t="shared" ref="BN52:BN57" si="53">IF(D52="","",IF(D52=E51,"NG",IF(D52&lt;E51,"NG",IF((D52-E51)&gt;1,"NG",""))))</f>
        <v/>
      </c>
      <c r="BO52" s="187" t="str">
        <f t="shared" si="51"/>
        <v/>
      </c>
      <c r="BP52" s="188">
        <f t="shared" si="52"/>
        <v>0</v>
      </c>
    </row>
    <row r="53" spans="1:68" x14ac:dyDescent="0.15">
      <c r="A53" s="734"/>
      <c r="B53" s="735"/>
      <c r="C53" s="736"/>
      <c r="D53" s="207"/>
      <c r="E53" s="207"/>
      <c r="F53" s="109" t="str">
        <f t="shared" si="27"/>
        <v/>
      </c>
      <c r="G53" s="852"/>
      <c r="H53" s="208"/>
      <c r="I53" s="208"/>
      <c r="J53" s="111" t="str">
        <f t="shared" si="15"/>
        <v/>
      </c>
      <c r="K53" s="110" t="str">
        <f t="shared" si="2"/>
        <v/>
      </c>
      <c r="L53" s="855"/>
      <c r="M53" s="113">
        <f t="shared" si="3"/>
        <v>0</v>
      </c>
      <c r="N53" s="127">
        <f t="shared" si="16"/>
        <v>0</v>
      </c>
      <c r="O53" s="113">
        <f t="shared" si="4"/>
        <v>0</v>
      </c>
      <c r="P53" s="114">
        <f t="shared" si="17"/>
        <v>0</v>
      </c>
      <c r="Q53" s="586" t="str">
        <f t="shared" si="18"/>
        <v/>
      </c>
      <c r="R53" s="786"/>
      <c r="S53" s="787"/>
      <c r="T53" s="788"/>
      <c r="U53" s="390">
        <v>45231</v>
      </c>
      <c r="V53" s="390">
        <v>45260</v>
      </c>
      <c r="W53" s="343">
        <f t="shared" si="49"/>
        <v>30</v>
      </c>
      <c r="X53" s="793"/>
      <c r="Y53" s="391">
        <v>48000000</v>
      </c>
      <c r="Z53" s="391">
        <v>48000000</v>
      </c>
      <c r="AA53" s="344">
        <f t="shared" si="21"/>
        <v>0.01</v>
      </c>
      <c r="AB53" s="345">
        <f t="shared" si="50"/>
        <v>39452</v>
      </c>
      <c r="AC53" s="796"/>
      <c r="AD53" s="346">
        <f t="shared" si="7"/>
        <v>48000000</v>
      </c>
      <c r="AE53" s="347">
        <f t="shared" si="28"/>
        <v>1000000</v>
      </c>
      <c r="AF53" s="346">
        <f t="shared" si="29"/>
        <v>48000000</v>
      </c>
      <c r="AG53" s="348">
        <f t="shared" si="30"/>
        <v>1000000</v>
      </c>
      <c r="AI53" s="322"/>
      <c r="AJ53" s="322"/>
      <c r="AK53" s="322"/>
      <c r="AL53" s="322"/>
      <c r="AM53" s="322"/>
      <c r="AN53" s="322"/>
      <c r="AO53" s="322"/>
      <c r="AP53" s="322"/>
      <c r="AQ53" s="322"/>
      <c r="AR53" s="322"/>
      <c r="AS53" s="322"/>
      <c r="AT53" s="322"/>
      <c r="AU53" s="322"/>
      <c r="AV53" s="322"/>
      <c r="AW53" s="322"/>
      <c r="AX53" s="322"/>
      <c r="AY53" s="322"/>
      <c r="AZ53" s="85" t="str">
        <f t="shared" si="20"/>
        <v/>
      </c>
      <c r="BD53" s="180"/>
      <c r="BE53" s="180"/>
      <c r="BK53" s="183" t="str">
        <f t="shared" si="46"/>
        <v/>
      </c>
      <c r="BL53" s="183" t="str">
        <f t="shared" si="47"/>
        <v/>
      </c>
      <c r="BM53" s="183">
        <f t="shared" si="12"/>
        <v>0</v>
      </c>
      <c r="BN53" s="187" t="str">
        <f t="shared" si="53"/>
        <v/>
      </c>
      <c r="BO53" s="187" t="str">
        <f t="shared" si="51"/>
        <v/>
      </c>
      <c r="BP53" s="188">
        <f t="shared" si="52"/>
        <v>0</v>
      </c>
    </row>
    <row r="54" spans="1:68" x14ac:dyDescent="0.15">
      <c r="A54" s="734"/>
      <c r="B54" s="735"/>
      <c r="C54" s="736"/>
      <c r="D54" s="207"/>
      <c r="E54" s="207"/>
      <c r="F54" s="109" t="str">
        <f t="shared" si="27"/>
        <v/>
      </c>
      <c r="G54" s="852"/>
      <c r="H54" s="208"/>
      <c r="I54" s="208"/>
      <c r="J54" s="111" t="str">
        <f t="shared" si="15"/>
        <v/>
      </c>
      <c r="K54" s="110" t="str">
        <f t="shared" si="2"/>
        <v/>
      </c>
      <c r="L54" s="855"/>
      <c r="M54" s="113">
        <f t="shared" si="3"/>
        <v>0</v>
      </c>
      <c r="N54" s="127">
        <f t="shared" si="16"/>
        <v>0</v>
      </c>
      <c r="O54" s="113">
        <f t="shared" si="4"/>
        <v>0</v>
      </c>
      <c r="P54" s="114">
        <f t="shared" si="17"/>
        <v>0</v>
      </c>
      <c r="Q54" s="586" t="str">
        <f t="shared" si="18"/>
        <v/>
      </c>
      <c r="R54" s="786"/>
      <c r="S54" s="787"/>
      <c r="T54" s="788"/>
      <c r="U54" s="390">
        <v>45261</v>
      </c>
      <c r="V54" s="390">
        <v>45291</v>
      </c>
      <c r="W54" s="343">
        <f t="shared" si="49"/>
        <v>31</v>
      </c>
      <c r="X54" s="793"/>
      <c r="Y54" s="391">
        <v>47000000</v>
      </c>
      <c r="Z54" s="391">
        <v>47000000</v>
      </c>
      <c r="AA54" s="344">
        <f t="shared" si="21"/>
        <v>0.01</v>
      </c>
      <c r="AB54" s="345">
        <f t="shared" si="50"/>
        <v>39917</v>
      </c>
      <c r="AC54" s="796"/>
      <c r="AD54" s="346">
        <f t="shared" si="7"/>
        <v>47000000</v>
      </c>
      <c r="AE54" s="347">
        <f t="shared" si="28"/>
        <v>1000000</v>
      </c>
      <c r="AF54" s="346">
        <f t="shared" si="29"/>
        <v>47000000</v>
      </c>
      <c r="AG54" s="348">
        <f t="shared" si="30"/>
        <v>1000000</v>
      </c>
      <c r="AI54" s="322"/>
      <c r="AJ54" s="322"/>
      <c r="AK54" s="322"/>
      <c r="AL54" s="322"/>
      <c r="AM54" s="322"/>
      <c r="AN54" s="322"/>
      <c r="AO54" s="322"/>
      <c r="AP54" s="322"/>
      <c r="AQ54" s="322"/>
      <c r="AR54" s="322"/>
      <c r="AS54" s="322"/>
      <c r="AT54" s="322"/>
      <c r="AU54" s="322"/>
      <c r="AV54" s="322"/>
      <c r="AW54" s="322"/>
      <c r="AX54" s="322"/>
      <c r="AY54" s="322"/>
      <c r="AZ54" s="85" t="str">
        <f t="shared" si="20"/>
        <v/>
      </c>
      <c r="BD54" s="180"/>
      <c r="BE54" s="180"/>
      <c r="BK54" s="183" t="str">
        <f t="shared" si="46"/>
        <v/>
      </c>
      <c r="BL54" s="183" t="str">
        <f t="shared" si="47"/>
        <v/>
      </c>
      <c r="BM54" s="183">
        <f t="shared" si="12"/>
        <v>0</v>
      </c>
      <c r="BN54" s="187" t="str">
        <f t="shared" si="53"/>
        <v/>
      </c>
      <c r="BO54" s="187" t="str">
        <f t="shared" si="51"/>
        <v/>
      </c>
      <c r="BP54" s="188">
        <f t="shared" si="52"/>
        <v>0</v>
      </c>
    </row>
    <row r="55" spans="1:68" x14ac:dyDescent="0.15">
      <c r="A55" s="734"/>
      <c r="B55" s="735"/>
      <c r="C55" s="736"/>
      <c r="D55" s="207"/>
      <c r="E55" s="207"/>
      <c r="F55" s="109" t="str">
        <f t="shared" si="27"/>
        <v/>
      </c>
      <c r="G55" s="852"/>
      <c r="H55" s="208"/>
      <c r="I55" s="208"/>
      <c r="J55" s="111" t="str">
        <f t="shared" si="15"/>
        <v/>
      </c>
      <c r="K55" s="110" t="str">
        <f t="shared" si="2"/>
        <v/>
      </c>
      <c r="L55" s="855"/>
      <c r="M55" s="113">
        <f t="shared" si="3"/>
        <v>0</v>
      </c>
      <c r="N55" s="127">
        <f t="shared" si="16"/>
        <v>0</v>
      </c>
      <c r="O55" s="113">
        <f t="shared" si="4"/>
        <v>0</v>
      </c>
      <c r="P55" s="114">
        <f t="shared" si="17"/>
        <v>0</v>
      </c>
      <c r="Q55" s="586" t="str">
        <f t="shared" si="18"/>
        <v/>
      </c>
      <c r="R55" s="786"/>
      <c r="S55" s="787"/>
      <c r="T55" s="788"/>
      <c r="U55" s="390">
        <v>45292</v>
      </c>
      <c r="V55" s="390">
        <v>45322</v>
      </c>
      <c r="W55" s="343">
        <f t="shared" si="49"/>
        <v>31</v>
      </c>
      <c r="X55" s="793"/>
      <c r="Y55" s="391">
        <v>46000000</v>
      </c>
      <c r="Z55" s="391">
        <v>46000000</v>
      </c>
      <c r="AA55" s="344">
        <f t="shared" si="21"/>
        <v>0.01</v>
      </c>
      <c r="AB55" s="345">
        <f t="shared" si="50"/>
        <v>39068</v>
      </c>
      <c r="AC55" s="796"/>
      <c r="AD55" s="346">
        <f t="shared" si="7"/>
        <v>46000000</v>
      </c>
      <c r="AE55" s="347">
        <f t="shared" si="28"/>
        <v>1000000</v>
      </c>
      <c r="AF55" s="346">
        <f t="shared" si="29"/>
        <v>46000000</v>
      </c>
      <c r="AG55" s="348">
        <f t="shared" si="30"/>
        <v>1000000</v>
      </c>
      <c r="AI55" s="322"/>
      <c r="AJ55" s="322"/>
      <c r="AK55" s="322"/>
      <c r="AL55" s="322"/>
      <c r="AM55" s="322"/>
      <c r="AN55" s="322"/>
      <c r="AO55" s="322"/>
      <c r="AP55" s="322"/>
      <c r="AQ55" s="322"/>
      <c r="AR55" s="322"/>
      <c r="AS55" s="322"/>
      <c r="AT55" s="322"/>
      <c r="AU55" s="322"/>
      <c r="AV55" s="322"/>
      <c r="AW55" s="322"/>
      <c r="AX55" s="322"/>
      <c r="AY55" s="322"/>
      <c r="AZ55" s="85" t="str">
        <f t="shared" si="20"/>
        <v/>
      </c>
      <c r="BD55" s="180"/>
      <c r="BE55" s="180"/>
      <c r="BK55" s="183" t="str">
        <f t="shared" si="46"/>
        <v/>
      </c>
      <c r="BL55" s="183" t="str">
        <f t="shared" si="47"/>
        <v/>
      </c>
      <c r="BM55" s="183">
        <f t="shared" si="12"/>
        <v>0</v>
      </c>
      <c r="BN55" s="187" t="str">
        <f t="shared" si="53"/>
        <v/>
      </c>
      <c r="BO55" s="187" t="str">
        <f t="shared" si="51"/>
        <v/>
      </c>
      <c r="BP55" s="188">
        <f t="shared" si="52"/>
        <v>0</v>
      </c>
    </row>
    <row r="56" spans="1:68" x14ac:dyDescent="0.15">
      <c r="A56" s="734"/>
      <c r="B56" s="735"/>
      <c r="C56" s="736"/>
      <c r="D56" s="207"/>
      <c r="E56" s="207"/>
      <c r="F56" s="109" t="str">
        <f t="shared" si="27"/>
        <v/>
      </c>
      <c r="G56" s="852"/>
      <c r="H56" s="208"/>
      <c r="I56" s="208"/>
      <c r="J56" s="111" t="str">
        <f t="shared" si="15"/>
        <v/>
      </c>
      <c r="K56" s="110" t="str">
        <f t="shared" si="2"/>
        <v/>
      </c>
      <c r="L56" s="855"/>
      <c r="M56" s="113">
        <f t="shared" si="3"/>
        <v>0</v>
      </c>
      <c r="N56" s="127">
        <f t="shared" si="16"/>
        <v>0</v>
      </c>
      <c r="O56" s="113">
        <f t="shared" si="4"/>
        <v>0</v>
      </c>
      <c r="P56" s="114">
        <f t="shared" si="17"/>
        <v>0</v>
      </c>
      <c r="Q56" s="586" t="str">
        <f t="shared" si="18"/>
        <v/>
      </c>
      <c r="R56" s="786"/>
      <c r="S56" s="787"/>
      <c r="T56" s="788"/>
      <c r="U56" s="390">
        <v>45323</v>
      </c>
      <c r="V56" s="390">
        <v>45351</v>
      </c>
      <c r="W56" s="343">
        <f t="shared" si="49"/>
        <v>29</v>
      </c>
      <c r="X56" s="793"/>
      <c r="Y56" s="391">
        <v>45000000</v>
      </c>
      <c r="Z56" s="391">
        <v>45000000</v>
      </c>
      <c r="AA56" s="344">
        <f t="shared" si="21"/>
        <v>0.01</v>
      </c>
      <c r="AB56" s="345">
        <f t="shared" si="50"/>
        <v>35753</v>
      </c>
      <c r="AC56" s="796"/>
      <c r="AD56" s="346">
        <f t="shared" si="7"/>
        <v>45000000</v>
      </c>
      <c r="AE56" s="347">
        <f t="shared" si="28"/>
        <v>1000000</v>
      </c>
      <c r="AF56" s="346">
        <f t="shared" si="29"/>
        <v>45000000</v>
      </c>
      <c r="AG56" s="348">
        <f t="shared" si="30"/>
        <v>1000000</v>
      </c>
      <c r="AI56" s="322"/>
      <c r="AJ56" s="322"/>
      <c r="AK56" s="322"/>
      <c r="AL56" s="322"/>
      <c r="AM56" s="322"/>
      <c r="AN56" s="322"/>
      <c r="AO56" s="322"/>
      <c r="AP56" s="322"/>
      <c r="AQ56" s="322"/>
      <c r="AR56" s="322"/>
      <c r="AS56" s="322"/>
      <c r="AT56" s="322"/>
      <c r="AU56" s="322"/>
      <c r="AV56" s="322"/>
      <c r="AW56" s="322"/>
      <c r="AX56" s="322"/>
      <c r="AY56" s="322"/>
      <c r="AZ56" s="85" t="str">
        <f t="shared" si="20"/>
        <v/>
      </c>
      <c r="BD56" s="180"/>
      <c r="BE56" s="180"/>
      <c r="BK56" s="183" t="str">
        <f t="shared" si="46"/>
        <v/>
      </c>
      <c r="BL56" s="183" t="str">
        <f t="shared" si="47"/>
        <v/>
      </c>
      <c r="BM56" s="183">
        <f t="shared" si="12"/>
        <v>0</v>
      </c>
      <c r="BN56" s="187" t="str">
        <f t="shared" si="53"/>
        <v/>
      </c>
      <c r="BO56" s="187" t="str">
        <f t="shared" si="51"/>
        <v/>
      </c>
      <c r="BP56" s="188">
        <f t="shared" si="52"/>
        <v>0</v>
      </c>
    </row>
    <row r="57" spans="1:68" x14ac:dyDescent="0.15">
      <c r="A57" s="734"/>
      <c r="B57" s="735"/>
      <c r="C57" s="736"/>
      <c r="D57" s="207"/>
      <c r="E57" s="207"/>
      <c r="F57" s="109" t="str">
        <f t="shared" si="27"/>
        <v/>
      </c>
      <c r="G57" s="852"/>
      <c r="H57" s="208"/>
      <c r="I57" s="208"/>
      <c r="J57" s="111" t="str">
        <f t="shared" si="15"/>
        <v/>
      </c>
      <c r="K57" s="110" t="str">
        <f t="shared" si="2"/>
        <v/>
      </c>
      <c r="L57" s="855"/>
      <c r="M57" s="113">
        <f t="shared" si="3"/>
        <v>0</v>
      </c>
      <c r="N57" s="127">
        <f t="shared" si="16"/>
        <v>0</v>
      </c>
      <c r="O57" s="113">
        <f t="shared" si="4"/>
        <v>0</v>
      </c>
      <c r="P57" s="114">
        <f t="shared" si="17"/>
        <v>0</v>
      </c>
      <c r="Q57" s="586" t="str">
        <f t="shared" si="18"/>
        <v/>
      </c>
      <c r="R57" s="786"/>
      <c r="S57" s="787"/>
      <c r="T57" s="788"/>
      <c r="U57" s="390">
        <v>45352</v>
      </c>
      <c r="V57" s="390">
        <v>45361</v>
      </c>
      <c r="W57" s="343">
        <f t="shared" si="49"/>
        <v>10</v>
      </c>
      <c r="X57" s="793"/>
      <c r="Y57" s="391">
        <v>44000000</v>
      </c>
      <c r="Z57" s="391">
        <v>44000000</v>
      </c>
      <c r="AA57" s="344">
        <f t="shared" si="21"/>
        <v>0.01</v>
      </c>
      <c r="AB57" s="345">
        <f t="shared" si="50"/>
        <v>12054</v>
      </c>
      <c r="AC57" s="796"/>
      <c r="AD57" s="346">
        <f t="shared" si="7"/>
        <v>44000000</v>
      </c>
      <c r="AE57" s="347">
        <f t="shared" si="28"/>
        <v>1000000</v>
      </c>
      <c r="AF57" s="346">
        <f t="shared" si="29"/>
        <v>44000000</v>
      </c>
      <c r="AG57" s="348">
        <f t="shared" si="30"/>
        <v>1000000</v>
      </c>
      <c r="AI57" s="322"/>
      <c r="AJ57" s="322"/>
      <c r="AK57" s="322"/>
      <c r="AL57" s="322"/>
      <c r="AM57" s="322"/>
      <c r="AN57" s="322"/>
      <c r="AO57" s="322"/>
      <c r="AP57" s="322"/>
      <c r="AQ57" s="322"/>
      <c r="AR57" s="322"/>
      <c r="AS57" s="322"/>
      <c r="AT57" s="322"/>
      <c r="AU57" s="322"/>
      <c r="AV57" s="322"/>
      <c r="AW57" s="322"/>
      <c r="AX57" s="322"/>
      <c r="AY57" s="322"/>
      <c r="AZ57" s="85" t="str">
        <f t="shared" si="20"/>
        <v/>
      </c>
      <c r="BD57" s="180"/>
      <c r="BE57" s="180"/>
      <c r="BK57" s="183" t="str">
        <f t="shared" si="46"/>
        <v/>
      </c>
      <c r="BL57" s="183" t="str">
        <f t="shared" si="47"/>
        <v/>
      </c>
      <c r="BM57" s="183">
        <f t="shared" si="12"/>
        <v>0</v>
      </c>
      <c r="BN57" s="187" t="str">
        <f t="shared" si="53"/>
        <v/>
      </c>
      <c r="BO57" s="187" t="str">
        <f>IF(E57="","",IF(E57&lt;D57,"NG",""))</f>
        <v/>
      </c>
      <c r="BP57" s="188">
        <f t="shared" si="52"/>
        <v>0</v>
      </c>
    </row>
    <row r="58" spans="1:68" ht="12.75" thickBot="1" x14ac:dyDescent="0.2">
      <c r="A58" s="737"/>
      <c r="B58" s="738"/>
      <c r="C58" s="739"/>
      <c r="D58" s="307" t="str">
        <f>IF(BP58&gt;0,$BN$6,"")</f>
        <v/>
      </c>
      <c r="E58" s="209"/>
      <c r="F58" s="115"/>
      <c r="G58" s="853"/>
      <c r="H58" s="213"/>
      <c r="I58" s="213"/>
      <c r="J58" s="117" t="str">
        <f t="shared" si="15"/>
        <v/>
      </c>
      <c r="K58" s="116"/>
      <c r="L58" s="856"/>
      <c r="M58" s="119">
        <f t="shared" si="3"/>
        <v>0</v>
      </c>
      <c r="N58" s="128">
        <f t="shared" si="16"/>
        <v>0</v>
      </c>
      <c r="O58" s="119">
        <f t="shared" si="4"/>
        <v>0</v>
      </c>
      <c r="P58" s="120">
        <f t="shared" si="17"/>
        <v>0</v>
      </c>
      <c r="Q58" s="586" t="str">
        <f t="shared" si="18"/>
        <v/>
      </c>
      <c r="R58" s="789"/>
      <c r="S58" s="790"/>
      <c r="T58" s="791"/>
      <c r="U58" s="392" t="str">
        <f>IF(BP58&gt;0,$AX$6,"")</f>
        <v/>
      </c>
      <c r="V58" s="393"/>
      <c r="W58" s="353"/>
      <c r="X58" s="794"/>
      <c r="Y58" s="394"/>
      <c r="Z58" s="394"/>
      <c r="AA58" s="355">
        <f t="shared" si="21"/>
        <v>0.01</v>
      </c>
      <c r="AB58" s="356"/>
      <c r="AC58" s="797"/>
      <c r="AD58" s="357">
        <f t="shared" si="7"/>
        <v>44000000</v>
      </c>
      <c r="AE58" s="358">
        <f t="shared" si="28"/>
        <v>0</v>
      </c>
      <c r="AF58" s="357">
        <f t="shared" si="29"/>
        <v>44000000</v>
      </c>
      <c r="AG58" s="359">
        <f t="shared" si="30"/>
        <v>0</v>
      </c>
      <c r="AI58" s="322"/>
      <c r="AJ58" s="322"/>
      <c r="AK58" s="322"/>
      <c r="AL58" s="322"/>
      <c r="AM58" s="322"/>
      <c r="AN58" s="322"/>
      <c r="AO58" s="322"/>
      <c r="AP58" s="322"/>
      <c r="AQ58" s="322"/>
      <c r="AR58" s="322"/>
      <c r="AS58" s="322"/>
      <c r="AT58" s="322"/>
      <c r="AU58" s="322"/>
      <c r="AV58" s="322"/>
      <c r="AW58" s="322"/>
      <c r="AX58" s="322"/>
      <c r="AY58" s="322"/>
      <c r="AZ58" s="85" t="str">
        <f t="shared" si="20"/>
        <v/>
      </c>
      <c r="BD58" s="180"/>
      <c r="BE58" s="180"/>
      <c r="BK58" s="183" t="str">
        <f t="shared" si="46"/>
        <v/>
      </c>
      <c r="BL58" s="183" t="str">
        <f t="shared" si="47"/>
        <v/>
      </c>
      <c r="BM58" s="183">
        <f t="shared" si="12"/>
        <v>0</v>
      </c>
      <c r="BN58" s="189"/>
      <c r="BO58" s="190"/>
      <c r="BP58" s="192">
        <f>SUM(BP51:BP57)</f>
        <v>0</v>
      </c>
    </row>
    <row r="59" spans="1:68" x14ac:dyDescent="0.15">
      <c r="A59" s="731" t="s">
        <v>206</v>
      </c>
      <c r="B59" s="732"/>
      <c r="C59" s="733"/>
      <c r="D59" s="210"/>
      <c r="E59" s="210"/>
      <c r="F59" s="103" t="str">
        <f t="shared" si="27"/>
        <v/>
      </c>
      <c r="G59" s="851" t="str">
        <f>IF(F59="","",SUM(F59:F66))</f>
        <v/>
      </c>
      <c r="H59" s="211"/>
      <c r="I59" s="211"/>
      <c r="J59" s="105" t="str">
        <f t="shared" si="15"/>
        <v/>
      </c>
      <c r="K59" s="104" t="str">
        <f t="shared" si="2"/>
        <v/>
      </c>
      <c r="L59" s="854" t="str">
        <f>IF(K59="","",SUM(K59:K66))</f>
        <v/>
      </c>
      <c r="M59" s="107">
        <f t="shared" si="3"/>
        <v>0</v>
      </c>
      <c r="N59" s="126">
        <f t="shared" si="16"/>
        <v>0</v>
      </c>
      <c r="O59" s="107">
        <f t="shared" si="4"/>
        <v>0</v>
      </c>
      <c r="P59" s="108">
        <f t="shared" si="17"/>
        <v>0</v>
      </c>
      <c r="Q59" s="586" t="str">
        <f t="shared" si="18"/>
        <v/>
      </c>
      <c r="R59" s="783" t="s">
        <v>206</v>
      </c>
      <c r="S59" s="784"/>
      <c r="T59" s="785"/>
      <c r="U59" s="388">
        <v>45362</v>
      </c>
      <c r="V59" s="388">
        <v>45382</v>
      </c>
      <c r="W59" s="336">
        <f t="shared" ref="W59:W65" si="54">IF(U59="","",V59-U59+1)</f>
        <v>21</v>
      </c>
      <c r="X59" s="792">
        <f>IF(W59="","",SUM(W59:W66))</f>
        <v>184</v>
      </c>
      <c r="Y59" s="389">
        <v>44000000</v>
      </c>
      <c r="Z59" s="389">
        <v>44000000</v>
      </c>
      <c r="AA59" s="395">
        <f t="shared" si="21"/>
        <v>0.01</v>
      </c>
      <c r="AB59" s="338">
        <f t="shared" ref="AB59:AB65" si="55">IF(U59="","",ROUNDDOWN(Z59*AA59*W59/365,0))</f>
        <v>25315</v>
      </c>
      <c r="AC59" s="795">
        <f>IF(AB59="","",SUM(AB59:AB66))</f>
        <v>207531</v>
      </c>
      <c r="AD59" s="339">
        <f t="shared" si="7"/>
        <v>44000000</v>
      </c>
      <c r="AE59" s="361">
        <f t="shared" si="28"/>
        <v>0</v>
      </c>
      <c r="AF59" s="339">
        <f t="shared" si="29"/>
        <v>44000000</v>
      </c>
      <c r="AG59" s="362">
        <f t="shared" si="30"/>
        <v>0</v>
      </c>
      <c r="AI59" s="322"/>
      <c r="AJ59" s="322"/>
      <c r="AK59" s="322"/>
      <c r="AL59" s="322"/>
      <c r="AM59" s="322"/>
      <c r="AN59" s="322"/>
      <c r="AO59" s="322"/>
      <c r="AP59" s="322"/>
      <c r="AQ59" s="322"/>
      <c r="AR59" s="322"/>
      <c r="AS59" s="322"/>
      <c r="AT59" s="322"/>
      <c r="AU59" s="322"/>
      <c r="AV59" s="322"/>
      <c r="AW59" s="322"/>
      <c r="AX59" s="322"/>
      <c r="AY59" s="322"/>
      <c r="AZ59" s="85" t="str">
        <f t="shared" si="20"/>
        <v/>
      </c>
      <c r="BD59" s="180"/>
      <c r="BE59" s="180"/>
      <c r="BK59" s="183" t="str">
        <f t="shared" si="46"/>
        <v/>
      </c>
      <c r="BL59" s="183" t="str">
        <f t="shared" si="47"/>
        <v/>
      </c>
      <c r="BM59" s="183">
        <f t="shared" si="12"/>
        <v>0</v>
      </c>
      <c r="BN59" s="187" t="str">
        <f>IF(D59="","",IF(D59&gt;E59,"NG",""))</f>
        <v/>
      </c>
      <c r="BO59" s="187" t="str">
        <f t="shared" ref="BO59:BO64" si="56">IF(E59="","",IF(D60="","",IF(E59&gt;D60,"NG","")))</f>
        <v/>
      </c>
      <c r="BP59" s="188">
        <f t="shared" ref="BP59:BP65" si="57">COUNTIF(BN59:BO59,"NG")</f>
        <v>0</v>
      </c>
    </row>
    <row r="60" spans="1:68" x14ac:dyDescent="0.15">
      <c r="A60" s="734"/>
      <c r="B60" s="735"/>
      <c r="C60" s="736"/>
      <c r="D60" s="207"/>
      <c r="E60" s="207"/>
      <c r="F60" s="109" t="str">
        <f t="shared" si="27"/>
        <v/>
      </c>
      <c r="G60" s="852"/>
      <c r="H60" s="208"/>
      <c r="I60" s="208"/>
      <c r="J60" s="111" t="str">
        <f t="shared" si="15"/>
        <v/>
      </c>
      <c r="K60" s="110" t="str">
        <f t="shared" si="2"/>
        <v/>
      </c>
      <c r="L60" s="855"/>
      <c r="M60" s="113">
        <f t="shared" si="3"/>
        <v>0</v>
      </c>
      <c r="N60" s="127">
        <f t="shared" si="16"/>
        <v>0</v>
      </c>
      <c r="O60" s="113">
        <f t="shared" si="4"/>
        <v>0</v>
      </c>
      <c r="P60" s="114">
        <f t="shared" si="17"/>
        <v>0</v>
      </c>
      <c r="Q60" s="586" t="str">
        <f t="shared" si="18"/>
        <v/>
      </c>
      <c r="R60" s="786"/>
      <c r="S60" s="787"/>
      <c r="T60" s="788"/>
      <c r="U60" s="390">
        <v>45383</v>
      </c>
      <c r="V60" s="390">
        <v>45412</v>
      </c>
      <c r="W60" s="343">
        <f t="shared" si="54"/>
        <v>30</v>
      </c>
      <c r="X60" s="793"/>
      <c r="Y60" s="391">
        <v>43000000</v>
      </c>
      <c r="Z60" s="391">
        <v>43000000</v>
      </c>
      <c r="AA60" s="344">
        <f t="shared" si="21"/>
        <v>0.01</v>
      </c>
      <c r="AB60" s="345">
        <f t="shared" si="55"/>
        <v>35342</v>
      </c>
      <c r="AC60" s="796"/>
      <c r="AD60" s="346">
        <f t="shared" si="7"/>
        <v>43000000</v>
      </c>
      <c r="AE60" s="347">
        <f t="shared" si="28"/>
        <v>1000000</v>
      </c>
      <c r="AF60" s="346">
        <f t="shared" si="29"/>
        <v>43000000</v>
      </c>
      <c r="AG60" s="348">
        <f t="shared" si="30"/>
        <v>1000000</v>
      </c>
      <c r="AI60" s="322"/>
      <c r="AJ60" s="322"/>
      <c r="AK60" s="322"/>
      <c r="AL60" s="322"/>
      <c r="AM60" s="322"/>
      <c r="AN60" s="322"/>
      <c r="AO60" s="322"/>
      <c r="AP60" s="322"/>
      <c r="AQ60" s="322"/>
      <c r="AR60" s="322"/>
      <c r="AS60" s="322"/>
      <c r="AT60" s="322"/>
      <c r="AU60" s="322"/>
      <c r="AV60" s="322"/>
      <c r="AW60" s="322"/>
      <c r="AX60" s="322"/>
      <c r="AY60" s="322"/>
      <c r="AZ60" s="85" t="str">
        <f t="shared" si="20"/>
        <v/>
      </c>
      <c r="BD60" s="180"/>
      <c r="BE60" s="180"/>
      <c r="BK60" s="183" t="str">
        <f t="shared" si="46"/>
        <v/>
      </c>
      <c r="BL60" s="183" t="str">
        <f t="shared" si="47"/>
        <v/>
      </c>
      <c r="BM60" s="183">
        <f t="shared" si="12"/>
        <v>0</v>
      </c>
      <c r="BN60" s="187" t="str">
        <f t="shared" ref="BN60:BN65" si="58">IF(D60="","",IF(D60=E59,"NG",IF(D60&lt;E59,"NG",IF((D60-E59)&gt;1,"NG",""))))</f>
        <v/>
      </c>
      <c r="BO60" s="187" t="str">
        <f t="shared" si="56"/>
        <v/>
      </c>
      <c r="BP60" s="188">
        <f t="shared" si="57"/>
        <v>0</v>
      </c>
    </row>
    <row r="61" spans="1:68" x14ac:dyDescent="0.15">
      <c r="A61" s="734"/>
      <c r="B61" s="735"/>
      <c r="C61" s="736"/>
      <c r="D61" s="207"/>
      <c r="E61" s="207"/>
      <c r="F61" s="109" t="str">
        <f t="shared" si="27"/>
        <v/>
      </c>
      <c r="G61" s="852"/>
      <c r="H61" s="208"/>
      <c r="I61" s="208"/>
      <c r="J61" s="111" t="str">
        <f t="shared" si="15"/>
        <v/>
      </c>
      <c r="K61" s="110" t="str">
        <f t="shared" si="2"/>
        <v/>
      </c>
      <c r="L61" s="855"/>
      <c r="M61" s="113">
        <f t="shared" si="3"/>
        <v>0</v>
      </c>
      <c r="N61" s="127">
        <f t="shared" si="16"/>
        <v>0</v>
      </c>
      <c r="O61" s="113">
        <f t="shared" si="4"/>
        <v>0</v>
      </c>
      <c r="P61" s="114">
        <f t="shared" si="17"/>
        <v>0</v>
      </c>
      <c r="Q61" s="586" t="str">
        <f t="shared" si="18"/>
        <v/>
      </c>
      <c r="R61" s="786"/>
      <c r="S61" s="787"/>
      <c r="T61" s="788"/>
      <c r="U61" s="390">
        <v>45413</v>
      </c>
      <c r="V61" s="390">
        <v>45443</v>
      </c>
      <c r="W61" s="343">
        <f t="shared" si="54"/>
        <v>31</v>
      </c>
      <c r="X61" s="793"/>
      <c r="Y61" s="391">
        <v>42000000</v>
      </c>
      <c r="Z61" s="391">
        <v>42000000</v>
      </c>
      <c r="AA61" s="344">
        <f t="shared" si="21"/>
        <v>0.01</v>
      </c>
      <c r="AB61" s="345">
        <f t="shared" si="55"/>
        <v>35671</v>
      </c>
      <c r="AC61" s="796"/>
      <c r="AD61" s="346">
        <f t="shared" si="7"/>
        <v>42000000</v>
      </c>
      <c r="AE61" s="347">
        <f t="shared" si="28"/>
        <v>1000000</v>
      </c>
      <c r="AF61" s="346">
        <f t="shared" si="29"/>
        <v>42000000</v>
      </c>
      <c r="AG61" s="348">
        <f t="shared" si="30"/>
        <v>1000000</v>
      </c>
      <c r="AI61" s="322"/>
      <c r="AJ61" s="322"/>
      <c r="AK61" s="322"/>
      <c r="AL61" s="322"/>
      <c r="AM61" s="322"/>
      <c r="AN61" s="322"/>
      <c r="AO61" s="322"/>
      <c r="AP61" s="322"/>
      <c r="AQ61" s="322"/>
      <c r="AR61" s="322"/>
      <c r="AS61" s="322"/>
      <c r="AT61" s="322"/>
      <c r="AU61" s="322"/>
      <c r="AV61" s="322"/>
      <c r="AW61" s="322"/>
      <c r="AX61" s="322"/>
      <c r="AY61" s="322"/>
      <c r="AZ61" s="85" t="str">
        <f t="shared" si="20"/>
        <v/>
      </c>
      <c r="BD61" s="180"/>
      <c r="BE61" s="180"/>
      <c r="BK61" s="183" t="str">
        <f t="shared" si="46"/>
        <v/>
      </c>
      <c r="BL61" s="183" t="str">
        <f t="shared" si="47"/>
        <v/>
      </c>
      <c r="BM61" s="183">
        <f t="shared" si="12"/>
        <v>0</v>
      </c>
      <c r="BN61" s="187" t="str">
        <f t="shared" si="58"/>
        <v/>
      </c>
      <c r="BO61" s="187" t="str">
        <f t="shared" si="56"/>
        <v/>
      </c>
      <c r="BP61" s="188">
        <f t="shared" si="57"/>
        <v>0</v>
      </c>
    </row>
    <row r="62" spans="1:68" x14ac:dyDescent="0.15">
      <c r="A62" s="734"/>
      <c r="B62" s="735"/>
      <c r="C62" s="736"/>
      <c r="D62" s="207"/>
      <c r="E62" s="207"/>
      <c r="F62" s="109" t="str">
        <f t="shared" si="27"/>
        <v/>
      </c>
      <c r="G62" s="852"/>
      <c r="H62" s="208"/>
      <c r="I62" s="208"/>
      <c r="J62" s="111" t="str">
        <f t="shared" si="15"/>
        <v/>
      </c>
      <c r="K62" s="110" t="str">
        <f t="shared" si="2"/>
        <v/>
      </c>
      <c r="L62" s="855"/>
      <c r="M62" s="113">
        <f t="shared" si="3"/>
        <v>0</v>
      </c>
      <c r="N62" s="127">
        <f t="shared" si="16"/>
        <v>0</v>
      </c>
      <c r="O62" s="113">
        <f t="shared" si="4"/>
        <v>0</v>
      </c>
      <c r="P62" s="114">
        <f t="shared" si="17"/>
        <v>0</v>
      </c>
      <c r="Q62" s="586" t="str">
        <f t="shared" si="18"/>
        <v/>
      </c>
      <c r="R62" s="786"/>
      <c r="S62" s="787"/>
      <c r="T62" s="788"/>
      <c r="U62" s="390">
        <v>45444</v>
      </c>
      <c r="V62" s="390">
        <v>45473</v>
      </c>
      <c r="W62" s="343">
        <f t="shared" si="54"/>
        <v>30</v>
      </c>
      <c r="X62" s="793"/>
      <c r="Y62" s="391">
        <v>41000000</v>
      </c>
      <c r="Z62" s="391">
        <v>41000000</v>
      </c>
      <c r="AA62" s="344">
        <f t="shared" si="21"/>
        <v>0.01</v>
      </c>
      <c r="AB62" s="345">
        <f t="shared" si="55"/>
        <v>33698</v>
      </c>
      <c r="AC62" s="796"/>
      <c r="AD62" s="346">
        <f t="shared" si="7"/>
        <v>41000000</v>
      </c>
      <c r="AE62" s="347">
        <f t="shared" si="28"/>
        <v>1000000</v>
      </c>
      <c r="AF62" s="346">
        <f t="shared" si="29"/>
        <v>41000000</v>
      </c>
      <c r="AG62" s="348">
        <f t="shared" si="30"/>
        <v>1000000</v>
      </c>
      <c r="AI62" s="322"/>
      <c r="AJ62" s="322"/>
      <c r="AK62" s="322"/>
      <c r="AL62" s="322"/>
      <c r="AM62" s="322"/>
      <c r="AN62" s="322"/>
      <c r="AO62" s="322"/>
      <c r="AP62" s="322"/>
      <c r="AQ62" s="322"/>
      <c r="AR62" s="322"/>
      <c r="AS62" s="322"/>
      <c r="AT62" s="322"/>
      <c r="AU62" s="322"/>
      <c r="AV62" s="322"/>
      <c r="AW62" s="322"/>
      <c r="AX62" s="322"/>
      <c r="AY62" s="322"/>
      <c r="AZ62" s="85" t="str">
        <f t="shared" si="20"/>
        <v/>
      </c>
      <c r="BD62" s="180"/>
      <c r="BE62" s="180"/>
      <c r="BK62" s="183" t="str">
        <f t="shared" si="46"/>
        <v/>
      </c>
      <c r="BL62" s="183" t="str">
        <f t="shared" si="47"/>
        <v/>
      </c>
      <c r="BM62" s="183">
        <f t="shared" si="12"/>
        <v>0</v>
      </c>
      <c r="BN62" s="187" t="str">
        <f t="shared" si="58"/>
        <v/>
      </c>
      <c r="BO62" s="187" t="str">
        <f t="shared" si="56"/>
        <v/>
      </c>
      <c r="BP62" s="188">
        <f t="shared" si="57"/>
        <v>0</v>
      </c>
    </row>
    <row r="63" spans="1:68" x14ac:dyDescent="0.15">
      <c r="A63" s="734"/>
      <c r="B63" s="735"/>
      <c r="C63" s="736"/>
      <c r="D63" s="207"/>
      <c r="E63" s="207"/>
      <c r="F63" s="109" t="str">
        <f t="shared" si="27"/>
        <v/>
      </c>
      <c r="G63" s="852"/>
      <c r="H63" s="208"/>
      <c r="I63" s="208"/>
      <c r="J63" s="111" t="str">
        <f t="shared" si="15"/>
        <v/>
      </c>
      <c r="K63" s="110" t="str">
        <f t="shared" si="2"/>
        <v/>
      </c>
      <c r="L63" s="855"/>
      <c r="M63" s="113">
        <f t="shared" si="3"/>
        <v>0</v>
      </c>
      <c r="N63" s="127">
        <f t="shared" si="16"/>
        <v>0</v>
      </c>
      <c r="O63" s="113">
        <f t="shared" si="4"/>
        <v>0</v>
      </c>
      <c r="P63" s="114">
        <f t="shared" si="17"/>
        <v>0</v>
      </c>
      <c r="Q63" s="586" t="str">
        <f t="shared" si="18"/>
        <v/>
      </c>
      <c r="R63" s="786"/>
      <c r="S63" s="787"/>
      <c r="T63" s="788"/>
      <c r="U63" s="390">
        <v>45474</v>
      </c>
      <c r="V63" s="390">
        <v>45504</v>
      </c>
      <c r="W63" s="343">
        <f t="shared" si="54"/>
        <v>31</v>
      </c>
      <c r="X63" s="793"/>
      <c r="Y63" s="391">
        <v>40000000</v>
      </c>
      <c r="Z63" s="391">
        <v>40000000</v>
      </c>
      <c r="AA63" s="344">
        <f t="shared" si="21"/>
        <v>0.01</v>
      </c>
      <c r="AB63" s="345">
        <f t="shared" si="55"/>
        <v>33972</v>
      </c>
      <c r="AC63" s="796"/>
      <c r="AD63" s="346">
        <f t="shared" si="7"/>
        <v>40000000</v>
      </c>
      <c r="AE63" s="347">
        <f t="shared" si="28"/>
        <v>1000000</v>
      </c>
      <c r="AF63" s="346">
        <f t="shared" si="29"/>
        <v>40000000</v>
      </c>
      <c r="AG63" s="348">
        <f t="shared" si="30"/>
        <v>1000000</v>
      </c>
      <c r="AI63" s="322"/>
      <c r="AJ63" s="322"/>
      <c r="AK63" s="322"/>
      <c r="AL63" s="322"/>
      <c r="AM63" s="322"/>
      <c r="AN63" s="322"/>
      <c r="AO63" s="322"/>
      <c r="AP63" s="322"/>
      <c r="AQ63" s="322"/>
      <c r="AR63" s="322"/>
      <c r="AS63" s="322"/>
      <c r="AT63" s="322"/>
      <c r="AU63" s="322"/>
      <c r="AV63" s="322"/>
      <c r="AW63" s="322"/>
      <c r="AX63" s="322"/>
      <c r="AY63" s="322"/>
      <c r="AZ63" s="85" t="str">
        <f t="shared" si="20"/>
        <v/>
      </c>
      <c r="BD63" s="180"/>
      <c r="BE63" s="180"/>
      <c r="BK63" s="183" t="str">
        <f t="shared" si="46"/>
        <v/>
      </c>
      <c r="BL63" s="183" t="str">
        <f t="shared" si="47"/>
        <v/>
      </c>
      <c r="BM63" s="183">
        <f t="shared" si="12"/>
        <v>0</v>
      </c>
      <c r="BN63" s="187" t="str">
        <f t="shared" si="58"/>
        <v/>
      </c>
      <c r="BO63" s="187" t="str">
        <f t="shared" si="56"/>
        <v/>
      </c>
      <c r="BP63" s="188">
        <f t="shared" si="57"/>
        <v>0</v>
      </c>
    </row>
    <row r="64" spans="1:68" x14ac:dyDescent="0.15">
      <c r="A64" s="734"/>
      <c r="B64" s="735"/>
      <c r="C64" s="736"/>
      <c r="D64" s="207"/>
      <c r="E64" s="207"/>
      <c r="F64" s="109" t="str">
        <f t="shared" si="27"/>
        <v/>
      </c>
      <c r="G64" s="852"/>
      <c r="H64" s="208"/>
      <c r="I64" s="208"/>
      <c r="J64" s="111" t="str">
        <f t="shared" si="15"/>
        <v/>
      </c>
      <c r="K64" s="110" t="str">
        <f t="shared" si="2"/>
        <v/>
      </c>
      <c r="L64" s="855"/>
      <c r="M64" s="113">
        <f t="shared" si="3"/>
        <v>0</v>
      </c>
      <c r="N64" s="127">
        <f t="shared" si="16"/>
        <v>0</v>
      </c>
      <c r="O64" s="113">
        <f t="shared" si="4"/>
        <v>0</v>
      </c>
      <c r="P64" s="114">
        <f t="shared" si="17"/>
        <v>0</v>
      </c>
      <c r="Q64" s="586" t="str">
        <f t="shared" si="18"/>
        <v/>
      </c>
      <c r="R64" s="786"/>
      <c r="S64" s="787"/>
      <c r="T64" s="788"/>
      <c r="U64" s="390">
        <v>45505</v>
      </c>
      <c r="V64" s="390">
        <v>45535</v>
      </c>
      <c r="W64" s="343">
        <f t="shared" si="54"/>
        <v>31</v>
      </c>
      <c r="X64" s="793"/>
      <c r="Y64" s="391">
        <v>39000000</v>
      </c>
      <c r="Z64" s="391">
        <v>39000000</v>
      </c>
      <c r="AA64" s="344">
        <f t="shared" si="21"/>
        <v>0.01</v>
      </c>
      <c r="AB64" s="345">
        <f t="shared" si="55"/>
        <v>33123</v>
      </c>
      <c r="AC64" s="796"/>
      <c r="AD64" s="346">
        <f t="shared" si="7"/>
        <v>39000000</v>
      </c>
      <c r="AE64" s="347">
        <f t="shared" si="28"/>
        <v>1000000</v>
      </c>
      <c r="AF64" s="346">
        <f t="shared" si="29"/>
        <v>39000000</v>
      </c>
      <c r="AG64" s="348">
        <f t="shared" si="30"/>
        <v>1000000</v>
      </c>
      <c r="AI64" s="322"/>
      <c r="AJ64" s="322"/>
      <c r="AK64" s="322"/>
      <c r="AL64" s="322"/>
      <c r="AM64" s="322"/>
      <c r="AN64" s="322"/>
      <c r="AO64" s="322"/>
      <c r="AP64" s="322"/>
      <c r="AQ64" s="322"/>
      <c r="AR64" s="322"/>
      <c r="AS64" s="322"/>
      <c r="AT64" s="322"/>
      <c r="AU64" s="322"/>
      <c r="AV64" s="322"/>
      <c r="AW64" s="322"/>
      <c r="AX64" s="322"/>
      <c r="AY64" s="322"/>
      <c r="AZ64" s="85" t="str">
        <f t="shared" si="20"/>
        <v/>
      </c>
      <c r="BD64" s="180"/>
      <c r="BE64" s="180"/>
      <c r="BK64" s="183" t="str">
        <f t="shared" si="46"/>
        <v/>
      </c>
      <c r="BL64" s="183" t="str">
        <f t="shared" si="47"/>
        <v/>
      </c>
      <c r="BM64" s="183">
        <f t="shared" si="12"/>
        <v>0</v>
      </c>
      <c r="BN64" s="187" t="str">
        <f t="shared" si="58"/>
        <v/>
      </c>
      <c r="BO64" s="187" t="str">
        <f t="shared" si="56"/>
        <v/>
      </c>
      <c r="BP64" s="188">
        <f t="shared" si="57"/>
        <v>0</v>
      </c>
    </row>
    <row r="65" spans="1:68" x14ac:dyDescent="0.15">
      <c r="A65" s="734"/>
      <c r="B65" s="735"/>
      <c r="C65" s="736"/>
      <c r="D65" s="207"/>
      <c r="E65" s="207"/>
      <c r="F65" s="109" t="str">
        <f t="shared" si="27"/>
        <v/>
      </c>
      <c r="G65" s="852"/>
      <c r="H65" s="208"/>
      <c r="I65" s="208"/>
      <c r="J65" s="111" t="str">
        <f t="shared" si="15"/>
        <v/>
      </c>
      <c r="K65" s="110" t="str">
        <f t="shared" si="2"/>
        <v/>
      </c>
      <c r="L65" s="855"/>
      <c r="M65" s="113">
        <f t="shared" si="3"/>
        <v>0</v>
      </c>
      <c r="N65" s="127">
        <f t="shared" si="16"/>
        <v>0</v>
      </c>
      <c r="O65" s="113">
        <f t="shared" si="4"/>
        <v>0</v>
      </c>
      <c r="P65" s="114">
        <f t="shared" si="17"/>
        <v>0</v>
      </c>
      <c r="Q65" s="586" t="str">
        <f t="shared" si="18"/>
        <v/>
      </c>
      <c r="R65" s="786"/>
      <c r="S65" s="787"/>
      <c r="T65" s="788"/>
      <c r="U65" s="390">
        <v>45536</v>
      </c>
      <c r="V65" s="390">
        <v>45545</v>
      </c>
      <c r="W65" s="343">
        <f t="shared" si="54"/>
        <v>10</v>
      </c>
      <c r="X65" s="793"/>
      <c r="Y65" s="391">
        <v>38000000</v>
      </c>
      <c r="Z65" s="391">
        <v>38000000</v>
      </c>
      <c r="AA65" s="344">
        <f t="shared" si="21"/>
        <v>0.01</v>
      </c>
      <c r="AB65" s="345">
        <f t="shared" si="55"/>
        <v>10410</v>
      </c>
      <c r="AC65" s="796"/>
      <c r="AD65" s="346">
        <f t="shared" si="7"/>
        <v>38000000</v>
      </c>
      <c r="AE65" s="347">
        <f t="shared" si="28"/>
        <v>1000000</v>
      </c>
      <c r="AF65" s="346">
        <f t="shared" si="29"/>
        <v>38000000</v>
      </c>
      <c r="AG65" s="348">
        <f t="shared" si="30"/>
        <v>1000000</v>
      </c>
      <c r="AI65" s="322"/>
      <c r="AJ65" s="322"/>
      <c r="AK65" s="322"/>
      <c r="AL65" s="322"/>
      <c r="AM65" s="322"/>
      <c r="AN65" s="322"/>
      <c r="AO65" s="322"/>
      <c r="AP65" s="322"/>
      <c r="AQ65" s="322"/>
      <c r="AR65" s="322"/>
      <c r="AS65" s="322"/>
      <c r="AT65" s="322"/>
      <c r="AU65" s="322"/>
      <c r="AV65" s="322"/>
      <c r="AW65" s="322"/>
      <c r="AX65" s="322"/>
      <c r="AY65" s="322"/>
      <c r="AZ65" s="85" t="str">
        <f t="shared" si="20"/>
        <v/>
      </c>
      <c r="BD65" s="180"/>
      <c r="BE65" s="180"/>
      <c r="BK65" s="183" t="str">
        <f t="shared" si="46"/>
        <v/>
      </c>
      <c r="BL65" s="183" t="str">
        <f t="shared" si="47"/>
        <v/>
      </c>
      <c r="BM65" s="183">
        <f t="shared" si="12"/>
        <v>0</v>
      </c>
      <c r="BN65" s="187" t="str">
        <f t="shared" si="58"/>
        <v/>
      </c>
      <c r="BO65" s="187" t="str">
        <f>IF(E65="","",IF(E65&lt;D65,"NG",""))</f>
        <v/>
      </c>
      <c r="BP65" s="188">
        <f t="shared" si="57"/>
        <v>0</v>
      </c>
    </row>
    <row r="66" spans="1:68" ht="12.75" thickBot="1" x14ac:dyDescent="0.2">
      <c r="A66" s="737"/>
      <c r="B66" s="738"/>
      <c r="C66" s="739"/>
      <c r="D66" s="307" t="str">
        <f>IF(BP66&gt;0,$BN$6,"")</f>
        <v/>
      </c>
      <c r="E66" s="209"/>
      <c r="F66" s="115"/>
      <c r="G66" s="853"/>
      <c r="H66" s="213"/>
      <c r="I66" s="213"/>
      <c r="J66" s="117" t="str">
        <f t="shared" si="15"/>
        <v/>
      </c>
      <c r="K66" s="116"/>
      <c r="L66" s="856"/>
      <c r="M66" s="119">
        <f t="shared" si="3"/>
        <v>0</v>
      </c>
      <c r="N66" s="128">
        <f t="shared" si="16"/>
        <v>0</v>
      </c>
      <c r="O66" s="119">
        <f t="shared" si="4"/>
        <v>0</v>
      </c>
      <c r="P66" s="120">
        <f t="shared" si="17"/>
        <v>0</v>
      </c>
      <c r="Q66" s="586" t="str">
        <f t="shared" si="18"/>
        <v/>
      </c>
      <c r="R66" s="789"/>
      <c r="S66" s="790"/>
      <c r="T66" s="791"/>
      <c r="U66" s="392" t="s">
        <v>696</v>
      </c>
      <c r="V66" s="393"/>
      <c r="W66" s="353"/>
      <c r="X66" s="794"/>
      <c r="Y66" s="394"/>
      <c r="Z66" s="394"/>
      <c r="AA66" s="363">
        <f t="shared" si="21"/>
        <v>0.01</v>
      </c>
      <c r="AB66" s="356"/>
      <c r="AC66" s="797"/>
      <c r="AD66" s="357">
        <f t="shared" si="7"/>
        <v>38000000</v>
      </c>
      <c r="AE66" s="358">
        <f t="shared" si="28"/>
        <v>0</v>
      </c>
      <c r="AF66" s="357">
        <f t="shared" si="29"/>
        <v>38000000</v>
      </c>
      <c r="AG66" s="359">
        <f t="shared" si="30"/>
        <v>0</v>
      </c>
      <c r="AI66" s="322"/>
      <c r="AJ66" s="322"/>
      <c r="AK66" s="322"/>
      <c r="AL66" s="322"/>
      <c r="AM66" s="322"/>
      <c r="AN66" s="322"/>
      <c r="AO66" s="322"/>
      <c r="AP66" s="322"/>
      <c r="AQ66" s="322"/>
      <c r="AR66" s="322"/>
      <c r="AS66" s="322"/>
      <c r="AT66" s="322"/>
      <c r="AU66" s="322"/>
      <c r="AV66" s="322"/>
      <c r="AW66" s="322"/>
      <c r="AX66" s="322"/>
      <c r="AY66" s="322"/>
      <c r="AZ66" s="85" t="str">
        <f t="shared" si="20"/>
        <v/>
      </c>
      <c r="BD66" s="180"/>
      <c r="BE66" s="180"/>
      <c r="BK66" s="183" t="str">
        <f t="shared" si="46"/>
        <v/>
      </c>
      <c r="BL66" s="183" t="str">
        <f t="shared" si="47"/>
        <v/>
      </c>
      <c r="BM66" s="183">
        <f t="shared" si="12"/>
        <v>0</v>
      </c>
      <c r="BN66" s="189"/>
      <c r="BO66" s="190"/>
      <c r="BP66" s="192">
        <f>SUM(BP59:BP65)</f>
        <v>0</v>
      </c>
    </row>
    <row r="67" spans="1:68" x14ac:dyDescent="0.15">
      <c r="A67" s="731" t="s">
        <v>207</v>
      </c>
      <c r="B67" s="732"/>
      <c r="C67" s="733"/>
      <c r="D67" s="210"/>
      <c r="E67" s="210"/>
      <c r="F67" s="103" t="str">
        <f t="shared" si="27"/>
        <v/>
      </c>
      <c r="G67" s="851" t="str">
        <f>IF(F67="","",SUM(F67:F74))</f>
        <v/>
      </c>
      <c r="H67" s="211"/>
      <c r="I67" s="211"/>
      <c r="J67" s="105" t="str">
        <f t="shared" si="15"/>
        <v/>
      </c>
      <c r="K67" s="104" t="str">
        <f t="shared" si="2"/>
        <v/>
      </c>
      <c r="L67" s="854" t="str">
        <f>IF(K67="","",SUM(K67:K74))</f>
        <v/>
      </c>
      <c r="M67" s="107">
        <f t="shared" si="3"/>
        <v>0</v>
      </c>
      <c r="N67" s="126">
        <f t="shared" si="16"/>
        <v>0</v>
      </c>
      <c r="O67" s="107">
        <f t="shared" si="4"/>
        <v>0</v>
      </c>
      <c r="P67" s="108">
        <f t="shared" si="17"/>
        <v>0</v>
      </c>
      <c r="Q67" s="586" t="str">
        <f t="shared" si="18"/>
        <v/>
      </c>
      <c r="R67" s="783" t="s">
        <v>207</v>
      </c>
      <c r="S67" s="784"/>
      <c r="T67" s="785"/>
      <c r="U67" s="388">
        <v>45546</v>
      </c>
      <c r="V67" s="388">
        <v>45565</v>
      </c>
      <c r="W67" s="336">
        <f t="shared" ref="W67:W73" si="59">IF(U67="","",V67-U67+1)</f>
        <v>20</v>
      </c>
      <c r="X67" s="792">
        <f>IF(W67="","",SUM(W67:W74))</f>
        <v>181</v>
      </c>
      <c r="Y67" s="389">
        <v>38000000</v>
      </c>
      <c r="Z67" s="389">
        <v>38000000</v>
      </c>
      <c r="AA67" s="360">
        <f t="shared" si="21"/>
        <v>0.01</v>
      </c>
      <c r="AB67" s="338">
        <f t="shared" ref="AB67:AB73" si="60">IF(U67="","",ROUNDDOWN(Z67*AA67*W67/365,0))</f>
        <v>20821</v>
      </c>
      <c r="AC67" s="795">
        <f>IF(AB67="","",SUM(AB67:AB74))</f>
        <v>174518</v>
      </c>
      <c r="AD67" s="339">
        <f t="shared" si="7"/>
        <v>38000000</v>
      </c>
      <c r="AE67" s="361">
        <f t="shared" si="28"/>
        <v>0</v>
      </c>
      <c r="AF67" s="339">
        <f t="shared" si="29"/>
        <v>38000000</v>
      </c>
      <c r="AG67" s="362">
        <f t="shared" si="30"/>
        <v>0</v>
      </c>
      <c r="AI67" s="322"/>
      <c r="AJ67" s="322"/>
      <c r="AK67" s="322"/>
      <c r="AL67" s="322"/>
      <c r="AM67" s="322"/>
      <c r="AN67" s="322"/>
      <c r="AO67" s="322"/>
      <c r="AP67" s="322"/>
      <c r="AQ67" s="322"/>
      <c r="AR67" s="322"/>
      <c r="AS67" s="322"/>
      <c r="AT67" s="322"/>
      <c r="AU67" s="322"/>
      <c r="AV67" s="322"/>
      <c r="AW67" s="322"/>
      <c r="AX67" s="322"/>
      <c r="AY67" s="322"/>
      <c r="AZ67" s="85" t="str">
        <f t="shared" si="20"/>
        <v/>
      </c>
      <c r="BD67" s="180"/>
      <c r="BE67" s="180"/>
      <c r="BK67" s="183" t="str">
        <f t="shared" si="46"/>
        <v/>
      </c>
      <c r="BL67" s="183" t="str">
        <f t="shared" si="47"/>
        <v/>
      </c>
      <c r="BM67" s="183">
        <f t="shared" si="12"/>
        <v>0</v>
      </c>
      <c r="BN67" s="187" t="str">
        <f>IF(D67="","",IF(D67&gt;E67,"NG",""))</f>
        <v/>
      </c>
      <c r="BO67" s="187" t="str">
        <f t="shared" ref="BO67:BO72" si="61">IF(E67="","",IF(D68="","",IF(E67&gt;D68,"NG","")))</f>
        <v/>
      </c>
      <c r="BP67" s="188">
        <f t="shared" ref="BP67:BP73" si="62">COUNTIF(BN67:BO67,"NG")</f>
        <v>0</v>
      </c>
    </row>
    <row r="68" spans="1:68" x14ac:dyDescent="0.15">
      <c r="A68" s="734"/>
      <c r="B68" s="735"/>
      <c r="C68" s="736"/>
      <c r="D68" s="207"/>
      <c r="E68" s="207"/>
      <c r="F68" s="109" t="str">
        <f t="shared" si="27"/>
        <v/>
      </c>
      <c r="G68" s="852"/>
      <c r="H68" s="208"/>
      <c r="I68" s="208"/>
      <c r="J68" s="111" t="str">
        <f t="shared" si="15"/>
        <v/>
      </c>
      <c r="K68" s="110" t="str">
        <f t="shared" si="2"/>
        <v/>
      </c>
      <c r="L68" s="855"/>
      <c r="M68" s="113">
        <f t="shared" si="3"/>
        <v>0</v>
      </c>
      <c r="N68" s="127">
        <f t="shared" si="16"/>
        <v>0</v>
      </c>
      <c r="O68" s="113">
        <f t="shared" si="4"/>
        <v>0</v>
      </c>
      <c r="P68" s="114">
        <f t="shared" si="17"/>
        <v>0</v>
      </c>
      <c r="Q68" s="586" t="str">
        <f t="shared" si="18"/>
        <v/>
      </c>
      <c r="R68" s="786"/>
      <c r="S68" s="787"/>
      <c r="T68" s="788"/>
      <c r="U68" s="390">
        <v>45566</v>
      </c>
      <c r="V68" s="390">
        <v>45596</v>
      </c>
      <c r="W68" s="343">
        <f t="shared" si="59"/>
        <v>31</v>
      </c>
      <c r="X68" s="793"/>
      <c r="Y68" s="391">
        <v>37000000</v>
      </c>
      <c r="Z68" s="391">
        <v>37000000</v>
      </c>
      <c r="AA68" s="344">
        <f t="shared" si="21"/>
        <v>0.01</v>
      </c>
      <c r="AB68" s="345">
        <f t="shared" si="60"/>
        <v>31424</v>
      </c>
      <c r="AC68" s="796"/>
      <c r="AD68" s="346">
        <f t="shared" si="7"/>
        <v>37000000</v>
      </c>
      <c r="AE68" s="347">
        <f t="shared" si="28"/>
        <v>1000000</v>
      </c>
      <c r="AF68" s="346">
        <f t="shared" si="29"/>
        <v>37000000</v>
      </c>
      <c r="AG68" s="348">
        <f t="shared" si="30"/>
        <v>1000000</v>
      </c>
      <c r="AI68" s="322"/>
      <c r="AJ68" s="322"/>
      <c r="AK68" s="322"/>
      <c r="AL68" s="322"/>
      <c r="AM68" s="322"/>
      <c r="AN68" s="322"/>
      <c r="AO68" s="322"/>
      <c r="AP68" s="322"/>
      <c r="AQ68" s="322"/>
      <c r="AR68" s="322"/>
      <c r="AS68" s="322"/>
      <c r="AT68" s="322"/>
      <c r="AU68" s="322"/>
      <c r="AV68" s="322"/>
      <c r="AW68" s="322"/>
      <c r="AX68" s="322"/>
      <c r="AY68" s="322"/>
      <c r="AZ68" s="85" t="str">
        <f t="shared" si="20"/>
        <v/>
      </c>
      <c r="BD68" s="180"/>
      <c r="BE68" s="180"/>
      <c r="BK68" s="183" t="str">
        <f t="shared" si="46"/>
        <v/>
      </c>
      <c r="BL68" s="183" t="str">
        <f t="shared" si="47"/>
        <v/>
      </c>
      <c r="BM68" s="183">
        <f t="shared" si="12"/>
        <v>0</v>
      </c>
      <c r="BN68" s="187" t="str">
        <f t="shared" ref="BN68:BN73" si="63">IF(D68="","",IF(D68=E67,"NG",IF(D68&lt;E67,"NG",IF((D68-E67)&gt;1,"NG",""))))</f>
        <v/>
      </c>
      <c r="BO68" s="187" t="str">
        <f t="shared" si="61"/>
        <v/>
      </c>
      <c r="BP68" s="188">
        <f t="shared" si="62"/>
        <v>0</v>
      </c>
    </row>
    <row r="69" spans="1:68" x14ac:dyDescent="0.15">
      <c r="A69" s="734"/>
      <c r="B69" s="735"/>
      <c r="C69" s="736"/>
      <c r="D69" s="207"/>
      <c r="E69" s="207"/>
      <c r="F69" s="109" t="str">
        <f t="shared" si="27"/>
        <v/>
      </c>
      <c r="G69" s="852"/>
      <c r="H69" s="208"/>
      <c r="I69" s="208"/>
      <c r="J69" s="111" t="str">
        <f t="shared" si="15"/>
        <v/>
      </c>
      <c r="K69" s="110" t="str">
        <f t="shared" si="2"/>
        <v/>
      </c>
      <c r="L69" s="855"/>
      <c r="M69" s="113">
        <f t="shared" si="3"/>
        <v>0</v>
      </c>
      <c r="N69" s="127">
        <f t="shared" si="16"/>
        <v>0</v>
      </c>
      <c r="O69" s="113">
        <f t="shared" si="4"/>
        <v>0</v>
      </c>
      <c r="P69" s="114">
        <f t="shared" si="17"/>
        <v>0</v>
      </c>
      <c r="Q69" s="586" t="str">
        <f t="shared" si="18"/>
        <v/>
      </c>
      <c r="R69" s="786"/>
      <c r="S69" s="787"/>
      <c r="T69" s="788"/>
      <c r="U69" s="390">
        <v>45597</v>
      </c>
      <c r="V69" s="390">
        <v>45626</v>
      </c>
      <c r="W69" s="343">
        <f t="shared" si="59"/>
        <v>30</v>
      </c>
      <c r="X69" s="793"/>
      <c r="Y69" s="391">
        <v>36000000</v>
      </c>
      <c r="Z69" s="391">
        <v>36000000</v>
      </c>
      <c r="AA69" s="344">
        <f t="shared" si="21"/>
        <v>0.01</v>
      </c>
      <c r="AB69" s="345">
        <f t="shared" si="60"/>
        <v>29589</v>
      </c>
      <c r="AC69" s="796"/>
      <c r="AD69" s="346">
        <f t="shared" si="7"/>
        <v>36000000</v>
      </c>
      <c r="AE69" s="347">
        <f t="shared" si="28"/>
        <v>1000000</v>
      </c>
      <c r="AF69" s="346">
        <f t="shared" si="29"/>
        <v>36000000</v>
      </c>
      <c r="AG69" s="348">
        <f t="shared" si="30"/>
        <v>1000000</v>
      </c>
      <c r="AI69" s="322"/>
      <c r="AJ69" s="322"/>
      <c r="AK69" s="322"/>
      <c r="AL69" s="322"/>
      <c r="AM69" s="322"/>
      <c r="AN69" s="322"/>
      <c r="AO69" s="322"/>
      <c r="AP69" s="322"/>
      <c r="AQ69" s="322"/>
      <c r="AR69" s="322"/>
      <c r="AS69" s="322"/>
      <c r="AT69" s="322"/>
      <c r="AU69" s="322"/>
      <c r="AV69" s="322"/>
      <c r="AW69" s="322"/>
      <c r="AX69" s="322"/>
      <c r="AY69" s="322"/>
      <c r="AZ69" s="85" t="str">
        <f t="shared" si="20"/>
        <v/>
      </c>
      <c r="BD69" s="180"/>
      <c r="BE69" s="180"/>
      <c r="BK69" s="183" t="str">
        <f t="shared" si="46"/>
        <v/>
      </c>
      <c r="BL69" s="183" t="str">
        <f t="shared" si="47"/>
        <v/>
      </c>
      <c r="BM69" s="183">
        <f t="shared" si="12"/>
        <v>0</v>
      </c>
      <c r="BN69" s="187" t="str">
        <f t="shared" si="63"/>
        <v/>
      </c>
      <c r="BO69" s="187" t="str">
        <f t="shared" si="61"/>
        <v/>
      </c>
      <c r="BP69" s="188">
        <f t="shared" si="62"/>
        <v>0</v>
      </c>
    </row>
    <row r="70" spans="1:68" x14ac:dyDescent="0.15">
      <c r="A70" s="734"/>
      <c r="B70" s="735"/>
      <c r="C70" s="736"/>
      <c r="D70" s="207"/>
      <c r="E70" s="207"/>
      <c r="F70" s="109" t="str">
        <f t="shared" si="27"/>
        <v/>
      </c>
      <c r="G70" s="852"/>
      <c r="H70" s="208"/>
      <c r="I70" s="208"/>
      <c r="J70" s="111" t="str">
        <f t="shared" si="15"/>
        <v/>
      </c>
      <c r="K70" s="110" t="str">
        <f t="shared" si="2"/>
        <v/>
      </c>
      <c r="L70" s="855"/>
      <c r="M70" s="127">
        <f t="shared" si="3"/>
        <v>0</v>
      </c>
      <c r="N70" s="127">
        <f t="shared" si="16"/>
        <v>0</v>
      </c>
      <c r="O70" s="127">
        <f t="shared" si="4"/>
        <v>0</v>
      </c>
      <c r="P70" s="114">
        <f t="shared" si="17"/>
        <v>0</v>
      </c>
      <c r="Q70" s="586" t="str">
        <f t="shared" si="18"/>
        <v/>
      </c>
      <c r="R70" s="786"/>
      <c r="S70" s="787"/>
      <c r="T70" s="788"/>
      <c r="U70" s="390">
        <v>45627</v>
      </c>
      <c r="V70" s="390">
        <v>45657</v>
      </c>
      <c r="W70" s="343">
        <f t="shared" si="59"/>
        <v>31</v>
      </c>
      <c r="X70" s="793"/>
      <c r="Y70" s="391">
        <v>35000000</v>
      </c>
      <c r="Z70" s="391">
        <v>35000000</v>
      </c>
      <c r="AA70" s="344">
        <f t="shared" si="21"/>
        <v>0.01</v>
      </c>
      <c r="AB70" s="345">
        <f t="shared" si="60"/>
        <v>29726</v>
      </c>
      <c r="AC70" s="796"/>
      <c r="AD70" s="347">
        <f t="shared" si="7"/>
        <v>35000000</v>
      </c>
      <c r="AE70" s="347">
        <f t="shared" si="28"/>
        <v>1000000</v>
      </c>
      <c r="AF70" s="347">
        <f t="shared" si="29"/>
        <v>35000000</v>
      </c>
      <c r="AG70" s="348">
        <f t="shared" si="30"/>
        <v>1000000</v>
      </c>
      <c r="AI70" s="322"/>
      <c r="AJ70" s="322"/>
      <c r="AK70" s="322"/>
      <c r="AL70" s="322"/>
      <c r="AM70" s="322"/>
      <c r="AN70" s="322"/>
      <c r="AO70" s="322"/>
      <c r="AP70" s="322"/>
      <c r="AQ70" s="322"/>
      <c r="AR70" s="322"/>
      <c r="AS70" s="322"/>
      <c r="AT70" s="322"/>
      <c r="AU70" s="322"/>
      <c r="AV70" s="322"/>
      <c r="AW70" s="322"/>
      <c r="AX70" s="322"/>
      <c r="AY70" s="322"/>
      <c r="AZ70" s="85" t="str">
        <f t="shared" si="20"/>
        <v/>
      </c>
      <c r="BD70" s="180"/>
      <c r="BE70" s="180"/>
      <c r="BK70" s="183" t="str">
        <f t="shared" si="46"/>
        <v/>
      </c>
      <c r="BL70" s="183" t="str">
        <f t="shared" si="47"/>
        <v/>
      </c>
      <c r="BM70" s="183">
        <f t="shared" si="12"/>
        <v>0</v>
      </c>
      <c r="BN70" s="187" t="str">
        <f t="shared" si="63"/>
        <v/>
      </c>
      <c r="BO70" s="187" t="str">
        <f t="shared" si="61"/>
        <v/>
      </c>
      <c r="BP70" s="188">
        <f t="shared" si="62"/>
        <v>0</v>
      </c>
    </row>
    <row r="71" spans="1:68" x14ac:dyDescent="0.15">
      <c r="A71" s="734"/>
      <c r="B71" s="735"/>
      <c r="C71" s="736"/>
      <c r="D71" s="207"/>
      <c r="E71" s="207"/>
      <c r="F71" s="109" t="str">
        <f t="shared" si="27"/>
        <v/>
      </c>
      <c r="G71" s="852"/>
      <c r="H71" s="208"/>
      <c r="I71" s="208"/>
      <c r="J71" s="111" t="str">
        <f t="shared" si="15"/>
        <v/>
      </c>
      <c r="K71" s="110" t="str">
        <f t="shared" si="2"/>
        <v/>
      </c>
      <c r="L71" s="855"/>
      <c r="M71" s="127">
        <f t="shared" si="3"/>
        <v>0</v>
      </c>
      <c r="N71" s="127">
        <f t="shared" si="16"/>
        <v>0</v>
      </c>
      <c r="O71" s="127">
        <f t="shared" si="4"/>
        <v>0</v>
      </c>
      <c r="P71" s="114">
        <f t="shared" si="17"/>
        <v>0</v>
      </c>
      <c r="Q71" s="586" t="str">
        <f t="shared" si="18"/>
        <v/>
      </c>
      <c r="R71" s="786"/>
      <c r="S71" s="787"/>
      <c r="T71" s="788"/>
      <c r="U71" s="390">
        <v>45658</v>
      </c>
      <c r="V71" s="390">
        <v>45688</v>
      </c>
      <c r="W71" s="343">
        <f t="shared" si="59"/>
        <v>31</v>
      </c>
      <c r="X71" s="793"/>
      <c r="Y71" s="391">
        <v>34000000</v>
      </c>
      <c r="Z71" s="391">
        <v>34000000</v>
      </c>
      <c r="AA71" s="344">
        <f t="shared" si="21"/>
        <v>0.01</v>
      </c>
      <c r="AB71" s="345">
        <f t="shared" si="60"/>
        <v>28876</v>
      </c>
      <c r="AC71" s="796"/>
      <c r="AD71" s="347">
        <f t="shared" si="7"/>
        <v>34000000</v>
      </c>
      <c r="AE71" s="347">
        <f t="shared" si="28"/>
        <v>1000000</v>
      </c>
      <c r="AF71" s="347">
        <f t="shared" si="29"/>
        <v>34000000</v>
      </c>
      <c r="AG71" s="348">
        <f t="shared" si="30"/>
        <v>1000000</v>
      </c>
      <c r="AI71" s="322"/>
      <c r="AJ71" s="322"/>
      <c r="AK71" s="322"/>
      <c r="AL71" s="322"/>
      <c r="AM71" s="322"/>
      <c r="AN71" s="322"/>
      <c r="AO71" s="322"/>
      <c r="AP71" s="322"/>
      <c r="AQ71" s="322"/>
      <c r="AR71" s="322"/>
      <c r="AS71" s="322"/>
      <c r="AT71" s="322"/>
      <c r="AU71" s="322"/>
      <c r="AV71" s="322"/>
      <c r="AW71" s="322"/>
      <c r="AX71" s="322"/>
      <c r="AY71" s="322"/>
      <c r="AZ71" s="85" t="str">
        <f t="shared" si="20"/>
        <v/>
      </c>
      <c r="BD71" s="180"/>
      <c r="BE71" s="180"/>
      <c r="BK71" s="183" t="str">
        <f t="shared" si="46"/>
        <v/>
      </c>
      <c r="BL71" s="183" t="str">
        <f t="shared" si="47"/>
        <v/>
      </c>
      <c r="BM71" s="183">
        <f t="shared" si="12"/>
        <v>0</v>
      </c>
      <c r="BN71" s="187" t="str">
        <f t="shared" si="63"/>
        <v/>
      </c>
      <c r="BO71" s="187" t="str">
        <f t="shared" si="61"/>
        <v/>
      </c>
      <c r="BP71" s="188">
        <f t="shared" si="62"/>
        <v>0</v>
      </c>
    </row>
    <row r="72" spans="1:68" x14ac:dyDescent="0.15">
      <c r="A72" s="734"/>
      <c r="B72" s="735"/>
      <c r="C72" s="736"/>
      <c r="D72" s="207"/>
      <c r="E72" s="207"/>
      <c r="F72" s="109" t="str">
        <f t="shared" si="27"/>
        <v/>
      </c>
      <c r="G72" s="852"/>
      <c r="H72" s="208"/>
      <c r="I72" s="208"/>
      <c r="J72" s="111" t="str">
        <f t="shared" si="15"/>
        <v/>
      </c>
      <c r="K72" s="110" t="str">
        <f t="shared" si="2"/>
        <v/>
      </c>
      <c r="L72" s="855"/>
      <c r="M72" s="113">
        <f t="shared" si="3"/>
        <v>0</v>
      </c>
      <c r="N72" s="127">
        <f t="shared" si="16"/>
        <v>0</v>
      </c>
      <c r="O72" s="113">
        <f t="shared" si="4"/>
        <v>0</v>
      </c>
      <c r="P72" s="114">
        <f t="shared" si="17"/>
        <v>0</v>
      </c>
      <c r="Q72" s="586" t="str">
        <f t="shared" si="18"/>
        <v/>
      </c>
      <c r="R72" s="786"/>
      <c r="S72" s="787"/>
      <c r="T72" s="788"/>
      <c r="U72" s="390">
        <v>45689</v>
      </c>
      <c r="V72" s="390">
        <v>45716</v>
      </c>
      <c r="W72" s="343">
        <f t="shared" si="59"/>
        <v>28</v>
      </c>
      <c r="X72" s="793"/>
      <c r="Y72" s="391">
        <v>33000000</v>
      </c>
      <c r="Z72" s="391">
        <v>33000000</v>
      </c>
      <c r="AA72" s="344">
        <f t="shared" si="21"/>
        <v>0.01</v>
      </c>
      <c r="AB72" s="345">
        <f t="shared" si="60"/>
        <v>25315</v>
      </c>
      <c r="AC72" s="796"/>
      <c r="AD72" s="346">
        <f t="shared" si="7"/>
        <v>33000000</v>
      </c>
      <c r="AE72" s="347">
        <f t="shared" si="28"/>
        <v>1000000</v>
      </c>
      <c r="AF72" s="346">
        <f t="shared" si="29"/>
        <v>33000000</v>
      </c>
      <c r="AG72" s="348">
        <f t="shared" si="30"/>
        <v>1000000</v>
      </c>
      <c r="AI72" s="322"/>
      <c r="AJ72" s="322"/>
      <c r="AK72" s="322"/>
      <c r="AL72" s="322"/>
      <c r="AM72" s="322"/>
      <c r="AN72" s="322"/>
      <c r="AO72" s="322"/>
      <c r="AP72" s="322"/>
      <c r="AQ72" s="322"/>
      <c r="AR72" s="322"/>
      <c r="AS72" s="322"/>
      <c r="AT72" s="322"/>
      <c r="AU72" s="322"/>
      <c r="AV72" s="322"/>
      <c r="AW72" s="322"/>
      <c r="AX72" s="322"/>
      <c r="AY72" s="322"/>
      <c r="AZ72" s="85" t="str">
        <f t="shared" si="20"/>
        <v/>
      </c>
      <c r="BD72" s="180"/>
      <c r="BE72" s="180"/>
      <c r="BK72" s="183" t="str">
        <f t="shared" si="46"/>
        <v/>
      </c>
      <c r="BL72" s="183" t="str">
        <f t="shared" si="47"/>
        <v/>
      </c>
      <c r="BM72" s="183">
        <f t="shared" si="12"/>
        <v>0</v>
      </c>
      <c r="BN72" s="187" t="str">
        <f t="shared" si="63"/>
        <v/>
      </c>
      <c r="BO72" s="187" t="str">
        <f t="shared" si="61"/>
        <v/>
      </c>
      <c r="BP72" s="188">
        <f t="shared" si="62"/>
        <v>0</v>
      </c>
    </row>
    <row r="73" spans="1:68" x14ac:dyDescent="0.15">
      <c r="A73" s="734"/>
      <c r="B73" s="735"/>
      <c r="C73" s="736"/>
      <c r="D73" s="207"/>
      <c r="E73" s="207"/>
      <c r="F73" s="109" t="str">
        <f t="shared" si="27"/>
        <v/>
      </c>
      <c r="G73" s="852"/>
      <c r="H73" s="208"/>
      <c r="I73" s="208"/>
      <c r="J73" s="111" t="str">
        <f t="shared" si="15"/>
        <v/>
      </c>
      <c r="K73" s="110" t="str">
        <f t="shared" si="2"/>
        <v/>
      </c>
      <c r="L73" s="855"/>
      <c r="M73" s="113">
        <f t="shared" si="3"/>
        <v>0</v>
      </c>
      <c r="N73" s="127">
        <f t="shared" si="16"/>
        <v>0</v>
      </c>
      <c r="O73" s="113">
        <f t="shared" si="4"/>
        <v>0</v>
      </c>
      <c r="P73" s="114">
        <f t="shared" si="17"/>
        <v>0</v>
      </c>
      <c r="Q73" s="586" t="str">
        <f t="shared" si="18"/>
        <v/>
      </c>
      <c r="R73" s="786"/>
      <c r="S73" s="787"/>
      <c r="T73" s="788"/>
      <c r="U73" s="390">
        <v>45717</v>
      </c>
      <c r="V73" s="390">
        <v>45726</v>
      </c>
      <c r="W73" s="343">
        <f t="shared" si="59"/>
        <v>10</v>
      </c>
      <c r="X73" s="793"/>
      <c r="Y73" s="391">
        <v>32000000</v>
      </c>
      <c r="Z73" s="391">
        <v>32000000</v>
      </c>
      <c r="AA73" s="344">
        <f t="shared" si="21"/>
        <v>0.01</v>
      </c>
      <c r="AB73" s="345">
        <f t="shared" si="60"/>
        <v>8767</v>
      </c>
      <c r="AC73" s="796"/>
      <c r="AD73" s="346">
        <f t="shared" si="7"/>
        <v>32000000</v>
      </c>
      <c r="AE73" s="347">
        <f t="shared" si="28"/>
        <v>1000000</v>
      </c>
      <c r="AF73" s="346">
        <f t="shared" si="29"/>
        <v>32000000</v>
      </c>
      <c r="AG73" s="348">
        <f t="shared" si="30"/>
        <v>1000000</v>
      </c>
      <c r="AI73" s="322"/>
      <c r="AJ73" s="322"/>
      <c r="AK73" s="322"/>
      <c r="AL73" s="322"/>
      <c r="AM73" s="322"/>
      <c r="AN73" s="322"/>
      <c r="AO73" s="322"/>
      <c r="AP73" s="322"/>
      <c r="AQ73" s="322"/>
      <c r="AR73" s="322"/>
      <c r="AS73" s="322"/>
      <c r="AT73" s="322"/>
      <c r="AU73" s="322"/>
      <c r="AV73" s="322"/>
      <c r="AW73" s="322"/>
      <c r="AX73" s="322"/>
      <c r="AY73" s="322"/>
      <c r="AZ73" s="85" t="str">
        <f t="shared" si="20"/>
        <v/>
      </c>
      <c r="BD73" s="180"/>
      <c r="BE73" s="180"/>
      <c r="BK73" s="183" t="str">
        <f t="shared" si="46"/>
        <v/>
      </c>
      <c r="BL73" s="183" t="str">
        <f t="shared" si="47"/>
        <v/>
      </c>
      <c r="BM73" s="183">
        <f t="shared" si="12"/>
        <v>0</v>
      </c>
      <c r="BN73" s="187" t="str">
        <f t="shared" si="63"/>
        <v/>
      </c>
      <c r="BO73" s="187" t="str">
        <f>IF(E73="","",IF(E73&lt;D73,"NG",""))</f>
        <v/>
      </c>
      <c r="BP73" s="188">
        <f t="shared" si="62"/>
        <v>0</v>
      </c>
    </row>
    <row r="74" spans="1:68" ht="12.75" thickBot="1" x14ac:dyDescent="0.2">
      <c r="A74" s="737"/>
      <c r="B74" s="738"/>
      <c r="C74" s="739"/>
      <c r="D74" s="307" t="str">
        <f>IF(BP74&gt;0,$BN$6,"")</f>
        <v/>
      </c>
      <c r="E74" s="209"/>
      <c r="F74" s="115"/>
      <c r="G74" s="853"/>
      <c r="H74" s="213"/>
      <c r="I74" s="213"/>
      <c r="J74" s="117" t="str">
        <f t="shared" si="15"/>
        <v/>
      </c>
      <c r="K74" s="116"/>
      <c r="L74" s="856"/>
      <c r="M74" s="119">
        <f t="shared" si="3"/>
        <v>0</v>
      </c>
      <c r="N74" s="128">
        <f t="shared" si="16"/>
        <v>0</v>
      </c>
      <c r="O74" s="119">
        <f t="shared" si="4"/>
        <v>0</v>
      </c>
      <c r="P74" s="120">
        <f t="shared" si="17"/>
        <v>0</v>
      </c>
      <c r="Q74" s="586" t="str">
        <f t="shared" si="18"/>
        <v/>
      </c>
      <c r="R74" s="789"/>
      <c r="S74" s="790"/>
      <c r="T74" s="791"/>
      <c r="U74" s="392" t="s">
        <v>696</v>
      </c>
      <c r="V74" s="393"/>
      <c r="W74" s="353"/>
      <c r="X74" s="794"/>
      <c r="Y74" s="394"/>
      <c r="Z74" s="394"/>
      <c r="AA74" s="355">
        <f t="shared" si="21"/>
        <v>0.01</v>
      </c>
      <c r="AB74" s="356"/>
      <c r="AC74" s="797"/>
      <c r="AD74" s="357">
        <f t="shared" si="7"/>
        <v>32000000</v>
      </c>
      <c r="AE74" s="358">
        <f t="shared" si="28"/>
        <v>0</v>
      </c>
      <c r="AF74" s="357">
        <f t="shared" si="29"/>
        <v>32000000</v>
      </c>
      <c r="AG74" s="359">
        <f t="shared" si="30"/>
        <v>0</v>
      </c>
      <c r="AI74" s="322"/>
      <c r="AJ74" s="322"/>
      <c r="AK74" s="322"/>
      <c r="AL74" s="322"/>
      <c r="AM74" s="322"/>
      <c r="AN74" s="322"/>
      <c r="AO74" s="322"/>
      <c r="AP74" s="322"/>
      <c r="AQ74" s="322"/>
      <c r="AR74" s="322"/>
      <c r="AS74" s="322"/>
      <c r="AT74" s="322"/>
      <c r="AU74" s="322"/>
      <c r="AV74" s="322"/>
      <c r="AW74" s="322"/>
      <c r="AX74" s="322"/>
      <c r="AY74" s="322"/>
      <c r="AZ74" s="85" t="str">
        <f t="shared" si="20"/>
        <v/>
      </c>
      <c r="BD74" s="180"/>
      <c r="BE74" s="180"/>
      <c r="BK74" s="183" t="str">
        <f t="shared" si="46"/>
        <v/>
      </c>
      <c r="BL74" s="183" t="str">
        <f t="shared" si="47"/>
        <v/>
      </c>
      <c r="BM74" s="183">
        <f t="shared" si="12"/>
        <v>0</v>
      </c>
      <c r="BN74" s="189"/>
      <c r="BO74" s="190"/>
      <c r="BP74" s="192">
        <f>SUM(BP67:BP73)</f>
        <v>0</v>
      </c>
    </row>
    <row r="75" spans="1:68" x14ac:dyDescent="0.15">
      <c r="A75" s="731" t="s">
        <v>208</v>
      </c>
      <c r="B75" s="732"/>
      <c r="C75" s="733"/>
      <c r="D75" s="404"/>
      <c r="E75" s="404"/>
      <c r="F75" s="129" t="str">
        <f t="shared" si="27"/>
        <v/>
      </c>
      <c r="G75" s="851" t="str">
        <f>IF(F75="","",SUM(F75:F82))</f>
        <v/>
      </c>
      <c r="H75" s="211"/>
      <c r="I75" s="211"/>
      <c r="J75" s="131" t="str">
        <f t="shared" si="15"/>
        <v/>
      </c>
      <c r="K75" s="130" t="str">
        <f t="shared" si="2"/>
        <v/>
      </c>
      <c r="L75" s="854" t="str">
        <f>IF(K75="","",SUM(K75:K82))</f>
        <v/>
      </c>
      <c r="M75" s="132">
        <f t="shared" si="3"/>
        <v>0</v>
      </c>
      <c r="N75" s="133">
        <f t="shared" si="16"/>
        <v>0</v>
      </c>
      <c r="O75" s="132">
        <f t="shared" si="4"/>
        <v>0</v>
      </c>
      <c r="P75" s="134">
        <f t="shared" si="17"/>
        <v>0</v>
      </c>
      <c r="Q75" s="586" t="str">
        <f t="shared" si="18"/>
        <v/>
      </c>
      <c r="R75" s="783" t="s">
        <v>208</v>
      </c>
      <c r="S75" s="784"/>
      <c r="T75" s="785"/>
      <c r="U75" s="388">
        <v>45727</v>
      </c>
      <c r="V75" s="388">
        <v>45747</v>
      </c>
      <c r="W75" s="397">
        <f t="shared" ref="W75:W81" si="64">IF(U75="","",V75-U75+1)</f>
        <v>21</v>
      </c>
      <c r="X75" s="792">
        <f>IF(W75="","",SUM(W75:W82))</f>
        <v>184</v>
      </c>
      <c r="Y75" s="389">
        <v>32000000</v>
      </c>
      <c r="Z75" s="389">
        <v>32000000</v>
      </c>
      <c r="AA75" s="395">
        <f t="shared" si="21"/>
        <v>0.01</v>
      </c>
      <c r="AB75" s="398">
        <f t="shared" ref="AB75:AB81" si="65">IF(U75="","",ROUNDDOWN(Z75*AA75*W75/365,0))</f>
        <v>18410</v>
      </c>
      <c r="AC75" s="795">
        <f>IF(AB75="","",SUM(AB75:AB82))</f>
        <v>147037</v>
      </c>
      <c r="AD75" s="399">
        <f t="shared" si="7"/>
        <v>32000000</v>
      </c>
      <c r="AE75" s="400">
        <f t="shared" si="28"/>
        <v>0</v>
      </c>
      <c r="AF75" s="399">
        <f t="shared" si="29"/>
        <v>32000000</v>
      </c>
      <c r="AG75" s="401">
        <f t="shared" si="30"/>
        <v>0</v>
      </c>
      <c r="AI75" s="322"/>
      <c r="AJ75" s="322"/>
      <c r="AK75" s="322"/>
      <c r="AL75" s="322"/>
      <c r="AM75" s="322"/>
      <c r="AN75" s="322"/>
      <c r="AO75" s="322"/>
      <c r="AP75" s="322"/>
      <c r="AQ75" s="322"/>
      <c r="AR75" s="322"/>
      <c r="AS75" s="322"/>
      <c r="AT75" s="322"/>
      <c r="AU75" s="322"/>
      <c r="AV75" s="322"/>
      <c r="AW75" s="322"/>
      <c r="AX75" s="322"/>
      <c r="AY75" s="322"/>
      <c r="AZ75" s="85" t="str">
        <f t="shared" si="20"/>
        <v/>
      </c>
      <c r="BD75" s="180"/>
      <c r="BE75" s="180"/>
      <c r="BK75" s="183" t="str">
        <f t="shared" si="46"/>
        <v/>
      </c>
      <c r="BL75" s="183" t="str">
        <f t="shared" si="47"/>
        <v/>
      </c>
      <c r="BM75" s="183">
        <f t="shared" si="12"/>
        <v>0</v>
      </c>
      <c r="BN75" s="187" t="str">
        <f>IF(D75="","",IF(D75&gt;E75,"NG",""))</f>
        <v/>
      </c>
      <c r="BO75" s="187" t="str">
        <f t="shared" ref="BO75:BO80" si="66">IF(E75="","",IF(D76="","",IF(E75&gt;D76,"NG","")))</f>
        <v/>
      </c>
      <c r="BP75" s="188">
        <f t="shared" ref="BP75:BP81" si="67">COUNTIF(BN75:BO75,"NG")</f>
        <v>0</v>
      </c>
    </row>
    <row r="76" spans="1:68" x14ac:dyDescent="0.15">
      <c r="A76" s="734"/>
      <c r="B76" s="735"/>
      <c r="C76" s="736"/>
      <c r="D76" s="349"/>
      <c r="E76" s="349"/>
      <c r="F76" s="109" t="str">
        <f t="shared" ref="F76:F139" si="68">IF(D76="","",E76-D76+1)</f>
        <v/>
      </c>
      <c r="G76" s="852"/>
      <c r="H76" s="208"/>
      <c r="I76" s="208"/>
      <c r="J76" s="111" t="str">
        <f t="shared" si="15"/>
        <v/>
      </c>
      <c r="K76" s="110" t="str">
        <f t="shared" ref="K76:K139" si="69">IF(D76="","",ROUNDDOWN(I76*J76*F76/365,0))</f>
        <v/>
      </c>
      <c r="L76" s="855"/>
      <c r="M76" s="113">
        <f t="shared" ref="M76:M139" si="70">IF(H76="",M75,H76)</f>
        <v>0</v>
      </c>
      <c r="N76" s="127">
        <f t="shared" si="16"/>
        <v>0</v>
      </c>
      <c r="O76" s="113">
        <f t="shared" ref="O76:O139" si="71">IF(I76="",O75,I76)</f>
        <v>0</v>
      </c>
      <c r="P76" s="114">
        <f t="shared" si="17"/>
        <v>0</v>
      </c>
      <c r="Q76" s="586" t="str">
        <f t="shared" si="18"/>
        <v/>
      </c>
      <c r="R76" s="786"/>
      <c r="S76" s="787"/>
      <c r="T76" s="788"/>
      <c r="U76" s="390">
        <v>45748</v>
      </c>
      <c r="V76" s="390">
        <v>45777</v>
      </c>
      <c r="W76" s="343">
        <f t="shared" si="64"/>
        <v>30</v>
      </c>
      <c r="X76" s="793"/>
      <c r="Y76" s="391">
        <v>31000000</v>
      </c>
      <c r="Z76" s="391">
        <v>31000000</v>
      </c>
      <c r="AA76" s="344">
        <f t="shared" si="21"/>
        <v>0.01</v>
      </c>
      <c r="AB76" s="345">
        <f t="shared" si="65"/>
        <v>25479</v>
      </c>
      <c r="AC76" s="796"/>
      <c r="AD76" s="346">
        <f t="shared" ref="AD76:AD139" si="72">IF(Y76="",AD75,Y76)</f>
        <v>31000000</v>
      </c>
      <c r="AE76" s="347">
        <f t="shared" si="28"/>
        <v>1000000</v>
      </c>
      <c r="AF76" s="346">
        <f t="shared" si="29"/>
        <v>31000000</v>
      </c>
      <c r="AG76" s="348">
        <f t="shared" si="30"/>
        <v>1000000</v>
      </c>
      <c r="AI76" s="322"/>
      <c r="AJ76" s="322"/>
      <c r="AK76" s="322"/>
      <c r="AL76" s="322"/>
      <c r="AM76" s="322"/>
      <c r="AN76" s="322"/>
      <c r="AO76" s="322"/>
      <c r="AP76" s="322"/>
      <c r="AQ76" s="322"/>
      <c r="AR76" s="322"/>
      <c r="AS76" s="322"/>
      <c r="AT76" s="322"/>
      <c r="AU76" s="322"/>
      <c r="AV76" s="322"/>
      <c r="AW76" s="322"/>
      <c r="AX76" s="322"/>
      <c r="AY76" s="322"/>
      <c r="AZ76" s="85" t="str">
        <f t="shared" si="20"/>
        <v/>
      </c>
      <c r="BD76" s="180"/>
      <c r="BE76" s="180"/>
      <c r="BK76" s="183" t="str">
        <f t="shared" ref="BK76:BK107" si="73">IF(N76=0,"",IF(N76=$BK$9,"","NG"))</f>
        <v/>
      </c>
      <c r="BL76" s="183" t="str">
        <f t="shared" ref="BL76:BL107" si="74">IF(P76=0,"",IF(P76=$BL$9,"","NG"))</f>
        <v/>
      </c>
      <c r="BM76" s="183">
        <f t="shared" si="12"/>
        <v>0</v>
      </c>
      <c r="BN76" s="187" t="str">
        <f t="shared" ref="BN76:BN81" si="75">IF(D76="","",IF(D76=E75,"NG",IF(D76&lt;E75,"NG",IF((D76-E75)&gt;1,"NG",""))))</f>
        <v/>
      </c>
      <c r="BO76" s="187" t="str">
        <f t="shared" si="66"/>
        <v/>
      </c>
      <c r="BP76" s="188">
        <f t="shared" si="67"/>
        <v>0</v>
      </c>
    </row>
    <row r="77" spans="1:68" x14ac:dyDescent="0.15">
      <c r="A77" s="734"/>
      <c r="B77" s="735"/>
      <c r="C77" s="736"/>
      <c r="D77" s="349"/>
      <c r="E77" s="349"/>
      <c r="F77" s="109" t="str">
        <f t="shared" si="68"/>
        <v/>
      </c>
      <c r="G77" s="852"/>
      <c r="H77" s="208"/>
      <c r="I77" s="208"/>
      <c r="J77" s="111" t="str">
        <f t="shared" ref="J77:J140" si="76">IF(J76="","",$J$11)</f>
        <v/>
      </c>
      <c r="K77" s="110" t="str">
        <f t="shared" si="69"/>
        <v/>
      </c>
      <c r="L77" s="855"/>
      <c r="M77" s="113">
        <f t="shared" si="70"/>
        <v>0</v>
      </c>
      <c r="N77" s="127">
        <f t="shared" ref="N77:N140" si="77">M76-M77</f>
        <v>0</v>
      </c>
      <c r="O77" s="113">
        <f t="shared" si="71"/>
        <v>0</v>
      </c>
      <c r="P77" s="114">
        <f t="shared" ref="P77:P140" si="78">O76-O77</f>
        <v>0</v>
      </c>
      <c r="Q77" s="586" t="str">
        <f t="shared" ref="Q77:Q140" si="79">IF(BM77&gt;0,$BK$6,"")</f>
        <v/>
      </c>
      <c r="R77" s="786"/>
      <c r="S77" s="787"/>
      <c r="T77" s="788"/>
      <c r="U77" s="390">
        <v>45778</v>
      </c>
      <c r="V77" s="390">
        <v>45808</v>
      </c>
      <c r="W77" s="343">
        <f t="shared" si="64"/>
        <v>31</v>
      </c>
      <c r="X77" s="793"/>
      <c r="Y77" s="391">
        <v>30000000</v>
      </c>
      <c r="Z77" s="391">
        <v>30000000</v>
      </c>
      <c r="AA77" s="344">
        <f t="shared" si="21"/>
        <v>0.01</v>
      </c>
      <c r="AB77" s="345">
        <f t="shared" si="65"/>
        <v>25479</v>
      </c>
      <c r="AC77" s="796"/>
      <c r="AD77" s="346">
        <f t="shared" si="72"/>
        <v>30000000</v>
      </c>
      <c r="AE77" s="347">
        <f t="shared" si="28"/>
        <v>1000000</v>
      </c>
      <c r="AF77" s="346">
        <f t="shared" si="29"/>
        <v>30000000</v>
      </c>
      <c r="AG77" s="348">
        <f t="shared" si="30"/>
        <v>1000000</v>
      </c>
      <c r="AI77" s="322"/>
      <c r="AJ77" s="322"/>
      <c r="AK77" s="322"/>
      <c r="AL77" s="322"/>
      <c r="AM77" s="322"/>
      <c r="AN77" s="322"/>
      <c r="AO77" s="322"/>
      <c r="AP77" s="322"/>
      <c r="AQ77" s="322"/>
      <c r="AR77" s="322"/>
      <c r="AS77" s="322"/>
      <c r="AT77" s="322"/>
      <c r="AU77" s="322"/>
      <c r="AV77" s="322"/>
      <c r="AW77" s="322"/>
      <c r="AX77" s="322"/>
      <c r="AY77" s="322"/>
      <c r="AZ77" s="85" t="str">
        <f t="shared" ref="AZ77:AZ140" si="80">IF(BM77&gt;0,$BK$6,"")</f>
        <v/>
      </c>
      <c r="BD77" s="180"/>
      <c r="BE77" s="180"/>
      <c r="BK77" s="183" t="str">
        <f t="shared" si="73"/>
        <v/>
      </c>
      <c r="BL77" s="183" t="str">
        <f t="shared" si="74"/>
        <v/>
      </c>
      <c r="BM77" s="183">
        <f t="shared" ref="BM77:BM140" si="81">COUNTIF(BK77:BL77,"NG")</f>
        <v>0</v>
      </c>
      <c r="BN77" s="187" t="str">
        <f t="shared" si="75"/>
        <v/>
      </c>
      <c r="BO77" s="187" t="str">
        <f t="shared" si="66"/>
        <v/>
      </c>
      <c r="BP77" s="188">
        <f t="shared" si="67"/>
        <v>0</v>
      </c>
    </row>
    <row r="78" spans="1:68" x14ac:dyDescent="0.15">
      <c r="A78" s="734"/>
      <c r="B78" s="735"/>
      <c r="C78" s="736"/>
      <c r="D78" s="349"/>
      <c r="E78" s="349"/>
      <c r="F78" s="109" t="str">
        <f t="shared" si="68"/>
        <v/>
      </c>
      <c r="G78" s="852"/>
      <c r="H78" s="208"/>
      <c r="I78" s="208"/>
      <c r="J78" s="111" t="str">
        <f t="shared" si="76"/>
        <v/>
      </c>
      <c r="K78" s="110" t="str">
        <f t="shared" si="69"/>
        <v/>
      </c>
      <c r="L78" s="855"/>
      <c r="M78" s="113">
        <f t="shared" si="70"/>
        <v>0</v>
      </c>
      <c r="N78" s="127">
        <f t="shared" si="77"/>
        <v>0</v>
      </c>
      <c r="O78" s="113">
        <f t="shared" si="71"/>
        <v>0</v>
      </c>
      <c r="P78" s="114">
        <f t="shared" si="78"/>
        <v>0</v>
      </c>
      <c r="Q78" s="586" t="str">
        <f t="shared" si="79"/>
        <v/>
      </c>
      <c r="R78" s="786"/>
      <c r="S78" s="787"/>
      <c r="T78" s="788"/>
      <c r="U78" s="390">
        <v>45809</v>
      </c>
      <c r="V78" s="390">
        <v>45838</v>
      </c>
      <c r="W78" s="343">
        <f t="shared" si="64"/>
        <v>30</v>
      </c>
      <c r="X78" s="793"/>
      <c r="Y78" s="391">
        <v>29000000</v>
      </c>
      <c r="Z78" s="391">
        <v>29000000</v>
      </c>
      <c r="AA78" s="344">
        <f t="shared" ref="AA78:AA141" si="82">IF(AA77="","",$AA$11)</f>
        <v>0.01</v>
      </c>
      <c r="AB78" s="345">
        <f t="shared" si="65"/>
        <v>23835</v>
      </c>
      <c r="AC78" s="796"/>
      <c r="AD78" s="346">
        <f t="shared" si="72"/>
        <v>29000000</v>
      </c>
      <c r="AE78" s="347">
        <f t="shared" si="28"/>
        <v>1000000</v>
      </c>
      <c r="AF78" s="346">
        <f t="shared" si="29"/>
        <v>29000000</v>
      </c>
      <c r="AG78" s="348">
        <f t="shared" si="30"/>
        <v>1000000</v>
      </c>
      <c r="AI78" s="322"/>
      <c r="AJ78" s="322"/>
      <c r="AK78" s="322"/>
      <c r="AL78" s="322"/>
      <c r="AM78" s="322"/>
      <c r="AN78" s="322"/>
      <c r="AO78" s="322"/>
      <c r="AP78" s="322"/>
      <c r="AQ78" s="322"/>
      <c r="AR78" s="322"/>
      <c r="AS78" s="322"/>
      <c r="AT78" s="322"/>
      <c r="AU78" s="322"/>
      <c r="AV78" s="322"/>
      <c r="AW78" s="322"/>
      <c r="AX78" s="322"/>
      <c r="AY78" s="322"/>
      <c r="AZ78" s="85" t="str">
        <f t="shared" si="80"/>
        <v/>
      </c>
      <c r="BD78" s="180"/>
      <c r="BE78" s="180"/>
      <c r="BK78" s="183" t="str">
        <f t="shared" si="73"/>
        <v/>
      </c>
      <c r="BL78" s="183" t="str">
        <f t="shared" si="74"/>
        <v/>
      </c>
      <c r="BM78" s="183">
        <f t="shared" si="81"/>
        <v>0</v>
      </c>
      <c r="BN78" s="187" t="str">
        <f t="shared" si="75"/>
        <v/>
      </c>
      <c r="BO78" s="187" t="str">
        <f t="shared" si="66"/>
        <v/>
      </c>
      <c r="BP78" s="188">
        <f t="shared" si="67"/>
        <v>0</v>
      </c>
    </row>
    <row r="79" spans="1:68" x14ac:dyDescent="0.15">
      <c r="A79" s="734"/>
      <c r="B79" s="735"/>
      <c r="C79" s="736"/>
      <c r="D79" s="349"/>
      <c r="E79" s="349"/>
      <c r="F79" s="109" t="str">
        <f t="shared" si="68"/>
        <v/>
      </c>
      <c r="G79" s="852"/>
      <c r="H79" s="208"/>
      <c r="I79" s="208"/>
      <c r="J79" s="111" t="str">
        <f t="shared" si="76"/>
        <v/>
      </c>
      <c r="K79" s="110" t="str">
        <f t="shared" si="69"/>
        <v/>
      </c>
      <c r="L79" s="855"/>
      <c r="M79" s="113">
        <f t="shared" si="70"/>
        <v>0</v>
      </c>
      <c r="N79" s="127">
        <f t="shared" si="77"/>
        <v>0</v>
      </c>
      <c r="O79" s="113">
        <f t="shared" si="71"/>
        <v>0</v>
      </c>
      <c r="P79" s="114">
        <f t="shared" si="78"/>
        <v>0</v>
      </c>
      <c r="Q79" s="586" t="str">
        <f t="shared" si="79"/>
        <v/>
      </c>
      <c r="R79" s="786"/>
      <c r="S79" s="787"/>
      <c r="T79" s="788"/>
      <c r="U79" s="390">
        <v>45839</v>
      </c>
      <c r="V79" s="390">
        <v>45869</v>
      </c>
      <c r="W79" s="343">
        <f t="shared" si="64"/>
        <v>31</v>
      </c>
      <c r="X79" s="793"/>
      <c r="Y79" s="391">
        <v>28000000</v>
      </c>
      <c r="Z79" s="391">
        <v>28000000</v>
      </c>
      <c r="AA79" s="344">
        <f t="shared" si="82"/>
        <v>0.01</v>
      </c>
      <c r="AB79" s="345">
        <f t="shared" si="65"/>
        <v>23780</v>
      </c>
      <c r="AC79" s="796"/>
      <c r="AD79" s="346">
        <f t="shared" si="72"/>
        <v>28000000</v>
      </c>
      <c r="AE79" s="347">
        <f t="shared" si="28"/>
        <v>1000000</v>
      </c>
      <c r="AF79" s="346">
        <f t="shared" si="29"/>
        <v>28000000</v>
      </c>
      <c r="AG79" s="348">
        <f t="shared" si="30"/>
        <v>1000000</v>
      </c>
      <c r="AI79" s="322"/>
      <c r="AJ79" s="322"/>
      <c r="AK79" s="322"/>
      <c r="AL79" s="322"/>
      <c r="AM79" s="322"/>
      <c r="AN79" s="322"/>
      <c r="AO79" s="322"/>
      <c r="AP79" s="322"/>
      <c r="AQ79" s="322"/>
      <c r="AR79" s="322"/>
      <c r="AS79" s="322"/>
      <c r="AT79" s="322"/>
      <c r="AU79" s="322"/>
      <c r="AV79" s="322"/>
      <c r="AW79" s="322"/>
      <c r="AX79" s="322"/>
      <c r="AY79" s="322"/>
      <c r="AZ79" s="85" t="str">
        <f t="shared" si="80"/>
        <v/>
      </c>
      <c r="BD79" s="180"/>
      <c r="BE79" s="180"/>
      <c r="BK79" s="183" t="str">
        <f t="shared" si="73"/>
        <v/>
      </c>
      <c r="BL79" s="183" t="str">
        <f t="shared" si="74"/>
        <v/>
      </c>
      <c r="BM79" s="183">
        <f t="shared" si="81"/>
        <v>0</v>
      </c>
      <c r="BN79" s="187" t="str">
        <f t="shared" si="75"/>
        <v/>
      </c>
      <c r="BO79" s="187" t="str">
        <f t="shared" si="66"/>
        <v/>
      </c>
      <c r="BP79" s="188">
        <f t="shared" si="67"/>
        <v>0</v>
      </c>
    </row>
    <row r="80" spans="1:68" x14ac:dyDescent="0.15">
      <c r="A80" s="734"/>
      <c r="B80" s="735"/>
      <c r="C80" s="736"/>
      <c r="D80" s="349"/>
      <c r="E80" s="349"/>
      <c r="F80" s="109" t="str">
        <f t="shared" si="68"/>
        <v/>
      </c>
      <c r="G80" s="852"/>
      <c r="H80" s="208"/>
      <c r="I80" s="208"/>
      <c r="J80" s="111" t="str">
        <f t="shared" si="76"/>
        <v/>
      </c>
      <c r="K80" s="110" t="str">
        <f t="shared" si="69"/>
        <v/>
      </c>
      <c r="L80" s="855"/>
      <c r="M80" s="113">
        <f t="shared" si="70"/>
        <v>0</v>
      </c>
      <c r="N80" s="127">
        <f t="shared" si="77"/>
        <v>0</v>
      </c>
      <c r="O80" s="113">
        <f t="shared" si="71"/>
        <v>0</v>
      </c>
      <c r="P80" s="114">
        <f t="shared" si="78"/>
        <v>0</v>
      </c>
      <c r="Q80" s="586" t="str">
        <f t="shared" si="79"/>
        <v/>
      </c>
      <c r="R80" s="786"/>
      <c r="S80" s="787"/>
      <c r="T80" s="788"/>
      <c r="U80" s="390">
        <v>45870</v>
      </c>
      <c r="V80" s="390">
        <v>45900</v>
      </c>
      <c r="W80" s="343">
        <f t="shared" si="64"/>
        <v>31</v>
      </c>
      <c r="X80" s="793"/>
      <c r="Y80" s="391">
        <v>27000000</v>
      </c>
      <c r="Z80" s="391">
        <v>27000000</v>
      </c>
      <c r="AA80" s="344">
        <f t="shared" si="82"/>
        <v>0.01</v>
      </c>
      <c r="AB80" s="345">
        <f t="shared" si="65"/>
        <v>22931</v>
      </c>
      <c r="AC80" s="796"/>
      <c r="AD80" s="346">
        <f t="shared" si="72"/>
        <v>27000000</v>
      </c>
      <c r="AE80" s="347">
        <f t="shared" si="28"/>
        <v>1000000</v>
      </c>
      <c r="AF80" s="346">
        <f t="shared" si="29"/>
        <v>27000000</v>
      </c>
      <c r="AG80" s="348">
        <f t="shared" si="30"/>
        <v>1000000</v>
      </c>
      <c r="AI80" s="322"/>
      <c r="AJ80" s="322"/>
      <c r="AK80" s="322"/>
      <c r="AL80" s="322"/>
      <c r="AM80" s="322"/>
      <c r="AN80" s="322"/>
      <c r="AO80" s="322"/>
      <c r="AP80" s="322"/>
      <c r="AQ80" s="322"/>
      <c r="AR80" s="322"/>
      <c r="AS80" s="322"/>
      <c r="AT80" s="322"/>
      <c r="AU80" s="322"/>
      <c r="AV80" s="322"/>
      <c r="AW80" s="322"/>
      <c r="AX80" s="322"/>
      <c r="AY80" s="322"/>
      <c r="AZ80" s="85" t="str">
        <f t="shared" si="80"/>
        <v/>
      </c>
      <c r="BD80" s="180"/>
      <c r="BE80" s="180"/>
      <c r="BK80" s="183" t="str">
        <f t="shared" si="73"/>
        <v/>
      </c>
      <c r="BL80" s="183" t="str">
        <f t="shared" si="74"/>
        <v/>
      </c>
      <c r="BM80" s="183">
        <f t="shared" si="81"/>
        <v>0</v>
      </c>
      <c r="BN80" s="187" t="str">
        <f t="shared" si="75"/>
        <v/>
      </c>
      <c r="BO80" s="187" t="str">
        <f t="shared" si="66"/>
        <v/>
      </c>
      <c r="BP80" s="188">
        <f t="shared" si="67"/>
        <v>0</v>
      </c>
    </row>
    <row r="81" spans="1:68" x14ac:dyDescent="0.15">
      <c r="A81" s="734"/>
      <c r="B81" s="735"/>
      <c r="C81" s="736"/>
      <c r="D81" s="349"/>
      <c r="E81" s="349"/>
      <c r="F81" s="109" t="str">
        <f t="shared" si="68"/>
        <v/>
      </c>
      <c r="G81" s="852"/>
      <c r="H81" s="208"/>
      <c r="I81" s="208"/>
      <c r="J81" s="111" t="str">
        <f t="shared" si="76"/>
        <v/>
      </c>
      <c r="K81" s="110" t="str">
        <f t="shared" si="69"/>
        <v/>
      </c>
      <c r="L81" s="855"/>
      <c r="M81" s="113">
        <f t="shared" si="70"/>
        <v>0</v>
      </c>
      <c r="N81" s="127">
        <f t="shared" si="77"/>
        <v>0</v>
      </c>
      <c r="O81" s="113">
        <f t="shared" si="71"/>
        <v>0</v>
      </c>
      <c r="P81" s="114">
        <f t="shared" si="78"/>
        <v>0</v>
      </c>
      <c r="Q81" s="586" t="str">
        <f t="shared" si="79"/>
        <v/>
      </c>
      <c r="R81" s="786"/>
      <c r="S81" s="787"/>
      <c r="T81" s="788"/>
      <c r="U81" s="390">
        <v>45901</v>
      </c>
      <c r="V81" s="390">
        <v>45910</v>
      </c>
      <c r="W81" s="343">
        <f t="shared" si="64"/>
        <v>10</v>
      </c>
      <c r="X81" s="793"/>
      <c r="Y81" s="391">
        <v>26000000</v>
      </c>
      <c r="Z81" s="391">
        <v>26000000</v>
      </c>
      <c r="AA81" s="344">
        <f t="shared" si="82"/>
        <v>0.01</v>
      </c>
      <c r="AB81" s="345">
        <f t="shared" si="65"/>
        <v>7123</v>
      </c>
      <c r="AC81" s="796"/>
      <c r="AD81" s="346">
        <f t="shared" si="72"/>
        <v>26000000</v>
      </c>
      <c r="AE81" s="347">
        <f t="shared" si="28"/>
        <v>1000000</v>
      </c>
      <c r="AF81" s="346">
        <f t="shared" si="29"/>
        <v>26000000</v>
      </c>
      <c r="AG81" s="348">
        <f t="shared" si="30"/>
        <v>1000000</v>
      </c>
      <c r="AI81" s="322"/>
      <c r="AJ81" s="322"/>
      <c r="AK81" s="322"/>
      <c r="AL81" s="322"/>
      <c r="AM81" s="322"/>
      <c r="AN81" s="322"/>
      <c r="AO81" s="322"/>
      <c r="AP81" s="322"/>
      <c r="AQ81" s="322"/>
      <c r="AR81" s="322"/>
      <c r="AS81" s="322"/>
      <c r="AT81" s="322"/>
      <c r="AU81" s="322"/>
      <c r="AV81" s="322"/>
      <c r="AW81" s="322"/>
      <c r="AX81" s="322"/>
      <c r="AY81" s="322"/>
      <c r="AZ81" s="85" t="str">
        <f t="shared" si="80"/>
        <v/>
      </c>
      <c r="BD81" s="180"/>
      <c r="BE81" s="180"/>
      <c r="BK81" s="183" t="str">
        <f t="shared" si="73"/>
        <v/>
      </c>
      <c r="BL81" s="183" t="str">
        <f t="shared" si="74"/>
        <v/>
      </c>
      <c r="BM81" s="183">
        <f t="shared" si="81"/>
        <v>0</v>
      </c>
      <c r="BN81" s="187" t="str">
        <f t="shared" si="75"/>
        <v/>
      </c>
      <c r="BO81" s="187" t="str">
        <f>IF(E81="","",IF(E81&lt;D81,"NG",""))</f>
        <v/>
      </c>
      <c r="BP81" s="188">
        <f t="shared" si="67"/>
        <v>0</v>
      </c>
    </row>
    <row r="82" spans="1:68" ht="12.75" thickBot="1" x14ac:dyDescent="0.2">
      <c r="A82" s="737"/>
      <c r="B82" s="738"/>
      <c r="C82" s="739"/>
      <c r="D82" s="307" t="str">
        <f>IF(BP82&gt;0,$BN$6,"")</f>
        <v/>
      </c>
      <c r="E82" s="209"/>
      <c r="F82" s="115"/>
      <c r="G82" s="853"/>
      <c r="H82" s="214"/>
      <c r="I82" s="214"/>
      <c r="J82" s="137" t="str">
        <f t="shared" si="76"/>
        <v/>
      </c>
      <c r="K82" s="116"/>
      <c r="L82" s="856"/>
      <c r="M82" s="138">
        <f t="shared" si="70"/>
        <v>0</v>
      </c>
      <c r="N82" s="139">
        <f t="shared" si="77"/>
        <v>0</v>
      </c>
      <c r="O82" s="138">
        <f t="shared" si="71"/>
        <v>0</v>
      </c>
      <c r="P82" s="140">
        <f t="shared" si="78"/>
        <v>0</v>
      </c>
      <c r="Q82" s="586" t="str">
        <f t="shared" si="79"/>
        <v/>
      </c>
      <c r="R82" s="789"/>
      <c r="S82" s="790"/>
      <c r="T82" s="791"/>
      <c r="U82" s="392" t="s">
        <v>696</v>
      </c>
      <c r="V82" s="393"/>
      <c r="W82" s="353"/>
      <c r="X82" s="794"/>
      <c r="Y82" s="402"/>
      <c r="Z82" s="402"/>
      <c r="AA82" s="363">
        <f t="shared" si="82"/>
        <v>0.01</v>
      </c>
      <c r="AB82" s="356"/>
      <c r="AC82" s="797"/>
      <c r="AD82" s="364">
        <f t="shared" si="72"/>
        <v>26000000</v>
      </c>
      <c r="AE82" s="403">
        <f t="shared" si="28"/>
        <v>0</v>
      </c>
      <c r="AF82" s="364">
        <f t="shared" si="29"/>
        <v>26000000</v>
      </c>
      <c r="AG82" s="365">
        <f t="shared" si="30"/>
        <v>0</v>
      </c>
      <c r="AI82" s="322"/>
      <c r="AJ82" s="322"/>
      <c r="AK82" s="322"/>
      <c r="AL82" s="322"/>
      <c r="AM82" s="322"/>
      <c r="AN82" s="322"/>
      <c r="AO82" s="322"/>
      <c r="AP82" s="322"/>
      <c r="AQ82" s="322"/>
      <c r="AR82" s="322"/>
      <c r="AS82" s="322"/>
      <c r="AT82" s="322"/>
      <c r="AU82" s="322"/>
      <c r="AV82" s="322"/>
      <c r="AW82" s="322"/>
      <c r="AX82" s="322"/>
      <c r="AY82" s="322"/>
      <c r="AZ82" s="85" t="str">
        <f t="shared" si="80"/>
        <v/>
      </c>
      <c r="BD82" s="180"/>
      <c r="BE82" s="180"/>
      <c r="BK82" s="183" t="str">
        <f t="shared" si="73"/>
        <v/>
      </c>
      <c r="BL82" s="183" t="str">
        <f t="shared" si="74"/>
        <v/>
      </c>
      <c r="BM82" s="183">
        <f t="shared" si="81"/>
        <v>0</v>
      </c>
      <c r="BN82" s="189"/>
      <c r="BO82" s="190"/>
      <c r="BP82" s="192">
        <f>SUM(BP75:BP81)</f>
        <v>0</v>
      </c>
    </row>
    <row r="83" spans="1:68" x14ac:dyDescent="0.15">
      <c r="A83" s="731" t="s">
        <v>209</v>
      </c>
      <c r="B83" s="732"/>
      <c r="C83" s="733"/>
      <c r="D83" s="210"/>
      <c r="E83" s="210"/>
      <c r="F83" s="103" t="str">
        <f t="shared" si="68"/>
        <v/>
      </c>
      <c r="G83" s="851" t="str">
        <f>IF(F83="","",SUM(F83:F90))</f>
        <v/>
      </c>
      <c r="H83" s="211"/>
      <c r="I83" s="211"/>
      <c r="J83" s="105" t="str">
        <f t="shared" si="76"/>
        <v/>
      </c>
      <c r="K83" s="104" t="str">
        <f t="shared" si="69"/>
        <v/>
      </c>
      <c r="L83" s="854" t="str">
        <f>IF(K83="","",SUM(K83:K90))</f>
        <v/>
      </c>
      <c r="M83" s="107">
        <f t="shared" si="70"/>
        <v>0</v>
      </c>
      <c r="N83" s="126">
        <f t="shared" si="77"/>
        <v>0</v>
      </c>
      <c r="O83" s="107">
        <f t="shared" si="71"/>
        <v>0</v>
      </c>
      <c r="P83" s="108">
        <f t="shared" si="78"/>
        <v>0</v>
      </c>
      <c r="Q83" s="586" t="str">
        <f t="shared" si="79"/>
        <v/>
      </c>
      <c r="R83" s="783" t="s">
        <v>209</v>
      </c>
      <c r="S83" s="784"/>
      <c r="T83" s="785"/>
      <c r="U83" s="388">
        <v>45911</v>
      </c>
      <c r="V83" s="388">
        <v>45930</v>
      </c>
      <c r="W83" s="336">
        <f t="shared" ref="W83:W89" si="83">IF(U83="","",V83-U83+1)</f>
        <v>20</v>
      </c>
      <c r="X83" s="792">
        <f>IF(W83="","",SUM(W83:W90))</f>
        <v>181</v>
      </c>
      <c r="Y83" s="389">
        <v>26000000</v>
      </c>
      <c r="Z83" s="389">
        <v>26000000</v>
      </c>
      <c r="AA83" s="360">
        <f t="shared" si="82"/>
        <v>0.01</v>
      </c>
      <c r="AB83" s="338">
        <f t="shared" ref="AB83:AB89" si="84">IF(U83="","",ROUNDDOWN(Z83*AA83*W83/365,0))</f>
        <v>14246</v>
      </c>
      <c r="AC83" s="795">
        <f>IF(AB83="","",SUM(AB83:AB90))</f>
        <v>115010</v>
      </c>
      <c r="AD83" s="339">
        <f t="shared" si="72"/>
        <v>26000000</v>
      </c>
      <c r="AE83" s="361">
        <f t="shared" si="28"/>
        <v>0</v>
      </c>
      <c r="AF83" s="339">
        <f t="shared" si="29"/>
        <v>26000000</v>
      </c>
      <c r="AG83" s="362">
        <f t="shared" si="30"/>
        <v>0</v>
      </c>
      <c r="AI83" s="322"/>
      <c r="AJ83" s="322"/>
      <c r="AK83" s="322"/>
      <c r="AL83" s="322"/>
      <c r="AM83" s="322"/>
      <c r="AN83" s="322"/>
      <c r="AO83" s="322"/>
      <c r="AP83" s="322"/>
      <c r="AQ83" s="322"/>
      <c r="AR83" s="322"/>
      <c r="AS83" s="322"/>
      <c r="AT83" s="322"/>
      <c r="AU83" s="322"/>
      <c r="AV83" s="322"/>
      <c r="AW83" s="322"/>
      <c r="AX83" s="322"/>
      <c r="AY83" s="322"/>
      <c r="AZ83" s="85" t="str">
        <f t="shared" si="80"/>
        <v/>
      </c>
      <c r="BD83" s="180"/>
      <c r="BE83" s="180"/>
      <c r="BK83" s="183" t="str">
        <f t="shared" si="73"/>
        <v/>
      </c>
      <c r="BL83" s="183" t="str">
        <f t="shared" si="74"/>
        <v/>
      </c>
      <c r="BM83" s="183">
        <f t="shared" si="81"/>
        <v>0</v>
      </c>
      <c r="BN83" s="187" t="str">
        <f>IF(D83="","",IF(D83&gt;E83,"NG",""))</f>
        <v/>
      </c>
      <c r="BO83" s="187" t="str">
        <f t="shared" ref="BO83:BO88" si="85">IF(E83="","",IF(D84="","",IF(E83&gt;D84,"NG","")))</f>
        <v/>
      </c>
      <c r="BP83" s="188">
        <f t="shared" ref="BP83:BP89" si="86">COUNTIF(BN83:BO83,"NG")</f>
        <v>0</v>
      </c>
    </row>
    <row r="84" spans="1:68" x14ac:dyDescent="0.15">
      <c r="A84" s="734"/>
      <c r="B84" s="735"/>
      <c r="C84" s="736"/>
      <c r="D84" s="207"/>
      <c r="E84" s="207"/>
      <c r="F84" s="109" t="str">
        <f t="shared" si="68"/>
        <v/>
      </c>
      <c r="G84" s="852"/>
      <c r="H84" s="208"/>
      <c r="I84" s="208"/>
      <c r="J84" s="111" t="str">
        <f t="shared" si="76"/>
        <v/>
      </c>
      <c r="K84" s="110" t="str">
        <f t="shared" si="69"/>
        <v/>
      </c>
      <c r="L84" s="855"/>
      <c r="M84" s="113">
        <f t="shared" si="70"/>
        <v>0</v>
      </c>
      <c r="N84" s="127">
        <f t="shared" si="77"/>
        <v>0</v>
      </c>
      <c r="O84" s="113">
        <f t="shared" si="71"/>
        <v>0</v>
      </c>
      <c r="P84" s="114">
        <f t="shared" si="78"/>
        <v>0</v>
      </c>
      <c r="Q84" s="586" t="str">
        <f t="shared" si="79"/>
        <v/>
      </c>
      <c r="R84" s="786"/>
      <c r="S84" s="787"/>
      <c r="T84" s="788"/>
      <c r="U84" s="390">
        <v>45931</v>
      </c>
      <c r="V84" s="390">
        <v>45961</v>
      </c>
      <c r="W84" s="343">
        <f t="shared" si="83"/>
        <v>31</v>
      </c>
      <c r="X84" s="793"/>
      <c r="Y84" s="391">
        <v>25000000</v>
      </c>
      <c r="Z84" s="391">
        <v>25000000</v>
      </c>
      <c r="AA84" s="344">
        <f t="shared" si="82"/>
        <v>0.01</v>
      </c>
      <c r="AB84" s="345">
        <f t="shared" si="84"/>
        <v>21232</v>
      </c>
      <c r="AC84" s="796"/>
      <c r="AD84" s="346">
        <f t="shared" si="72"/>
        <v>25000000</v>
      </c>
      <c r="AE84" s="347">
        <f t="shared" ref="AE84:AE147" si="87">AD83-AD84</f>
        <v>1000000</v>
      </c>
      <c r="AF84" s="346">
        <f t="shared" ref="AF84:AF147" si="88">IF(Z84="",AF83,Z84)</f>
        <v>25000000</v>
      </c>
      <c r="AG84" s="348">
        <f t="shared" ref="AG84:AG147" si="89">AF83-AF84</f>
        <v>1000000</v>
      </c>
      <c r="AI84" s="322"/>
      <c r="AJ84" s="322"/>
      <c r="AK84" s="322"/>
      <c r="AL84" s="322"/>
      <c r="AM84" s="322"/>
      <c r="AN84" s="322"/>
      <c r="AO84" s="322"/>
      <c r="AP84" s="322"/>
      <c r="AQ84" s="322"/>
      <c r="AR84" s="322"/>
      <c r="AS84" s="322"/>
      <c r="AT84" s="322"/>
      <c r="AU84" s="322"/>
      <c r="AV84" s="322"/>
      <c r="AW84" s="322"/>
      <c r="AX84" s="322"/>
      <c r="AY84" s="322"/>
      <c r="AZ84" s="85" t="str">
        <f t="shared" si="80"/>
        <v/>
      </c>
      <c r="BD84" s="180"/>
      <c r="BE84" s="180"/>
      <c r="BK84" s="183" t="str">
        <f t="shared" si="73"/>
        <v/>
      </c>
      <c r="BL84" s="183" t="str">
        <f t="shared" si="74"/>
        <v/>
      </c>
      <c r="BM84" s="183">
        <f t="shared" si="81"/>
        <v>0</v>
      </c>
      <c r="BN84" s="187" t="str">
        <f t="shared" ref="BN84:BN89" si="90">IF(D84="","",IF(D84=E83,"NG",IF(D84&lt;E83,"NG",IF((D84-E83)&gt;1,"NG",""))))</f>
        <v/>
      </c>
      <c r="BO84" s="187" t="str">
        <f t="shared" si="85"/>
        <v/>
      </c>
      <c r="BP84" s="188">
        <f t="shared" si="86"/>
        <v>0</v>
      </c>
    </row>
    <row r="85" spans="1:68" x14ac:dyDescent="0.15">
      <c r="A85" s="734"/>
      <c r="B85" s="735"/>
      <c r="C85" s="736"/>
      <c r="D85" s="207"/>
      <c r="E85" s="207"/>
      <c r="F85" s="109" t="str">
        <f t="shared" si="68"/>
        <v/>
      </c>
      <c r="G85" s="852"/>
      <c r="H85" s="208"/>
      <c r="I85" s="208"/>
      <c r="J85" s="111" t="str">
        <f t="shared" si="76"/>
        <v/>
      </c>
      <c r="K85" s="110" t="str">
        <f t="shared" si="69"/>
        <v/>
      </c>
      <c r="L85" s="855"/>
      <c r="M85" s="113">
        <f t="shared" si="70"/>
        <v>0</v>
      </c>
      <c r="N85" s="127">
        <f t="shared" si="77"/>
        <v>0</v>
      </c>
      <c r="O85" s="113">
        <f t="shared" si="71"/>
        <v>0</v>
      </c>
      <c r="P85" s="114">
        <f t="shared" si="78"/>
        <v>0</v>
      </c>
      <c r="Q85" s="586" t="str">
        <f t="shared" si="79"/>
        <v/>
      </c>
      <c r="R85" s="786"/>
      <c r="S85" s="787"/>
      <c r="T85" s="788"/>
      <c r="U85" s="390">
        <v>45962</v>
      </c>
      <c r="V85" s="390">
        <v>45991</v>
      </c>
      <c r="W85" s="343">
        <f t="shared" si="83"/>
        <v>30</v>
      </c>
      <c r="X85" s="793"/>
      <c r="Y85" s="391">
        <v>24000000</v>
      </c>
      <c r="Z85" s="391">
        <v>24000000</v>
      </c>
      <c r="AA85" s="344">
        <f t="shared" si="82"/>
        <v>0.01</v>
      </c>
      <c r="AB85" s="345">
        <f t="shared" si="84"/>
        <v>19726</v>
      </c>
      <c r="AC85" s="796"/>
      <c r="AD85" s="346">
        <f t="shared" si="72"/>
        <v>24000000</v>
      </c>
      <c r="AE85" s="347">
        <f t="shared" si="87"/>
        <v>1000000</v>
      </c>
      <c r="AF85" s="346">
        <f t="shared" si="88"/>
        <v>24000000</v>
      </c>
      <c r="AG85" s="348">
        <f t="shared" si="89"/>
        <v>1000000</v>
      </c>
      <c r="AI85" s="322"/>
      <c r="AJ85" s="322"/>
      <c r="AK85" s="322"/>
      <c r="AL85" s="322"/>
      <c r="AM85" s="322"/>
      <c r="AN85" s="322"/>
      <c r="AO85" s="322"/>
      <c r="AP85" s="322"/>
      <c r="AQ85" s="322"/>
      <c r="AR85" s="322"/>
      <c r="AS85" s="322"/>
      <c r="AT85" s="322"/>
      <c r="AU85" s="322"/>
      <c r="AV85" s="322"/>
      <c r="AW85" s="322"/>
      <c r="AX85" s="322"/>
      <c r="AY85" s="322"/>
      <c r="AZ85" s="85" t="str">
        <f t="shared" si="80"/>
        <v/>
      </c>
      <c r="BD85" s="180"/>
      <c r="BE85" s="180"/>
      <c r="BK85" s="183" t="str">
        <f t="shared" si="73"/>
        <v/>
      </c>
      <c r="BL85" s="183" t="str">
        <f t="shared" si="74"/>
        <v/>
      </c>
      <c r="BM85" s="183">
        <f t="shared" si="81"/>
        <v>0</v>
      </c>
      <c r="BN85" s="187" t="str">
        <f t="shared" si="90"/>
        <v/>
      </c>
      <c r="BO85" s="187" t="str">
        <f t="shared" si="85"/>
        <v/>
      </c>
      <c r="BP85" s="188">
        <f t="shared" si="86"/>
        <v>0</v>
      </c>
    </row>
    <row r="86" spans="1:68" x14ac:dyDescent="0.15">
      <c r="A86" s="734"/>
      <c r="B86" s="735"/>
      <c r="C86" s="736"/>
      <c r="D86" s="207"/>
      <c r="E86" s="207"/>
      <c r="F86" s="109" t="str">
        <f t="shared" si="68"/>
        <v/>
      </c>
      <c r="G86" s="852"/>
      <c r="H86" s="208"/>
      <c r="I86" s="208"/>
      <c r="J86" s="111" t="str">
        <f t="shared" si="76"/>
        <v/>
      </c>
      <c r="K86" s="110" t="str">
        <f t="shared" si="69"/>
        <v/>
      </c>
      <c r="L86" s="855"/>
      <c r="M86" s="113">
        <f t="shared" si="70"/>
        <v>0</v>
      </c>
      <c r="N86" s="127">
        <f t="shared" si="77"/>
        <v>0</v>
      </c>
      <c r="O86" s="113">
        <f t="shared" si="71"/>
        <v>0</v>
      </c>
      <c r="P86" s="114">
        <f t="shared" si="78"/>
        <v>0</v>
      </c>
      <c r="Q86" s="586" t="str">
        <f t="shared" si="79"/>
        <v/>
      </c>
      <c r="R86" s="786"/>
      <c r="S86" s="787"/>
      <c r="T86" s="788"/>
      <c r="U86" s="390">
        <v>45992</v>
      </c>
      <c r="V86" s="390">
        <v>46022</v>
      </c>
      <c r="W86" s="343">
        <f t="shared" si="83"/>
        <v>31</v>
      </c>
      <c r="X86" s="793"/>
      <c r="Y86" s="391">
        <v>23000000</v>
      </c>
      <c r="Z86" s="391">
        <v>23000000</v>
      </c>
      <c r="AA86" s="344">
        <f t="shared" si="82"/>
        <v>0.01</v>
      </c>
      <c r="AB86" s="345">
        <f t="shared" si="84"/>
        <v>19534</v>
      </c>
      <c r="AC86" s="796"/>
      <c r="AD86" s="346">
        <f t="shared" si="72"/>
        <v>23000000</v>
      </c>
      <c r="AE86" s="347">
        <f t="shared" si="87"/>
        <v>1000000</v>
      </c>
      <c r="AF86" s="346">
        <f t="shared" si="88"/>
        <v>23000000</v>
      </c>
      <c r="AG86" s="348">
        <f t="shared" si="89"/>
        <v>1000000</v>
      </c>
      <c r="AI86" s="322"/>
      <c r="AJ86" s="322"/>
      <c r="AK86" s="322"/>
      <c r="AL86" s="322"/>
      <c r="AM86" s="322"/>
      <c r="AN86" s="322"/>
      <c r="AO86" s="322"/>
      <c r="AP86" s="322"/>
      <c r="AQ86" s="322"/>
      <c r="AR86" s="322"/>
      <c r="AS86" s="322"/>
      <c r="AT86" s="322"/>
      <c r="AU86" s="322"/>
      <c r="AV86" s="322"/>
      <c r="AW86" s="322"/>
      <c r="AX86" s="322"/>
      <c r="AY86" s="322"/>
      <c r="AZ86" s="85" t="str">
        <f t="shared" si="80"/>
        <v/>
      </c>
      <c r="BD86" s="180"/>
      <c r="BE86" s="180"/>
      <c r="BK86" s="183" t="str">
        <f t="shared" si="73"/>
        <v/>
      </c>
      <c r="BL86" s="183" t="str">
        <f t="shared" si="74"/>
        <v/>
      </c>
      <c r="BM86" s="183">
        <f t="shared" si="81"/>
        <v>0</v>
      </c>
      <c r="BN86" s="187" t="str">
        <f t="shared" si="90"/>
        <v/>
      </c>
      <c r="BO86" s="187" t="str">
        <f t="shared" si="85"/>
        <v/>
      </c>
      <c r="BP86" s="188">
        <f t="shared" si="86"/>
        <v>0</v>
      </c>
    </row>
    <row r="87" spans="1:68" x14ac:dyDescent="0.15">
      <c r="A87" s="734"/>
      <c r="B87" s="735"/>
      <c r="C87" s="736"/>
      <c r="D87" s="207"/>
      <c r="E87" s="207"/>
      <c r="F87" s="109" t="str">
        <f t="shared" si="68"/>
        <v/>
      </c>
      <c r="G87" s="852"/>
      <c r="H87" s="208"/>
      <c r="I87" s="208"/>
      <c r="J87" s="111" t="str">
        <f t="shared" si="76"/>
        <v/>
      </c>
      <c r="K87" s="110" t="str">
        <f t="shared" si="69"/>
        <v/>
      </c>
      <c r="L87" s="855"/>
      <c r="M87" s="113">
        <f t="shared" si="70"/>
        <v>0</v>
      </c>
      <c r="N87" s="127">
        <f t="shared" si="77"/>
        <v>0</v>
      </c>
      <c r="O87" s="113">
        <f t="shared" si="71"/>
        <v>0</v>
      </c>
      <c r="P87" s="114">
        <f t="shared" si="78"/>
        <v>0</v>
      </c>
      <c r="Q87" s="586" t="str">
        <f t="shared" si="79"/>
        <v/>
      </c>
      <c r="R87" s="786"/>
      <c r="S87" s="787"/>
      <c r="T87" s="788"/>
      <c r="U87" s="390">
        <v>46023</v>
      </c>
      <c r="V87" s="390">
        <v>46053</v>
      </c>
      <c r="W87" s="343">
        <f t="shared" si="83"/>
        <v>31</v>
      </c>
      <c r="X87" s="793"/>
      <c r="Y87" s="391">
        <v>22000000</v>
      </c>
      <c r="Z87" s="391">
        <v>22000000</v>
      </c>
      <c r="AA87" s="344">
        <f t="shared" si="82"/>
        <v>0.01</v>
      </c>
      <c r="AB87" s="345">
        <f t="shared" si="84"/>
        <v>18684</v>
      </c>
      <c r="AC87" s="796"/>
      <c r="AD87" s="346">
        <f t="shared" si="72"/>
        <v>22000000</v>
      </c>
      <c r="AE87" s="347">
        <f t="shared" si="87"/>
        <v>1000000</v>
      </c>
      <c r="AF87" s="346">
        <f t="shared" si="88"/>
        <v>22000000</v>
      </c>
      <c r="AG87" s="348">
        <f t="shared" si="89"/>
        <v>1000000</v>
      </c>
      <c r="AI87" s="322"/>
      <c r="AJ87" s="322"/>
      <c r="AK87" s="322"/>
      <c r="AL87" s="322"/>
      <c r="AM87" s="322"/>
      <c r="AN87" s="322"/>
      <c r="AO87" s="322"/>
      <c r="AP87" s="322"/>
      <c r="AQ87" s="322"/>
      <c r="AR87" s="322"/>
      <c r="AS87" s="322"/>
      <c r="AT87" s="322"/>
      <c r="AU87" s="322"/>
      <c r="AV87" s="322"/>
      <c r="AW87" s="322"/>
      <c r="AX87" s="322"/>
      <c r="AY87" s="322"/>
      <c r="AZ87" s="85" t="str">
        <f t="shared" si="80"/>
        <v/>
      </c>
      <c r="BD87" s="180"/>
      <c r="BE87" s="180"/>
      <c r="BK87" s="183" t="str">
        <f t="shared" si="73"/>
        <v/>
      </c>
      <c r="BL87" s="183" t="str">
        <f t="shared" si="74"/>
        <v/>
      </c>
      <c r="BM87" s="183">
        <f t="shared" si="81"/>
        <v>0</v>
      </c>
      <c r="BN87" s="187" t="str">
        <f t="shared" si="90"/>
        <v/>
      </c>
      <c r="BO87" s="187" t="str">
        <f t="shared" si="85"/>
        <v/>
      </c>
      <c r="BP87" s="188">
        <f t="shared" si="86"/>
        <v>0</v>
      </c>
    </row>
    <row r="88" spans="1:68" x14ac:dyDescent="0.15">
      <c r="A88" s="734"/>
      <c r="B88" s="735"/>
      <c r="C88" s="736"/>
      <c r="D88" s="207"/>
      <c r="E88" s="207"/>
      <c r="F88" s="109" t="str">
        <f t="shared" si="68"/>
        <v/>
      </c>
      <c r="G88" s="852"/>
      <c r="H88" s="208"/>
      <c r="I88" s="208"/>
      <c r="J88" s="111" t="str">
        <f t="shared" si="76"/>
        <v/>
      </c>
      <c r="K88" s="110" t="str">
        <f t="shared" si="69"/>
        <v/>
      </c>
      <c r="L88" s="855"/>
      <c r="M88" s="113">
        <f t="shared" si="70"/>
        <v>0</v>
      </c>
      <c r="N88" s="127">
        <f t="shared" si="77"/>
        <v>0</v>
      </c>
      <c r="O88" s="113">
        <f t="shared" si="71"/>
        <v>0</v>
      </c>
      <c r="P88" s="114">
        <f t="shared" si="78"/>
        <v>0</v>
      </c>
      <c r="Q88" s="586" t="str">
        <f t="shared" si="79"/>
        <v/>
      </c>
      <c r="R88" s="786"/>
      <c r="S88" s="787"/>
      <c r="T88" s="788"/>
      <c r="U88" s="390">
        <v>46054</v>
      </c>
      <c r="V88" s="390">
        <v>46081</v>
      </c>
      <c r="W88" s="343">
        <f t="shared" si="83"/>
        <v>28</v>
      </c>
      <c r="X88" s="793"/>
      <c r="Y88" s="391">
        <v>21000000</v>
      </c>
      <c r="Z88" s="391">
        <v>21000000</v>
      </c>
      <c r="AA88" s="344">
        <f t="shared" si="82"/>
        <v>0.01</v>
      </c>
      <c r="AB88" s="345">
        <f t="shared" si="84"/>
        <v>16109</v>
      </c>
      <c r="AC88" s="796"/>
      <c r="AD88" s="346">
        <f t="shared" si="72"/>
        <v>21000000</v>
      </c>
      <c r="AE88" s="347">
        <f t="shared" si="87"/>
        <v>1000000</v>
      </c>
      <c r="AF88" s="346">
        <f t="shared" si="88"/>
        <v>21000000</v>
      </c>
      <c r="AG88" s="348">
        <f t="shared" si="89"/>
        <v>1000000</v>
      </c>
      <c r="AI88" s="322"/>
      <c r="AJ88" s="322"/>
      <c r="AK88" s="322"/>
      <c r="AL88" s="322"/>
      <c r="AM88" s="322"/>
      <c r="AN88" s="322"/>
      <c r="AO88" s="322"/>
      <c r="AP88" s="322"/>
      <c r="AQ88" s="322"/>
      <c r="AR88" s="322"/>
      <c r="AS88" s="322"/>
      <c r="AT88" s="322"/>
      <c r="AU88" s="322"/>
      <c r="AV88" s="322"/>
      <c r="AW88" s="322"/>
      <c r="AX88" s="322"/>
      <c r="AY88" s="322"/>
      <c r="AZ88" s="85" t="str">
        <f t="shared" si="80"/>
        <v/>
      </c>
      <c r="BD88" s="180"/>
      <c r="BE88" s="180"/>
      <c r="BK88" s="183" t="str">
        <f t="shared" si="73"/>
        <v/>
      </c>
      <c r="BL88" s="183" t="str">
        <f t="shared" si="74"/>
        <v/>
      </c>
      <c r="BM88" s="183">
        <f t="shared" si="81"/>
        <v>0</v>
      </c>
      <c r="BN88" s="187" t="str">
        <f t="shared" si="90"/>
        <v/>
      </c>
      <c r="BO88" s="187" t="str">
        <f t="shared" si="85"/>
        <v/>
      </c>
      <c r="BP88" s="188">
        <f t="shared" si="86"/>
        <v>0</v>
      </c>
    </row>
    <row r="89" spans="1:68" x14ac:dyDescent="0.15">
      <c r="A89" s="734"/>
      <c r="B89" s="735"/>
      <c r="C89" s="736"/>
      <c r="D89" s="207"/>
      <c r="E89" s="207"/>
      <c r="F89" s="109" t="str">
        <f t="shared" si="68"/>
        <v/>
      </c>
      <c r="G89" s="852"/>
      <c r="H89" s="208"/>
      <c r="I89" s="208"/>
      <c r="J89" s="111" t="str">
        <f t="shared" si="76"/>
        <v/>
      </c>
      <c r="K89" s="110" t="str">
        <f t="shared" si="69"/>
        <v/>
      </c>
      <c r="L89" s="855"/>
      <c r="M89" s="113">
        <f t="shared" si="70"/>
        <v>0</v>
      </c>
      <c r="N89" s="127">
        <f t="shared" si="77"/>
        <v>0</v>
      </c>
      <c r="O89" s="113">
        <f t="shared" si="71"/>
        <v>0</v>
      </c>
      <c r="P89" s="114">
        <f t="shared" si="78"/>
        <v>0</v>
      </c>
      <c r="Q89" s="586" t="str">
        <f t="shared" si="79"/>
        <v/>
      </c>
      <c r="R89" s="786"/>
      <c r="S89" s="787"/>
      <c r="T89" s="788"/>
      <c r="U89" s="390">
        <v>46082</v>
      </c>
      <c r="V89" s="390">
        <v>46091</v>
      </c>
      <c r="W89" s="343">
        <f t="shared" si="83"/>
        <v>10</v>
      </c>
      <c r="X89" s="793"/>
      <c r="Y89" s="391">
        <v>20000000</v>
      </c>
      <c r="Z89" s="391">
        <v>20000000</v>
      </c>
      <c r="AA89" s="344">
        <f t="shared" si="82"/>
        <v>0.01</v>
      </c>
      <c r="AB89" s="345">
        <f t="shared" si="84"/>
        <v>5479</v>
      </c>
      <c r="AC89" s="796"/>
      <c r="AD89" s="346">
        <f t="shared" si="72"/>
        <v>20000000</v>
      </c>
      <c r="AE89" s="347">
        <f t="shared" si="87"/>
        <v>1000000</v>
      </c>
      <c r="AF89" s="346">
        <f t="shared" si="88"/>
        <v>20000000</v>
      </c>
      <c r="AG89" s="348">
        <f t="shared" si="89"/>
        <v>1000000</v>
      </c>
      <c r="AI89" s="322"/>
      <c r="AJ89" s="322"/>
      <c r="AK89" s="322"/>
      <c r="AL89" s="322"/>
      <c r="AM89" s="322"/>
      <c r="AN89" s="322"/>
      <c r="AO89" s="322"/>
      <c r="AP89" s="322"/>
      <c r="AQ89" s="322"/>
      <c r="AR89" s="322"/>
      <c r="AS89" s="322"/>
      <c r="AT89" s="322"/>
      <c r="AU89" s="322"/>
      <c r="AV89" s="322"/>
      <c r="AW89" s="322"/>
      <c r="AX89" s="322"/>
      <c r="AY89" s="322"/>
      <c r="AZ89" s="85" t="str">
        <f t="shared" si="80"/>
        <v/>
      </c>
      <c r="BD89" s="180"/>
      <c r="BE89" s="180"/>
      <c r="BK89" s="183" t="str">
        <f t="shared" si="73"/>
        <v/>
      </c>
      <c r="BL89" s="183" t="str">
        <f t="shared" si="74"/>
        <v/>
      </c>
      <c r="BM89" s="183">
        <f t="shared" si="81"/>
        <v>0</v>
      </c>
      <c r="BN89" s="187" t="str">
        <f t="shared" si="90"/>
        <v/>
      </c>
      <c r="BO89" s="187" t="str">
        <f>IF(E89="","",IF(E89&lt;D89,"NG",""))</f>
        <v/>
      </c>
      <c r="BP89" s="188">
        <f t="shared" si="86"/>
        <v>0</v>
      </c>
    </row>
    <row r="90" spans="1:68" ht="12.75" thickBot="1" x14ac:dyDescent="0.2">
      <c r="A90" s="737"/>
      <c r="B90" s="738"/>
      <c r="C90" s="739"/>
      <c r="D90" s="307" t="str">
        <f>IF(BP90&gt;0,$BN$6,"")</f>
        <v/>
      </c>
      <c r="E90" s="209"/>
      <c r="F90" s="115"/>
      <c r="G90" s="853"/>
      <c r="H90" s="213"/>
      <c r="I90" s="213"/>
      <c r="J90" s="117" t="str">
        <f t="shared" si="76"/>
        <v/>
      </c>
      <c r="K90" s="116"/>
      <c r="L90" s="856"/>
      <c r="M90" s="119">
        <f t="shared" si="70"/>
        <v>0</v>
      </c>
      <c r="N90" s="128">
        <f t="shared" si="77"/>
        <v>0</v>
      </c>
      <c r="O90" s="119">
        <f t="shared" si="71"/>
        <v>0</v>
      </c>
      <c r="P90" s="120">
        <f t="shared" si="78"/>
        <v>0</v>
      </c>
      <c r="Q90" s="586" t="str">
        <f t="shared" si="79"/>
        <v/>
      </c>
      <c r="R90" s="789"/>
      <c r="S90" s="790"/>
      <c r="T90" s="791"/>
      <c r="U90" s="392" t="str">
        <f>IF(BP90&gt;0,$AX$6,"")</f>
        <v/>
      </c>
      <c r="V90" s="393"/>
      <c r="W90" s="353"/>
      <c r="X90" s="794"/>
      <c r="Y90" s="394"/>
      <c r="Z90" s="394"/>
      <c r="AA90" s="355">
        <f t="shared" si="82"/>
        <v>0.01</v>
      </c>
      <c r="AB90" s="356"/>
      <c r="AC90" s="797"/>
      <c r="AD90" s="357">
        <f t="shared" si="72"/>
        <v>20000000</v>
      </c>
      <c r="AE90" s="358">
        <f t="shared" si="87"/>
        <v>0</v>
      </c>
      <c r="AF90" s="357">
        <f t="shared" si="88"/>
        <v>20000000</v>
      </c>
      <c r="AG90" s="359">
        <f t="shared" si="89"/>
        <v>0</v>
      </c>
      <c r="AI90" s="322"/>
      <c r="AJ90" s="322"/>
      <c r="AK90" s="322"/>
      <c r="AL90" s="322"/>
      <c r="AM90" s="322"/>
      <c r="AN90" s="322"/>
      <c r="AO90" s="322"/>
      <c r="AP90" s="322"/>
      <c r="AQ90" s="322"/>
      <c r="AR90" s="322"/>
      <c r="AS90" s="322"/>
      <c r="AT90" s="322"/>
      <c r="AU90" s="322"/>
      <c r="AV90" s="322"/>
      <c r="AW90" s="322"/>
      <c r="AX90" s="322"/>
      <c r="AY90" s="322"/>
      <c r="AZ90" s="85" t="str">
        <f t="shared" si="80"/>
        <v/>
      </c>
      <c r="BD90" s="180"/>
      <c r="BE90" s="180"/>
      <c r="BK90" s="183" t="str">
        <f t="shared" si="73"/>
        <v/>
      </c>
      <c r="BL90" s="183" t="str">
        <f t="shared" si="74"/>
        <v/>
      </c>
      <c r="BM90" s="183">
        <f t="shared" si="81"/>
        <v>0</v>
      </c>
      <c r="BN90" s="189"/>
      <c r="BO90" s="190"/>
      <c r="BP90" s="192">
        <f>SUM(BP83:BP89)</f>
        <v>0</v>
      </c>
    </row>
    <row r="91" spans="1:68" x14ac:dyDescent="0.15">
      <c r="A91" s="731" t="s">
        <v>210</v>
      </c>
      <c r="B91" s="732"/>
      <c r="C91" s="733"/>
      <c r="D91" s="210"/>
      <c r="E91" s="210"/>
      <c r="F91" s="103" t="str">
        <f t="shared" si="68"/>
        <v/>
      </c>
      <c r="G91" s="851" t="str">
        <f>IF(F91="","",SUM(F91:F98))</f>
        <v/>
      </c>
      <c r="H91" s="211"/>
      <c r="I91" s="211"/>
      <c r="J91" s="105" t="str">
        <f t="shared" si="76"/>
        <v/>
      </c>
      <c r="K91" s="104" t="str">
        <f t="shared" si="69"/>
        <v/>
      </c>
      <c r="L91" s="854" t="str">
        <f>IF(K91="","",SUM(K91:K98))</f>
        <v/>
      </c>
      <c r="M91" s="107">
        <f t="shared" si="70"/>
        <v>0</v>
      </c>
      <c r="N91" s="126">
        <f t="shared" si="77"/>
        <v>0</v>
      </c>
      <c r="O91" s="107">
        <f t="shared" si="71"/>
        <v>0</v>
      </c>
      <c r="P91" s="108">
        <f t="shared" si="78"/>
        <v>0</v>
      </c>
      <c r="Q91" s="586" t="str">
        <f t="shared" si="79"/>
        <v/>
      </c>
      <c r="R91" s="783" t="s">
        <v>210</v>
      </c>
      <c r="S91" s="784"/>
      <c r="T91" s="785"/>
      <c r="U91" s="388">
        <v>46092</v>
      </c>
      <c r="V91" s="388">
        <v>46112</v>
      </c>
      <c r="W91" s="336">
        <f t="shared" ref="W91:W97" si="91">IF(U91="","",V91-U91+1)</f>
        <v>21</v>
      </c>
      <c r="X91" s="792">
        <f>IF(W91="","",SUM(W91:W98))</f>
        <v>184</v>
      </c>
      <c r="Y91" s="389">
        <v>20000000</v>
      </c>
      <c r="Z91" s="389">
        <v>20000000</v>
      </c>
      <c r="AA91" s="395">
        <f t="shared" si="82"/>
        <v>0.01</v>
      </c>
      <c r="AB91" s="338">
        <f t="shared" ref="AB91:AB97" si="92">IF(U91="","",ROUNDDOWN(Z91*AA91*W91/365,0))</f>
        <v>11506</v>
      </c>
      <c r="AC91" s="795">
        <f>IF(AB91="","",SUM(AB91:AB98))</f>
        <v>86544</v>
      </c>
      <c r="AD91" s="339">
        <f t="shared" si="72"/>
        <v>20000000</v>
      </c>
      <c r="AE91" s="361">
        <f t="shared" si="87"/>
        <v>0</v>
      </c>
      <c r="AF91" s="339">
        <f t="shared" si="88"/>
        <v>20000000</v>
      </c>
      <c r="AG91" s="362">
        <f t="shared" si="89"/>
        <v>0</v>
      </c>
      <c r="AI91" s="322"/>
      <c r="AJ91" s="322"/>
      <c r="AK91" s="322"/>
      <c r="AL91" s="322"/>
      <c r="AM91" s="322"/>
      <c r="AN91" s="322"/>
      <c r="AO91" s="322"/>
      <c r="AP91" s="322"/>
      <c r="AQ91" s="322"/>
      <c r="AR91" s="322"/>
      <c r="AS91" s="322"/>
      <c r="AT91" s="322"/>
      <c r="AU91" s="322"/>
      <c r="AV91" s="322"/>
      <c r="AW91" s="322"/>
      <c r="AX91" s="322"/>
      <c r="AY91" s="322"/>
      <c r="AZ91" s="85" t="str">
        <f t="shared" si="80"/>
        <v/>
      </c>
      <c r="BD91" s="180"/>
      <c r="BE91" s="180"/>
      <c r="BK91" s="183" t="str">
        <f t="shared" si="73"/>
        <v/>
      </c>
      <c r="BL91" s="183" t="str">
        <f t="shared" si="74"/>
        <v/>
      </c>
      <c r="BM91" s="183">
        <f t="shared" si="81"/>
        <v>0</v>
      </c>
      <c r="BN91" s="187" t="str">
        <f>IF(D91="","",IF(D91&gt;E91,"NG",""))</f>
        <v/>
      </c>
      <c r="BO91" s="187" t="str">
        <f t="shared" ref="BO91:BO96" si="93">IF(E91="","",IF(D92="","",IF(E91&gt;D92,"NG","")))</f>
        <v/>
      </c>
      <c r="BP91" s="188">
        <f t="shared" ref="BP91:BP97" si="94">COUNTIF(BN91:BO91,"NG")</f>
        <v>0</v>
      </c>
    </row>
    <row r="92" spans="1:68" x14ac:dyDescent="0.15">
      <c r="A92" s="734"/>
      <c r="B92" s="735"/>
      <c r="C92" s="736"/>
      <c r="D92" s="207"/>
      <c r="E92" s="207"/>
      <c r="F92" s="109" t="str">
        <f t="shared" si="68"/>
        <v/>
      </c>
      <c r="G92" s="852"/>
      <c r="H92" s="208"/>
      <c r="I92" s="208"/>
      <c r="J92" s="111" t="str">
        <f t="shared" si="76"/>
        <v/>
      </c>
      <c r="K92" s="110" t="str">
        <f t="shared" si="69"/>
        <v/>
      </c>
      <c r="L92" s="855"/>
      <c r="M92" s="113">
        <f t="shared" si="70"/>
        <v>0</v>
      </c>
      <c r="N92" s="127">
        <f t="shared" si="77"/>
        <v>0</v>
      </c>
      <c r="O92" s="113">
        <f t="shared" si="71"/>
        <v>0</v>
      </c>
      <c r="P92" s="114">
        <f t="shared" si="78"/>
        <v>0</v>
      </c>
      <c r="Q92" s="586" t="str">
        <f t="shared" si="79"/>
        <v/>
      </c>
      <c r="R92" s="786"/>
      <c r="S92" s="787"/>
      <c r="T92" s="788"/>
      <c r="U92" s="390">
        <v>46113</v>
      </c>
      <c r="V92" s="390">
        <v>46142</v>
      </c>
      <c r="W92" s="343">
        <f t="shared" si="91"/>
        <v>30</v>
      </c>
      <c r="X92" s="793"/>
      <c r="Y92" s="391">
        <v>19000000</v>
      </c>
      <c r="Z92" s="391">
        <v>19000000</v>
      </c>
      <c r="AA92" s="344">
        <f t="shared" si="82"/>
        <v>0.01</v>
      </c>
      <c r="AB92" s="345">
        <f t="shared" si="92"/>
        <v>15616</v>
      </c>
      <c r="AC92" s="796"/>
      <c r="AD92" s="346">
        <f t="shared" si="72"/>
        <v>19000000</v>
      </c>
      <c r="AE92" s="347">
        <f t="shared" si="87"/>
        <v>1000000</v>
      </c>
      <c r="AF92" s="346">
        <f t="shared" si="88"/>
        <v>19000000</v>
      </c>
      <c r="AG92" s="348">
        <f t="shared" si="89"/>
        <v>1000000</v>
      </c>
      <c r="AI92" s="322"/>
      <c r="AJ92" s="322"/>
      <c r="AK92" s="322"/>
      <c r="AL92" s="322"/>
      <c r="AM92" s="322"/>
      <c r="AN92" s="322"/>
      <c r="AO92" s="322"/>
      <c r="AP92" s="322"/>
      <c r="AQ92" s="322"/>
      <c r="AR92" s="322"/>
      <c r="AS92" s="322"/>
      <c r="AT92" s="322"/>
      <c r="AU92" s="322"/>
      <c r="AV92" s="322"/>
      <c r="AW92" s="322"/>
      <c r="AX92" s="322"/>
      <c r="AY92" s="322"/>
      <c r="AZ92" s="85" t="str">
        <f t="shared" si="80"/>
        <v/>
      </c>
      <c r="BD92" s="180"/>
      <c r="BE92" s="180"/>
      <c r="BK92" s="183" t="str">
        <f t="shared" si="73"/>
        <v/>
      </c>
      <c r="BL92" s="183" t="str">
        <f t="shared" si="74"/>
        <v/>
      </c>
      <c r="BM92" s="183">
        <f t="shared" si="81"/>
        <v>0</v>
      </c>
      <c r="BN92" s="187" t="str">
        <f t="shared" ref="BN92:BN97" si="95">IF(D92="","",IF(D92=E91,"NG",IF(D92&lt;E91,"NG",IF((D92-E91)&gt;1,"NG",""))))</f>
        <v/>
      </c>
      <c r="BO92" s="187" t="str">
        <f t="shared" si="93"/>
        <v/>
      </c>
      <c r="BP92" s="188">
        <f t="shared" si="94"/>
        <v>0</v>
      </c>
    </row>
    <row r="93" spans="1:68" x14ac:dyDescent="0.15">
      <c r="A93" s="734"/>
      <c r="B93" s="735"/>
      <c r="C93" s="736"/>
      <c r="D93" s="207"/>
      <c r="E93" s="207"/>
      <c r="F93" s="109" t="str">
        <f t="shared" si="68"/>
        <v/>
      </c>
      <c r="G93" s="852"/>
      <c r="H93" s="208"/>
      <c r="I93" s="208"/>
      <c r="J93" s="111" t="str">
        <f t="shared" si="76"/>
        <v/>
      </c>
      <c r="K93" s="110" t="str">
        <f t="shared" si="69"/>
        <v/>
      </c>
      <c r="L93" s="855"/>
      <c r="M93" s="113">
        <f t="shared" si="70"/>
        <v>0</v>
      </c>
      <c r="N93" s="127">
        <f t="shared" si="77"/>
        <v>0</v>
      </c>
      <c r="O93" s="113">
        <f t="shared" si="71"/>
        <v>0</v>
      </c>
      <c r="P93" s="114">
        <f t="shared" si="78"/>
        <v>0</v>
      </c>
      <c r="Q93" s="586" t="str">
        <f t="shared" si="79"/>
        <v/>
      </c>
      <c r="R93" s="786"/>
      <c r="S93" s="787"/>
      <c r="T93" s="788"/>
      <c r="U93" s="390">
        <v>46143</v>
      </c>
      <c r="V93" s="390">
        <v>46173</v>
      </c>
      <c r="W93" s="343">
        <f t="shared" si="91"/>
        <v>31</v>
      </c>
      <c r="X93" s="793"/>
      <c r="Y93" s="391">
        <v>18000000</v>
      </c>
      <c r="Z93" s="391">
        <v>18000000</v>
      </c>
      <c r="AA93" s="344">
        <f t="shared" si="82"/>
        <v>0.01</v>
      </c>
      <c r="AB93" s="345">
        <f t="shared" si="92"/>
        <v>15287</v>
      </c>
      <c r="AC93" s="796"/>
      <c r="AD93" s="346">
        <f t="shared" si="72"/>
        <v>18000000</v>
      </c>
      <c r="AE93" s="347">
        <f t="shared" si="87"/>
        <v>1000000</v>
      </c>
      <c r="AF93" s="346">
        <f t="shared" si="88"/>
        <v>18000000</v>
      </c>
      <c r="AG93" s="348">
        <f t="shared" si="89"/>
        <v>1000000</v>
      </c>
      <c r="AI93" s="322"/>
      <c r="AJ93" s="322"/>
      <c r="AK93" s="322"/>
      <c r="AL93" s="322"/>
      <c r="AM93" s="322"/>
      <c r="AN93" s="322"/>
      <c r="AO93" s="322"/>
      <c r="AP93" s="322"/>
      <c r="AQ93" s="322"/>
      <c r="AR93" s="322"/>
      <c r="AS93" s="322"/>
      <c r="AT93" s="322"/>
      <c r="AU93" s="322"/>
      <c r="AV93" s="322"/>
      <c r="AW93" s="322"/>
      <c r="AX93" s="322"/>
      <c r="AY93" s="322"/>
      <c r="AZ93" s="85" t="str">
        <f t="shared" si="80"/>
        <v/>
      </c>
      <c r="BD93" s="180"/>
      <c r="BE93" s="180"/>
      <c r="BK93" s="183" t="str">
        <f t="shared" si="73"/>
        <v/>
      </c>
      <c r="BL93" s="183" t="str">
        <f t="shared" si="74"/>
        <v/>
      </c>
      <c r="BM93" s="183">
        <f t="shared" si="81"/>
        <v>0</v>
      </c>
      <c r="BN93" s="187" t="str">
        <f t="shared" si="95"/>
        <v/>
      </c>
      <c r="BO93" s="187" t="str">
        <f t="shared" si="93"/>
        <v/>
      </c>
      <c r="BP93" s="188">
        <f t="shared" si="94"/>
        <v>0</v>
      </c>
    </row>
    <row r="94" spans="1:68" x14ac:dyDescent="0.15">
      <c r="A94" s="734"/>
      <c r="B94" s="735"/>
      <c r="C94" s="736"/>
      <c r="D94" s="207"/>
      <c r="E94" s="207"/>
      <c r="F94" s="109" t="str">
        <f t="shared" si="68"/>
        <v/>
      </c>
      <c r="G94" s="852"/>
      <c r="H94" s="208"/>
      <c r="I94" s="208"/>
      <c r="J94" s="111" t="str">
        <f t="shared" si="76"/>
        <v/>
      </c>
      <c r="K94" s="110" t="str">
        <f t="shared" si="69"/>
        <v/>
      </c>
      <c r="L94" s="855"/>
      <c r="M94" s="113">
        <f t="shared" si="70"/>
        <v>0</v>
      </c>
      <c r="N94" s="127">
        <f t="shared" si="77"/>
        <v>0</v>
      </c>
      <c r="O94" s="113">
        <f t="shared" si="71"/>
        <v>0</v>
      </c>
      <c r="P94" s="114">
        <f t="shared" si="78"/>
        <v>0</v>
      </c>
      <c r="Q94" s="586" t="str">
        <f t="shared" si="79"/>
        <v/>
      </c>
      <c r="R94" s="786"/>
      <c r="S94" s="787"/>
      <c r="T94" s="788"/>
      <c r="U94" s="390">
        <v>46174</v>
      </c>
      <c r="V94" s="390">
        <v>46203</v>
      </c>
      <c r="W94" s="343">
        <f t="shared" si="91"/>
        <v>30</v>
      </c>
      <c r="X94" s="793"/>
      <c r="Y94" s="391">
        <v>17000000</v>
      </c>
      <c r="Z94" s="391">
        <v>17000000</v>
      </c>
      <c r="AA94" s="344">
        <f t="shared" si="82"/>
        <v>0.01</v>
      </c>
      <c r="AB94" s="345">
        <f t="shared" si="92"/>
        <v>13972</v>
      </c>
      <c r="AC94" s="796"/>
      <c r="AD94" s="346">
        <f t="shared" si="72"/>
        <v>17000000</v>
      </c>
      <c r="AE94" s="347">
        <f t="shared" si="87"/>
        <v>1000000</v>
      </c>
      <c r="AF94" s="346">
        <f t="shared" si="88"/>
        <v>17000000</v>
      </c>
      <c r="AG94" s="348">
        <f t="shared" si="89"/>
        <v>1000000</v>
      </c>
      <c r="AI94" s="322"/>
      <c r="AJ94" s="322"/>
      <c r="AK94" s="322"/>
      <c r="AL94" s="322"/>
      <c r="AM94" s="322"/>
      <c r="AN94" s="322"/>
      <c r="AO94" s="322"/>
      <c r="AP94" s="322"/>
      <c r="AQ94" s="322"/>
      <c r="AR94" s="322"/>
      <c r="AS94" s="322"/>
      <c r="AT94" s="322"/>
      <c r="AU94" s="322"/>
      <c r="AV94" s="322"/>
      <c r="AW94" s="322"/>
      <c r="AX94" s="322"/>
      <c r="AY94" s="322"/>
      <c r="AZ94" s="85" t="str">
        <f t="shared" si="80"/>
        <v/>
      </c>
      <c r="BD94" s="180"/>
      <c r="BE94" s="180"/>
      <c r="BK94" s="183" t="str">
        <f t="shared" si="73"/>
        <v/>
      </c>
      <c r="BL94" s="183" t="str">
        <f t="shared" si="74"/>
        <v/>
      </c>
      <c r="BM94" s="183">
        <f t="shared" si="81"/>
        <v>0</v>
      </c>
      <c r="BN94" s="187" t="str">
        <f t="shared" si="95"/>
        <v/>
      </c>
      <c r="BO94" s="187" t="str">
        <f t="shared" si="93"/>
        <v/>
      </c>
      <c r="BP94" s="188">
        <f t="shared" si="94"/>
        <v>0</v>
      </c>
    </row>
    <row r="95" spans="1:68" x14ac:dyDescent="0.15">
      <c r="A95" s="734"/>
      <c r="B95" s="735"/>
      <c r="C95" s="736"/>
      <c r="D95" s="207"/>
      <c r="E95" s="207"/>
      <c r="F95" s="109" t="str">
        <f t="shared" si="68"/>
        <v/>
      </c>
      <c r="G95" s="852"/>
      <c r="H95" s="208"/>
      <c r="I95" s="208"/>
      <c r="J95" s="111" t="str">
        <f t="shared" si="76"/>
        <v/>
      </c>
      <c r="K95" s="110" t="str">
        <f t="shared" si="69"/>
        <v/>
      </c>
      <c r="L95" s="855"/>
      <c r="M95" s="113">
        <f t="shared" si="70"/>
        <v>0</v>
      </c>
      <c r="N95" s="127">
        <f t="shared" si="77"/>
        <v>0</v>
      </c>
      <c r="O95" s="113">
        <f t="shared" si="71"/>
        <v>0</v>
      </c>
      <c r="P95" s="114">
        <f t="shared" si="78"/>
        <v>0</v>
      </c>
      <c r="Q95" s="586" t="str">
        <f t="shared" si="79"/>
        <v/>
      </c>
      <c r="R95" s="786"/>
      <c r="S95" s="787"/>
      <c r="T95" s="788"/>
      <c r="U95" s="390">
        <v>46204</v>
      </c>
      <c r="V95" s="390">
        <v>46234</v>
      </c>
      <c r="W95" s="343">
        <f t="shared" si="91"/>
        <v>31</v>
      </c>
      <c r="X95" s="793"/>
      <c r="Y95" s="391">
        <v>16000000</v>
      </c>
      <c r="Z95" s="391">
        <v>16000000</v>
      </c>
      <c r="AA95" s="344">
        <f t="shared" si="82"/>
        <v>0.01</v>
      </c>
      <c r="AB95" s="345">
        <f t="shared" si="92"/>
        <v>13589</v>
      </c>
      <c r="AC95" s="796"/>
      <c r="AD95" s="346">
        <f t="shared" si="72"/>
        <v>16000000</v>
      </c>
      <c r="AE95" s="347">
        <f t="shared" si="87"/>
        <v>1000000</v>
      </c>
      <c r="AF95" s="346">
        <f t="shared" si="88"/>
        <v>16000000</v>
      </c>
      <c r="AG95" s="348">
        <f t="shared" si="89"/>
        <v>1000000</v>
      </c>
      <c r="AI95" s="322"/>
      <c r="AJ95" s="322"/>
      <c r="AK95" s="322"/>
      <c r="AL95" s="322"/>
      <c r="AM95" s="322"/>
      <c r="AN95" s="322"/>
      <c r="AO95" s="322"/>
      <c r="AP95" s="322"/>
      <c r="AQ95" s="322"/>
      <c r="AR95" s="322"/>
      <c r="AS95" s="322"/>
      <c r="AT95" s="322"/>
      <c r="AU95" s="322"/>
      <c r="AV95" s="322"/>
      <c r="AW95" s="322"/>
      <c r="AX95" s="322"/>
      <c r="AY95" s="322"/>
      <c r="AZ95" s="85" t="str">
        <f t="shared" si="80"/>
        <v/>
      </c>
      <c r="BD95" s="180"/>
      <c r="BE95" s="180"/>
      <c r="BK95" s="183" t="str">
        <f t="shared" si="73"/>
        <v/>
      </c>
      <c r="BL95" s="183" t="str">
        <f t="shared" si="74"/>
        <v/>
      </c>
      <c r="BM95" s="183">
        <f t="shared" si="81"/>
        <v>0</v>
      </c>
      <c r="BN95" s="187" t="str">
        <f t="shared" si="95"/>
        <v/>
      </c>
      <c r="BO95" s="187" t="str">
        <f t="shared" si="93"/>
        <v/>
      </c>
      <c r="BP95" s="188">
        <f t="shared" si="94"/>
        <v>0</v>
      </c>
    </row>
    <row r="96" spans="1:68" x14ac:dyDescent="0.15">
      <c r="A96" s="734"/>
      <c r="B96" s="735"/>
      <c r="C96" s="736"/>
      <c r="D96" s="207"/>
      <c r="E96" s="207"/>
      <c r="F96" s="109" t="str">
        <f t="shared" si="68"/>
        <v/>
      </c>
      <c r="G96" s="852"/>
      <c r="H96" s="208"/>
      <c r="I96" s="208"/>
      <c r="J96" s="111" t="str">
        <f t="shared" si="76"/>
        <v/>
      </c>
      <c r="K96" s="110" t="str">
        <f t="shared" si="69"/>
        <v/>
      </c>
      <c r="L96" s="855"/>
      <c r="M96" s="113">
        <f t="shared" si="70"/>
        <v>0</v>
      </c>
      <c r="N96" s="127">
        <f t="shared" si="77"/>
        <v>0</v>
      </c>
      <c r="O96" s="113">
        <f t="shared" si="71"/>
        <v>0</v>
      </c>
      <c r="P96" s="114">
        <f t="shared" si="78"/>
        <v>0</v>
      </c>
      <c r="Q96" s="586" t="str">
        <f t="shared" si="79"/>
        <v/>
      </c>
      <c r="R96" s="786"/>
      <c r="S96" s="787"/>
      <c r="T96" s="788"/>
      <c r="U96" s="390">
        <v>46235</v>
      </c>
      <c r="V96" s="390">
        <v>46265</v>
      </c>
      <c r="W96" s="343">
        <f t="shared" si="91"/>
        <v>31</v>
      </c>
      <c r="X96" s="793"/>
      <c r="Y96" s="391">
        <v>15000000</v>
      </c>
      <c r="Z96" s="391">
        <v>15000000</v>
      </c>
      <c r="AA96" s="344">
        <f t="shared" si="82"/>
        <v>0.01</v>
      </c>
      <c r="AB96" s="345">
        <f t="shared" si="92"/>
        <v>12739</v>
      </c>
      <c r="AC96" s="796"/>
      <c r="AD96" s="346">
        <f t="shared" si="72"/>
        <v>15000000</v>
      </c>
      <c r="AE96" s="347">
        <f t="shared" si="87"/>
        <v>1000000</v>
      </c>
      <c r="AF96" s="346">
        <f t="shared" si="88"/>
        <v>15000000</v>
      </c>
      <c r="AG96" s="348">
        <f t="shared" si="89"/>
        <v>1000000</v>
      </c>
      <c r="AI96" s="322"/>
      <c r="AJ96" s="322"/>
      <c r="AK96" s="322"/>
      <c r="AL96" s="322"/>
      <c r="AM96" s="322"/>
      <c r="AN96" s="322"/>
      <c r="AO96" s="322"/>
      <c r="AP96" s="322"/>
      <c r="AQ96" s="322"/>
      <c r="AR96" s="322"/>
      <c r="AS96" s="322"/>
      <c r="AT96" s="322"/>
      <c r="AU96" s="322"/>
      <c r="AV96" s="322"/>
      <c r="AW96" s="322"/>
      <c r="AX96" s="322"/>
      <c r="AY96" s="322"/>
      <c r="AZ96" s="85" t="str">
        <f t="shared" si="80"/>
        <v/>
      </c>
      <c r="BD96" s="180"/>
      <c r="BE96" s="180"/>
      <c r="BK96" s="183" t="str">
        <f t="shared" si="73"/>
        <v/>
      </c>
      <c r="BL96" s="183" t="str">
        <f t="shared" si="74"/>
        <v/>
      </c>
      <c r="BM96" s="183">
        <f t="shared" si="81"/>
        <v>0</v>
      </c>
      <c r="BN96" s="187" t="str">
        <f t="shared" si="95"/>
        <v/>
      </c>
      <c r="BO96" s="187" t="str">
        <f t="shared" si="93"/>
        <v/>
      </c>
      <c r="BP96" s="188">
        <f t="shared" si="94"/>
        <v>0</v>
      </c>
    </row>
    <row r="97" spans="1:68" x14ac:dyDescent="0.15">
      <c r="A97" s="734"/>
      <c r="B97" s="735"/>
      <c r="C97" s="736"/>
      <c r="D97" s="207"/>
      <c r="E97" s="207"/>
      <c r="F97" s="109" t="str">
        <f t="shared" si="68"/>
        <v/>
      </c>
      <c r="G97" s="852"/>
      <c r="H97" s="208"/>
      <c r="I97" s="208"/>
      <c r="J97" s="111" t="str">
        <f t="shared" si="76"/>
        <v/>
      </c>
      <c r="K97" s="110" t="str">
        <f t="shared" si="69"/>
        <v/>
      </c>
      <c r="L97" s="855"/>
      <c r="M97" s="113">
        <f t="shared" si="70"/>
        <v>0</v>
      </c>
      <c r="N97" s="127">
        <f t="shared" si="77"/>
        <v>0</v>
      </c>
      <c r="O97" s="113">
        <f t="shared" si="71"/>
        <v>0</v>
      </c>
      <c r="P97" s="114">
        <f t="shared" si="78"/>
        <v>0</v>
      </c>
      <c r="Q97" s="586" t="str">
        <f t="shared" si="79"/>
        <v/>
      </c>
      <c r="R97" s="786"/>
      <c r="S97" s="787"/>
      <c r="T97" s="788"/>
      <c r="U97" s="390">
        <v>46266</v>
      </c>
      <c r="V97" s="390">
        <v>46275</v>
      </c>
      <c r="W97" s="343">
        <f t="shared" si="91"/>
        <v>10</v>
      </c>
      <c r="X97" s="793"/>
      <c r="Y97" s="391">
        <v>14000000</v>
      </c>
      <c r="Z97" s="391">
        <v>14000000</v>
      </c>
      <c r="AA97" s="344">
        <f t="shared" si="82"/>
        <v>0.01</v>
      </c>
      <c r="AB97" s="345">
        <f t="shared" si="92"/>
        <v>3835</v>
      </c>
      <c r="AC97" s="796"/>
      <c r="AD97" s="346">
        <f t="shared" si="72"/>
        <v>14000000</v>
      </c>
      <c r="AE97" s="347">
        <f t="shared" si="87"/>
        <v>1000000</v>
      </c>
      <c r="AF97" s="346">
        <f t="shared" si="88"/>
        <v>14000000</v>
      </c>
      <c r="AG97" s="348">
        <f t="shared" si="89"/>
        <v>1000000</v>
      </c>
      <c r="AI97" s="322"/>
      <c r="AJ97" s="322"/>
      <c r="AK97" s="322"/>
      <c r="AL97" s="322"/>
      <c r="AM97" s="322"/>
      <c r="AN97" s="322"/>
      <c r="AO97" s="322"/>
      <c r="AP97" s="322"/>
      <c r="AQ97" s="322"/>
      <c r="AR97" s="322"/>
      <c r="AS97" s="322"/>
      <c r="AT97" s="322"/>
      <c r="AU97" s="322"/>
      <c r="AV97" s="322"/>
      <c r="AW97" s="322"/>
      <c r="AX97" s="322"/>
      <c r="AY97" s="322"/>
      <c r="AZ97" s="85" t="str">
        <f t="shared" si="80"/>
        <v/>
      </c>
      <c r="BD97" s="180"/>
      <c r="BE97" s="180"/>
      <c r="BK97" s="183" t="str">
        <f t="shared" si="73"/>
        <v/>
      </c>
      <c r="BL97" s="183" t="str">
        <f t="shared" si="74"/>
        <v/>
      </c>
      <c r="BM97" s="183">
        <f t="shared" si="81"/>
        <v>0</v>
      </c>
      <c r="BN97" s="187" t="str">
        <f t="shared" si="95"/>
        <v/>
      </c>
      <c r="BO97" s="187" t="str">
        <f>IF(E97="","",IF(E97&lt;D97,"NG",""))</f>
        <v/>
      </c>
      <c r="BP97" s="188">
        <f t="shared" si="94"/>
        <v>0</v>
      </c>
    </row>
    <row r="98" spans="1:68" ht="12.75" thickBot="1" x14ac:dyDescent="0.2">
      <c r="A98" s="737"/>
      <c r="B98" s="738"/>
      <c r="C98" s="739"/>
      <c r="D98" s="307" t="str">
        <f>IF(BP98&gt;0,$BN$6,"")</f>
        <v/>
      </c>
      <c r="E98" s="209"/>
      <c r="F98" s="115"/>
      <c r="G98" s="853"/>
      <c r="H98" s="213"/>
      <c r="I98" s="213"/>
      <c r="J98" s="117" t="str">
        <f t="shared" si="76"/>
        <v/>
      </c>
      <c r="K98" s="116"/>
      <c r="L98" s="856"/>
      <c r="M98" s="119">
        <f t="shared" si="70"/>
        <v>0</v>
      </c>
      <c r="N98" s="128">
        <f t="shared" si="77"/>
        <v>0</v>
      </c>
      <c r="O98" s="119">
        <f t="shared" si="71"/>
        <v>0</v>
      </c>
      <c r="P98" s="120">
        <f t="shared" si="78"/>
        <v>0</v>
      </c>
      <c r="Q98" s="586" t="str">
        <f t="shared" si="79"/>
        <v/>
      </c>
      <c r="R98" s="789"/>
      <c r="S98" s="790"/>
      <c r="T98" s="791"/>
      <c r="U98" s="392" t="s">
        <v>696</v>
      </c>
      <c r="V98" s="393"/>
      <c r="W98" s="353"/>
      <c r="X98" s="794"/>
      <c r="Y98" s="394"/>
      <c r="Z98" s="394"/>
      <c r="AA98" s="363">
        <f t="shared" si="82"/>
        <v>0.01</v>
      </c>
      <c r="AB98" s="356"/>
      <c r="AC98" s="797"/>
      <c r="AD98" s="357">
        <f t="shared" si="72"/>
        <v>14000000</v>
      </c>
      <c r="AE98" s="358">
        <f t="shared" si="87"/>
        <v>0</v>
      </c>
      <c r="AF98" s="357">
        <f t="shared" si="88"/>
        <v>14000000</v>
      </c>
      <c r="AG98" s="359">
        <f t="shared" si="89"/>
        <v>0</v>
      </c>
      <c r="AI98" s="322"/>
      <c r="AJ98" s="322"/>
      <c r="AK98" s="322"/>
      <c r="AL98" s="322"/>
      <c r="AM98" s="322"/>
      <c r="AN98" s="322"/>
      <c r="AO98" s="322"/>
      <c r="AP98" s="322"/>
      <c r="AQ98" s="322"/>
      <c r="AR98" s="322"/>
      <c r="AS98" s="322"/>
      <c r="AT98" s="322"/>
      <c r="AU98" s="322"/>
      <c r="AV98" s="322"/>
      <c r="AW98" s="322"/>
      <c r="AX98" s="322"/>
      <c r="AY98" s="322"/>
      <c r="AZ98" s="85" t="str">
        <f t="shared" si="80"/>
        <v/>
      </c>
      <c r="BD98" s="180"/>
      <c r="BE98" s="180"/>
      <c r="BK98" s="183" t="str">
        <f t="shared" si="73"/>
        <v/>
      </c>
      <c r="BL98" s="183" t="str">
        <f t="shared" si="74"/>
        <v/>
      </c>
      <c r="BM98" s="183">
        <f t="shared" si="81"/>
        <v>0</v>
      </c>
      <c r="BN98" s="189"/>
      <c r="BO98" s="190"/>
      <c r="BP98" s="192">
        <f>SUM(BP91:BP97)</f>
        <v>0</v>
      </c>
    </row>
    <row r="99" spans="1:68" x14ac:dyDescent="0.15">
      <c r="A99" s="731" t="s">
        <v>211</v>
      </c>
      <c r="B99" s="732"/>
      <c r="C99" s="733"/>
      <c r="D99" s="212"/>
      <c r="E99" s="212"/>
      <c r="F99" s="129" t="str">
        <f t="shared" si="68"/>
        <v/>
      </c>
      <c r="G99" s="851" t="str">
        <f>IF(F99="","",SUM(F99:F106))</f>
        <v/>
      </c>
      <c r="H99" s="211"/>
      <c r="I99" s="211"/>
      <c r="J99" s="131" t="str">
        <f t="shared" si="76"/>
        <v/>
      </c>
      <c r="K99" s="130" t="str">
        <f t="shared" si="69"/>
        <v/>
      </c>
      <c r="L99" s="854" t="str">
        <f>IF(K99="","",SUM(K99:K106))</f>
        <v/>
      </c>
      <c r="M99" s="132">
        <f t="shared" si="70"/>
        <v>0</v>
      </c>
      <c r="N99" s="133">
        <f t="shared" si="77"/>
        <v>0</v>
      </c>
      <c r="O99" s="132">
        <f t="shared" si="71"/>
        <v>0</v>
      </c>
      <c r="P99" s="134">
        <f t="shared" si="78"/>
        <v>0</v>
      </c>
      <c r="Q99" s="586" t="str">
        <f t="shared" si="79"/>
        <v/>
      </c>
      <c r="R99" s="783" t="s">
        <v>211</v>
      </c>
      <c r="S99" s="784"/>
      <c r="T99" s="785"/>
      <c r="U99" s="388">
        <v>46276</v>
      </c>
      <c r="V99" s="388">
        <v>46295</v>
      </c>
      <c r="W99" s="397">
        <f t="shared" ref="W99:W105" si="96">IF(U99="","",V99-U99+1)</f>
        <v>20</v>
      </c>
      <c r="X99" s="792">
        <f>IF(W99="","",SUM(W99:W106))</f>
        <v>181</v>
      </c>
      <c r="Y99" s="389">
        <v>14000000</v>
      </c>
      <c r="Z99" s="389">
        <v>14000000</v>
      </c>
      <c r="AA99" s="360">
        <f t="shared" si="82"/>
        <v>0.01</v>
      </c>
      <c r="AB99" s="398">
        <f t="shared" ref="AB99:AB105" si="97">IF(U99="","",ROUNDDOWN(Z99*AA99*W99/365,0))</f>
        <v>7671</v>
      </c>
      <c r="AC99" s="795">
        <f>IF(AB99="","",SUM(AB99:AB106))</f>
        <v>55505</v>
      </c>
      <c r="AD99" s="399">
        <f t="shared" si="72"/>
        <v>14000000</v>
      </c>
      <c r="AE99" s="400">
        <f t="shared" si="87"/>
        <v>0</v>
      </c>
      <c r="AF99" s="399">
        <f t="shared" si="88"/>
        <v>14000000</v>
      </c>
      <c r="AG99" s="401">
        <f t="shared" si="89"/>
        <v>0</v>
      </c>
      <c r="AI99" s="322"/>
      <c r="AJ99" s="322"/>
      <c r="AK99" s="322"/>
      <c r="AL99" s="322"/>
      <c r="AM99" s="322"/>
      <c r="AN99" s="322"/>
      <c r="AO99" s="322"/>
      <c r="AP99" s="322"/>
      <c r="AQ99" s="322"/>
      <c r="AR99" s="322"/>
      <c r="AS99" s="322"/>
      <c r="AT99" s="322"/>
      <c r="AU99" s="322"/>
      <c r="AV99" s="322"/>
      <c r="AW99" s="322"/>
      <c r="AX99" s="322"/>
      <c r="AY99" s="322"/>
      <c r="AZ99" s="85" t="str">
        <f t="shared" si="80"/>
        <v/>
      </c>
      <c r="BD99" s="180"/>
      <c r="BE99" s="180"/>
      <c r="BK99" s="183" t="str">
        <f t="shared" si="73"/>
        <v/>
      </c>
      <c r="BL99" s="183" t="str">
        <f t="shared" si="74"/>
        <v/>
      </c>
      <c r="BM99" s="183">
        <f t="shared" si="81"/>
        <v>0</v>
      </c>
      <c r="BN99" s="187" t="str">
        <f>IF(D99="","",IF(D99&gt;E99,"NG",""))</f>
        <v/>
      </c>
      <c r="BO99" s="187" t="str">
        <f t="shared" ref="BO99:BO104" si="98">IF(E99="","",IF(D100="","",IF(E99&gt;D100,"NG","")))</f>
        <v/>
      </c>
      <c r="BP99" s="188">
        <f t="shared" ref="BP99:BP105" si="99">COUNTIF(BN99:BO99,"NG")</f>
        <v>0</v>
      </c>
    </row>
    <row r="100" spans="1:68" x14ac:dyDescent="0.15">
      <c r="A100" s="734"/>
      <c r="B100" s="735"/>
      <c r="C100" s="736"/>
      <c r="D100" s="207"/>
      <c r="E100" s="207"/>
      <c r="F100" s="109" t="str">
        <f t="shared" si="68"/>
        <v/>
      </c>
      <c r="G100" s="852"/>
      <c r="H100" s="208"/>
      <c r="I100" s="208"/>
      <c r="J100" s="111" t="str">
        <f t="shared" si="76"/>
        <v/>
      </c>
      <c r="K100" s="110" t="str">
        <f t="shared" si="69"/>
        <v/>
      </c>
      <c r="L100" s="855"/>
      <c r="M100" s="113">
        <f t="shared" si="70"/>
        <v>0</v>
      </c>
      <c r="N100" s="127">
        <f t="shared" si="77"/>
        <v>0</v>
      </c>
      <c r="O100" s="113">
        <f t="shared" si="71"/>
        <v>0</v>
      </c>
      <c r="P100" s="114">
        <f t="shared" si="78"/>
        <v>0</v>
      </c>
      <c r="Q100" s="586" t="str">
        <f t="shared" si="79"/>
        <v/>
      </c>
      <c r="R100" s="786"/>
      <c r="S100" s="787"/>
      <c r="T100" s="788"/>
      <c r="U100" s="390">
        <v>46296</v>
      </c>
      <c r="V100" s="390">
        <v>46326</v>
      </c>
      <c r="W100" s="343">
        <f t="shared" si="96"/>
        <v>31</v>
      </c>
      <c r="X100" s="793"/>
      <c r="Y100" s="391">
        <v>13000000</v>
      </c>
      <c r="Z100" s="391">
        <v>13000000</v>
      </c>
      <c r="AA100" s="344">
        <f t="shared" si="82"/>
        <v>0.01</v>
      </c>
      <c r="AB100" s="345">
        <f t="shared" si="97"/>
        <v>11041</v>
      </c>
      <c r="AC100" s="796"/>
      <c r="AD100" s="346">
        <f t="shared" si="72"/>
        <v>13000000</v>
      </c>
      <c r="AE100" s="347">
        <f t="shared" si="87"/>
        <v>1000000</v>
      </c>
      <c r="AF100" s="346">
        <f t="shared" si="88"/>
        <v>13000000</v>
      </c>
      <c r="AG100" s="348">
        <f t="shared" si="89"/>
        <v>1000000</v>
      </c>
      <c r="AI100" s="322"/>
      <c r="AJ100" s="322"/>
      <c r="AK100" s="322"/>
      <c r="AL100" s="322"/>
      <c r="AM100" s="322"/>
      <c r="AN100" s="322"/>
      <c r="AO100" s="322"/>
      <c r="AP100" s="322"/>
      <c r="AQ100" s="322"/>
      <c r="AR100" s="322"/>
      <c r="AS100" s="322"/>
      <c r="AT100" s="322"/>
      <c r="AU100" s="322"/>
      <c r="AV100" s="322"/>
      <c r="AW100" s="322"/>
      <c r="AX100" s="322"/>
      <c r="AY100" s="322"/>
      <c r="AZ100" s="85" t="str">
        <f t="shared" si="80"/>
        <v/>
      </c>
      <c r="BD100" s="180"/>
      <c r="BE100" s="180"/>
      <c r="BK100" s="183" t="str">
        <f t="shared" si="73"/>
        <v/>
      </c>
      <c r="BL100" s="183" t="str">
        <f t="shared" si="74"/>
        <v/>
      </c>
      <c r="BM100" s="183">
        <f t="shared" si="81"/>
        <v>0</v>
      </c>
      <c r="BN100" s="187" t="str">
        <f t="shared" ref="BN100:BN105" si="100">IF(D100="","",IF(D100=E99,"NG",IF(D100&lt;E99,"NG",IF((D100-E99)&gt;1,"NG",""))))</f>
        <v/>
      </c>
      <c r="BO100" s="187" t="str">
        <f t="shared" si="98"/>
        <v/>
      </c>
      <c r="BP100" s="188">
        <f t="shared" si="99"/>
        <v>0</v>
      </c>
    </row>
    <row r="101" spans="1:68" x14ac:dyDescent="0.15">
      <c r="A101" s="734"/>
      <c r="B101" s="735"/>
      <c r="C101" s="736"/>
      <c r="D101" s="207"/>
      <c r="E101" s="207"/>
      <c r="F101" s="109" t="str">
        <f t="shared" si="68"/>
        <v/>
      </c>
      <c r="G101" s="852"/>
      <c r="H101" s="208"/>
      <c r="I101" s="208"/>
      <c r="J101" s="111" t="str">
        <f t="shared" si="76"/>
        <v/>
      </c>
      <c r="K101" s="110" t="str">
        <f t="shared" si="69"/>
        <v/>
      </c>
      <c r="L101" s="855"/>
      <c r="M101" s="113">
        <f t="shared" si="70"/>
        <v>0</v>
      </c>
      <c r="N101" s="127">
        <f t="shared" si="77"/>
        <v>0</v>
      </c>
      <c r="O101" s="113">
        <f t="shared" si="71"/>
        <v>0</v>
      </c>
      <c r="P101" s="114">
        <f t="shared" si="78"/>
        <v>0</v>
      </c>
      <c r="Q101" s="586" t="str">
        <f t="shared" si="79"/>
        <v/>
      </c>
      <c r="R101" s="786"/>
      <c r="S101" s="787"/>
      <c r="T101" s="788"/>
      <c r="U101" s="390">
        <v>46327</v>
      </c>
      <c r="V101" s="390">
        <v>46356</v>
      </c>
      <c r="W101" s="343">
        <f t="shared" si="96"/>
        <v>30</v>
      </c>
      <c r="X101" s="793"/>
      <c r="Y101" s="391">
        <v>12000000</v>
      </c>
      <c r="Z101" s="391">
        <v>12000000</v>
      </c>
      <c r="AA101" s="344">
        <f t="shared" si="82"/>
        <v>0.01</v>
      </c>
      <c r="AB101" s="345">
        <f t="shared" si="97"/>
        <v>9863</v>
      </c>
      <c r="AC101" s="796"/>
      <c r="AD101" s="346">
        <f t="shared" si="72"/>
        <v>12000000</v>
      </c>
      <c r="AE101" s="347">
        <f t="shared" si="87"/>
        <v>1000000</v>
      </c>
      <c r="AF101" s="346">
        <f t="shared" si="88"/>
        <v>12000000</v>
      </c>
      <c r="AG101" s="348">
        <f t="shared" si="89"/>
        <v>1000000</v>
      </c>
      <c r="AI101" s="322"/>
      <c r="AJ101" s="322"/>
      <c r="AK101" s="322"/>
      <c r="AL101" s="322"/>
      <c r="AM101" s="322"/>
      <c r="AN101" s="322"/>
      <c r="AO101" s="322"/>
      <c r="AP101" s="322"/>
      <c r="AQ101" s="322"/>
      <c r="AR101" s="322"/>
      <c r="AS101" s="322"/>
      <c r="AT101" s="322"/>
      <c r="AU101" s="322"/>
      <c r="AV101" s="322"/>
      <c r="AW101" s="322"/>
      <c r="AX101" s="322"/>
      <c r="AY101" s="322"/>
      <c r="AZ101" s="85" t="str">
        <f t="shared" si="80"/>
        <v/>
      </c>
      <c r="BD101" s="180"/>
      <c r="BE101" s="180"/>
      <c r="BK101" s="183" t="str">
        <f t="shared" si="73"/>
        <v/>
      </c>
      <c r="BL101" s="183" t="str">
        <f t="shared" si="74"/>
        <v/>
      </c>
      <c r="BM101" s="183">
        <f t="shared" si="81"/>
        <v>0</v>
      </c>
      <c r="BN101" s="187" t="str">
        <f t="shared" si="100"/>
        <v/>
      </c>
      <c r="BO101" s="187" t="str">
        <f t="shared" si="98"/>
        <v/>
      </c>
      <c r="BP101" s="188">
        <f t="shared" si="99"/>
        <v>0</v>
      </c>
    </row>
    <row r="102" spans="1:68" x14ac:dyDescent="0.15">
      <c r="A102" s="734"/>
      <c r="B102" s="735"/>
      <c r="C102" s="736"/>
      <c r="D102" s="207"/>
      <c r="E102" s="207"/>
      <c r="F102" s="109" t="str">
        <f t="shared" si="68"/>
        <v/>
      </c>
      <c r="G102" s="852"/>
      <c r="H102" s="208"/>
      <c r="I102" s="208"/>
      <c r="J102" s="111" t="str">
        <f t="shared" si="76"/>
        <v/>
      </c>
      <c r="K102" s="110" t="str">
        <f t="shared" si="69"/>
        <v/>
      </c>
      <c r="L102" s="855"/>
      <c r="M102" s="113">
        <f t="shared" si="70"/>
        <v>0</v>
      </c>
      <c r="N102" s="127">
        <f t="shared" si="77"/>
        <v>0</v>
      </c>
      <c r="O102" s="113">
        <f t="shared" si="71"/>
        <v>0</v>
      </c>
      <c r="P102" s="114">
        <f t="shared" si="78"/>
        <v>0</v>
      </c>
      <c r="Q102" s="586" t="str">
        <f t="shared" si="79"/>
        <v/>
      </c>
      <c r="R102" s="786"/>
      <c r="S102" s="787"/>
      <c r="T102" s="788"/>
      <c r="U102" s="390">
        <v>46357</v>
      </c>
      <c r="V102" s="390">
        <v>46387</v>
      </c>
      <c r="W102" s="343">
        <f t="shared" si="96"/>
        <v>31</v>
      </c>
      <c r="X102" s="793"/>
      <c r="Y102" s="391">
        <v>11000000</v>
      </c>
      <c r="Z102" s="391">
        <v>11000000</v>
      </c>
      <c r="AA102" s="344">
        <f t="shared" si="82"/>
        <v>0.01</v>
      </c>
      <c r="AB102" s="345">
        <f t="shared" si="97"/>
        <v>9342</v>
      </c>
      <c r="AC102" s="796"/>
      <c r="AD102" s="346">
        <f t="shared" si="72"/>
        <v>11000000</v>
      </c>
      <c r="AE102" s="347">
        <f t="shared" si="87"/>
        <v>1000000</v>
      </c>
      <c r="AF102" s="346">
        <f t="shared" si="88"/>
        <v>11000000</v>
      </c>
      <c r="AG102" s="348">
        <f t="shared" si="89"/>
        <v>1000000</v>
      </c>
      <c r="AI102" s="322"/>
      <c r="AJ102" s="322"/>
      <c r="AK102" s="322"/>
      <c r="AL102" s="322"/>
      <c r="AM102" s="322"/>
      <c r="AN102" s="322"/>
      <c r="AO102" s="322"/>
      <c r="AP102" s="322"/>
      <c r="AQ102" s="322"/>
      <c r="AR102" s="322"/>
      <c r="AS102" s="322"/>
      <c r="AT102" s="322"/>
      <c r="AU102" s="322"/>
      <c r="AV102" s="322"/>
      <c r="AW102" s="322"/>
      <c r="AX102" s="322"/>
      <c r="AY102" s="322"/>
      <c r="AZ102" s="85" t="str">
        <f t="shared" si="80"/>
        <v/>
      </c>
      <c r="BD102" s="180"/>
      <c r="BE102" s="180"/>
      <c r="BK102" s="183" t="str">
        <f t="shared" si="73"/>
        <v/>
      </c>
      <c r="BL102" s="183" t="str">
        <f t="shared" si="74"/>
        <v/>
      </c>
      <c r="BM102" s="183">
        <f t="shared" si="81"/>
        <v>0</v>
      </c>
      <c r="BN102" s="187" t="str">
        <f t="shared" si="100"/>
        <v/>
      </c>
      <c r="BO102" s="187" t="str">
        <f t="shared" si="98"/>
        <v/>
      </c>
      <c r="BP102" s="188">
        <f t="shared" si="99"/>
        <v>0</v>
      </c>
    </row>
    <row r="103" spans="1:68" x14ac:dyDescent="0.15">
      <c r="A103" s="734"/>
      <c r="B103" s="735"/>
      <c r="C103" s="736"/>
      <c r="D103" s="207"/>
      <c r="E103" s="207"/>
      <c r="F103" s="109" t="str">
        <f t="shared" si="68"/>
        <v/>
      </c>
      <c r="G103" s="852"/>
      <c r="H103" s="208"/>
      <c r="I103" s="208"/>
      <c r="J103" s="111" t="str">
        <f t="shared" si="76"/>
        <v/>
      </c>
      <c r="K103" s="110" t="str">
        <f t="shared" si="69"/>
        <v/>
      </c>
      <c r="L103" s="855"/>
      <c r="M103" s="113">
        <f t="shared" si="70"/>
        <v>0</v>
      </c>
      <c r="N103" s="127">
        <f t="shared" si="77"/>
        <v>0</v>
      </c>
      <c r="O103" s="113">
        <f t="shared" si="71"/>
        <v>0</v>
      </c>
      <c r="P103" s="114">
        <f t="shared" si="78"/>
        <v>0</v>
      </c>
      <c r="Q103" s="586" t="str">
        <f t="shared" si="79"/>
        <v/>
      </c>
      <c r="R103" s="786"/>
      <c r="S103" s="787"/>
      <c r="T103" s="788"/>
      <c r="U103" s="390">
        <v>46388</v>
      </c>
      <c r="V103" s="390">
        <v>46418</v>
      </c>
      <c r="W103" s="343">
        <f t="shared" si="96"/>
        <v>31</v>
      </c>
      <c r="X103" s="793"/>
      <c r="Y103" s="391">
        <v>10000000</v>
      </c>
      <c r="Z103" s="391">
        <v>10000000</v>
      </c>
      <c r="AA103" s="344">
        <f t="shared" si="82"/>
        <v>0.01</v>
      </c>
      <c r="AB103" s="345">
        <f t="shared" si="97"/>
        <v>8493</v>
      </c>
      <c r="AC103" s="796"/>
      <c r="AD103" s="346">
        <f t="shared" si="72"/>
        <v>10000000</v>
      </c>
      <c r="AE103" s="347">
        <f t="shared" si="87"/>
        <v>1000000</v>
      </c>
      <c r="AF103" s="346">
        <f t="shared" si="88"/>
        <v>10000000</v>
      </c>
      <c r="AG103" s="348">
        <f t="shared" si="89"/>
        <v>1000000</v>
      </c>
      <c r="AI103" s="322"/>
      <c r="AJ103" s="322"/>
      <c r="AK103" s="322"/>
      <c r="AL103" s="322"/>
      <c r="AM103" s="322"/>
      <c r="AN103" s="322"/>
      <c r="AO103" s="322"/>
      <c r="AP103" s="322"/>
      <c r="AQ103" s="322"/>
      <c r="AR103" s="322"/>
      <c r="AS103" s="322"/>
      <c r="AT103" s="322"/>
      <c r="AU103" s="322"/>
      <c r="AV103" s="322"/>
      <c r="AW103" s="322"/>
      <c r="AX103" s="322"/>
      <c r="AY103" s="322"/>
      <c r="AZ103" s="85" t="str">
        <f t="shared" si="80"/>
        <v/>
      </c>
      <c r="BD103" s="180"/>
      <c r="BE103" s="180"/>
      <c r="BK103" s="183" t="str">
        <f t="shared" si="73"/>
        <v/>
      </c>
      <c r="BL103" s="183" t="str">
        <f t="shared" si="74"/>
        <v/>
      </c>
      <c r="BM103" s="183">
        <f t="shared" si="81"/>
        <v>0</v>
      </c>
      <c r="BN103" s="187" t="str">
        <f t="shared" si="100"/>
        <v/>
      </c>
      <c r="BO103" s="187" t="str">
        <f t="shared" si="98"/>
        <v/>
      </c>
      <c r="BP103" s="188">
        <f t="shared" si="99"/>
        <v>0</v>
      </c>
    </row>
    <row r="104" spans="1:68" x14ac:dyDescent="0.15">
      <c r="A104" s="734"/>
      <c r="B104" s="735"/>
      <c r="C104" s="736"/>
      <c r="D104" s="207"/>
      <c r="E104" s="207"/>
      <c r="F104" s="109" t="str">
        <f t="shared" si="68"/>
        <v/>
      </c>
      <c r="G104" s="852"/>
      <c r="H104" s="208"/>
      <c r="I104" s="208"/>
      <c r="J104" s="111" t="str">
        <f t="shared" si="76"/>
        <v/>
      </c>
      <c r="K104" s="110" t="str">
        <f t="shared" si="69"/>
        <v/>
      </c>
      <c r="L104" s="855"/>
      <c r="M104" s="113">
        <f t="shared" si="70"/>
        <v>0</v>
      </c>
      <c r="N104" s="127">
        <f t="shared" si="77"/>
        <v>0</v>
      </c>
      <c r="O104" s="113">
        <f t="shared" si="71"/>
        <v>0</v>
      </c>
      <c r="P104" s="114">
        <f t="shared" si="78"/>
        <v>0</v>
      </c>
      <c r="Q104" s="586" t="str">
        <f t="shared" si="79"/>
        <v/>
      </c>
      <c r="R104" s="786"/>
      <c r="S104" s="787"/>
      <c r="T104" s="788"/>
      <c r="U104" s="390">
        <v>46419</v>
      </c>
      <c r="V104" s="390">
        <v>46446</v>
      </c>
      <c r="W104" s="343">
        <f t="shared" si="96"/>
        <v>28</v>
      </c>
      <c r="X104" s="793"/>
      <c r="Y104" s="391">
        <v>9000000</v>
      </c>
      <c r="Z104" s="391">
        <v>9000000</v>
      </c>
      <c r="AA104" s="344">
        <f t="shared" si="82"/>
        <v>0.01</v>
      </c>
      <c r="AB104" s="345">
        <f t="shared" si="97"/>
        <v>6904</v>
      </c>
      <c r="AC104" s="796"/>
      <c r="AD104" s="346">
        <f t="shared" si="72"/>
        <v>9000000</v>
      </c>
      <c r="AE104" s="347">
        <f t="shared" si="87"/>
        <v>1000000</v>
      </c>
      <c r="AF104" s="346">
        <f t="shared" si="88"/>
        <v>9000000</v>
      </c>
      <c r="AG104" s="348">
        <f t="shared" si="89"/>
        <v>1000000</v>
      </c>
      <c r="AI104" s="322"/>
      <c r="AJ104" s="322"/>
      <c r="AK104" s="322"/>
      <c r="AL104" s="322"/>
      <c r="AM104" s="322"/>
      <c r="AN104" s="322"/>
      <c r="AO104" s="322"/>
      <c r="AP104" s="322"/>
      <c r="AQ104" s="322"/>
      <c r="AR104" s="322"/>
      <c r="AS104" s="322"/>
      <c r="AT104" s="322"/>
      <c r="AU104" s="322"/>
      <c r="AV104" s="322"/>
      <c r="AW104" s="322"/>
      <c r="AX104" s="322"/>
      <c r="AY104" s="322"/>
      <c r="AZ104" s="85" t="str">
        <f t="shared" si="80"/>
        <v/>
      </c>
      <c r="BD104" s="180"/>
      <c r="BE104" s="180"/>
      <c r="BK104" s="183" t="str">
        <f t="shared" si="73"/>
        <v/>
      </c>
      <c r="BL104" s="183" t="str">
        <f t="shared" si="74"/>
        <v/>
      </c>
      <c r="BM104" s="183">
        <f t="shared" si="81"/>
        <v>0</v>
      </c>
      <c r="BN104" s="187" t="str">
        <f t="shared" si="100"/>
        <v/>
      </c>
      <c r="BO104" s="187" t="str">
        <f t="shared" si="98"/>
        <v/>
      </c>
      <c r="BP104" s="188">
        <f t="shared" si="99"/>
        <v>0</v>
      </c>
    </row>
    <row r="105" spans="1:68" x14ac:dyDescent="0.15">
      <c r="A105" s="734"/>
      <c r="B105" s="735"/>
      <c r="C105" s="736"/>
      <c r="D105" s="207"/>
      <c r="E105" s="207"/>
      <c r="F105" s="109" t="str">
        <f t="shared" si="68"/>
        <v/>
      </c>
      <c r="G105" s="852"/>
      <c r="H105" s="208"/>
      <c r="I105" s="208"/>
      <c r="J105" s="111" t="str">
        <f t="shared" si="76"/>
        <v/>
      </c>
      <c r="K105" s="110" t="str">
        <f t="shared" si="69"/>
        <v/>
      </c>
      <c r="L105" s="855"/>
      <c r="M105" s="113">
        <f t="shared" si="70"/>
        <v>0</v>
      </c>
      <c r="N105" s="127">
        <f t="shared" si="77"/>
        <v>0</v>
      </c>
      <c r="O105" s="113">
        <f t="shared" si="71"/>
        <v>0</v>
      </c>
      <c r="P105" s="114">
        <f t="shared" si="78"/>
        <v>0</v>
      </c>
      <c r="Q105" s="586" t="str">
        <f t="shared" si="79"/>
        <v/>
      </c>
      <c r="R105" s="786"/>
      <c r="S105" s="787"/>
      <c r="T105" s="788"/>
      <c r="U105" s="390">
        <v>46447</v>
      </c>
      <c r="V105" s="390">
        <v>46456</v>
      </c>
      <c r="W105" s="343">
        <f t="shared" si="96"/>
        <v>10</v>
      </c>
      <c r="X105" s="793"/>
      <c r="Y105" s="391">
        <v>8000000</v>
      </c>
      <c r="Z105" s="391">
        <v>8000000</v>
      </c>
      <c r="AA105" s="344">
        <f t="shared" si="82"/>
        <v>0.01</v>
      </c>
      <c r="AB105" s="345">
        <f t="shared" si="97"/>
        <v>2191</v>
      </c>
      <c r="AC105" s="796"/>
      <c r="AD105" s="346">
        <f t="shared" si="72"/>
        <v>8000000</v>
      </c>
      <c r="AE105" s="347">
        <f t="shared" si="87"/>
        <v>1000000</v>
      </c>
      <c r="AF105" s="346">
        <f t="shared" si="88"/>
        <v>8000000</v>
      </c>
      <c r="AG105" s="348">
        <f t="shared" si="89"/>
        <v>1000000</v>
      </c>
      <c r="AI105" s="322"/>
      <c r="AJ105" s="322"/>
      <c r="AK105" s="322"/>
      <c r="AL105" s="322"/>
      <c r="AM105" s="322"/>
      <c r="AN105" s="322"/>
      <c r="AO105" s="322"/>
      <c r="AP105" s="322"/>
      <c r="AQ105" s="322"/>
      <c r="AR105" s="322"/>
      <c r="AS105" s="322"/>
      <c r="AT105" s="322"/>
      <c r="AU105" s="322"/>
      <c r="AV105" s="322"/>
      <c r="AW105" s="322"/>
      <c r="AX105" s="322"/>
      <c r="AY105" s="322"/>
      <c r="AZ105" s="85" t="str">
        <f t="shared" si="80"/>
        <v/>
      </c>
      <c r="BD105" s="180"/>
      <c r="BE105" s="180"/>
      <c r="BK105" s="183" t="str">
        <f t="shared" si="73"/>
        <v/>
      </c>
      <c r="BL105" s="183" t="str">
        <f t="shared" si="74"/>
        <v/>
      </c>
      <c r="BM105" s="183">
        <f t="shared" si="81"/>
        <v>0</v>
      </c>
      <c r="BN105" s="187" t="str">
        <f t="shared" si="100"/>
        <v/>
      </c>
      <c r="BO105" s="187" t="str">
        <f>IF(E105="","",IF(E105&lt;D105,"NG",""))</f>
        <v/>
      </c>
      <c r="BP105" s="188">
        <f t="shared" si="99"/>
        <v>0</v>
      </c>
    </row>
    <row r="106" spans="1:68" ht="12.75" thickBot="1" x14ac:dyDescent="0.2">
      <c r="A106" s="737"/>
      <c r="B106" s="738"/>
      <c r="C106" s="739"/>
      <c r="D106" s="307" t="str">
        <f>IF(BP106&gt;0,$BN$6,"")</f>
        <v/>
      </c>
      <c r="E106" s="209"/>
      <c r="F106" s="115"/>
      <c r="G106" s="853"/>
      <c r="H106" s="214"/>
      <c r="I106" s="214"/>
      <c r="J106" s="137" t="str">
        <f t="shared" si="76"/>
        <v/>
      </c>
      <c r="K106" s="116"/>
      <c r="L106" s="856"/>
      <c r="M106" s="138">
        <f t="shared" si="70"/>
        <v>0</v>
      </c>
      <c r="N106" s="139">
        <f t="shared" si="77"/>
        <v>0</v>
      </c>
      <c r="O106" s="138">
        <f t="shared" si="71"/>
        <v>0</v>
      </c>
      <c r="P106" s="140">
        <f t="shared" si="78"/>
        <v>0</v>
      </c>
      <c r="Q106" s="586" t="str">
        <f t="shared" si="79"/>
        <v/>
      </c>
      <c r="R106" s="789"/>
      <c r="S106" s="790"/>
      <c r="T106" s="791"/>
      <c r="U106" s="392" t="str">
        <f>IF(BP106&gt;0,$AX$6,"")</f>
        <v/>
      </c>
      <c r="V106" s="393"/>
      <c r="W106" s="353"/>
      <c r="X106" s="794"/>
      <c r="Y106" s="402"/>
      <c r="Z106" s="402"/>
      <c r="AA106" s="355">
        <f t="shared" si="82"/>
        <v>0.01</v>
      </c>
      <c r="AB106" s="356"/>
      <c r="AC106" s="797"/>
      <c r="AD106" s="364">
        <f t="shared" si="72"/>
        <v>8000000</v>
      </c>
      <c r="AE106" s="403">
        <f t="shared" si="87"/>
        <v>0</v>
      </c>
      <c r="AF106" s="364">
        <f t="shared" si="88"/>
        <v>8000000</v>
      </c>
      <c r="AG106" s="365">
        <f t="shared" si="89"/>
        <v>0</v>
      </c>
      <c r="AI106" s="322"/>
      <c r="AJ106" s="322"/>
      <c r="AK106" s="322"/>
      <c r="AL106" s="322"/>
      <c r="AM106" s="322"/>
      <c r="AN106" s="322"/>
      <c r="AO106" s="322"/>
      <c r="AP106" s="322"/>
      <c r="AQ106" s="322"/>
      <c r="AR106" s="322"/>
      <c r="AS106" s="322"/>
      <c r="AT106" s="322"/>
      <c r="AU106" s="322"/>
      <c r="AV106" s="322"/>
      <c r="AW106" s="322"/>
      <c r="AX106" s="322"/>
      <c r="AY106" s="322"/>
      <c r="AZ106" s="85" t="str">
        <f t="shared" si="80"/>
        <v/>
      </c>
      <c r="BD106" s="180"/>
      <c r="BE106" s="180"/>
      <c r="BK106" s="183" t="str">
        <f t="shared" si="73"/>
        <v/>
      </c>
      <c r="BL106" s="183" t="str">
        <f t="shared" si="74"/>
        <v/>
      </c>
      <c r="BM106" s="183">
        <f t="shared" si="81"/>
        <v>0</v>
      </c>
      <c r="BN106" s="189"/>
      <c r="BO106" s="190"/>
      <c r="BP106" s="192">
        <f>SUM(BP99:BP105)</f>
        <v>0</v>
      </c>
    </row>
    <row r="107" spans="1:68" x14ac:dyDescent="0.15">
      <c r="A107" s="731" t="s">
        <v>212</v>
      </c>
      <c r="B107" s="732"/>
      <c r="C107" s="733"/>
      <c r="D107" s="210"/>
      <c r="E107" s="210"/>
      <c r="F107" s="103" t="str">
        <f t="shared" si="68"/>
        <v/>
      </c>
      <c r="G107" s="851" t="str">
        <f>IF(F107="","",SUM(F107:F114))</f>
        <v/>
      </c>
      <c r="H107" s="211"/>
      <c r="I107" s="211"/>
      <c r="J107" s="105" t="str">
        <f t="shared" si="76"/>
        <v/>
      </c>
      <c r="K107" s="104" t="str">
        <f t="shared" si="69"/>
        <v/>
      </c>
      <c r="L107" s="854" t="str">
        <f>IF(K107="","",SUM(K107:K114))</f>
        <v/>
      </c>
      <c r="M107" s="107">
        <f t="shared" si="70"/>
        <v>0</v>
      </c>
      <c r="N107" s="126">
        <f t="shared" si="77"/>
        <v>0</v>
      </c>
      <c r="O107" s="107">
        <f t="shared" si="71"/>
        <v>0</v>
      </c>
      <c r="P107" s="108">
        <f t="shared" si="78"/>
        <v>0</v>
      </c>
      <c r="Q107" s="586" t="str">
        <f t="shared" si="79"/>
        <v/>
      </c>
      <c r="R107" s="783" t="s">
        <v>212</v>
      </c>
      <c r="S107" s="784"/>
      <c r="T107" s="785"/>
      <c r="U107" s="388">
        <v>46457</v>
      </c>
      <c r="V107" s="388">
        <v>46477</v>
      </c>
      <c r="W107" s="336">
        <f t="shared" ref="W107:W113" si="101">IF(U107="","",V107-U107+1)</f>
        <v>21</v>
      </c>
      <c r="X107" s="792">
        <f>IF(W107="","",SUM(W107:W114))</f>
        <v>184</v>
      </c>
      <c r="Y107" s="389">
        <v>8000000</v>
      </c>
      <c r="Z107" s="389">
        <v>8000000</v>
      </c>
      <c r="AA107" s="395">
        <f t="shared" si="82"/>
        <v>0.01</v>
      </c>
      <c r="AB107" s="338">
        <f t="shared" ref="AB107:AB113" si="102">IF(U107="","",ROUNDDOWN(Z107*AA107*W107/365,0))</f>
        <v>4602</v>
      </c>
      <c r="AC107" s="795">
        <f>IF(AB107="","",SUM(AB107:AB114))</f>
        <v>26050</v>
      </c>
      <c r="AD107" s="339">
        <f t="shared" si="72"/>
        <v>8000000</v>
      </c>
      <c r="AE107" s="361">
        <f t="shared" si="87"/>
        <v>0</v>
      </c>
      <c r="AF107" s="339">
        <f t="shared" si="88"/>
        <v>8000000</v>
      </c>
      <c r="AG107" s="362">
        <f t="shared" si="89"/>
        <v>0</v>
      </c>
      <c r="AI107" s="322"/>
      <c r="AJ107" s="322"/>
      <c r="AK107" s="322"/>
      <c r="AL107" s="322"/>
      <c r="AM107" s="322"/>
      <c r="AN107" s="322"/>
      <c r="AO107" s="322"/>
      <c r="AP107" s="322"/>
      <c r="AQ107" s="322"/>
      <c r="AR107" s="322"/>
      <c r="AS107" s="322"/>
      <c r="AT107" s="322"/>
      <c r="AU107" s="322"/>
      <c r="AV107" s="322"/>
      <c r="AW107" s="322"/>
      <c r="AX107" s="322"/>
      <c r="AY107" s="322"/>
      <c r="AZ107" s="85" t="str">
        <f t="shared" si="80"/>
        <v/>
      </c>
      <c r="BD107" s="180"/>
      <c r="BE107" s="180"/>
      <c r="BK107" s="183" t="str">
        <f t="shared" si="73"/>
        <v/>
      </c>
      <c r="BL107" s="183" t="str">
        <f t="shared" si="74"/>
        <v/>
      </c>
      <c r="BM107" s="183">
        <f t="shared" si="81"/>
        <v>0</v>
      </c>
      <c r="BN107" s="187" t="str">
        <f>IF(D107="","",IF(D107&gt;E107,"NG",""))</f>
        <v/>
      </c>
      <c r="BO107" s="187" t="str">
        <f t="shared" ref="BO107:BO112" si="103">IF(E107="","",IF(D108="","",IF(E107&gt;D108,"NG","")))</f>
        <v/>
      </c>
      <c r="BP107" s="188">
        <f t="shared" ref="BP107:BP113" si="104">COUNTIF(BN107:BO107,"NG")</f>
        <v>0</v>
      </c>
    </row>
    <row r="108" spans="1:68" x14ac:dyDescent="0.15">
      <c r="A108" s="734"/>
      <c r="B108" s="735"/>
      <c r="C108" s="736"/>
      <c r="D108" s="207"/>
      <c r="E108" s="207"/>
      <c r="F108" s="109" t="str">
        <f t="shared" si="68"/>
        <v/>
      </c>
      <c r="G108" s="852"/>
      <c r="H108" s="208"/>
      <c r="I108" s="208"/>
      <c r="J108" s="111" t="str">
        <f t="shared" si="76"/>
        <v/>
      </c>
      <c r="K108" s="110" t="str">
        <f t="shared" si="69"/>
        <v/>
      </c>
      <c r="L108" s="855"/>
      <c r="M108" s="113">
        <f t="shared" si="70"/>
        <v>0</v>
      </c>
      <c r="N108" s="127">
        <f t="shared" si="77"/>
        <v>0</v>
      </c>
      <c r="O108" s="113">
        <f t="shared" si="71"/>
        <v>0</v>
      </c>
      <c r="P108" s="114">
        <f t="shared" si="78"/>
        <v>0</v>
      </c>
      <c r="Q108" s="586" t="str">
        <f t="shared" si="79"/>
        <v/>
      </c>
      <c r="R108" s="786"/>
      <c r="S108" s="787"/>
      <c r="T108" s="788"/>
      <c r="U108" s="390">
        <v>46478</v>
      </c>
      <c r="V108" s="390">
        <v>46507</v>
      </c>
      <c r="W108" s="343">
        <f t="shared" si="101"/>
        <v>30</v>
      </c>
      <c r="X108" s="793"/>
      <c r="Y108" s="391">
        <v>7000000</v>
      </c>
      <c r="Z108" s="391">
        <v>7000000</v>
      </c>
      <c r="AA108" s="344">
        <f t="shared" si="82"/>
        <v>0.01</v>
      </c>
      <c r="AB108" s="345">
        <f t="shared" si="102"/>
        <v>5753</v>
      </c>
      <c r="AC108" s="796"/>
      <c r="AD108" s="346">
        <f t="shared" si="72"/>
        <v>7000000</v>
      </c>
      <c r="AE108" s="347">
        <f t="shared" si="87"/>
        <v>1000000</v>
      </c>
      <c r="AF108" s="346">
        <f t="shared" si="88"/>
        <v>7000000</v>
      </c>
      <c r="AG108" s="348">
        <f t="shared" si="89"/>
        <v>1000000</v>
      </c>
      <c r="AI108" s="322"/>
      <c r="AJ108" s="322"/>
      <c r="AK108" s="322"/>
      <c r="AL108" s="322"/>
      <c r="AM108" s="322"/>
      <c r="AN108" s="322"/>
      <c r="AO108" s="322"/>
      <c r="AP108" s="322"/>
      <c r="AQ108" s="322"/>
      <c r="AR108" s="322"/>
      <c r="AS108" s="322"/>
      <c r="AT108" s="322"/>
      <c r="AU108" s="322"/>
      <c r="AV108" s="322"/>
      <c r="AW108" s="322"/>
      <c r="AX108" s="322"/>
      <c r="AY108" s="322"/>
      <c r="AZ108" s="85" t="str">
        <f t="shared" si="80"/>
        <v/>
      </c>
      <c r="BD108" s="180"/>
      <c r="BE108" s="180"/>
      <c r="BK108" s="183" t="str">
        <f t="shared" ref="BK108:BK139" si="105">IF(N108=0,"",IF(N108=$BK$9,"","NG"))</f>
        <v/>
      </c>
      <c r="BL108" s="183" t="str">
        <f t="shared" ref="BL108:BL139" si="106">IF(P108=0,"",IF(P108=$BL$9,"","NG"))</f>
        <v/>
      </c>
      <c r="BM108" s="183">
        <f t="shared" si="81"/>
        <v>0</v>
      </c>
      <c r="BN108" s="187" t="str">
        <f t="shared" ref="BN108:BN113" si="107">IF(D108="","",IF(D108=E107,"NG",IF(D108&lt;E107,"NG",IF((D108-E107)&gt;1,"NG",""))))</f>
        <v/>
      </c>
      <c r="BO108" s="187" t="str">
        <f t="shared" si="103"/>
        <v/>
      </c>
      <c r="BP108" s="188">
        <f t="shared" si="104"/>
        <v>0</v>
      </c>
    </row>
    <row r="109" spans="1:68" x14ac:dyDescent="0.15">
      <c r="A109" s="734"/>
      <c r="B109" s="735"/>
      <c r="C109" s="736"/>
      <c r="D109" s="207"/>
      <c r="E109" s="207"/>
      <c r="F109" s="109" t="str">
        <f t="shared" si="68"/>
        <v/>
      </c>
      <c r="G109" s="852"/>
      <c r="H109" s="208"/>
      <c r="I109" s="208"/>
      <c r="J109" s="111" t="str">
        <f t="shared" si="76"/>
        <v/>
      </c>
      <c r="K109" s="110" t="str">
        <f t="shared" si="69"/>
        <v/>
      </c>
      <c r="L109" s="855"/>
      <c r="M109" s="113">
        <f t="shared" si="70"/>
        <v>0</v>
      </c>
      <c r="N109" s="127">
        <f t="shared" si="77"/>
        <v>0</v>
      </c>
      <c r="O109" s="113">
        <f t="shared" si="71"/>
        <v>0</v>
      </c>
      <c r="P109" s="114">
        <f t="shared" si="78"/>
        <v>0</v>
      </c>
      <c r="Q109" s="586" t="str">
        <f t="shared" si="79"/>
        <v/>
      </c>
      <c r="R109" s="786"/>
      <c r="S109" s="787"/>
      <c r="T109" s="788"/>
      <c r="U109" s="390">
        <v>46508</v>
      </c>
      <c r="V109" s="390">
        <v>46538</v>
      </c>
      <c r="W109" s="343">
        <f t="shared" si="101"/>
        <v>31</v>
      </c>
      <c r="X109" s="793"/>
      <c r="Y109" s="391">
        <v>6000000</v>
      </c>
      <c r="Z109" s="391">
        <v>6000000</v>
      </c>
      <c r="AA109" s="344">
        <f t="shared" si="82"/>
        <v>0.01</v>
      </c>
      <c r="AB109" s="345">
        <f t="shared" si="102"/>
        <v>5095</v>
      </c>
      <c r="AC109" s="796"/>
      <c r="AD109" s="346">
        <f t="shared" si="72"/>
        <v>6000000</v>
      </c>
      <c r="AE109" s="347">
        <f t="shared" si="87"/>
        <v>1000000</v>
      </c>
      <c r="AF109" s="346">
        <f t="shared" si="88"/>
        <v>6000000</v>
      </c>
      <c r="AG109" s="348">
        <f t="shared" si="89"/>
        <v>1000000</v>
      </c>
      <c r="AI109" s="322"/>
      <c r="AJ109" s="322"/>
      <c r="AK109" s="322"/>
      <c r="AL109" s="322"/>
      <c r="AM109" s="322"/>
      <c r="AN109" s="322"/>
      <c r="AO109" s="322"/>
      <c r="AP109" s="322"/>
      <c r="AQ109" s="322"/>
      <c r="AR109" s="322"/>
      <c r="AS109" s="322"/>
      <c r="AT109" s="322"/>
      <c r="AU109" s="322"/>
      <c r="AV109" s="322"/>
      <c r="AW109" s="322"/>
      <c r="AX109" s="322"/>
      <c r="AY109" s="322"/>
      <c r="AZ109" s="85" t="str">
        <f t="shared" si="80"/>
        <v/>
      </c>
      <c r="BD109" s="180"/>
      <c r="BE109" s="180"/>
      <c r="BK109" s="183" t="str">
        <f t="shared" si="105"/>
        <v/>
      </c>
      <c r="BL109" s="183" t="str">
        <f t="shared" si="106"/>
        <v/>
      </c>
      <c r="BM109" s="183">
        <f t="shared" si="81"/>
        <v>0</v>
      </c>
      <c r="BN109" s="187" t="str">
        <f t="shared" si="107"/>
        <v/>
      </c>
      <c r="BO109" s="187" t="str">
        <f t="shared" si="103"/>
        <v/>
      </c>
      <c r="BP109" s="188">
        <f t="shared" si="104"/>
        <v>0</v>
      </c>
    </row>
    <row r="110" spans="1:68" x14ac:dyDescent="0.15">
      <c r="A110" s="734"/>
      <c r="B110" s="735"/>
      <c r="C110" s="736"/>
      <c r="D110" s="207"/>
      <c r="E110" s="207"/>
      <c r="F110" s="109" t="str">
        <f t="shared" si="68"/>
        <v/>
      </c>
      <c r="G110" s="852"/>
      <c r="H110" s="208"/>
      <c r="I110" s="208"/>
      <c r="J110" s="111" t="str">
        <f t="shared" si="76"/>
        <v/>
      </c>
      <c r="K110" s="110" t="str">
        <f t="shared" si="69"/>
        <v/>
      </c>
      <c r="L110" s="855"/>
      <c r="M110" s="113">
        <f t="shared" si="70"/>
        <v>0</v>
      </c>
      <c r="N110" s="127">
        <f t="shared" si="77"/>
        <v>0</v>
      </c>
      <c r="O110" s="113">
        <f t="shared" si="71"/>
        <v>0</v>
      </c>
      <c r="P110" s="114">
        <f t="shared" si="78"/>
        <v>0</v>
      </c>
      <c r="Q110" s="586" t="str">
        <f t="shared" si="79"/>
        <v/>
      </c>
      <c r="R110" s="786"/>
      <c r="S110" s="787"/>
      <c r="T110" s="788"/>
      <c r="U110" s="390">
        <v>46539</v>
      </c>
      <c r="V110" s="390">
        <v>46568</v>
      </c>
      <c r="W110" s="343">
        <f t="shared" si="101"/>
        <v>30</v>
      </c>
      <c r="X110" s="793"/>
      <c r="Y110" s="391">
        <v>5000000</v>
      </c>
      <c r="Z110" s="391">
        <v>5000000</v>
      </c>
      <c r="AA110" s="344">
        <f t="shared" si="82"/>
        <v>0.01</v>
      </c>
      <c r="AB110" s="345">
        <f t="shared" si="102"/>
        <v>4109</v>
      </c>
      <c r="AC110" s="796"/>
      <c r="AD110" s="346">
        <f t="shared" si="72"/>
        <v>5000000</v>
      </c>
      <c r="AE110" s="347">
        <f t="shared" si="87"/>
        <v>1000000</v>
      </c>
      <c r="AF110" s="346">
        <f t="shared" si="88"/>
        <v>5000000</v>
      </c>
      <c r="AG110" s="348">
        <f t="shared" si="89"/>
        <v>1000000</v>
      </c>
      <c r="AI110" s="322"/>
      <c r="AJ110" s="322"/>
      <c r="AK110" s="322"/>
      <c r="AL110" s="322"/>
      <c r="AM110" s="322"/>
      <c r="AN110" s="322"/>
      <c r="AO110" s="322"/>
      <c r="AP110" s="322"/>
      <c r="AQ110" s="322"/>
      <c r="AR110" s="322"/>
      <c r="AS110" s="322"/>
      <c r="AT110" s="322"/>
      <c r="AU110" s="322"/>
      <c r="AV110" s="322"/>
      <c r="AW110" s="322"/>
      <c r="AX110" s="322"/>
      <c r="AY110" s="322"/>
      <c r="AZ110" s="85" t="str">
        <f t="shared" si="80"/>
        <v/>
      </c>
      <c r="BD110" s="180"/>
      <c r="BE110" s="180"/>
      <c r="BK110" s="183" t="str">
        <f t="shared" si="105"/>
        <v/>
      </c>
      <c r="BL110" s="183" t="str">
        <f t="shared" si="106"/>
        <v/>
      </c>
      <c r="BM110" s="183">
        <f t="shared" si="81"/>
        <v>0</v>
      </c>
      <c r="BN110" s="187" t="str">
        <f t="shared" si="107"/>
        <v/>
      </c>
      <c r="BO110" s="187" t="str">
        <f t="shared" si="103"/>
        <v/>
      </c>
      <c r="BP110" s="188">
        <f t="shared" si="104"/>
        <v>0</v>
      </c>
    </row>
    <row r="111" spans="1:68" x14ac:dyDescent="0.15">
      <c r="A111" s="734"/>
      <c r="B111" s="735"/>
      <c r="C111" s="736"/>
      <c r="D111" s="207"/>
      <c r="E111" s="207"/>
      <c r="F111" s="109" t="str">
        <f t="shared" si="68"/>
        <v/>
      </c>
      <c r="G111" s="852"/>
      <c r="H111" s="208"/>
      <c r="I111" s="208"/>
      <c r="J111" s="111" t="str">
        <f t="shared" si="76"/>
        <v/>
      </c>
      <c r="K111" s="110" t="str">
        <f t="shared" si="69"/>
        <v/>
      </c>
      <c r="L111" s="855"/>
      <c r="M111" s="113">
        <f t="shared" si="70"/>
        <v>0</v>
      </c>
      <c r="N111" s="127">
        <f t="shared" si="77"/>
        <v>0</v>
      </c>
      <c r="O111" s="113">
        <f t="shared" si="71"/>
        <v>0</v>
      </c>
      <c r="P111" s="114">
        <f t="shared" si="78"/>
        <v>0</v>
      </c>
      <c r="Q111" s="586" t="str">
        <f t="shared" si="79"/>
        <v/>
      </c>
      <c r="R111" s="786"/>
      <c r="S111" s="787"/>
      <c r="T111" s="788"/>
      <c r="U111" s="390">
        <v>46569</v>
      </c>
      <c r="V111" s="390">
        <v>46599</v>
      </c>
      <c r="W111" s="343">
        <f t="shared" si="101"/>
        <v>31</v>
      </c>
      <c r="X111" s="793"/>
      <c r="Y111" s="391">
        <v>4000000</v>
      </c>
      <c r="Z111" s="391">
        <v>4000000</v>
      </c>
      <c r="AA111" s="344">
        <f t="shared" si="82"/>
        <v>0.01</v>
      </c>
      <c r="AB111" s="345">
        <f t="shared" si="102"/>
        <v>3397</v>
      </c>
      <c r="AC111" s="796"/>
      <c r="AD111" s="346">
        <f t="shared" si="72"/>
        <v>4000000</v>
      </c>
      <c r="AE111" s="347">
        <f t="shared" si="87"/>
        <v>1000000</v>
      </c>
      <c r="AF111" s="346">
        <f t="shared" si="88"/>
        <v>4000000</v>
      </c>
      <c r="AG111" s="348">
        <f t="shared" si="89"/>
        <v>1000000</v>
      </c>
      <c r="AI111" s="322"/>
      <c r="AJ111" s="322"/>
      <c r="AK111" s="322"/>
      <c r="AL111" s="322"/>
      <c r="AM111" s="322"/>
      <c r="AN111" s="322"/>
      <c r="AO111" s="322"/>
      <c r="AP111" s="322"/>
      <c r="AQ111" s="322"/>
      <c r="AR111" s="322"/>
      <c r="AS111" s="322"/>
      <c r="AT111" s="322"/>
      <c r="AU111" s="322"/>
      <c r="AV111" s="322"/>
      <c r="AW111" s="322"/>
      <c r="AX111" s="322"/>
      <c r="AY111" s="322"/>
      <c r="AZ111" s="85" t="str">
        <f t="shared" si="80"/>
        <v/>
      </c>
      <c r="BD111" s="180"/>
      <c r="BE111" s="180"/>
      <c r="BK111" s="183" t="str">
        <f t="shared" si="105"/>
        <v/>
      </c>
      <c r="BL111" s="183" t="str">
        <f t="shared" si="106"/>
        <v/>
      </c>
      <c r="BM111" s="183">
        <f t="shared" si="81"/>
        <v>0</v>
      </c>
      <c r="BN111" s="187" t="str">
        <f t="shared" si="107"/>
        <v/>
      </c>
      <c r="BO111" s="187" t="str">
        <f t="shared" si="103"/>
        <v/>
      </c>
      <c r="BP111" s="188">
        <f t="shared" si="104"/>
        <v>0</v>
      </c>
    </row>
    <row r="112" spans="1:68" x14ac:dyDescent="0.15">
      <c r="A112" s="734"/>
      <c r="B112" s="735"/>
      <c r="C112" s="736"/>
      <c r="D112" s="207"/>
      <c r="E112" s="207"/>
      <c r="F112" s="109" t="str">
        <f t="shared" si="68"/>
        <v/>
      </c>
      <c r="G112" s="852"/>
      <c r="H112" s="208"/>
      <c r="I112" s="208"/>
      <c r="J112" s="111" t="str">
        <f t="shared" si="76"/>
        <v/>
      </c>
      <c r="K112" s="110" t="str">
        <f t="shared" si="69"/>
        <v/>
      </c>
      <c r="L112" s="855"/>
      <c r="M112" s="113">
        <f t="shared" si="70"/>
        <v>0</v>
      </c>
      <c r="N112" s="127">
        <f t="shared" si="77"/>
        <v>0</v>
      </c>
      <c r="O112" s="113">
        <f t="shared" si="71"/>
        <v>0</v>
      </c>
      <c r="P112" s="114">
        <f t="shared" si="78"/>
        <v>0</v>
      </c>
      <c r="Q112" s="586" t="str">
        <f t="shared" si="79"/>
        <v/>
      </c>
      <c r="R112" s="786"/>
      <c r="S112" s="787"/>
      <c r="T112" s="788"/>
      <c r="U112" s="390">
        <v>46600</v>
      </c>
      <c r="V112" s="390">
        <v>46630</v>
      </c>
      <c r="W112" s="343">
        <f t="shared" si="101"/>
        <v>31</v>
      </c>
      <c r="X112" s="793"/>
      <c r="Y112" s="391">
        <v>3000000</v>
      </c>
      <c r="Z112" s="391">
        <v>3000000</v>
      </c>
      <c r="AA112" s="344">
        <f t="shared" si="82"/>
        <v>0.01</v>
      </c>
      <c r="AB112" s="345">
        <f t="shared" si="102"/>
        <v>2547</v>
      </c>
      <c r="AC112" s="796"/>
      <c r="AD112" s="346">
        <f t="shared" si="72"/>
        <v>3000000</v>
      </c>
      <c r="AE112" s="347">
        <f t="shared" si="87"/>
        <v>1000000</v>
      </c>
      <c r="AF112" s="346">
        <f t="shared" si="88"/>
        <v>3000000</v>
      </c>
      <c r="AG112" s="348">
        <f t="shared" si="89"/>
        <v>1000000</v>
      </c>
      <c r="AI112" s="322"/>
      <c r="AJ112" s="322"/>
      <c r="AK112" s="322"/>
      <c r="AL112" s="322"/>
      <c r="AM112" s="322"/>
      <c r="AN112" s="322"/>
      <c r="AO112" s="322"/>
      <c r="AP112" s="322"/>
      <c r="AQ112" s="322"/>
      <c r="AR112" s="322"/>
      <c r="AS112" s="322"/>
      <c r="AT112" s="322"/>
      <c r="AU112" s="322"/>
      <c r="AV112" s="322"/>
      <c r="AW112" s="322"/>
      <c r="AX112" s="322"/>
      <c r="AY112" s="322"/>
      <c r="AZ112" s="85" t="str">
        <f t="shared" si="80"/>
        <v/>
      </c>
      <c r="BD112" s="180"/>
      <c r="BE112" s="180"/>
      <c r="BK112" s="183" t="str">
        <f t="shared" si="105"/>
        <v/>
      </c>
      <c r="BL112" s="183" t="str">
        <f t="shared" si="106"/>
        <v/>
      </c>
      <c r="BM112" s="183">
        <f t="shared" si="81"/>
        <v>0</v>
      </c>
      <c r="BN112" s="187" t="str">
        <f t="shared" si="107"/>
        <v/>
      </c>
      <c r="BO112" s="187" t="str">
        <f t="shared" si="103"/>
        <v/>
      </c>
      <c r="BP112" s="188">
        <f t="shared" si="104"/>
        <v>0</v>
      </c>
    </row>
    <row r="113" spans="1:68" x14ac:dyDescent="0.15">
      <c r="A113" s="734"/>
      <c r="B113" s="735"/>
      <c r="C113" s="736"/>
      <c r="D113" s="207"/>
      <c r="E113" s="207"/>
      <c r="F113" s="109" t="str">
        <f t="shared" si="68"/>
        <v/>
      </c>
      <c r="G113" s="852"/>
      <c r="H113" s="208"/>
      <c r="I113" s="208"/>
      <c r="J113" s="111" t="str">
        <f t="shared" si="76"/>
        <v/>
      </c>
      <c r="K113" s="110" t="str">
        <f t="shared" si="69"/>
        <v/>
      </c>
      <c r="L113" s="855"/>
      <c r="M113" s="113">
        <f t="shared" si="70"/>
        <v>0</v>
      </c>
      <c r="N113" s="127">
        <f t="shared" si="77"/>
        <v>0</v>
      </c>
      <c r="O113" s="113">
        <f t="shared" si="71"/>
        <v>0</v>
      </c>
      <c r="P113" s="114">
        <f t="shared" si="78"/>
        <v>0</v>
      </c>
      <c r="Q113" s="586" t="str">
        <f t="shared" si="79"/>
        <v/>
      </c>
      <c r="R113" s="786"/>
      <c r="S113" s="787"/>
      <c r="T113" s="788"/>
      <c r="U113" s="390">
        <v>46631</v>
      </c>
      <c r="V113" s="390">
        <v>46640</v>
      </c>
      <c r="W113" s="343">
        <f t="shared" si="101"/>
        <v>10</v>
      </c>
      <c r="X113" s="793"/>
      <c r="Y113" s="391">
        <v>2000000</v>
      </c>
      <c r="Z113" s="391">
        <v>2000000</v>
      </c>
      <c r="AA113" s="344">
        <f t="shared" si="82"/>
        <v>0.01</v>
      </c>
      <c r="AB113" s="345">
        <f t="shared" si="102"/>
        <v>547</v>
      </c>
      <c r="AC113" s="796"/>
      <c r="AD113" s="346">
        <f t="shared" si="72"/>
        <v>2000000</v>
      </c>
      <c r="AE113" s="347">
        <f t="shared" si="87"/>
        <v>1000000</v>
      </c>
      <c r="AF113" s="346">
        <f t="shared" si="88"/>
        <v>2000000</v>
      </c>
      <c r="AG113" s="348">
        <f t="shared" si="89"/>
        <v>1000000</v>
      </c>
      <c r="AI113" s="322"/>
      <c r="AJ113" s="322"/>
      <c r="AK113" s="322"/>
      <c r="AL113" s="322"/>
      <c r="AM113" s="322"/>
      <c r="AN113" s="322"/>
      <c r="AO113" s="322"/>
      <c r="AP113" s="322"/>
      <c r="AQ113" s="322"/>
      <c r="AR113" s="322"/>
      <c r="AS113" s="322"/>
      <c r="AT113" s="322"/>
      <c r="AU113" s="322"/>
      <c r="AV113" s="322"/>
      <c r="AW113" s="322"/>
      <c r="AX113" s="322"/>
      <c r="AY113" s="322"/>
      <c r="AZ113" s="85" t="str">
        <f t="shared" si="80"/>
        <v/>
      </c>
      <c r="BD113" s="180"/>
      <c r="BE113" s="180"/>
      <c r="BK113" s="183" t="str">
        <f t="shared" si="105"/>
        <v/>
      </c>
      <c r="BL113" s="183" t="str">
        <f t="shared" si="106"/>
        <v/>
      </c>
      <c r="BM113" s="183">
        <f t="shared" si="81"/>
        <v>0</v>
      </c>
      <c r="BN113" s="187" t="str">
        <f t="shared" si="107"/>
        <v/>
      </c>
      <c r="BO113" s="187" t="str">
        <f>IF(E113="","",IF(E113&lt;D113,"NG",""))</f>
        <v/>
      </c>
      <c r="BP113" s="188">
        <f t="shared" si="104"/>
        <v>0</v>
      </c>
    </row>
    <row r="114" spans="1:68" ht="12.75" thickBot="1" x14ac:dyDescent="0.2">
      <c r="A114" s="737"/>
      <c r="B114" s="738"/>
      <c r="C114" s="739"/>
      <c r="D114" s="307" t="str">
        <f>IF(BP114&gt;0,$BN$6,"")</f>
        <v/>
      </c>
      <c r="E114" s="209"/>
      <c r="F114" s="115"/>
      <c r="G114" s="853"/>
      <c r="H114" s="213"/>
      <c r="I114" s="213"/>
      <c r="J114" s="117" t="str">
        <f t="shared" si="76"/>
        <v/>
      </c>
      <c r="K114" s="116"/>
      <c r="L114" s="856"/>
      <c r="M114" s="119">
        <f t="shared" si="70"/>
        <v>0</v>
      </c>
      <c r="N114" s="128">
        <f t="shared" si="77"/>
        <v>0</v>
      </c>
      <c r="O114" s="119">
        <f t="shared" si="71"/>
        <v>0</v>
      </c>
      <c r="P114" s="120">
        <f t="shared" si="78"/>
        <v>0</v>
      </c>
      <c r="Q114" s="586" t="str">
        <f t="shared" si="79"/>
        <v/>
      </c>
      <c r="R114" s="789"/>
      <c r="S114" s="790"/>
      <c r="T114" s="791"/>
      <c r="U114" s="392" t="str">
        <f>IF(BP114&gt;0,$AX$6,"")</f>
        <v/>
      </c>
      <c r="V114" s="393"/>
      <c r="W114" s="353"/>
      <c r="X114" s="794"/>
      <c r="Y114" s="394"/>
      <c r="Z114" s="394"/>
      <c r="AA114" s="363">
        <f t="shared" si="82"/>
        <v>0.01</v>
      </c>
      <c r="AB114" s="356"/>
      <c r="AC114" s="797"/>
      <c r="AD114" s="357">
        <f t="shared" si="72"/>
        <v>2000000</v>
      </c>
      <c r="AE114" s="358">
        <f t="shared" si="87"/>
        <v>0</v>
      </c>
      <c r="AF114" s="357">
        <f t="shared" si="88"/>
        <v>2000000</v>
      </c>
      <c r="AG114" s="359">
        <f t="shared" si="89"/>
        <v>0</v>
      </c>
      <c r="AI114" s="322"/>
      <c r="AJ114" s="322"/>
      <c r="AK114" s="322"/>
      <c r="AL114" s="322"/>
      <c r="AM114" s="322"/>
      <c r="AN114" s="322"/>
      <c r="AO114" s="322"/>
      <c r="AP114" s="322"/>
      <c r="AQ114" s="322"/>
      <c r="AR114" s="322"/>
      <c r="AS114" s="322"/>
      <c r="AT114" s="322"/>
      <c r="AU114" s="322"/>
      <c r="AV114" s="322"/>
      <c r="AW114" s="322"/>
      <c r="AX114" s="322"/>
      <c r="AY114" s="322"/>
      <c r="AZ114" s="85" t="str">
        <f t="shared" si="80"/>
        <v/>
      </c>
      <c r="BD114" s="180"/>
      <c r="BE114" s="180"/>
      <c r="BK114" s="183" t="str">
        <f t="shared" si="105"/>
        <v/>
      </c>
      <c r="BL114" s="183" t="str">
        <f t="shared" si="106"/>
        <v/>
      </c>
      <c r="BM114" s="183">
        <f t="shared" si="81"/>
        <v>0</v>
      </c>
      <c r="BN114" s="189"/>
      <c r="BO114" s="190"/>
      <c r="BP114" s="192">
        <f>SUM(BP107:BP113)</f>
        <v>0</v>
      </c>
    </row>
    <row r="115" spans="1:68" x14ac:dyDescent="0.15">
      <c r="A115" s="731" t="s">
        <v>213</v>
      </c>
      <c r="B115" s="732"/>
      <c r="C115" s="733"/>
      <c r="D115" s="210"/>
      <c r="E115" s="210"/>
      <c r="F115" s="103" t="str">
        <f t="shared" si="68"/>
        <v/>
      </c>
      <c r="G115" s="851" t="str">
        <f>IF(F115="","",SUM(F115:F122))</f>
        <v/>
      </c>
      <c r="H115" s="211"/>
      <c r="I115" s="211"/>
      <c r="J115" s="105" t="str">
        <f t="shared" si="76"/>
        <v/>
      </c>
      <c r="K115" s="104" t="str">
        <f t="shared" si="69"/>
        <v/>
      </c>
      <c r="L115" s="854" t="str">
        <f>IF(K115="","",SUM(K115:K122))</f>
        <v/>
      </c>
      <c r="M115" s="107">
        <f t="shared" si="70"/>
        <v>0</v>
      </c>
      <c r="N115" s="126">
        <f t="shared" si="77"/>
        <v>0</v>
      </c>
      <c r="O115" s="107">
        <f t="shared" si="71"/>
        <v>0</v>
      </c>
      <c r="P115" s="108">
        <f t="shared" si="78"/>
        <v>0</v>
      </c>
      <c r="Q115" s="586" t="str">
        <f t="shared" si="79"/>
        <v/>
      </c>
      <c r="R115" s="783" t="s">
        <v>213</v>
      </c>
      <c r="S115" s="784"/>
      <c r="T115" s="785"/>
      <c r="U115" s="388">
        <v>46641</v>
      </c>
      <c r="V115" s="388">
        <v>46660</v>
      </c>
      <c r="W115" s="336">
        <f t="shared" ref="W115:W121" si="108">IF(U115="","",V115-U115+1)</f>
        <v>20</v>
      </c>
      <c r="X115" s="792">
        <f>IF(W115="","",SUM(W115:W122))</f>
        <v>51</v>
      </c>
      <c r="Y115" s="389">
        <v>2000000</v>
      </c>
      <c r="Z115" s="389">
        <v>2000000</v>
      </c>
      <c r="AA115" s="360">
        <f t="shared" si="82"/>
        <v>0.01</v>
      </c>
      <c r="AB115" s="338">
        <f t="shared" ref="AB115:AB121" si="109">IF(U115="","",ROUNDDOWN(Z115*AA115*W115/365,0))</f>
        <v>1095</v>
      </c>
      <c r="AC115" s="795">
        <f>IF(AB115="","",SUM(AB115:AB122))</f>
        <v>1944</v>
      </c>
      <c r="AD115" s="339">
        <f t="shared" si="72"/>
        <v>2000000</v>
      </c>
      <c r="AE115" s="361">
        <f t="shared" si="87"/>
        <v>0</v>
      </c>
      <c r="AF115" s="339">
        <f t="shared" si="88"/>
        <v>2000000</v>
      </c>
      <c r="AG115" s="362">
        <f t="shared" si="89"/>
        <v>0</v>
      </c>
      <c r="AI115" s="322"/>
      <c r="AJ115" s="322"/>
      <c r="AK115" s="322"/>
      <c r="AL115" s="322"/>
      <c r="AM115" s="322"/>
      <c r="AN115" s="322"/>
      <c r="AO115" s="322"/>
      <c r="AP115" s="322"/>
      <c r="AQ115" s="322"/>
      <c r="AR115" s="322"/>
      <c r="AS115" s="322"/>
      <c r="AT115" s="322"/>
      <c r="AU115" s="322"/>
      <c r="AV115" s="322"/>
      <c r="AW115" s="322"/>
      <c r="AX115" s="322"/>
      <c r="AY115" s="322"/>
      <c r="AZ115" s="85" t="str">
        <f t="shared" si="80"/>
        <v/>
      </c>
      <c r="BD115" s="180"/>
      <c r="BE115" s="180"/>
      <c r="BK115" s="183" t="str">
        <f t="shared" si="105"/>
        <v/>
      </c>
      <c r="BL115" s="183" t="str">
        <f t="shared" si="106"/>
        <v/>
      </c>
      <c r="BM115" s="183">
        <f t="shared" si="81"/>
        <v>0</v>
      </c>
      <c r="BN115" s="187" t="str">
        <f>IF(D115="","",IF(D115&gt;E115,"NG",""))</f>
        <v/>
      </c>
      <c r="BO115" s="187" t="str">
        <f t="shared" ref="BO115:BO120" si="110">IF(E115="","",IF(D116="","",IF(E115&gt;D116,"NG","")))</f>
        <v/>
      </c>
      <c r="BP115" s="188">
        <f t="shared" ref="BP115:BP121" si="111">COUNTIF(BN115:BO115,"NG")</f>
        <v>0</v>
      </c>
    </row>
    <row r="116" spans="1:68" x14ac:dyDescent="0.15">
      <c r="A116" s="734"/>
      <c r="B116" s="735"/>
      <c r="C116" s="736"/>
      <c r="D116" s="207"/>
      <c r="E116" s="207"/>
      <c r="F116" s="109" t="str">
        <f t="shared" si="68"/>
        <v/>
      </c>
      <c r="G116" s="852"/>
      <c r="H116" s="208"/>
      <c r="I116" s="208"/>
      <c r="J116" s="111" t="str">
        <f t="shared" si="76"/>
        <v/>
      </c>
      <c r="K116" s="110" t="str">
        <f t="shared" si="69"/>
        <v/>
      </c>
      <c r="L116" s="855"/>
      <c r="M116" s="113">
        <f t="shared" si="70"/>
        <v>0</v>
      </c>
      <c r="N116" s="127">
        <f t="shared" si="77"/>
        <v>0</v>
      </c>
      <c r="O116" s="113">
        <f t="shared" si="71"/>
        <v>0</v>
      </c>
      <c r="P116" s="114">
        <f t="shared" si="78"/>
        <v>0</v>
      </c>
      <c r="Q116" s="586" t="str">
        <f t="shared" si="79"/>
        <v/>
      </c>
      <c r="R116" s="786"/>
      <c r="S116" s="787"/>
      <c r="T116" s="788"/>
      <c r="U116" s="390">
        <v>46661</v>
      </c>
      <c r="V116" s="390">
        <v>46691</v>
      </c>
      <c r="W116" s="343">
        <f t="shared" si="108"/>
        <v>31</v>
      </c>
      <c r="X116" s="793"/>
      <c r="Y116" s="391">
        <v>1000000</v>
      </c>
      <c r="Z116" s="391">
        <v>1000000</v>
      </c>
      <c r="AA116" s="344">
        <f t="shared" si="82"/>
        <v>0.01</v>
      </c>
      <c r="AB116" s="345">
        <f t="shared" si="109"/>
        <v>849</v>
      </c>
      <c r="AC116" s="796"/>
      <c r="AD116" s="346">
        <f t="shared" si="72"/>
        <v>1000000</v>
      </c>
      <c r="AE116" s="347">
        <f t="shared" si="87"/>
        <v>1000000</v>
      </c>
      <c r="AF116" s="346">
        <f t="shared" si="88"/>
        <v>1000000</v>
      </c>
      <c r="AG116" s="348">
        <f t="shared" si="89"/>
        <v>1000000</v>
      </c>
      <c r="AI116" s="322"/>
      <c r="AJ116" s="322"/>
      <c r="AK116" s="322"/>
      <c r="AL116" s="322"/>
      <c r="AM116" s="322"/>
      <c r="AN116" s="322"/>
      <c r="AO116" s="322"/>
      <c r="AP116" s="322"/>
      <c r="AQ116" s="322"/>
      <c r="AR116" s="322"/>
      <c r="AS116" s="322"/>
      <c r="AT116" s="322"/>
      <c r="AU116" s="322"/>
      <c r="AV116" s="322"/>
      <c r="AW116" s="322"/>
      <c r="AX116" s="322"/>
      <c r="AY116" s="322"/>
      <c r="AZ116" s="85" t="str">
        <f t="shared" si="80"/>
        <v/>
      </c>
      <c r="BD116" s="180"/>
      <c r="BE116" s="180"/>
      <c r="BK116" s="183" t="str">
        <f t="shared" si="105"/>
        <v/>
      </c>
      <c r="BL116" s="183" t="str">
        <f t="shared" si="106"/>
        <v/>
      </c>
      <c r="BM116" s="183">
        <f t="shared" si="81"/>
        <v>0</v>
      </c>
      <c r="BN116" s="187" t="str">
        <f t="shared" ref="BN116:BN121" si="112">IF(D116="","",IF(D116=E115,"NG",IF(D116&lt;E115,"NG",IF((D116-E115)&gt;1,"NG",""))))</f>
        <v/>
      </c>
      <c r="BO116" s="187" t="str">
        <f t="shared" si="110"/>
        <v/>
      </c>
      <c r="BP116" s="188">
        <f t="shared" si="111"/>
        <v>0</v>
      </c>
    </row>
    <row r="117" spans="1:68" x14ac:dyDescent="0.15">
      <c r="A117" s="734"/>
      <c r="B117" s="735"/>
      <c r="C117" s="736"/>
      <c r="D117" s="207"/>
      <c r="E117" s="207"/>
      <c r="F117" s="109" t="str">
        <f t="shared" si="68"/>
        <v/>
      </c>
      <c r="G117" s="852"/>
      <c r="H117" s="208"/>
      <c r="I117" s="208"/>
      <c r="J117" s="111" t="str">
        <f t="shared" si="76"/>
        <v/>
      </c>
      <c r="K117" s="110" t="str">
        <f t="shared" si="69"/>
        <v/>
      </c>
      <c r="L117" s="855"/>
      <c r="M117" s="113">
        <f t="shared" si="70"/>
        <v>0</v>
      </c>
      <c r="N117" s="127">
        <f t="shared" si="77"/>
        <v>0</v>
      </c>
      <c r="O117" s="113">
        <f t="shared" si="71"/>
        <v>0</v>
      </c>
      <c r="P117" s="114">
        <f t="shared" si="78"/>
        <v>0</v>
      </c>
      <c r="Q117" s="586" t="str">
        <f t="shared" si="79"/>
        <v/>
      </c>
      <c r="R117" s="786"/>
      <c r="S117" s="787"/>
      <c r="T117" s="788"/>
      <c r="U117" s="390"/>
      <c r="V117" s="390"/>
      <c r="W117" s="343" t="str">
        <f t="shared" si="108"/>
        <v/>
      </c>
      <c r="X117" s="793"/>
      <c r="Y117" s="391"/>
      <c r="Z117" s="391"/>
      <c r="AA117" s="344">
        <f t="shared" si="82"/>
        <v>0.01</v>
      </c>
      <c r="AB117" s="345" t="str">
        <f t="shared" si="109"/>
        <v/>
      </c>
      <c r="AC117" s="796"/>
      <c r="AD117" s="346">
        <f t="shared" si="72"/>
        <v>1000000</v>
      </c>
      <c r="AE117" s="347">
        <f t="shared" si="87"/>
        <v>0</v>
      </c>
      <c r="AF117" s="346">
        <f t="shared" si="88"/>
        <v>1000000</v>
      </c>
      <c r="AG117" s="348">
        <f t="shared" si="89"/>
        <v>0</v>
      </c>
      <c r="AI117" s="322"/>
      <c r="AJ117" s="322"/>
      <c r="AK117" s="322"/>
      <c r="AL117" s="322"/>
      <c r="AM117" s="322"/>
      <c r="AN117" s="322"/>
      <c r="AO117" s="322"/>
      <c r="AP117" s="322"/>
      <c r="AQ117" s="322"/>
      <c r="AR117" s="322"/>
      <c r="AS117" s="322"/>
      <c r="AT117" s="322"/>
      <c r="AU117" s="322"/>
      <c r="AV117" s="322"/>
      <c r="AW117" s="322"/>
      <c r="AX117" s="322"/>
      <c r="AY117" s="322"/>
      <c r="AZ117" s="85" t="str">
        <f t="shared" si="80"/>
        <v/>
      </c>
      <c r="BD117" s="180"/>
      <c r="BE117" s="180"/>
      <c r="BK117" s="183" t="str">
        <f t="shared" si="105"/>
        <v/>
      </c>
      <c r="BL117" s="183" t="str">
        <f t="shared" si="106"/>
        <v/>
      </c>
      <c r="BM117" s="183">
        <f t="shared" si="81"/>
        <v>0</v>
      </c>
      <c r="BN117" s="187" t="str">
        <f t="shared" si="112"/>
        <v/>
      </c>
      <c r="BO117" s="187" t="str">
        <f t="shared" si="110"/>
        <v/>
      </c>
      <c r="BP117" s="188">
        <f t="shared" si="111"/>
        <v>0</v>
      </c>
    </row>
    <row r="118" spans="1:68" x14ac:dyDescent="0.15">
      <c r="A118" s="734"/>
      <c r="B118" s="735"/>
      <c r="C118" s="736"/>
      <c r="D118" s="207"/>
      <c r="E118" s="207"/>
      <c r="F118" s="109" t="str">
        <f t="shared" si="68"/>
        <v/>
      </c>
      <c r="G118" s="852"/>
      <c r="H118" s="208"/>
      <c r="I118" s="208"/>
      <c r="J118" s="111" t="str">
        <f t="shared" si="76"/>
        <v/>
      </c>
      <c r="K118" s="110" t="str">
        <f t="shared" si="69"/>
        <v/>
      </c>
      <c r="L118" s="855"/>
      <c r="M118" s="113">
        <f t="shared" si="70"/>
        <v>0</v>
      </c>
      <c r="N118" s="127">
        <f t="shared" si="77"/>
        <v>0</v>
      </c>
      <c r="O118" s="113">
        <f t="shared" si="71"/>
        <v>0</v>
      </c>
      <c r="P118" s="114">
        <f t="shared" si="78"/>
        <v>0</v>
      </c>
      <c r="Q118" s="586" t="str">
        <f t="shared" si="79"/>
        <v/>
      </c>
      <c r="R118" s="786"/>
      <c r="S118" s="787"/>
      <c r="T118" s="788"/>
      <c r="U118" s="390"/>
      <c r="V118" s="390"/>
      <c r="W118" s="343" t="str">
        <f t="shared" si="108"/>
        <v/>
      </c>
      <c r="X118" s="793"/>
      <c r="Y118" s="391"/>
      <c r="Z118" s="391"/>
      <c r="AA118" s="344">
        <f t="shared" si="82"/>
        <v>0.01</v>
      </c>
      <c r="AB118" s="345" t="str">
        <f t="shared" si="109"/>
        <v/>
      </c>
      <c r="AC118" s="796"/>
      <c r="AD118" s="346">
        <f t="shared" si="72"/>
        <v>1000000</v>
      </c>
      <c r="AE118" s="347">
        <f t="shared" si="87"/>
        <v>0</v>
      </c>
      <c r="AF118" s="346">
        <f t="shared" si="88"/>
        <v>1000000</v>
      </c>
      <c r="AG118" s="348">
        <f t="shared" si="89"/>
        <v>0</v>
      </c>
      <c r="AI118" s="322"/>
      <c r="AJ118" s="322"/>
      <c r="AK118" s="322"/>
      <c r="AL118" s="322"/>
      <c r="AM118" s="322"/>
      <c r="AN118" s="322"/>
      <c r="AO118" s="322"/>
      <c r="AP118" s="322"/>
      <c r="AQ118" s="322"/>
      <c r="AR118" s="322"/>
      <c r="AS118" s="322"/>
      <c r="AT118" s="322"/>
      <c r="AU118" s="322"/>
      <c r="AV118" s="322"/>
      <c r="AW118" s="322"/>
      <c r="AX118" s="322"/>
      <c r="AY118" s="322"/>
      <c r="AZ118" s="85" t="str">
        <f t="shared" si="80"/>
        <v/>
      </c>
      <c r="BD118" s="180"/>
      <c r="BE118" s="180"/>
      <c r="BK118" s="183" t="str">
        <f t="shared" si="105"/>
        <v/>
      </c>
      <c r="BL118" s="183" t="str">
        <f t="shared" si="106"/>
        <v/>
      </c>
      <c r="BM118" s="183">
        <f t="shared" si="81"/>
        <v>0</v>
      </c>
      <c r="BN118" s="187" t="str">
        <f t="shared" si="112"/>
        <v/>
      </c>
      <c r="BO118" s="187" t="str">
        <f t="shared" si="110"/>
        <v/>
      </c>
      <c r="BP118" s="188">
        <f t="shared" si="111"/>
        <v>0</v>
      </c>
    </row>
    <row r="119" spans="1:68" x14ac:dyDescent="0.15">
      <c r="A119" s="734"/>
      <c r="B119" s="735"/>
      <c r="C119" s="736"/>
      <c r="D119" s="207"/>
      <c r="E119" s="207"/>
      <c r="F119" s="109" t="str">
        <f t="shared" si="68"/>
        <v/>
      </c>
      <c r="G119" s="852"/>
      <c r="H119" s="208"/>
      <c r="I119" s="208"/>
      <c r="J119" s="111" t="str">
        <f t="shared" si="76"/>
        <v/>
      </c>
      <c r="K119" s="110" t="str">
        <f t="shared" si="69"/>
        <v/>
      </c>
      <c r="L119" s="855"/>
      <c r="M119" s="113">
        <f t="shared" si="70"/>
        <v>0</v>
      </c>
      <c r="N119" s="127">
        <f t="shared" si="77"/>
        <v>0</v>
      </c>
      <c r="O119" s="113">
        <f t="shared" si="71"/>
        <v>0</v>
      </c>
      <c r="P119" s="114">
        <f t="shared" si="78"/>
        <v>0</v>
      </c>
      <c r="Q119" s="586" t="str">
        <f t="shared" si="79"/>
        <v/>
      </c>
      <c r="R119" s="786"/>
      <c r="S119" s="787"/>
      <c r="T119" s="788"/>
      <c r="U119" s="390"/>
      <c r="V119" s="390"/>
      <c r="W119" s="343" t="str">
        <f t="shared" si="108"/>
        <v/>
      </c>
      <c r="X119" s="793"/>
      <c r="Y119" s="391"/>
      <c r="Z119" s="391"/>
      <c r="AA119" s="344">
        <f t="shared" si="82"/>
        <v>0.01</v>
      </c>
      <c r="AB119" s="345" t="str">
        <f t="shared" si="109"/>
        <v/>
      </c>
      <c r="AC119" s="796"/>
      <c r="AD119" s="346">
        <f t="shared" si="72"/>
        <v>1000000</v>
      </c>
      <c r="AE119" s="347">
        <f t="shared" si="87"/>
        <v>0</v>
      </c>
      <c r="AF119" s="346">
        <f t="shared" si="88"/>
        <v>1000000</v>
      </c>
      <c r="AG119" s="348">
        <f t="shared" si="89"/>
        <v>0</v>
      </c>
      <c r="AI119" s="322"/>
      <c r="AJ119" s="322"/>
      <c r="AK119" s="322"/>
      <c r="AL119" s="322"/>
      <c r="AM119" s="322"/>
      <c r="AN119" s="322"/>
      <c r="AO119" s="322"/>
      <c r="AP119" s="322"/>
      <c r="AQ119" s="322"/>
      <c r="AR119" s="322"/>
      <c r="AS119" s="322"/>
      <c r="AT119" s="322"/>
      <c r="AU119" s="322"/>
      <c r="AV119" s="322"/>
      <c r="AW119" s="322"/>
      <c r="AX119" s="322"/>
      <c r="AY119" s="322"/>
      <c r="AZ119" s="85" t="str">
        <f t="shared" si="80"/>
        <v/>
      </c>
      <c r="BD119" s="180"/>
      <c r="BE119" s="180"/>
      <c r="BK119" s="183" t="str">
        <f t="shared" si="105"/>
        <v/>
      </c>
      <c r="BL119" s="183" t="str">
        <f t="shared" si="106"/>
        <v/>
      </c>
      <c r="BM119" s="183">
        <f t="shared" si="81"/>
        <v>0</v>
      </c>
      <c r="BN119" s="187" t="str">
        <f t="shared" si="112"/>
        <v/>
      </c>
      <c r="BO119" s="187" t="str">
        <f t="shared" si="110"/>
        <v/>
      </c>
      <c r="BP119" s="188">
        <f t="shared" si="111"/>
        <v>0</v>
      </c>
    </row>
    <row r="120" spans="1:68" x14ac:dyDescent="0.15">
      <c r="A120" s="734"/>
      <c r="B120" s="735"/>
      <c r="C120" s="736"/>
      <c r="D120" s="207"/>
      <c r="E120" s="207"/>
      <c r="F120" s="109" t="str">
        <f t="shared" si="68"/>
        <v/>
      </c>
      <c r="G120" s="852"/>
      <c r="H120" s="208"/>
      <c r="I120" s="208"/>
      <c r="J120" s="111" t="str">
        <f t="shared" si="76"/>
        <v/>
      </c>
      <c r="K120" s="110" t="str">
        <f t="shared" si="69"/>
        <v/>
      </c>
      <c r="L120" s="855"/>
      <c r="M120" s="113">
        <f t="shared" si="70"/>
        <v>0</v>
      </c>
      <c r="N120" s="127">
        <f t="shared" si="77"/>
        <v>0</v>
      </c>
      <c r="O120" s="113">
        <f t="shared" si="71"/>
        <v>0</v>
      </c>
      <c r="P120" s="114">
        <f t="shared" si="78"/>
        <v>0</v>
      </c>
      <c r="Q120" s="586" t="str">
        <f t="shared" si="79"/>
        <v/>
      </c>
      <c r="R120" s="786"/>
      <c r="S120" s="787"/>
      <c r="T120" s="788"/>
      <c r="U120" s="390"/>
      <c r="V120" s="390"/>
      <c r="W120" s="343" t="str">
        <f t="shared" si="108"/>
        <v/>
      </c>
      <c r="X120" s="793"/>
      <c r="Y120" s="391"/>
      <c r="Z120" s="391"/>
      <c r="AA120" s="344">
        <f t="shared" si="82"/>
        <v>0.01</v>
      </c>
      <c r="AB120" s="345" t="str">
        <f t="shared" si="109"/>
        <v/>
      </c>
      <c r="AC120" s="796"/>
      <c r="AD120" s="346">
        <f t="shared" si="72"/>
        <v>1000000</v>
      </c>
      <c r="AE120" s="347">
        <f t="shared" si="87"/>
        <v>0</v>
      </c>
      <c r="AF120" s="346">
        <f t="shared" si="88"/>
        <v>1000000</v>
      </c>
      <c r="AG120" s="348">
        <f t="shared" si="89"/>
        <v>0</v>
      </c>
      <c r="AI120" s="322"/>
      <c r="AJ120" s="322"/>
      <c r="AK120" s="322"/>
      <c r="AL120" s="322"/>
      <c r="AM120" s="322"/>
      <c r="AN120" s="322"/>
      <c r="AO120" s="322"/>
      <c r="AP120" s="322"/>
      <c r="AQ120" s="322"/>
      <c r="AR120" s="322"/>
      <c r="AS120" s="322"/>
      <c r="AT120" s="322"/>
      <c r="AU120" s="322"/>
      <c r="AV120" s="322"/>
      <c r="AW120" s="322"/>
      <c r="AX120" s="322"/>
      <c r="AY120" s="322"/>
      <c r="AZ120" s="85" t="str">
        <f t="shared" si="80"/>
        <v/>
      </c>
      <c r="BD120" s="180"/>
      <c r="BE120" s="180"/>
      <c r="BK120" s="183" t="str">
        <f t="shared" si="105"/>
        <v/>
      </c>
      <c r="BL120" s="183" t="str">
        <f t="shared" si="106"/>
        <v/>
      </c>
      <c r="BM120" s="183">
        <f t="shared" si="81"/>
        <v>0</v>
      </c>
      <c r="BN120" s="187" t="str">
        <f t="shared" si="112"/>
        <v/>
      </c>
      <c r="BO120" s="187" t="str">
        <f t="shared" si="110"/>
        <v/>
      </c>
      <c r="BP120" s="188">
        <f t="shared" si="111"/>
        <v>0</v>
      </c>
    </row>
    <row r="121" spans="1:68" x14ac:dyDescent="0.15">
      <c r="A121" s="734"/>
      <c r="B121" s="735"/>
      <c r="C121" s="736"/>
      <c r="D121" s="207"/>
      <c r="E121" s="207"/>
      <c r="F121" s="109" t="str">
        <f t="shared" si="68"/>
        <v/>
      </c>
      <c r="G121" s="852"/>
      <c r="H121" s="208"/>
      <c r="I121" s="208"/>
      <c r="J121" s="111" t="str">
        <f t="shared" si="76"/>
        <v/>
      </c>
      <c r="K121" s="110" t="str">
        <f t="shared" si="69"/>
        <v/>
      </c>
      <c r="L121" s="855"/>
      <c r="M121" s="113">
        <f t="shared" si="70"/>
        <v>0</v>
      </c>
      <c r="N121" s="127">
        <f t="shared" si="77"/>
        <v>0</v>
      </c>
      <c r="O121" s="113">
        <f t="shared" si="71"/>
        <v>0</v>
      </c>
      <c r="P121" s="114">
        <f t="shared" si="78"/>
        <v>0</v>
      </c>
      <c r="Q121" s="586" t="str">
        <f t="shared" si="79"/>
        <v/>
      </c>
      <c r="R121" s="786"/>
      <c r="S121" s="787"/>
      <c r="T121" s="788"/>
      <c r="U121" s="390"/>
      <c r="V121" s="390"/>
      <c r="W121" s="343" t="str">
        <f t="shared" si="108"/>
        <v/>
      </c>
      <c r="X121" s="793"/>
      <c r="Y121" s="391"/>
      <c r="Z121" s="391"/>
      <c r="AA121" s="344">
        <f t="shared" si="82"/>
        <v>0.01</v>
      </c>
      <c r="AB121" s="345" t="str">
        <f t="shared" si="109"/>
        <v/>
      </c>
      <c r="AC121" s="796"/>
      <c r="AD121" s="346">
        <f t="shared" si="72"/>
        <v>1000000</v>
      </c>
      <c r="AE121" s="347">
        <f t="shared" si="87"/>
        <v>0</v>
      </c>
      <c r="AF121" s="346">
        <f t="shared" si="88"/>
        <v>1000000</v>
      </c>
      <c r="AG121" s="348">
        <f t="shared" si="89"/>
        <v>0</v>
      </c>
      <c r="AI121" s="322"/>
      <c r="AJ121" s="322"/>
      <c r="AK121" s="322"/>
      <c r="AL121" s="322"/>
      <c r="AM121" s="322"/>
      <c r="AN121" s="322"/>
      <c r="AO121" s="322"/>
      <c r="AP121" s="322"/>
      <c r="AQ121" s="322"/>
      <c r="AR121" s="322"/>
      <c r="AS121" s="322"/>
      <c r="AT121" s="322"/>
      <c r="AU121" s="322"/>
      <c r="AV121" s="322"/>
      <c r="AW121" s="322"/>
      <c r="AX121" s="322"/>
      <c r="AY121" s="322"/>
      <c r="AZ121" s="85" t="str">
        <f t="shared" si="80"/>
        <v/>
      </c>
      <c r="BD121" s="180"/>
      <c r="BE121" s="180"/>
      <c r="BK121" s="183" t="str">
        <f t="shared" si="105"/>
        <v/>
      </c>
      <c r="BL121" s="183" t="str">
        <f t="shared" si="106"/>
        <v/>
      </c>
      <c r="BM121" s="183">
        <f t="shared" si="81"/>
        <v>0</v>
      </c>
      <c r="BN121" s="187" t="str">
        <f t="shared" si="112"/>
        <v/>
      </c>
      <c r="BO121" s="187" t="str">
        <f>IF(E121="","",IF(E121&lt;D121,"NG",""))</f>
        <v/>
      </c>
      <c r="BP121" s="188">
        <f t="shared" si="111"/>
        <v>0</v>
      </c>
    </row>
    <row r="122" spans="1:68" ht="12.75" thickBot="1" x14ac:dyDescent="0.2">
      <c r="A122" s="737"/>
      <c r="B122" s="738"/>
      <c r="C122" s="739"/>
      <c r="D122" s="307" t="str">
        <f>IF(BP122&gt;0,$BN$6,"")</f>
        <v/>
      </c>
      <c r="E122" s="209"/>
      <c r="F122" s="115"/>
      <c r="G122" s="853"/>
      <c r="H122" s="213"/>
      <c r="I122" s="213"/>
      <c r="J122" s="117" t="str">
        <f t="shared" si="76"/>
        <v/>
      </c>
      <c r="K122" s="116"/>
      <c r="L122" s="856"/>
      <c r="M122" s="119">
        <f t="shared" si="70"/>
        <v>0</v>
      </c>
      <c r="N122" s="128">
        <f t="shared" si="77"/>
        <v>0</v>
      </c>
      <c r="O122" s="119">
        <f t="shared" si="71"/>
        <v>0</v>
      </c>
      <c r="P122" s="120">
        <f t="shared" si="78"/>
        <v>0</v>
      </c>
      <c r="Q122" s="586" t="str">
        <f t="shared" si="79"/>
        <v/>
      </c>
      <c r="R122" s="789"/>
      <c r="S122" s="790"/>
      <c r="T122" s="791"/>
      <c r="U122" s="392" t="str">
        <f>IF(BP122&gt;0,$AX$6,"")</f>
        <v/>
      </c>
      <c r="V122" s="393"/>
      <c r="W122" s="353"/>
      <c r="X122" s="794"/>
      <c r="Y122" s="394"/>
      <c r="Z122" s="394"/>
      <c r="AA122" s="355">
        <f t="shared" si="82"/>
        <v>0.01</v>
      </c>
      <c r="AB122" s="356"/>
      <c r="AC122" s="797"/>
      <c r="AD122" s="357">
        <f t="shared" si="72"/>
        <v>1000000</v>
      </c>
      <c r="AE122" s="358">
        <f t="shared" si="87"/>
        <v>0</v>
      </c>
      <c r="AF122" s="357">
        <f t="shared" si="88"/>
        <v>1000000</v>
      </c>
      <c r="AG122" s="359">
        <f t="shared" si="89"/>
        <v>0</v>
      </c>
      <c r="AI122" s="322"/>
      <c r="AJ122" s="322"/>
      <c r="AK122" s="322"/>
      <c r="AL122" s="322"/>
      <c r="AM122" s="322"/>
      <c r="AN122" s="322"/>
      <c r="AO122" s="322"/>
      <c r="AP122" s="322"/>
      <c r="AQ122" s="322"/>
      <c r="AR122" s="322"/>
      <c r="AS122" s="322"/>
      <c r="AT122" s="322"/>
      <c r="AU122" s="322"/>
      <c r="AV122" s="322"/>
      <c r="AW122" s="322"/>
      <c r="AX122" s="322"/>
      <c r="AY122" s="322"/>
      <c r="AZ122" s="85" t="str">
        <f t="shared" si="80"/>
        <v/>
      </c>
      <c r="BD122" s="180"/>
      <c r="BE122" s="180"/>
      <c r="BK122" s="183" t="str">
        <f t="shared" si="105"/>
        <v/>
      </c>
      <c r="BL122" s="183" t="str">
        <f t="shared" si="106"/>
        <v/>
      </c>
      <c r="BM122" s="183">
        <f t="shared" si="81"/>
        <v>0</v>
      </c>
      <c r="BN122" s="189"/>
      <c r="BO122" s="190"/>
      <c r="BP122" s="192">
        <f>SUM(BP115:BP121)</f>
        <v>0</v>
      </c>
    </row>
    <row r="123" spans="1:68" x14ac:dyDescent="0.15">
      <c r="A123" s="731" t="s">
        <v>214</v>
      </c>
      <c r="B123" s="732"/>
      <c r="C123" s="733"/>
      <c r="D123" s="210"/>
      <c r="E123" s="210"/>
      <c r="F123" s="103" t="str">
        <f t="shared" si="68"/>
        <v/>
      </c>
      <c r="G123" s="851" t="str">
        <f>IF(F123="","",SUM(F123:F130))</f>
        <v/>
      </c>
      <c r="H123" s="211"/>
      <c r="I123" s="211"/>
      <c r="J123" s="105" t="str">
        <f t="shared" si="76"/>
        <v/>
      </c>
      <c r="K123" s="104" t="str">
        <f t="shared" si="69"/>
        <v/>
      </c>
      <c r="L123" s="854" t="str">
        <f>IF(K123="","",SUM(K123:K130))</f>
        <v/>
      </c>
      <c r="M123" s="107">
        <f t="shared" si="70"/>
        <v>0</v>
      </c>
      <c r="N123" s="126">
        <f t="shared" si="77"/>
        <v>0</v>
      </c>
      <c r="O123" s="107">
        <f t="shared" si="71"/>
        <v>0</v>
      </c>
      <c r="P123" s="108">
        <f t="shared" si="78"/>
        <v>0</v>
      </c>
      <c r="Q123" s="586" t="str">
        <f t="shared" si="79"/>
        <v/>
      </c>
      <c r="R123" s="783" t="s">
        <v>214</v>
      </c>
      <c r="S123" s="784"/>
      <c r="T123" s="785"/>
      <c r="U123" s="404"/>
      <c r="V123" s="404"/>
      <c r="W123" s="336" t="str">
        <f t="shared" ref="W123:W129" si="113">IF(U123="","",V123-U123+1)</f>
        <v/>
      </c>
      <c r="X123" s="792" t="str">
        <f>IF(W123="","",SUM(W123:W130))</f>
        <v/>
      </c>
      <c r="Y123" s="405"/>
      <c r="Z123" s="405"/>
      <c r="AA123" s="395">
        <f t="shared" si="82"/>
        <v>0.01</v>
      </c>
      <c r="AB123" s="338" t="str">
        <f t="shared" ref="AB123:AB129" si="114">IF(U123="","",ROUNDDOWN(Z123*AA123*W123/365,0))</f>
        <v/>
      </c>
      <c r="AC123" s="795" t="str">
        <f>IF(AB123="","",SUM(AB123:AB130))</f>
        <v/>
      </c>
      <c r="AD123" s="339">
        <f t="shared" si="72"/>
        <v>1000000</v>
      </c>
      <c r="AE123" s="361">
        <f t="shared" si="87"/>
        <v>0</v>
      </c>
      <c r="AF123" s="339">
        <f t="shared" si="88"/>
        <v>1000000</v>
      </c>
      <c r="AG123" s="362">
        <f t="shared" si="89"/>
        <v>0</v>
      </c>
      <c r="AI123" s="322"/>
      <c r="AJ123" s="322"/>
      <c r="AK123" s="322"/>
      <c r="AL123" s="322"/>
      <c r="AM123" s="322"/>
      <c r="AN123" s="322"/>
      <c r="AO123" s="322"/>
      <c r="AP123" s="322"/>
      <c r="AQ123" s="322"/>
      <c r="AR123" s="322"/>
      <c r="AS123" s="322"/>
      <c r="AT123" s="322"/>
      <c r="AU123" s="322"/>
      <c r="AV123" s="322"/>
      <c r="AW123" s="322"/>
      <c r="AX123" s="322"/>
      <c r="AY123" s="322"/>
      <c r="AZ123" s="85" t="str">
        <f t="shared" si="80"/>
        <v/>
      </c>
      <c r="BD123" s="180"/>
      <c r="BE123" s="180"/>
      <c r="BK123" s="183" t="str">
        <f t="shared" si="105"/>
        <v/>
      </c>
      <c r="BL123" s="183" t="str">
        <f t="shared" si="106"/>
        <v/>
      </c>
      <c r="BM123" s="183">
        <f t="shared" si="81"/>
        <v>0</v>
      </c>
      <c r="BN123" s="187" t="str">
        <f>IF(D123="","",IF(D123&gt;E123,"NG",""))</f>
        <v/>
      </c>
      <c r="BO123" s="187" t="str">
        <f t="shared" ref="BO123:BO128" si="115">IF(E123="","",IF(D124="","",IF(E123&gt;D124,"NG","")))</f>
        <v/>
      </c>
      <c r="BP123" s="188">
        <f t="shared" ref="BP123:BP129" si="116">COUNTIF(BN123:BO123,"NG")</f>
        <v>0</v>
      </c>
    </row>
    <row r="124" spans="1:68" x14ac:dyDescent="0.15">
      <c r="A124" s="734"/>
      <c r="B124" s="735"/>
      <c r="C124" s="736"/>
      <c r="D124" s="207"/>
      <c r="E124" s="207"/>
      <c r="F124" s="109" t="str">
        <f t="shared" si="68"/>
        <v/>
      </c>
      <c r="G124" s="852"/>
      <c r="H124" s="208"/>
      <c r="I124" s="208"/>
      <c r="J124" s="111" t="str">
        <f t="shared" si="76"/>
        <v/>
      </c>
      <c r="K124" s="110" t="str">
        <f t="shared" si="69"/>
        <v/>
      </c>
      <c r="L124" s="855"/>
      <c r="M124" s="113">
        <f t="shared" si="70"/>
        <v>0</v>
      </c>
      <c r="N124" s="127">
        <f t="shared" si="77"/>
        <v>0</v>
      </c>
      <c r="O124" s="113">
        <f t="shared" si="71"/>
        <v>0</v>
      </c>
      <c r="P124" s="114">
        <f t="shared" si="78"/>
        <v>0</v>
      </c>
      <c r="Q124" s="586" t="str">
        <f t="shared" si="79"/>
        <v/>
      </c>
      <c r="R124" s="786"/>
      <c r="S124" s="787"/>
      <c r="T124" s="788"/>
      <c r="U124" s="349"/>
      <c r="V124" s="349"/>
      <c r="W124" s="343" t="str">
        <f t="shared" si="113"/>
        <v/>
      </c>
      <c r="X124" s="793"/>
      <c r="Y124" s="350"/>
      <c r="Z124" s="350"/>
      <c r="AA124" s="344">
        <f t="shared" si="82"/>
        <v>0.01</v>
      </c>
      <c r="AB124" s="345" t="str">
        <f t="shared" si="114"/>
        <v/>
      </c>
      <c r="AC124" s="796"/>
      <c r="AD124" s="346">
        <f t="shared" si="72"/>
        <v>1000000</v>
      </c>
      <c r="AE124" s="347">
        <f t="shared" si="87"/>
        <v>0</v>
      </c>
      <c r="AF124" s="346">
        <f t="shared" si="88"/>
        <v>1000000</v>
      </c>
      <c r="AG124" s="348">
        <f t="shared" si="89"/>
        <v>0</v>
      </c>
      <c r="AI124" s="322"/>
      <c r="AJ124" s="322"/>
      <c r="AK124" s="322"/>
      <c r="AL124" s="322"/>
      <c r="AM124" s="322"/>
      <c r="AN124" s="322"/>
      <c r="AO124" s="322"/>
      <c r="AP124" s="322"/>
      <c r="AQ124" s="322"/>
      <c r="AR124" s="322"/>
      <c r="AS124" s="322"/>
      <c r="AT124" s="322"/>
      <c r="AU124" s="322"/>
      <c r="AV124" s="322"/>
      <c r="AW124" s="322"/>
      <c r="AX124" s="322"/>
      <c r="AY124" s="322"/>
      <c r="AZ124" s="85" t="str">
        <f t="shared" si="80"/>
        <v/>
      </c>
      <c r="BD124" s="180"/>
      <c r="BE124" s="180"/>
      <c r="BK124" s="183" t="str">
        <f t="shared" si="105"/>
        <v/>
      </c>
      <c r="BL124" s="183" t="str">
        <f t="shared" si="106"/>
        <v/>
      </c>
      <c r="BM124" s="183">
        <f t="shared" si="81"/>
        <v>0</v>
      </c>
      <c r="BN124" s="187" t="str">
        <f t="shared" ref="BN124:BN129" si="117">IF(D124="","",IF(D124=E123,"NG",IF(D124&lt;E123,"NG",IF((D124-E123)&gt;1,"NG",""))))</f>
        <v/>
      </c>
      <c r="BO124" s="187" t="str">
        <f t="shared" si="115"/>
        <v/>
      </c>
      <c r="BP124" s="188">
        <f t="shared" si="116"/>
        <v>0</v>
      </c>
    </row>
    <row r="125" spans="1:68" x14ac:dyDescent="0.15">
      <c r="A125" s="734"/>
      <c r="B125" s="735"/>
      <c r="C125" s="736"/>
      <c r="D125" s="207"/>
      <c r="E125" s="207"/>
      <c r="F125" s="109" t="str">
        <f t="shared" si="68"/>
        <v/>
      </c>
      <c r="G125" s="852"/>
      <c r="H125" s="208"/>
      <c r="I125" s="208"/>
      <c r="J125" s="111" t="str">
        <f t="shared" si="76"/>
        <v/>
      </c>
      <c r="K125" s="110" t="str">
        <f t="shared" si="69"/>
        <v/>
      </c>
      <c r="L125" s="855"/>
      <c r="M125" s="113">
        <f t="shared" si="70"/>
        <v>0</v>
      </c>
      <c r="N125" s="127">
        <f t="shared" si="77"/>
        <v>0</v>
      </c>
      <c r="O125" s="113">
        <f t="shared" si="71"/>
        <v>0</v>
      </c>
      <c r="P125" s="114">
        <f t="shared" si="78"/>
        <v>0</v>
      </c>
      <c r="Q125" s="586" t="str">
        <f t="shared" si="79"/>
        <v/>
      </c>
      <c r="R125" s="786"/>
      <c r="S125" s="787"/>
      <c r="T125" s="788"/>
      <c r="U125" s="349"/>
      <c r="V125" s="349"/>
      <c r="W125" s="343" t="str">
        <f t="shared" si="113"/>
        <v/>
      </c>
      <c r="X125" s="793"/>
      <c r="Y125" s="350"/>
      <c r="Z125" s="350"/>
      <c r="AA125" s="344">
        <f t="shared" si="82"/>
        <v>0.01</v>
      </c>
      <c r="AB125" s="345" t="str">
        <f t="shared" si="114"/>
        <v/>
      </c>
      <c r="AC125" s="796"/>
      <c r="AD125" s="346">
        <f t="shared" si="72"/>
        <v>1000000</v>
      </c>
      <c r="AE125" s="347">
        <f t="shared" si="87"/>
        <v>0</v>
      </c>
      <c r="AF125" s="346">
        <f t="shared" si="88"/>
        <v>1000000</v>
      </c>
      <c r="AG125" s="348">
        <f t="shared" si="89"/>
        <v>0</v>
      </c>
      <c r="AI125" s="322"/>
      <c r="AJ125" s="322"/>
      <c r="AK125" s="322"/>
      <c r="AL125" s="322"/>
      <c r="AM125" s="322"/>
      <c r="AN125" s="322"/>
      <c r="AO125" s="322"/>
      <c r="AP125" s="322"/>
      <c r="AQ125" s="322"/>
      <c r="AR125" s="322"/>
      <c r="AS125" s="322"/>
      <c r="AT125" s="322"/>
      <c r="AU125" s="322"/>
      <c r="AV125" s="322"/>
      <c r="AW125" s="322"/>
      <c r="AX125" s="322"/>
      <c r="AY125" s="322"/>
      <c r="AZ125" s="85" t="str">
        <f t="shared" si="80"/>
        <v/>
      </c>
      <c r="BD125" s="180"/>
      <c r="BE125" s="180"/>
      <c r="BK125" s="183" t="str">
        <f t="shared" si="105"/>
        <v/>
      </c>
      <c r="BL125" s="183" t="str">
        <f t="shared" si="106"/>
        <v/>
      </c>
      <c r="BM125" s="183">
        <f t="shared" si="81"/>
        <v>0</v>
      </c>
      <c r="BN125" s="187" t="str">
        <f t="shared" si="117"/>
        <v/>
      </c>
      <c r="BO125" s="187" t="str">
        <f t="shared" si="115"/>
        <v/>
      </c>
      <c r="BP125" s="188">
        <f t="shared" si="116"/>
        <v>0</v>
      </c>
    </row>
    <row r="126" spans="1:68" x14ac:dyDescent="0.15">
      <c r="A126" s="734"/>
      <c r="B126" s="735"/>
      <c r="C126" s="736"/>
      <c r="D126" s="207"/>
      <c r="E126" s="207"/>
      <c r="F126" s="109" t="str">
        <f t="shared" si="68"/>
        <v/>
      </c>
      <c r="G126" s="852"/>
      <c r="H126" s="208"/>
      <c r="I126" s="208"/>
      <c r="J126" s="111" t="str">
        <f t="shared" si="76"/>
        <v/>
      </c>
      <c r="K126" s="110" t="str">
        <f t="shared" si="69"/>
        <v/>
      </c>
      <c r="L126" s="855"/>
      <c r="M126" s="113">
        <f t="shared" si="70"/>
        <v>0</v>
      </c>
      <c r="N126" s="127">
        <f t="shared" si="77"/>
        <v>0</v>
      </c>
      <c r="O126" s="113">
        <f t="shared" si="71"/>
        <v>0</v>
      </c>
      <c r="P126" s="114">
        <f t="shared" si="78"/>
        <v>0</v>
      </c>
      <c r="Q126" s="586" t="str">
        <f t="shared" si="79"/>
        <v/>
      </c>
      <c r="R126" s="786"/>
      <c r="S126" s="787"/>
      <c r="T126" s="788"/>
      <c r="U126" s="349"/>
      <c r="V126" s="349"/>
      <c r="W126" s="343" t="str">
        <f t="shared" si="113"/>
        <v/>
      </c>
      <c r="X126" s="793"/>
      <c r="Y126" s="350"/>
      <c r="Z126" s="350"/>
      <c r="AA126" s="344">
        <f t="shared" si="82"/>
        <v>0.01</v>
      </c>
      <c r="AB126" s="345" t="str">
        <f t="shared" si="114"/>
        <v/>
      </c>
      <c r="AC126" s="796"/>
      <c r="AD126" s="346">
        <f t="shared" si="72"/>
        <v>1000000</v>
      </c>
      <c r="AE126" s="347">
        <f t="shared" si="87"/>
        <v>0</v>
      </c>
      <c r="AF126" s="346">
        <f t="shared" si="88"/>
        <v>1000000</v>
      </c>
      <c r="AG126" s="348">
        <f t="shared" si="89"/>
        <v>0</v>
      </c>
      <c r="AI126" s="322"/>
      <c r="AJ126" s="322"/>
      <c r="AK126" s="322"/>
      <c r="AL126" s="322"/>
      <c r="AM126" s="322"/>
      <c r="AN126" s="322"/>
      <c r="AO126" s="322"/>
      <c r="AP126" s="322"/>
      <c r="AQ126" s="322"/>
      <c r="AR126" s="322"/>
      <c r="AS126" s="322"/>
      <c r="AT126" s="322"/>
      <c r="AU126" s="322"/>
      <c r="AV126" s="322"/>
      <c r="AW126" s="322"/>
      <c r="AX126" s="322"/>
      <c r="AY126" s="322"/>
      <c r="AZ126" s="85" t="str">
        <f t="shared" si="80"/>
        <v/>
      </c>
      <c r="BD126" s="180"/>
      <c r="BE126" s="180"/>
      <c r="BK126" s="183" t="str">
        <f t="shared" si="105"/>
        <v/>
      </c>
      <c r="BL126" s="183" t="str">
        <f t="shared" si="106"/>
        <v/>
      </c>
      <c r="BM126" s="183">
        <f t="shared" si="81"/>
        <v>0</v>
      </c>
      <c r="BN126" s="187" t="str">
        <f t="shared" si="117"/>
        <v/>
      </c>
      <c r="BO126" s="187" t="str">
        <f t="shared" si="115"/>
        <v/>
      </c>
      <c r="BP126" s="188">
        <f t="shared" si="116"/>
        <v>0</v>
      </c>
    </row>
    <row r="127" spans="1:68" x14ac:dyDescent="0.15">
      <c r="A127" s="734"/>
      <c r="B127" s="735"/>
      <c r="C127" s="736"/>
      <c r="D127" s="207"/>
      <c r="E127" s="207"/>
      <c r="F127" s="109" t="str">
        <f t="shared" si="68"/>
        <v/>
      </c>
      <c r="G127" s="852"/>
      <c r="H127" s="208"/>
      <c r="I127" s="208"/>
      <c r="J127" s="111" t="str">
        <f t="shared" si="76"/>
        <v/>
      </c>
      <c r="K127" s="110" t="str">
        <f t="shared" si="69"/>
        <v/>
      </c>
      <c r="L127" s="855"/>
      <c r="M127" s="113">
        <f t="shared" si="70"/>
        <v>0</v>
      </c>
      <c r="N127" s="127">
        <f t="shared" si="77"/>
        <v>0</v>
      </c>
      <c r="O127" s="113">
        <f t="shared" si="71"/>
        <v>0</v>
      </c>
      <c r="P127" s="114">
        <f t="shared" si="78"/>
        <v>0</v>
      </c>
      <c r="Q127" s="586" t="str">
        <f t="shared" si="79"/>
        <v/>
      </c>
      <c r="R127" s="786"/>
      <c r="S127" s="787"/>
      <c r="T127" s="788"/>
      <c r="U127" s="349"/>
      <c r="V127" s="349"/>
      <c r="W127" s="343" t="str">
        <f t="shared" si="113"/>
        <v/>
      </c>
      <c r="X127" s="793"/>
      <c r="Y127" s="350"/>
      <c r="Z127" s="350"/>
      <c r="AA127" s="344">
        <f t="shared" si="82"/>
        <v>0.01</v>
      </c>
      <c r="AB127" s="345" t="str">
        <f t="shared" si="114"/>
        <v/>
      </c>
      <c r="AC127" s="796"/>
      <c r="AD127" s="346">
        <f t="shared" si="72"/>
        <v>1000000</v>
      </c>
      <c r="AE127" s="347">
        <f t="shared" si="87"/>
        <v>0</v>
      </c>
      <c r="AF127" s="346">
        <f t="shared" si="88"/>
        <v>1000000</v>
      </c>
      <c r="AG127" s="348">
        <f t="shared" si="89"/>
        <v>0</v>
      </c>
      <c r="AI127" s="322"/>
      <c r="AJ127" s="322"/>
      <c r="AK127" s="322"/>
      <c r="AL127" s="322"/>
      <c r="AM127" s="322"/>
      <c r="AN127" s="322"/>
      <c r="AO127" s="322"/>
      <c r="AP127" s="322"/>
      <c r="AQ127" s="322"/>
      <c r="AR127" s="322"/>
      <c r="AS127" s="322"/>
      <c r="AT127" s="322"/>
      <c r="AU127" s="322"/>
      <c r="AV127" s="322"/>
      <c r="AW127" s="322"/>
      <c r="AX127" s="322"/>
      <c r="AY127" s="322"/>
      <c r="AZ127" s="85" t="str">
        <f t="shared" si="80"/>
        <v/>
      </c>
      <c r="BD127" s="180"/>
      <c r="BE127" s="180"/>
      <c r="BK127" s="183" t="str">
        <f t="shared" si="105"/>
        <v/>
      </c>
      <c r="BL127" s="183" t="str">
        <f t="shared" si="106"/>
        <v/>
      </c>
      <c r="BM127" s="183">
        <f t="shared" si="81"/>
        <v>0</v>
      </c>
      <c r="BN127" s="187" t="str">
        <f t="shared" si="117"/>
        <v/>
      </c>
      <c r="BO127" s="187" t="str">
        <f t="shared" si="115"/>
        <v/>
      </c>
      <c r="BP127" s="188">
        <f t="shared" si="116"/>
        <v>0</v>
      </c>
    </row>
    <row r="128" spans="1:68" x14ac:dyDescent="0.15">
      <c r="A128" s="734"/>
      <c r="B128" s="735"/>
      <c r="C128" s="736"/>
      <c r="D128" s="207"/>
      <c r="E128" s="207"/>
      <c r="F128" s="109" t="str">
        <f t="shared" si="68"/>
        <v/>
      </c>
      <c r="G128" s="852"/>
      <c r="H128" s="208"/>
      <c r="I128" s="208"/>
      <c r="J128" s="111" t="str">
        <f t="shared" si="76"/>
        <v/>
      </c>
      <c r="K128" s="110" t="str">
        <f t="shared" si="69"/>
        <v/>
      </c>
      <c r="L128" s="855"/>
      <c r="M128" s="113">
        <f t="shared" si="70"/>
        <v>0</v>
      </c>
      <c r="N128" s="127">
        <f t="shared" si="77"/>
        <v>0</v>
      </c>
      <c r="O128" s="113">
        <f t="shared" si="71"/>
        <v>0</v>
      </c>
      <c r="P128" s="114">
        <f t="shared" si="78"/>
        <v>0</v>
      </c>
      <c r="Q128" s="586" t="str">
        <f t="shared" si="79"/>
        <v/>
      </c>
      <c r="R128" s="786"/>
      <c r="S128" s="787"/>
      <c r="T128" s="788"/>
      <c r="U128" s="349"/>
      <c r="V128" s="349"/>
      <c r="W128" s="343" t="str">
        <f t="shared" si="113"/>
        <v/>
      </c>
      <c r="X128" s="793"/>
      <c r="Y128" s="350"/>
      <c r="Z128" s="350"/>
      <c r="AA128" s="344">
        <f t="shared" si="82"/>
        <v>0.01</v>
      </c>
      <c r="AB128" s="345" t="str">
        <f t="shared" si="114"/>
        <v/>
      </c>
      <c r="AC128" s="796"/>
      <c r="AD128" s="346">
        <f t="shared" si="72"/>
        <v>1000000</v>
      </c>
      <c r="AE128" s="347">
        <f t="shared" si="87"/>
        <v>0</v>
      </c>
      <c r="AF128" s="346">
        <f t="shared" si="88"/>
        <v>1000000</v>
      </c>
      <c r="AG128" s="348">
        <f t="shared" si="89"/>
        <v>0</v>
      </c>
      <c r="AI128" s="322"/>
      <c r="AJ128" s="322"/>
      <c r="AK128" s="322"/>
      <c r="AL128" s="322"/>
      <c r="AM128" s="322"/>
      <c r="AN128" s="322"/>
      <c r="AO128" s="322"/>
      <c r="AP128" s="322"/>
      <c r="AQ128" s="322"/>
      <c r="AR128" s="322"/>
      <c r="AS128" s="322"/>
      <c r="AT128" s="322"/>
      <c r="AU128" s="322"/>
      <c r="AV128" s="322"/>
      <c r="AW128" s="322"/>
      <c r="AX128" s="322"/>
      <c r="AY128" s="322"/>
      <c r="AZ128" s="85" t="str">
        <f t="shared" si="80"/>
        <v/>
      </c>
      <c r="BD128" s="180"/>
      <c r="BE128" s="180"/>
      <c r="BK128" s="183" t="str">
        <f t="shared" si="105"/>
        <v/>
      </c>
      <c r="BL128" s="183" t="str">
        <f t="shared" si="106"/>
        <v/>
      </c>
      <c r="BM128" s="183">
        <f t="shared" si="81"/>
        <v>0</v>
      </c>
      <c r="BN128" s="187" t="str">
        <f t="shared" si="117"/>
        <v/>
      </c>
      <c r="BO128" s="187" t="str">
        <f t="shared" si="115"/>
        <v/>
      </c>
      <c r="BP128" s="188">
        <f t="shared" si="116"/>
        <v>0</v>
      </c>
    </row>
    <row r="129" spans="1:68" x14ac:dyDescent="0.15">
      <c r="A129" s="734"/>
      <c r="B129" s="735"/>
      <c r="C129" s="736"/>
      <c r="D129" s="207"/>
      <c r="E129" s="207"/>
      <c r="F129" s="109" t="str">
        <f t="shared" si="68"/>
        <v/>
      </c>
      <c r="G129" s="852"/>
      <c r="H129" s="208"/>
      <c r="I129" s="208"/>
      <c r="J129" s="111" t="str">
        <f t="shared" si="76"/>
        <v/>
      </c>
      <c r="K129" s="110" t="str">
        <f t="shared" si="69"/>
        <v/>
      </c>
      <c r="L129" s="855"/>
      <c r="M129" s="113">
        <f t="shared" si="70"/>
        <v>0</v>
      </c>
      <c r="N129" s="127">
        <f t="shared" si="77"/>
        <v>0</v>
      </c>
      <c r="O129" s="113">
        <f t="shared" si="71"/>
        <v>0</v>
      </c>
      <c r="P129" s="114">
        <f t="shared" si="78"/>
        <v>0</v>
      </c>
      <c r="Q129" s="586" t="str">
        <f t="shared" si="79"/>
        <v/>
      </c>
      <c r="R129" s="786"/>
      <c r="S129" s="787"/>
      <c r="T129" s="788"/>
      <c r="U129" s="349"/>
      <c r="V129" s="349"/>
      <c r="W129" s="343" t="str">
        <f t="shared" si="113"/>
        <v/>
      </c>
      <c r="X129" s="793"/>
      <c r="Y129" s="350"/>
      <c r="Z129" s="350"/>
      <c r="AA129" s="344">
        <f t="shared" si="82"/>
        <v>0.01</v>
      </c>
      <c r="AB129" s="345" t="str">
        <f t="shared" si="114"/>
        <v/>
      </c>
      <c r="AC129" s="796"/>
      <c r="AD129" s="346">
        <f t="shared" si="72"/>
        <v>1000000</v>
      </c>
      <c r="AE129" s="347">
        <f t="shared" si="87"/>
        <v>0</v>
      </c>
      <c r="AF129" s="346">
        <f t="shared" si="88"/>
        <v>1000000</v>
      </c>
      <c r="AG129" s="348">
        <f t="shared" si="89"/>
        <v>0</v>
      </c>
      <c r="AI129" s="322"/>
      <c r="AJ129" s="322"/>
      <c r="AK129" s="322"/>
      <c r="AL129" s="322"/>
      <c r="AM129" s="322"/>
      <c r="AN129" s="322"/>
      <c r="AO129" s="322"/>
      <c r="AP129" s="322"/>
      <c r="AQ129" s="322"/>
      <c r="AR129" s="322"/>
      <c r="AS129" s="322"/>
      <c r="AT129" s="322"/>
      <c r="AU129" s="322"/>
      <c r="AV129" s="322"/>
      <c r="AW129" s="322"/>
      <c r="AX129" s="322"/>
      <c r="AY129" s="322"/>
      <c r="AZ129" s="85" t="str">
        <f t="shared" si="80"/>
        <v/>
      </c>
      <c r="BD129" s="180"/>
      <c r="BE129" s="180"/>
      <c r="BK129" s="183" t="str">
        <f t="shared" si="105"/>
        <v/>
      </c>
      <c r="BL129" s="183" t="str">
        <f t="shared" si="106"/>
        <v/>
      </c>
      <c r="BM129" s="183">
        <f t="shared" si="81"/>
        <v>0</v>
      </c>
      <c r="BN129" s="187" t="str">
        <f t="shared" si="117"/>
        <v/>
      </c>
      <c r="BO129" s="187" t="str">
        <f>IF(E129="","",IF(E129&lt;D129,"NG",""))</f>
        <v/>
      </c>
      <c r="BP129" s="188">
        <f t="shared" si="116"/>
        <v>0</v>
      </c>
    </row>
    <row r="130" spans="1:68" ht="12.75" thickBot="1" x14ac:dyDescent="0.2">
      <c r="A130" s="737"/>
      <c r="B130" s="738"/>
      <c r="C130" s="739"/>
      <c r="D130" s="307" t="str">
        <f>IF(BP130&gt;0,$BN$6,"")</f>
        <v/>
      </c>
      <c r="E130" s="209"/>
      <c r="F130" s="115"/>
      <c r="G130" s="853"/>
      <c r="H130" s="213"/>
      <c r="I130" s="213"/>
      <c r="J130" s="117" t="str">
        <f t="shared" si="76"/>
        <v/>
      </c>
      <c r="K130" s="116"/>
      <c r="L130" s="856"/>
      <c r="M130" s="119">
        <f t="shared" si="70"/>
        <v>0</v>
      </c>
      <c r="N130" s="128">
        <f t="shared" si="77"/>
        <v>0</v>
      </c>
      <c r="O130" s="119">
        <f t="shared" si="71"/>
        <v>0</v>
      </c>
      <c r="P130" s="120">
        <f t="shared" si="78"/>
        <v>0</v>
      </c>
      <c r="Q130" s="586" t="str">
        <f t="shared" si="79"/>
        <v/>
      </c>
      <c r="R130" s="789"/>
      <c r="S130" s="790"/>
      <c r="T130" s="791"/>
      <c r="U130" s="351" t="str">
        <f>IF(BP130&gt;0,$AX$6,"")</f>
        <v/>
      </c>
      <c r="V130" s="352"/>
      <c r="W130" s="353"/>
      <c r="X130" s="794"/>
      <c r="Y130" s="354"/>
      <c r="Z130" s="354"/>
      <c r="AA130" s="363">
        <f t="shared" si="82"/>
        <v>0.01</v>
      </c>
      <c r="AB130" s="356"/>
      <c r="AC130" s="797"/>
      <c r="AD130" s="357">
        <f t="shared" si="72"/>
        <v>1000000</v>
      </c>
      <c r="AE130" s="358">
        <f t="shared" si="87"/>
        <v>0</v>
      </c>
      <c r="AF130" s="357">
        <f t="shared" si="88"/>
        <v>1000000</v>
      </c>
      <c r="AG130" s="359">
        <f t="shared" si="89"/>
        <v>0</v>
      </c>
      <c r="AI130" s="322"/>
      <c r="AJ130" s="322"/>
      <c r="AK130" s="322"/>
      <c r="AL130" s="322"/>
      <c r="AM130" s="322"/>
      <c r="AN130" s="322"/>
      <c r="AO130" s="322"/>
      <c r="AP130" s="322"/>
      <c r="AQ130" s="322"/>
      <c r="AR130" s="322"/>
      <c r="AS130" s="322"/>
      <c r="AT130" s="322"/>
      <c r="AU130" s="322"/>
      <c r="AV130" s="322"/>
      <c r="AW130" s="322"/>
      <c r="AX130" s="322"/>
      <c r="AY130" s="322"/>
      <c r="AZ130" s="85" t="str">
        <f t="shared" si="80"/>
        <v/>
      </c>
      <c r="BD130" s="180"/>
      <c r="BE130" s="180"/>
      <c r="BK130" s="183" t="str">
        <f t="shared" si="105"/>
        <v/>
      </c>
      <c r="BL130" s="183" t="str">
        <f t="shared" si="106"/>
        <v/>
      </c>
      <c r="BM130" s="183">
        <f t="shared" si="81"/>
        <v>0</v>
      </c>
      <c r="BN130" s="189"/>
      <c r="BO130" s="190"/>
      <c r="BP130" s="192">
        <f>SUM(BP123:BP129)</f>
        <v>0</v>
      </c>
    </row>
    <row r="131" spans="1:68" x14ac:dyDescent="0.15">
      <c r="A131" s="731" t="s">
        <v>215</v>
      </c>
      <c r="B131" s="732"/>
      <c r="C131" s="733"/>
      <c r="D131" s="210"/>
      <c r="E131" s="210"/>
      <c r="F131" s="103" t="str">
        <f t="shared" si="68"/>
        <v/>
      </c>
      <c r="G131" s="851" t="str">
        <f>IF(F131="","",SUM(F131:F138))</f>
        <v/>
      </c>
      <c r="H131" s="211"/>
      <c r="I131" s="211"/>
      <c r="J131" s="105" t="str">
        <f t="shared" si="76"/>
        <v/>
      </c>
      <c r="K131" s="104" t="str">
        <f t="shared" si="69"/>
        <v/>
      </c>
      <c r="L131" s="854" t="str">
        <f>IF(K131="","",SUM(K131:K138))</f>
        <v/>
      </c>
      <c r="M131" s="107">
        <f t="shared" si="70"/>
        <v>0</v>
      </c>
      <c r="N131" s="126">
        <f t="shared" si="77"/>
        <v>0</v>
      </c>
      <c r="O131" s="107">
        <f t="shared" si="71"/>
        <v>0</v>
      </c>
      <c r="P131" s="108">
        <f t="shared" si="78"/>
        <v>0</v>
      </c>
      <c r="Q131" s="586" t="str">
        <f t="shared" si="79"/>
        <v/>
      </c>
      <c r="R131" s="783" t="s">
        <v>215</v>
      </c>
      <c r="S131" s="784"/>
      <c r="T131" s="785"/>
      <c r="U131" s="404"/>
      <c r="V131" s="404"/>
      <c r="W131" s="336" t="str">
        <f t="shared" ref="W131:W137" si="118">IF(U131="","",V131-U131+1)</f>
        <v/>
      </c>
      <c r="X131" s="792" t="str">
        <f>IF(W131="","",SUM(W131:W138))</f>
        <v/>
      </c>
      <c r="Y131" s="405"/>
      <c r="Z131" s="405"/>
      <c r="AA131" s="360">
        <f t="shared" si="82"/>
        <v>0.01</v>
      </c>
      <c r="AB131" s="338" t="str">
        <f t="shared" ref="AB131:AB137" si="119">IF(U131="","",ROUNDDOWN(Z131*AA131*W131/365,0))</f>
        <v/>
      </c>
      <c r="AC131" s="795" t="str">
        <f>IF(AB131="","",SUM(AB131:AB138))</f>
        <v/>
      </c>
      <c r="AD131" s="339">
        <f t="shared" si="72"/>
        <v>1000000</v>
      </c>
      <c r="AE131" s="361">
        <f t="shared" si="87"/>
        <v>0</v>
      </c>
      <c r="AF131" s="339">
        <f t="shared" si="88"/>
        <v>1000000</v>
      </c>
      <c r="AG131" s="362">
        <f t="shared" si="89"/>
        <v>0</v>
      </c>
      <c r="AI131" s="322"/>
      <c r="AJ131" s="322"/>
      <c r="AK131" s="322"/>
      <c r="AL131" s="322"/>
      <c r="AM131" s="322"/>
      <c r="AN131" s="322"/>
      <c r="AO131" s="322"/>
      <c r="AP131" s="322"/>
      <c r="AQ131" s="322"/>
      <c r="AR131" s="322"/>
      <c r="AS131" s="322"/>
      <c r="AT131" s="322"/>
      <c r="AU131" s="322"/>
      <c r="AV131" s="322"/>
      <c r="AW131" s="322"/>
      <c r="AX131" s="322"/>
      <c r="AY131" s="322"/>
      <c r="AZ131" s="85" t="str">
        <f t="shared" si="80"/>
        <v/>
      </c>
      <c r="BD131" s="180"/>
      <c r="BE131" s="180"/>
      <c r="BK131" s="183" t="str">
        <f t="shared" si="105"/>
        <v/>
      </c>
      <c r="BL131" s="183" t="str">
        <f t="shared" si="106"/>
        <v/>
      </c>
      <c r="BM131" s="183">
        <f t="shared" si="81"/>
        <v>0</v>
      </c>
      <c r="BN131" s="187" t="str">
        <f>IF(D131="","",IF(D131&gt;E131,"NG",""))</f>
        <v/>
      </c>
      <c r="BO131" s="187" t="str">
        <f t="shared" ref="BO131:BO136" si="120">IF(E131="","",IF(D132="","",IF(E131&gt;D132,"NG","")))</f>
        <v/>
      </c>
      <c r="BP131" s="188">
        <f t="shared" ref="BP131:BP137" si="121">COUNTIF(BN131:BO131,"NG")</f>
        <v>0</v>
      </c>
    </row>
    <row r="132" spans="1:68" x14ac:dyDescent="0.15">
      <c r="A132" s="734"/>
      <c r="B132" s="735"/>
      <c r="C132" s="736"/>
      <c r="D132" s="207"/>
      <c r="E132" s="207"/>
      <c r="F132" s="109" t="str">
        <f t="shared" si="68"/>
        <v/>
      </c>
      <c r="G132" s="852"/>
      <c r="H132" s="208"/>
      <c r="I132" s="208"/>
      <c r="J132" s="111" t="str">
        <f t="shared" si="76"/>
        <v/>
      </c>
      <c r="K132" s="110" t="str">
        <f t="shared" si="69"/>
        <v/>
      </c>
      <c r="L132" s="855"/>
      <c r="M132" s="113">
        <f t="shared" si="70"/>
        <v>0</v>
      </c>
      <c r="N132" s="127">
        <f t="shared" si="77"/>
        <v>0</v>
      </c>
      <c r="O132" s="113">
        <f t="shared" si="71"/>
        <v>0</v>
      </c>
      <c r="P132" s="114">
        <f t="shared" si="78"/>
        <v>0</v>
      </c>
      <c r="Q132" s="586" t="str">
        <f t="shared" si="79"/>
        <v/>
      </c>
      <c r="R132" s="786"/>
      <c r="S132" s="787"/>
      <c r="T132" s="788"/>
      <c r="U132" s="349"/>
      <c r="V132" s="349"/>
      <c r="W132" s="343" t="str">
        <f t="shared" si="118"/>
        <v/>
      </c>
      <c r="X132" s="793"/>
      <c r="Y132" s="350"/>
      <c r="Z132" s="350"/>
      <c r="AA132" s="344">
        <f t="shared" si="82"/>
        <v>0.01</v>
      </c>
      <c r="AB132" s="345" t="str">
        <f t="shared" si="119"/>
        <v/>
      </c>
      <c r="AC132" s="796"/>
      <c r="AD132" s="346">
        <f t="shared" si="72"/>
        <v>1000000</v>
      </c>
      <c r="AE132" s="347">
        <f t="shared" si="87"/>
        <v>0</v>
      </c>
      <c r="AF132" s="346">
        <f t="shared" si="88"/>
        <v>1000000</v>
      </c>
      <c r="AG132" s="348">
        <f t="shared" si="89"/>
        <v>0</v>
      </c>
      <c r="AI132" s="322"/>
      <c r="AJ132" s="322"/>
      <c r="AK132" s="322"/>
      <c r="AL132" s="322"/>
      <c r="AM132" s="322"/>
      <c r="AN132" s="322"/>
      <c r="AO132" s="322"/>
      <c r="AP132" s="322"/>
      <c r="AQ132" s="322"/>
      <c r="AR132" s="322"/>
      <c r="AS132" s="322"/>
      <c r="AT132" s="322"/>
      <c r="AU132" s="322"/>
      <c r="AV132" s="322"/>
      <c r="AW132" s="322"/>
      <c r="AX132" s="322"/>
      <c r="AY132" s="322"/>
      <c r="AZ132" s="85" t="str">
        <f t="shared" si="80"/>
        <v/>
      </c>
      <c r="BD132" s="180"/>
      <c r="BE132" s="180"/>
      <c r="BK132" s="183" t="str">
        <f t="shared" si="105"/>
        <v/>
      </c>
      <c r="BL132" s="183" t="str">
        <f t="shared" si="106"/>
        <v/>
      </c>
      <c r="BM132" s="183">
        <f t="shared" si="81"/>
        <v>0</v>
      </c>
      <c r="BN132" s="187" t="str">
        <f t="shared" ref="BN132:BN137" si="122">IF(D132="","",IF(D132=E131,"NG",IF(D132&lt;E131,"NG",IF((D132-E131)&gt;1,"NG",""))))</f>
        <v/>
      </c>
      <c r="BO132" s="187" t="str">
        <f t="shared" si="120"/>
        <v/>
      </c>
      <c r="BP132" s="188">
        <f t="shared" si="121"/>
        <v>0</v>
      </c>
    </row>
    <row r="133" spans="1:68" x14ac:dyDescent="0.15">
      <c r="A133" s="734"/>
      <c r="B133" s="735"/>
      <c r="C133" s="736"/>
      <c r="D133" s="207"/>
      <c r="E133" s="207"/>
      <c r="F133" s="109" t="str">
        <f t="shared" si="68"/>
        <v/>
      </c>
      <c r="G133" s="852"/>
      <c r="H133" s="208"/>
      <c r="I133" s="208"/>
      <c r="J133" s="111" t="str">
        <f t="shared" si="76"/>
        <v/>
      </c>
      <c r="K133" s="110" t="str">
        <f t="shared" si="69"/>
        <v/>
      </c>
      <c r="L133" s="855"/>
      <c r="M133" s="113">
        <f t="shared" si="70"/>
        <v>0</v>
      </c>
      <c r="N133" s="127">
        <f t="shared" si="77"/>
        <v>0</v>
      </c>
      <c r="O133" s="113">
        <f t="shared" si="71"/>
        <v>0</v>
      </c>
      <c r="P133" s="114">
        <f t="shared" si="78"/>
        <v>0</v>
      </c>
      <c r="Q133" s="586" t="str">
        <f t="shared" si="79"/>
        <v/>
      </c>
      <c r="R133" s="786"/>
      <c r="S133" s="787"/>
      <c r="T133" s="788"/>
      <c r="U133" s="349"/>
      <c r="V133" s="349"/>
      <c r="W133" s="343" t="str">
        <f t="shared" si="118"/>
        <v/>
      </c>
      <c r="X133" s="793"/>
      <c r="Y133" s="350"/>
      <c r="Z133" s="350"/>
      <c r="AA133" s="344">
        <f t="shared" si="82"/>
        <v>0.01</v>
      </c>
      <c r="AB133" s="345" t="str">
        <f t="shared" si="119"/>
        <v/>
      </c>
      <c r="AC133" s="796"/>
      <c r="AD133" s="346">
        <f t="shared" si="72"/>
        <v>1000000</v>
      </c>
      <c r="AE133" s="347">
        <f t="shared" si="87"/>
        <v>0</v>
      </c>
      <c r="AF133" s="346">
        <f t="shared" si="88"/>
        <v>1000000</v>
      </c>
      <c r="AG133" s="348">
        <f t="shared" si="89"/>
        <v>0</v>
      </c>
      <c r="AI133" s="322"/>
      <c r="AJ133" s="322"/>
      <c r="AK133" s="322"/>
      <c r="AL133" s="322"/>
      <c r="AM133" s="322"/>
      <c r="AN133" s="322"/>
      <c r="AO133" s="322"/>
      <c r="AP133" s="322"/>
      <c r="AQ133" s="322"/>
      <c r="AR133" s="322"/>
      <c r="AS133" s="322"/>
      <c r="AT133" s="322"/>
      <c r="AU133" s="322"/>
      <c r="AV133" s="322"/>
      <c r="AW133" s="322"/>
      <c r="AX133" s="322"/>
      <c r="AY133" s="322"/>
      <c r="AZ133" s="85" t="str">
        <f t="shared" si="80"/>
        <v/>
      </c>
      <c r="BD133" s="180"/>
      <c r="BE133" s="180"/>
      <c r="BK133" s="183" t="str">
        <f t="shared" si="105"/>
        <v/>
      </c>
      <c r="BL133" s="183" t="str">
        <f t="shared" si="106"/>
        <v/>
      </c>
      <c r="BM133" s="183">
        <f t="shared" si="81"/>
        <v>0</v>
      </c>
      <c r="BN133" s="187" t="str">
        <f t="shared" si="122"/>
        <v/>
      </c>
      <c r="BO133" s="187" t="str">
        <f t="shared" si="120"/>
        <v/>
      </c>
      <c r="BP133" s="188">
        <f t="shared" si="121"/>
        <v>0</v>
      </c>
    </row>
    <row r="134" spans="1:68" x14ac:dyDescent="0.15">
      <c r="A134" s="734"/>
      <c r="B134" s="735"/>
      <c r="C134" s="736"/>
      <c r="D134" s="207"/>
      <c r="E134" s="207"/>
      <c r="F134" s="109" t="str">
        <f t="shared" si="68"/>
        <v/>
      </c>
      <c r="G134" s="852"/>
      <c r="H134" s="208"/>
      <c r="I134" s="208"/>
      <c r="J134" s="111" t="str">
        <f t="shared" si="76"/>
        <v/>
      </c>
      <c r="K134" s="110" t="str">
        <f t="shared" si="69"/>
        <v/>
      </c>
      <c r="L134" s="855"/>
      <c r="M134" s="113">
        <f t="shared" si="70"/>
        <v>0</v>
      </c>
      <c r="N134" s="127">
        <f t="shared" si="77"/>
        <v>0</v>
      </c>
      <c r="O134" s="113">
        <f t="shared" si="71"/>
        <v>0</v>
      </c>
      <c r="P134" s="114">
        <f t="shared" si="78"/>
        <v>0</v>
      </c>
      <c r="Q134" s="586" t="str">
        <f t="shared" si="79"/>
        <v/>
      </c>
      <c r="R134" s="786"/>
      <c r="S134" s="787"/>
      <c r="T134" s="788"/>
      <c r="U134" s="349"/>
      <c r="V134" s="349"/>
      <c r="W134" s="343" t="str">
        <f t="shared" si="118"/>
        <v/>
      </c>
      <c r="X134" s="793"/>
      <c r="Y134" s="350"/>
      <c r="Z134" s="350"/>
      <c r="AA134" s="344">
        <f t="shared" si="82"/>
        <v>0.01</v>
      </c>
      <c r="AB134" s="345" t="str">
        <f t="shared" si="119"/>
        <v/>
      </c>
      <c r="AC134" s="796"/>
      <c r="AD134" s="346">
        <f t="shared" si="72"/>
        <v>1000000</v>
      </c>
      <c r="AE134" s="347">
        <f t="shared" si="87"/>
        <v>0</v>
      </c>
      <c r="AF134" s="346">
        <f t="shared" si="88"/>
        <v>1000000</v>
      </c>
      <c r="AG134" s="348">
        <f t="shared" si="89"/>
        <v>0</v>
      </c>
      <c r="AI134" s="322"/>
      <c r="AJ134" s="322"/>
      <c r="AK134" s="322"/>
      <c r="AL134" s="322"/>
      <c r="AM134" s="322"/>
      <c r="AN134" s="322"/>
      <c r="AO134" s="322"/>
      <c r="AP134" s="322"/>
      <c r="AQ134" s="322"/>
      <c r="AR134" s="322"/>
      <c r="AS134" s="322"/>
      <c r="AT134" s="322"/>
      <c r="AU134" s="322"/>
      <c r="AV134" s="322"/>
      <c r="AW134" s="322"/>
      <c r="AX134" s="322"/>
      <c r="AY134" s="322"/>
      <c r="AZ134" s="85" t="str">
        <f t="shared" si="80"/>
        <v/>
      </c>
      <c r="BD134" s="180"/>
      <c r="BE134" s="180"/>
      <c r="BK134" s="183" t="str">
        <f t="shared" si="105"/>
        <v/>
      </c>
      <c r="BL134" s="183" t="str">
        <f t="shared" si="106"/>
        <v/>
      </c>
      <c r="BM134" s="183">
        <f t="shared" si="81"/>
        <v>0</v>
      </c>
      <c r="BN134" s="187" t="str">
        <f t="shared" si="122"/>
        <v/>
      </c>
      <c r="BO134" s="187" t="str">
        <f t="shared" si="120"/>
        <v/>
      </c>
      <c r="BP134" s="188">
        <f t="shared" si="121"/>
        <v>0</v>
      </c>
    </row>
    <row r="135" spans="1:68" x14ac:dyDescent="0.15">
      <c r="A135" s="734"/>
      <c r="B135" s="735"/>
      <c r="C135" s="736"/>
      <c r="D135" s="207"/>
      <c r="E135" s="207"/>
      <c r="F135" s="109" t="str">
        <f t="shared" si="68"/>
        <v/>
      </c>
      <c r="G135" s="852"/>
      <c r="H135" s="208"/>
      <c r="I135" s="208"/>
      <c r="J135" s="111" t="str">
        <f t="shared" si="76"/>
        <v/>
      </c>
      <c r="K135" s="110" t="str">
        <f t="shared" si="69"/>
        <v/>
      </c>
      <c r="L135" s="855"/>
      <c r="M135" s="113">
        <f t="shared" si="70"/>
        <v>0</v>
      </c>
      <c r="N135" s="127">
        <f t="shared" si="77"/>
        <v>0</v>
      </c>
      <c r="O135" s="113">
        <f t="shared" si="71"/>
        <v>0</v>
      </c>
      <c r="P135" s="114">
        <f t="shared" si="78"/>
        <v>0</v>
      </c>
      <c r="Q135" s="586" t="str">
        <f t="shared" si="79"/>
        <v/>
      </c>
      <c r="R135" s="786"/>
      <c r="S135" s="787"/>
      <c r="T135" s="788"/>
      <c r="U135" s="349"/>
      <c r="V135" s="349"/>
      <c r="W135" s="343" t="str">
        <f t="shared" si="118"/>
        <v/>
      </c>
      <c r="X135" s="793"/>
      <c r="Y135" s="350"/>
      <c r="Z135" s="350"/>
      <c r="AA135" s="344">
        <f t="shared" si="82"/>
        <v>0.01</v>
      </c>
      <c r="AB135" s="345" t="str">
        <f t="shared" si="119"/>
        <v/>
      </c>
      <c r="AC135" s="796"/>
      <c r="AD135" s="346">
        <f t="shared" si="72"/>
        <v>1000000</v>
      </c>
      <c r="AE135" s="347">
        <f t="shared" si="87"/>
        <v>0</v>
      </c>
      <c r="AF135" s="346">
        <f t="shared" si="88"/>
        <v>1000000</v>
      </c>
      <c r="AG135" s="348">
        <f t="shared" si="89"/>
        <v>0</v>
      </c>
      <c r="AI135" s="322"/>
      <c r="AJ135" s="322"/>
      <c r="AK135" s="322"/>
      <c r="AL135" s="322"/>
      <c r="AM135" s="322"/>
      <c r="AN135" s="322"/>
      <c r="AO135" s="322"/>
      <c r="AP135" s="322"/>
      <c r="AQ135" s="322"/>
      <c r="AR135" s="322"/>
      <c r="AS135" s="322"/>
      <c r="AT135" s="322"/>
      <c r="AU135" s="322"/>
      <c r="AV135" s="322"/>
      <c r="AW135" s="322"/>
      <c r="AX135" s="322"/>
      <c r="AY135" s="322"/>
      <c r="AZ135" s="85" t="str">
        <f t="shared" si="80"/>
        <v/>
      </c>
      <c r="BD135" s="180"/>
      <c r="BE135" s="180"/>
      <c r="BK135" s="183" t="str">
        <f t="shared" si="105"/>
        <v/>
      </c>
      <c r="BL135" s="183" t="str">
        <f t="shared" si="106"/>
        <v/>
      </c>
      <c r="BM135" s="183">
        <f t="shared" si="81"/>
        <v>0</v>
      </c>
      <c r="BN135" s="187" t="str">
        <f t="shared" si="122"/>
        <v/>
      </c>
      <c r="BO135" s="187" t="str">
        <f t="shared" si="120"/>
        <v/>
      </c>
      <c r="BP135" s="188">
        <f t="shared" si="121"/>
        <v>0</v>
      </c>
    </row>
    <row r="136" spans="1:68" x14ac:dyDescent="0.15">
      <c r="A136" s="734"/>
      <c r="B136" s="735"/>
      <c r="C136" s="736"/>
      <c r="D136" s="207"/>
      <c r="E136" s="207"/>
      <c r="F136" s="109" t="str">
        <f t="shared" si="68"/>
        <v/>
      </c>
      <c r="G136" s="852"/>
      <c r="H136" s="208"/>
      <c r="I136" s="208"/>
      <c r="J136" s="111" t="str">
        <f t="shared" si="76"/>
        <v/>
      </c>
      <c r="K136" s="110" t="str">
        <f t="shared" si="69"/>
        <v/>
      </c>
      <c r="L136" s="855"/>
      <c r="M136" s="113">
        <f t="shared" si="70"/>
        <v>0</v>
      </c>
      <c r="N136" s="127">
        <f t="shared" si="77"/>
        <v>0</v>
      </c>
      <c r="O136" s="113">
        <f t="shared" si="71"/>
        <v>0</v>
      </c>
      <c r="P136" s="114">
        <f t="shared" si="78"/>
        <v>0</v>
      </c>
      <c r="Q136" s="586" t="str">
        <f t="shared" si="79"/>
        <v/>
      </c>
      <c r="R136" s="786"/>
      <c r="S136" s="787"/>
      <c r="T136" s="788"/>
      <c r="U136" s="349"/>
      <c r="V136" s="349"/>
      <c r="W136" s="343" t="str">
        <f t="shared" si="118"/>
        <v/>
      </c>
      <c r="X136" s="793"/>
      <c r="Y136" s="350"/>
      <c r="Z136" s="350"/>
      <c r="AA136" s="344">
        <f t="shared" si="82"/>
        <v>0.01</v>
      </c>
      <c r="AB136" s="345" t="str">
        <f t="shared" si="119"/>
        <v/>
      </c>
      <c r="AC136" s="796"/>
      <c r="AD136" s="346">
        <f t="shared" si="72"/>
        <v>1000000</v>
      </c>
      <c r="AE136" s="347">
        <f t="shared" si="87"/>
        <v>0</v>
      </c>
      <c r="AF136" s="346">
        <f t="shared" si="88"/>
        <v>1000000</v>
      </c>
      <c r="AG136" s="348">
        <f t="shared" si="89"/>
        <v>0</v>
      </c>
      <c r="AI136" s="322"/>
      <c r="AJ136" s="322"/>
      <c r="AK136" s="322"/>
      <c r="AL136" s="322"/>
      <c r="AM136" s="322"/>
      <c r="AN136" s="322"/>
      <c r="AO136" s="322"/>
      <c r="AP136" s="322"/>
      <c r="AQ136" s="322"/>
      <c r="AR136" s="322"/>
      <c r="AS136" s="322"/>
      <c r="AT136" s="322"/>
      <c r="AU136" s="322"/>
      <c r="AV136" s="322"/>
      <c r="AW136" s="322"/>
      <c r="AX136" s="322"/>
      <c r="AY136" s="322"/>
      <c r="AZ136" s="85" t="str">
        <f t="shared" si="80"/>
        <v/>
      </c>
      <c r="BD136" s="180"/>
      <c r="BE136" s="180"/>
      <c r="BK136" s="183" t="str">
        <f t="shared" si="105"/>
        <v/>
      </c>
      <c r="BL136" s="183" t="str">
        <f t="shared" si="106"/>
        <v/>
      </c>
      <c r="BM136" s="183">
        <f t="shared" si="81"/>
        <v>0</v>
      </c>
      <c r="BN136" s="187" t="str">
        <f t="shared" si="122"/>
        <v/>
      </c>
      <c r="BO136" s="187" t="str">
        <f t="shared" si="120"/>
        <v/>
      </c>
      <c r="BP136" s="188">
        <f t="shared" si="121"/>
        <v>0</v>
      </c>
    </row>
    <row r="137" spans="1:68" x14ac:dyDescent="0.15">
      <c r="A137" s="734"/>
      <c r="B137" s="735"/>
      <c r="C137" s="736"/>
      <c r="D137" s="207"/>
      <c r="E137" s="207"/>
      <c r="F137" s="109" t="str">
        <f t="shared" si="68"/>
        <v/>
      </c>
      <c r="G137" s="852"/>
      <c r="H137" s="208"/>
      <c r="I137" s="208"/>
      <c r="J137" s="111" t="str">
        <f t="shared" si="76"/>
        <v/>
      </c>
      <c r="K137" s="110" t="str">
        <f t="shared" si="69"/>
        <v/>
      </c>
      <c r="L137" s="855"/>
      <c r="M137" s="113">
        <f t="shared" si="70"/>
        <v>0</v>
      </c>
      <c r="N137" s="127">
        <f t="shared" si="77"/>
        <v>0</v>
      </c>
      <c r="O137" s="113">
        <f t="shared" si="71"/>
        <v>0</v>
      </c>
      <c r="P137" s="114">
        <f t="shared" si="78"/>
        <v>0</v>
      </c>
      <c r="Q137" s="586" t="str">
        <f t="shared" si="79"/>
        <v/>
      </c>
      <c r="R137" s="786"/>
      <c r="S137" s="787"/>
      <c r="T137" s="788"/>
      <c r="U137" s="349"/>
      <c r="V137" s="349"/>
      <c r="W137" s="343" t="str">
        <f t="shared" si="118"/>
        <v/>
      </c>
      <c r="X137" s="793"/>
      <c r="Y137" s="350"/>
      <c r="Z137" s="350"/>
      <c r="AA137" s="344">
        <f t="shared" si="82"/>
        <v>0.01</v>
      </c>
      <c r="AB137" s="345" t="str">
        <f t="shared" si="119"/>
        <v/>
      </c>
      <c r="AC137" s="796"/>
      <c r="AD137" s="346">
        <f t="shared" si="72"/>
        <v>1000000</v>
      </c>
      <c r="AE137" s="347">
        <f t="shared" si="87"/>
        <v>0</v>
      </c>
      <c r="AF137" s="346">
        <f t="shared" si="88"/>
        <v>1000000</v>
      </c>
      <c r="AG137" s="348">
        <f t="shared" si="89"/>
        <v>0</v>
      </c>
      <c r="AI137" s="322"/>
      <c r="AJ137" s="322"/>
      <c r="AK137" s="322"/>
      <c r="AL137" s="322"/>
      <c r="AM137" s="322"/>
      <c r="AN137" s="322"/>
      <c r="AO137" s="322"/>
      <c r="AP137" s="322"/>
      <c r="AQ137" s="322"/>
      <c r="AR137" s="322"/>
      <c r="AS137" s="322"/>
      <c r="AT137" s="322"/>
      <c r="AU137" s="322"/>
      <c r="AV137" s="322"/>
      <c r="AW137" s="322"/>
      <c r="AX137" s="322"/>
      <c r="AY137" s="322"/>
      <c r="AZ137" s="85" t="str">
        <f t="shared" si="80"/>
        <v/>
      </c>
      <c r="BD137" s="180"/>
      <c r="BE137" s="180"/>
      <c r="BK137" s="183" t="str">
        <f t="shared" si="105"/>
        <v/>
      </c>
      <c r="BL137" s="183" t="str">
        <f t="shared" si="106"/>
        <v/>
      </c>
      <c r="BM137" s="183">
        <f t="shared" si="81"/>
        <v>0</v>
      </c>
      <c r="BN137" s="187" t="str">
        <f t="shared" si="122"/>
        <v/>
      </c>
      <c r="BO137" s="187" t="str">
        <f>IF(E137="","",IF(E137&lt;D137,"NG",""))</f>
        <v/>
      </c>
      <c r="BP137" s="188">
        <f t="shared" si="121"/>
        <v>0</v>
      </c>
    </row>
    <row r="138" spans="1:68" ht="12.75" thickBot="1" x14ac:dyDescent="0.2">
      <c r="A138" s="737"/>
      <c r="B138" s="738"/>
      <c r="C138" s="739"/>
      <c r="D138" s="307" t="str">
        <f>IF(BP138&gt;0,$BN$6,"")</f>
        <v/>
      </c>
      <c r="E138" s="209"/>
      <c r="F138" s="115"/>
      <c r="G138" s="853"/>
      <c r="H138" s="213"/>
      <c r="I138" s="213"/>
      <c r="J138" s="117" t="str">
        <f t="shared" si="76"/>
        <v/>
      </c>
      <c r="K138" s="116"/>
      <c r="L138" s="856"/>
      <c r="M138" s="119">
        <f t="shared" si="70"/>
        <v>0</v>
      </c>
      <c r="N138" s="128">
        <f t="shared" si="77"/>
        <v>0</v>
      </c>
      <c r="O138" s="119">
        <f t="shared" si="71"/>
        <v>0</v>
      </c>
      <c r="P138" s="120">
        <f t="shared" si="78"/>
        <v>0</v>
      </c>
      <c r="Q138" s="586" t="str">
        <f t="shared" si="79"/>
        <v/>
      </c>
      <c r="R138" s="789"/>
      <c r="S138" s="790"/>
      <c r="T138" s="791"/>
      <c r="U138" s="351" t="str">
        <f>IF(BP138&gt;0,$AX$6,"")</f>
        <v/>
      </c>
      <c r="V138" s="352"/>
      <c r="W138" s="353"/>
      <c r="X138" s="794"/>
      <c r="Y138" s="354"/>
      <c r="Z138" s="354"/>
      <c r="AA138" s="355">
        <f t="shared" si="82"/>
        <v>0.01</v>
      </c>
      <c r="AB138" s="356"/>
      <c r="AC138" s="797"/>
      <c r="AD138" s="357">
        <f t="shared" si="72"/>
        <v>1000000</v>
      </c>
      <c r="AE138" s="358">
        <f t="shared" si="87"/>
        <v>0</v>
      </c>
      <c r="AF138" s="357">
        <f t="shared" si="88"/>
        <v>1000000</v>
      </c>
      <c r="AG138" s="359">
        <f t="shared" si="89"/>
        <v>0</v>
      </c>
      <c r="AI138" s="322"/>
      <c r="AJ138" s="322"/>
      <c r="AK138" s="322"/>
      <c r="AL138" s="322"/>
      <c r="AM138" s="322"/>
      <c r="AN138" s="322"/>
      <c r="AO138" s="322"/>
      <c r="AP138" s="322"/>
      <c r="AQ138" s="322"/>
      <c r="AR138" s="322"/>
      <c r="AS138" s="322"/>
      <c r="AT138" s="322"/>
      <c r="AU138" s="322"/>
      <c r="AV138" s="322"/>
      <c r="AW138" s="322"/>
      <c r="AX138" s="322"/>
      <c r="AY138" s="322"/>
      <c r="AZ138" s="85" t="str">
        <f t="shared" si="80"/>
        <v/>
      </c>
      <c r="BD138" s="180"/>
      <c r="BE138" s="180"/>
      <c r="BK138" s="183" t="str">
        <f t="shared" si="105"/>
        <v/>
      </c>
      <c r="BL138" s="183" t="str">
        <f t="shared" si="106"/>
        <v/>
      </c>
      <c r="BM138" s="183">
        <f t="shared" si="81"/>
        <v>0</v>
      </c>
      <c r="BN138" s="189"/>
      <c r="BO138" s="190"/>
      <c r="BP138" s="192">
        <f>SUM(BP131:BP137)</f>
        <v>0</v>
      </c>
    </row>
    <row r="139" spans="1:68" x14ac:dyDescent="0.15">
      <c r="A139" s="731" t="s">
        <v>228</v>
      </c>
      <c r="B139" s="732"/>
      <c r="C139" s="733"/>
      <c r="D139" s="210"/>
      <c r="E139" s="210"/>
      <c r="F139" s="103" t="str">
        <f t="shared" si="68"/>
        <v/>
      </c>
      <c r="G139" s="851" t="str">
        <f>IF(F139="","",SUM(F139:F146))</f>
        <v/>
      </c>
      <c r="H139" s="211"/>
      <c r="I139" s="211"/>
      <c r="J139" s="105" t="str">
        <f t="shared" si="76"/>
        <v/>
      </c>
      <c r="K139" s="104" t="str">
        <f t="shared" si="69"/>
        <v/>
      </c>
      <c r="L139" s="854" t="str">
        <f>IF(K139="","",SUM(K139:K146))</f>
        <v/>
      </c>
      <c r="M139" s="107">
        <f t="shared" si="70"/>
        <v>0</v>
      </c>
      <c r="N139" s="126">
        <f t="shared" si="77"/>
        <v>0</v>
      </c>
      <c r="O139" s="107">
        <f t="shared" si="71"/>
        <v>0</v>
      </c>
      <c r="P139" s="108">
        <f t="shared" si="78"/>
        <v>0</v>
      </c>
      <c r="Q139" s="586" t="str">
        <f t="shared" si="79"/>
        <v/>
      </c>
      <c r="R139" s="783" t="s">
        <v>228</v>
      </c>
      <c r="S139" s="784"/>
      <c r="T139" s="785"/>
      <c r="U139" s="404"/>
      <c r="V139" s="404"/>
      <c r="W139" s="336" t="str">
        <f t="shared" ref="W139:W145" si="123">IF(U139="","",V139-U139+1)</f>
        <v/>
      </c>
      <c r="X139" s="792" t="str">
        <f>IF(W139="","",SUM(W139:W146))</f>
        <v/>
      </c>
      <c r="Y139" s="405"/>
      <c r="Z139" s="405"/>
      <c r="AA139" s="395">
        <f t="shared" si="82"/>
        <v>0.01</v>
      </c>
      <c r="AB139" s="338" t="str">
        <f t="shared" ref="AB139:AB145" si="124">IF(U139="","",ROUNDDOWN(Z139*AA139*W139/365,0))</f>
        <v/>
      </c>
      <c r="AC139" s="795" t="str">
        <f>IF(AB139="","",SUM(AB139:AB146))</f>
        <v/>
      </c>
      <c r="AD139" s="339">
        <f t="shared" si="72"/>
        <v>1000000</v>
      </c>
      <c r="AE139" s="361">
        <f t="shared" si="87"/>
        <v>0</v>
      </c>
      <c r="AF139" s="339">
        <f t="shared" si="88"/>
        <v>1000000</v>
      </c>
      <c r="AG139" s="362">
        <f t="shared" si="89"/>
        <v>0</v>
      </c>
      <c r="AI139" s="322"/>
      <c r="AJ139" s="322"/>
      <c r="AK139" s="322"/>
      <c r="AL139" s="322"/>
      <c r="AM139" s="322"/>
      <c r="AN139" s="322"/>
      <c r="AO139" s="322"/>
      <c r="AP139" s="322"/>
      <c r="AQ139" s="322"/>
      <c r="AR139" s="322"/>
      <c r="AS139" s="322"/>
      <c r="AT139" s="322"/>
      <c r="AU139" s="322"/>
      <c r="AV139" s="322"/>
      <c r="AW139" s="322"/>
      <c r="AX139" s="322"/>
      <c r="AY139" s="322"/>
      <c r="AZ139" s="85" t="str">
        <f t="shared" si="80"/>
        <v/>
      </c>
      <c r="BD139" s="180"/>
      <c r="BE139" s="180"/>
      <c r="BK139" s="183" t="str">
        <f t="shared" si="105"/>
        <v/>
      </c>
      <c r="BL139" s="183" t="str">
        <f t="shared" si="106"/>
        <v/>
      </c>
      <c r="BM139" s="183">
        <f t="shared" si="81"/>
        <v>0</v>
      </c>
      <c r="BN139" s="187" t="str">
        <f>IF(D139="","",IF(D139&gt;E139,"NG",""))</f>
        <v/>
      </c>
      <c r="BO139" s="187" t="str">
        <f t="shared" ref="BO139:BO144" si="125">IF(E139="","",IF(D140="","",IF(E139&gt;D140,"NG","")))</f>
        <v/>
      </c>
      <c r="BP139" s="188">
        <f t="shared" ref="BP139:BP145" si="126">COUNTIF(BN139:BO139,"NG")</f>
        <v>0</v>
      </c>
    </row>
    <row r="140" spans="1:68" x14ac:dyDescent="0.15">
      <c r="A140" s="734"/>
      <c r="B140" s="735"/>
      <c r="C140" s="736"/>
      <c r="D140" s="207"/>
      <c r="E140" s="207"/>
      <c r="F140" s="109" t="str">
        <f t="shared" ref="F140:F169" si="127">IF(D140="","",E140-D140+1)</f>
        <v/>
      </c>
      <c r="G140" s="852"/>
      <c r="H140" s="208"/>
      <c r="I140" s="208"/>
      <c r="J140" s="111" t="str">
        <f t="shared" si="76"/>
        <v/>
      </c>
      <c r="K140" s="110" t="str">
        <f t="shared" ref="K140:K169" si="128">IF(D140="","",ROUNDDOWN(I140*J140*F140/365,0))</f>
        <v/>
      </c>
      <c r="L140" s="855"/>
      <c r="M140" s="113">
        <f t="shared" ref="M140:M170" si="129">IF(H140="",M139,H140)</f>
        <v>0</v>
      </c>
      <c r="N140" s="127">
        <f t="shared" si="77"/>
        <v>0</v>
      </c>
      <c r="O140" s="113">
        <f t="shared" ref="O140:O170" si="130">IF(I140="",O139,I140)</f>
        <v>0</v>
      </c>
      <c r="P140" s="114">
        <f t="shared" si="78"/>
        <v>0</v>
      </c>
      <c r="Q140" s="586" t="str">
        <f t="shared" si="79"/>
        <v/>
      </c>
      <c r="R140" s="786"/>
      <c r="S140" s="787"/>
      <c r="T140" s="788"/>
      <c r="U140" s="349"/>
      <c r="V140" s="349"/>
      <c r="W140" s="343" t="str">
        <f t="shared" si="123"/>
        <v/>
      </c>
      <c r="X140" s="793"/>
      <c r="Y140" s="350"/>
      <c r="Z140" s="350"/>
      <c r="AA140" s="344">
        <f t="shared" si="82"/>
        <v>0.01</v>
      </c>
      <c r="AB140" s="345" t="str">
        <f t="shared" si="124"/>
        <v/>
      </c>
      <c r="AC140" s="796"/>
      <c r="AD140" s="346">
        <f t="shared" ref="AD140:AD170" si="131">IF(Y140="",AD139,Y140)</f>
        <v>1000000</v>
      </c>
      <c r="AE140" s="347">
        <f t="shared" si="87"/>
        <v>0</v>
      </c>
      <c r="AF140" s="346">
        <f t="shared" si="88"/>
        <v>1000000</v>
      </c>
      <c r="AG140" s="348">
        <f t="shared" si="89"/>
        <v>0</v>
      </c>
      <c r="AI140" s="322"/>
      <c r="AJ140" s="322"/>
      <c r="AK140" s="322"/>
      <c r="AL140" s="322"/>
      <c r="AM140" s="322"/>
      <c r="AN140" s="322"/>
      <c r="AO140" s="322"/>
      <c r="AP140" s="322"/>
      <c r="AQ140" s="322"/>
      <c r="AR140" s="322"/>
      <c r="AS140" s="322"/>
      <c r="AT140" s="322"/>
      <c r="AU140" s="322"/>
      <c r="AV140" s="322"/>
      <c r="AW140" s="322"/>
      <c r="AX140" s="322"/>
      <c r="AY140" s="322"/>
      <c r="AZ140" s="85" t="str">
        <f t="shared" si="80"/>
        <v/>
      </c>
      <c r="BD140" s="180"/>
      <c r="BE140" s="180"/>
      <c r="BK140" s="183" t="str">
        <f t="shared" ref="BK140:BK170" si="132">IF(N140=0,"",IF(N140=$BK$9,"","NG"))</f>
        <v/>
      </c>
      <c r="BL140" s="183" t="str">
        <f t="shared" ref="BL140:BL170" si="133">IF(P140=0,"",IF(P140=$BL$9,"","NG"))</f>
        <v/>
      </c>
      <c r="BM140" s="183">
        <f t="shared" si="81"/>
        <v>0</v>
      </c>
      <c r="BN140" s="187" t="str">
        <f t="shared" ref="BN140:BN145" si="134">IF(D140="","",IF(D140=E139,"NG",IF(D140&lt;E139,"NG",IF((D140-E139)&gt;1,"NG",""))))</f>
        <v/>
      </c>
      <c r="BO140" s="187" t="str">
        <f t="shared" si="125"/>
        <v/>
      </c>
      <c r="BP140" s="188">
        <f t="shared" si="126"/>
        <v>0</v>
      </c>
    </row>
    <row r="141" spans="1:68" x14ac:dyDescent="0.15">
      <c r="A141" s="734"/>
      <c r="B141" s="735"/>
      <c r="C141" s="736"/>
      <c r="D141" s="207"/>
      <c r="E141" s="207"/>
      <c r="F141" s="109" t="str">
        <f t="shared" si="127"/>
        <v/>
      </c>
      <c r="G141" s="852"/>
      <c r="H141" s="208"/>
      <c r="I141" s="208"/>
      <c r="J141" s="111" t="str">
        <f t="shared" ref="J141:J170" si="135">IF(J140="","",$J$11)</f>
        <v/>
      </c>
      <c r="K141" s="110" t="str">
        <f t="shared" si="128"/>
        <v/>
      </c>
      <c r="L141" s="855"/>
      <c r="M141" s="113">
        <f t="shared" si="129"/>
        <v>0</v>
      </c>
      <c r="N141" s="127">
        <f t="shared" ref="N141:N170" si="136">M140-M141</f>
        <v>0</v>
      </c>
      <c r="O141" s="113">
        <f t="shared" si="130"/>
        <v>0</v>
      </c>
      <c r="P141" s="114">
        <f t="shared" ref="P141:P170" si="137">O140-O141</f>
        <v>0</v>
      </c>
      <c r="Q141" s="586" t="str">
        <f t="shared" ref="Q141:Q170" si="138">IF(BM141&gt;0,$BK$6,"")</f>
        <v/>
      </c>
      <c r="R141" s="786"/>
      <c r="S141" s="787"/>
      <c r="T141" s="788"/>
      <c r="U141" s="349"/>
      <c r="V141" s="349"/>
      <c r="W141" s="343" t="str">
        <f t="shared" si="123"/>
        <v/>
      </c>
      <c r="X141" s="793"/>
      <c r="Y141" s="350"/>
      <c r="Z141" s="350"/>
      <c r="AA141" s="344">
        <f t="shared" si="82"/>
        <v>0.01</v>
      </c>
      <c r="AB141" s="345" t="str">
        <f t="shared" si="124"/>
        <v/>
      </c>
      <c r="AC141" s="796"/>
      <c r="AD141" s="346">
        <f t="shared" si="131"/>
        <v>1000000</v>
      </c>
      <c r="AE141" s="347">
        <f t="shared" si="87"/>
        <v>0</v>
      </c>
      <c r="AF141" s="346">
        <f t="shared" si="88"/>
        <v>1000000</v>
      </c>
      <c r="AG141" s="348">
        <f t="shared" si="89"/>
        <v>0</v>
      </c>
      <c r="AI141" s="322"/>
      <c r="AJ141" s="322"/>
      <c r="AK141" s="322"/>
      <c r="AL141" s="322"/>
      <c r="AM141" s="322"/>
      <c r="AN141" s="322"/>
      <c r="AO141" s="322"/>
      <c r="AP141" s="322"/>
      <c r="AQ141" s="322"/>
      <c r="AR141" s="322"/>
      <c r="AS141" s="322"/>
      <c r="AT141" s="322"/>
      <c r="AU141" s="322"/>
      <c r="AV141" s="322"/>
      <c r="AW141" s="322"/>
      <c r="AX141" s="322"/>
      <c r="AY141" s="322"/>
      <c r="AZ141" s="85" t="str">
        <f t="shared" ref="AZ141:AZ170" si="139">IF(BM141&gt;0,$BK$6,"")</f>
        <v/>
      </c>
      <c r="BD141" s="180"/>
      <c r="BE141" s="180"/>
      <c r="BK141" s="183" t="str">
        <f t="shared" si="132"/>
        <v/>
      </c>
      <c r="BL141" s="183" t="str">
        <f t="shared" si="133"/>
        <v/>
      </c>
      <c r="BM141" s="183">
        <f t="shared" ref="BM141:BM170" si="140">COUNTIF(BK141:BL141,"NG")</f>
        <v>0</v>
      </c>
      <c r="BN141" s="187" t="str">
        <f t="shared" si="134"/>
        <v/>
      </c>
      <c r="BO141" s="187" t="str">
        <f t="shared" si="125"/>
        <v/>
      </c>
      <c r="BP141" s="188">
        <f t="shared" si="126"/>
        <v>0</v>
      </c>
    </row>
    <row r="142" spans="1:68" x14ac:dyDescent="0.15">
      <c r="A142" s="734"/>
      <c r="B142" s="735"/>
      <c r="C142" s="736"/>
      <c r="D142" s="207"/>
      <c r="E142" s="207"/>
      <c r="F142" s="109" t="str">
        <f t="shared" si="127"/>
        <v/>
      </c>
      <c r="G142" s="852"/>
      <c r="H142" s="208"/>
      <c r="I142" s="208"/>
      <c r="J142" s="111" t="str">
        <f t="shared" si="135"/>
        <v/>
      </c>
      <c r="K142" s="110" t="str">
        <f t="shared" si="128"/>
        <v/>
      </c>
      <c r="L142" s="855"/>
      <c r="M142" s="113">
        <f t="shared" si="129"/>
        <v>0</v>
      </c>
      <c r="N142" s="127">
        <f t="shared" si="136"/>
        <v>0</v>
      </c>
      <c r="O142" s="113">
        <f t="shared" si="130"/>
        <v>0</v>
      </c>
      <c r="P142" s="114">
        <f t="shared" si="137"/>
        <v>0</v>
      </c>
      <c r="Q142" s="586" t="str">
        <f t="shared" si="138"/>
        <v/>
      </c>
      <c r="R142" s="786"/>
      <c r="S142" s="787"/>
      <c r="T142" s="788"/>
      <c r="U142" s="349"/>
      <c r="V142" s="349"/>
      <c r="W142" s="343" t="str">
        <f t="shared" si="123"/>
        <v/>
      </c>
      <c r="X142" s="793"/>
      <c r="Y142" s="350"/>
      <c r="Z142" s="350"/>
      <c r="AA142" s="344">
        <f t="shared" ref="AA142:AA170" si="141">IF(AA141="","",$AA$11)</f>
        <v>0.01</v>
      </c>
      <c r="AB142" s="345" t="str">
        <f t="shared" si="124"/>
        <v/>
      </c>
      <c r="AC142" s="796"/>
      <c r="AD142" s="346">
        <f t="shared" si="131"/>
        <v>1000000</v>
      </c>
      <c r="AE142" s="347">
        <f t="shared" si="87"/>
        <v>0</v>
      </c>
      <c r="AF142" s="346">
        <f t="shared" si="88"/>
        <v>1000000</v>
      </c>
      <c r="AG142" s="348">
        <f t="shared" si="89"/>
        <v>0</v>
      </c>
      <c r="AI142" s="322"/>
      <c r="AJ142" s="322"/>
      <c r="AK142" s="322"/>
      <c r="AL142" s="322"/>
      <c r="AM142" s="322"/>
      <c r="AN142" s="322"/>
      <c r="AO142" s="322"/>
      <c r="AP142" s="322"/>
      <c r="AQ142" s="322"/>
      <c r="AR142" s="322"/>
      <c r="AS142" s="322"/>
      <c r="AT142" s="322"/>
      <c r="AU142" s="322"/>
      <c r="AV142" s="322"/>
      <c r="AW142" s="322"/>
      <c r="AX142" s="322"/>
      <c r="AY142" s="322"/>
      <c r="AZ142" s="85" t="str">
        <f t="shared" si="139"/>
        <v/>
      </c>
      <c r="BD142" s="180"/>
      <c r="BE142" s="180"/>
      <c r="BK142" s="183" t="str">
        <f t="shared" si="132"/>
        <v/>
      </c>
      <c r="BL142" s="183" t="str">
        <f t="shared" si="133"/>
        <v/>
      </c>
      <c r="BM142" s="183">
        <f t="shared" si="140"/>
        <v>0</v>
      </c>
      <c r="BN142" s="187" t="str">
        <f t="shared" si="134"/>
        <v/>
      </c>
      <c r="BO142" s="187" t="str">
        <f t="shared" si="125"/>
        <v/>
      </c>
      <c r="BP142" s="188">
        <f t="shared" si="126"/>
        <v>0</v>
      </c>
    </row>
    <row r="143" spans="1:68" x14ac:dyDescent="0.15">
      <c r="A143" s="734"/>
      <c r="B143" s="735"/>
      <c r="C143" s="736"/>
      <c r="D143" s="207"/>
      <c r="E143" s="207"/>
      <c r="F143" s="109" t="str">
        <f t="shared" si="127"/>
        <v/>
      </c>
      <c r="G143" s="852"/>
      <c r="H143" s="208"/>
      <c r="I143" s="208"/>
      <c r="J143" s="111" t="str">
        <f t="shared" si="135"/>
        <v/>
      </c>
      <c r="K143" s="110" t="str">
        <f t="shared" si="128"/>
        <v/>
      </c>
      <c r="L143" s="855"/>
      <c r="M143" s="113">
        <f t="shared" si="129"/>
        <v>0</v>
      </c>
      <c r="N143" s="127">
        <f t="shared" si="136"/>
        <v>0</v>
      </c>
      <c r="O143" s="113">
        <f t="shared" si="130"/>
        <v>0</v>
      </c>
      <c r="P143" s="114">
        <f t="shared" si="137"/>
        <v>0</v>
      </c>
      <c r="Q143" s="586" t="str">
        <f t="shared" si="138"/>
        <v/>
      </c>
      <c r="R143" s="786"/>
      <c r="S143" s="787"/>
      <c r="T143" s="788"/>
      <c r="U143" s="349"/>
      <c r="V143" s="349"/>
      <c r="W143" s="343" t="str">
        <f t="shared" si="123"/>
        <v/>
      </c>
      <c r="X143" s="793"/>
      <c r="Y143" s="350"/>
      <c r="Z143" s="350"/>
      <c r="AA143" s="344">
        <f t="shared" si="141"/>
        <v>0.01</v>
      </c>
      <c r="AB143" s="345" t="str">
        <f t="shared" si="124"/>
        <v/>
      </c>
      <c r="AC143" s="796"/>
      <c r="AD143" s="346">
        <f t="shared" si="131"/>
        <v>1000000</v>
      </c>
      <c r="AE143" s="347">
        <f t="shared" si="87"/>
        <v>0</v>
      </c>
      <c r="AF143" s="346">
        <f t="shared" si="88"/>
        <v>1000000</v>
      </c>
      <c r="AG143" s="348">
        <f t="shared" si="89"/>
        <v>0</v>
      </c>
      <c r="AI143" s="322"/>
      <c r="AJ143" s="322"/>
      <c r="AK143" s="322"/>
      <c r="AL143" s="322"/>
      <c r="AM143" s="322"/>
      <c r="AN143" s="322"/>
      <c r="AO143" s="322"/>
      <c r="AP143" s="322"/>
      <c r="AQ143" s="322"/>
      <c r="AR143" s="322"/>
      <c r="AS143" s="322"/>
      <c r="AT143" s="322"/>
      <c r="AU143" s="322"/>
      <c r="AV143" s="322"/>
      <c r="AW143" s="322"/>
      <c r="AX143" s="322"/>
      <c r="AY143" s="322"/>
      <c r="AZ143" s="85" t="str">
        <f t="shared" si="139"/>
        <v/>
      </c>
      <c r="BD143" s="180"/>
      <c r="BE143" s="180"/>
      <c r="BK143" s="183" t="str">
        <f t="shared" si="132"/>
        <v/>
      </c>
      <c r="BL143" s="183" t="str">
        <f t="shared" si="133"/>
        <v/>
      </c>
      <c r="BM143" s="183">
        <f t="shared" si="140"/>
        <v>0</v>
      </c>
      <c r="BN143" s="187" t="str">
        <f t="shared" si="134"/>
        <v/>
      </c>
      <c r="BO143" s="187" t="str">
        <f t="shared" si="125"/>
        <v/>
      </c>
      <c r="BP143" s="188">
        <f t="shared" si="126"/>
        <v>0</v>
      </c>
    </row>
    <row r="144" spans="1:68" x14ac:dyDescent="0.15">
      <c r="A144" s="734"/>
      <c r="B144" s="735"/>
      <c r="C144" s="736"/>
      <c r="D144" s="207"/>
      <c r="E144" s="207"/>
      <c r="F144" s="109" t="str">
        <f t="shared" si="127"/>
        <v/>
      </c>
      <c r="G144" s="852"/>
      <c r="H144" s="208"/>
      <c r="I144" s="208"/>
      <c r="J144" s="111" t="str">
        <f t="shared" si="135"/>
        <v/>
      </c>
      <c r="K144" s="110" t="str">
        <f t="shared" si="128"/>
        <v/>
      </c>
      <c r="L144" s="855"/>
      <c r="M144" s="113">
        <f t="shared" si="129"/>
        <v>0</v>
      </c>
      <c r="N144" s="127">
        <f t="shared" si="136"/>
        <v>0</v>
      </c>
      <c r="O144" s="113">
        <f t="shared" si="130"/>
        <v>0</v>
      </c>
      <c r="P144" s="114">
        <f t="shared" si="137"/>
        <v>0</v>
      </c>
      <c r="Q144" s="586" t="str">
        <f t="shared" si="138"/>
        <v/>
      </c>
      <c r="R144" s="786"/>
      <c r="S144" s="787"/>
      <c r="T144" s="788"/>
      <c r="U144" s="349"/>
      <c r="V144" s="349"/>
      <c r="W144" s="343" t="str">
        <f t="shared" si="123"/>
        <v/>
      </c>
      <c r="X144" s="793"/>
      <c r="Y144" s="350"/>
      <c r="Z144" s="350"/>
      <c r="AA144" s="344">
        <f t="shared" si="141"/>
        <v>0.01</v>
      </c>
      <c r="AB144" s="345" t="str">
        <f t="shared" si="124"/>
        <v/>
      </c>
      <c r="AC144" s="796"/>
      <c r="AD144" s="346">
        <f t="shared" si="131"/>
        <v>1000000</v>
      </c>
      <c r="AE144" s="347">
        <f t="shared" si="87"/>
        <v>0</v>
      </c>
      <c r="AF144" s="346">
        <f t="shared" si="88"/>
        <v>1000000</v>
      </c>
      <c r="AG144" s="348">
        <f t="shared" si="89"/>
        <v>0</v>
      </c>
      <c r="AI144" s="322"/>
      <c r="AJ144" s="322"/>
      <c r="AK144" s="322"/>
      <c r="AL144" s="322"/>
      <c r="AM144" s="322"/>
      <c r="AN144" s="322"/>
      <c r="AO144" s="322"/>
      <c r="AP144" s="322"/>
      <c r="AQ144" s="322"/>
      <c r="AR144" s="322"/>
      <c r="AS144" s="322"/>
      <c r="AT144" s="322"/>
      <c r="AU144" s="322"/>
      <c r="AV144" s="322"/>
      <c r="AW144" s="322"/>
      <c r="AX144" s="322"/>
      <c r="AY144" s="322"/>
      <c r="AZ144" s="85" t="str">
        <f t="shared" si="139"/>
        <v/>
      </c>
      <c r="BD144" s="180"/>
      <c r="BE144" s="180"/>
      <c r="BK144" s="183" t="str">
        <f t="shared" si="132"/>
        <v/>
      </c>
      <c r="BL144" s="183" t="str">
        <f t="shared" si="133"/>
        <v/>
      </c>
      <c r="BM144" s="183">
        <f t="shared" si="140"/>
        <v>0</v>
      </c>
      <c r="BN144" s="187" t="str">
        <f t="shared" si="134"/>
        <v/>
      </c>
      <c r="BO144" s="187" t="str">
        <f t="shared" si="125"/>
        <v/>
      </c>
      <c r="BP144" s="188">
        <f t="shared" si="126"/>
        <v>0</v>
      </c>
    </row>
    <row r="145" spans="1:68" x14ac:dyDescent="0.15">
      <c r="A145" s="734"/>
      <c r="B145" s="735"/>
      <c r="C145" s="736"/>
      <c r="D145" s="207"/>
      <c r="E145" s="207"/>
      <c r="F145" s="109" t="str">
        <f t="shared" si="127"/>
        <v/>
      </c>
      <c r="G145" s="852"/>
      <c r="H145" s="208"/>
      <c r="I145" s="208"/>
      <c r="J145" s="111" t="str">
        <f t="shared" si="135"/>
        <v/>
      </c>
      <c r="K145" s="110" t="str">
        <f t="shared" si="128"/>
        <v/>
      </c>
      <c r="L145" s="855"/>
      <c r="M145" s="113">
        <f t="shared" si="129"/>
        <v>0</v>
      </c>
      <c r="N145" s="127">
        <f t="shared" si="136"/>
        <v>0</v>
      </c>
      <c r="O145" s="113">
        <f t="shared" si="130"/>
        <v>0</v>
      </c>
      <c r="P145" s="114">
        <f t="shared" si="137"/>
        <v>0</v>
      </c>
      <c r="Q145" s="586" t="str">
        <f t="shared" si="138"/>
        <v/>
      </c>
      <c r="R145" s="786"/>
      <c r="S145" s="787"/>
      <c r="T145" s="788"/>
      <c r="U145" s="349"/>
      <c r="V145" s="349"/>
      <c r="W145" s="343" t="str">
        <f t="shared" si="123"/>
        <v/>
      </c>
      <c r="X145" s="793"/>
      <c r="Y145" s="350"/>
      <c r="Z145" s="350"/>
      <c r="AA145" s="344">
        <f t="shared" si="141"/>
        <v>0.01</v>
      </c>
      <c r="AB145" s="345" t="str">
        <f t="shared" si="124"/>
        <v/>
      </c>
      <c r="AC145" s="796"/>
      <c r="AD145" s="346">
        <f t="shared" si="131"/>
        <v>1000000</v>
      </c>
      <c r="AE145" s="347">
        <f t="shared" si="87"/>
        <v>0</v>
      </c>
      <c r="AF145" s="346">
        <f t="shared" si="88"/>
        <v>1000000</v>
      </c>
      <c r="AG145" s="348">
        <f t="shared" si="89"/>
        <v>0</v>
      </c>
      <c r="AI145" s="322"/>
      <c r="AJ145" s="322"/>
      <c r="AK145" s="322"/>
      <c r="AL145" s="322"/>
      <c r="AM145" s="322"/>
      <c r="AN145" s="322"/>
      <c r="AO145" s="322"/>
      <c r="AP145" s="322"/>
      <c r="AQ145" s="322"/>
      <c r="AR145" s="322"/>
      <c r="AS145" s="322"/>
      <c r="AT145" s="322"/>
      <c r="AU145" s="322"/>
      <c r="AV145" s="322"/>
      <c r="AW145" s="322"/>
      <c r="AX145" s="322"/>
      <c r="AY145" s="322"/>
      <c r="AZ145" s="85" t="str">
        <f t="shared" si="139"/>
        <v/>
      </c>
      <c r="BD145" s="180"/>
      <c r="BE145" s="180"/>
      <c r="BK145" s="183" t="str">
        <f t="shared" si="132"/>
        <v/>
      </c>
      <c r="BL145" s="183" t="str">
        <f t="shared" si="133"/>
        <v/>
      </c>
      <c r="BM145" s="183">
        <f t="shared" si="140"/>
        <v>0</v>
      </c>
      <c r="BN145" s="187" t="str">
        <f t="shared" si="134"/>
        <v/>
      </c>
      <c r="BO145" s="187" t="str">
        <f>IF(E145="","",IF(E145&lt;D145,"NG",""))</f>
        <v/>
      </c>
      <c r="BP145" s="188">
        <f t="shared" si="126"/>
        <v>0</v>
      </c>
    </row>
    <row r="146" spans="1:68" ht="12.75" thickBot="1" x14ac:dyDescent="0.2">
      <c r="A146" s="737"/>
      <c r="B146" s="738"/>
      <c r="C146" s="739"/>
      <c r="D146" s="307" t="str">
        <f>IF(BP146&gt;0,$BN$6,"")</f>
        <v/>
      </c>
      <c r="E146" s="209"/>
      <c r="F146" s="115"/>
      <c r="G146" s="853"/>
      <c r="H146" s="213"/>
      <c r="I146" s="213"/>
      <c r="J146" s="117" t="str">
        <f t="shared" si="135"/>
        <v/>
      </c>
      <c r="K146" s="116"/>
      <c r="L146" s="856"/>
      <c r="M146" s="119">
        <f t="shared" si="129"/>
        <v>0</v>
      </c>
      <c r="N146" s="128">
        <f t="shared" si="136"/>
        <v>0</v>
      </c>
      <c r="O146" s="119">
        <f t="shared" si="130"/>
        <v>0</v>
      </c>
      <c r="P146" s="120">
        <f t="shared" si="137"/>
        <v>0</v>
      </c>
      <c r="Q146" s="586" t="str">
        <f t="shared" si="138"/>
        <v/>
      </c>
      <c r="R146" s="789"/>
      <c r="S146" s="790"/>
      <c r="T146" s="791"/>
      <c r="U146" s="351" t="str">
        <f>IF(BP146&gt;0,$AX$6,"")</f>
        <v/>
      </c>
      <c r="V146" s="352"/>
      <c r="W146" s="353"/>
      <c r="X146" s="794"/>
      <c r="Y146" s="354"/>
      <c r="Z146" s="354"/>
      <c r="AA146" s="363">
        <f t="shared" si="141"/>
        <v>0.01</v>
      </c>
      <c r="AB146" s="356"/>
      <c r="AC146" s="797"/>
      <c r="AD146" s="357">
        <f t="shared" si="131"/>
        <v>1000000</v>
      </c>
      <c r="AE146" s="358">
        <f t="shared" si="87"/>
        <v>0</v>
      </c>
      <c r="AF146" s="357">
        <f t="shared" si="88"/>
        <v>1000000</v>
      </c>
      <c r="AG146" s="359">
        <f t="shared" si="89"/>
        <v>0</v>
      </c>
      <c r="AI146" s="322"/>
      <c r="AJ146" s="322"/>
      <c r="AK146" s="322"/>
      <c r="AL146" s="322"/>
      <c r="AM146" s="322"/>
      <c r="AN146" s="322"/>
      <c r="AO146" s="322"/>
      <c r="AP146" s="322"/>
      <c r="AQ146" s="322"/>
      <c r="AR146" s="322"/>
      <c r="AS146" s="322"/>
      <c r="AT146" s="322"/>
      <c r="AU146" s="322"/>
      <c r="AV146" s="322"/>
      <c r="AW146" s="322"/>
      <c r="AX146" s="322"/>
      <c r="AY146" s="322"/>
      <c r="AZ146" s="85" t="str">
        <f t="shared" si="139"/>
        <v/>
      </c>
      <c r="BD146" s="180"/>
      <c r="BE146" s="180"/>
      <c r="BK146" s="183" t="str">
        <f t="shared" si="132"/>
        <v/>
      </c>
      <c r="BL146" s="183" t="str">
        <f t="shared" si="133"/>
        <v/>
      </c>
      <c r="BM146" s="183">
        <f t="shared" si="140"/>
        <v>0</v>
      </c>
      <c r="BN146" s="189"/>
      <c r="BO146" s="190"/>
      <c r="BP146" s="192">
        <f>SUM(BP139:BP145)</f>
        <v>0</v>
      </c>
    </row>
    <row r="147" spans="1:68" x14ac:dyDescent="0.15">
      <c r="A147" s="731" t="s">
        <v>229</v>
      </c>
      <c r="B147" s="732"/>
      <c r="C147" s="733"/>
      <c r="D147" s="210"/>
      <c r="E147" s="210"/>
      <c r="F147" s="103" t="str">
        <f t="shared" si="127"/>
        <v/>
      </c>
      <c r="G147" s="851" t="str">
        <f>IF(F147="","",SUM(F147:F154))</f>
        <v/>
      </c>
      <c r="H147" s="211"/>
      <c r="I147" s="211"/>
      <c r="J147" s="105" t="str">
        <f t="shared" si="135"/>
        <v/>
      </c>
      <c r="K147" s="104" t="str">
        <f t="shared" si="128"/>
        <v/>
      </c>
      <c r="L147" s="854" t="str">
        <f>IF(K147="","",SUM(K147:K154))</f>
        <v/>
      </c>
      <c r="M147" s="107">
        <f t="shared" si="129"/>
        <v>0</v>
      </c>
      <c r="N147" s="126">
        <f t="shared" si="136"/>
        <v>0</v>
      </c>
      <c r="O147" s="107">
        <f t="shared" si="130"/>
        <v>0</v>
      </c>
      <c r="P147" s="108">
        <f t="shared" si="137"/>
        <v>0</v>
      </c>
      <c r="Q147" s="586" t="str">
        <f t="shared" si="138"/>
        <v/>
      </c>
      <c r="R147" s="783" t="s">
        <v>229</v>
      </c>
      <c r="S147" s="784"/>
      <c r="T147" s="785"/>
      <c r="U147" s="404"/>
      <c r="V147" s="404"/>
      <c r="W147" s="336" t="str">
        <f t="shared" ref="W147:W153" si="142">IF(U147="","",V147-U147+1)</f>
        <v/>
      </c>
      <c r="X147" s="792" t="str">
        <f>IF(W147="","",SUM(W147:W154))</f>
        <v/>
      </c>
      <c r="Y147" s="405"/>
      <c r="Z147" s="405"/>
      <c r="AA147" s="360">
        <f t="shared" si="141"/>
        <v>0.01</v>
      </c>
      <c r="AB147" s="338" t="str">
        <f t="shared" ref="AB147:AB153" si="143">IF(U147="","",ROUNDDOWN(Z147*AA147*W147/365,0))</f>
        <v/>
      </c>
      <c r="AC147" s="795" t="str">
        <f>IF(AB147="","",SUM(AB147:AB154))</f>
        <v/>
      </c>
      <c r="AD147" s="339">
        <f t="shared" si="131"/>
        <v>1000000</v>
      </c>
      <c r="AE147" s="361">
        <f t="shared" si="87"/>
        <v>0</v>
      </c>
      <c r="AF147" s="339">
        <f t="shared" si="88"/>
        <v>1000000</v>
      </c>
      <c r="AG147" s="362">
        <f t="shared" si="89"/>
        <v>0</v>
      </c>
      <c r="AI147" s="322"/>
      <c r="AJ147" s="322"/>
      <c r="AK147" s="322"/>
      <c r="AL147" s="322"/>
      <c r="AM147" s="322"/>
      <c r="AN147" s="322"/>
      <c r="AO147" s="322"/>
      <c r="AP147" s="322"/>
      <c r="AQ147" s="322"/>
      <c r="AR147" s="322"/>
      <c r="AS147" s="322"/>
      <c r="AT147" s="322"/>
      <c r="AU147" s="322"/>
      <c r="AV147" s="322"/>
      <c r="AW147" s="322"/>
      <c r="AX147" s="322"/>
      <c r="AY147" s="322"/>
      <c r="AZ147" s="85" t="str">
        <f t="shared" si="139"/>
        <v/>
      </c>
      <c r="BD147" s="180"/>
      <c r="BE147" s="180"/>
      <c r="BK147" s="183" t="str">
        <f t="shared" si="132"/>
        <v/>
      </c>
      <c r="BL147" s="183" t="str">
        <f t="shared" si="133"/>
        <v/>
      </c>
      <c r="BM147" s="183">
        <f t="shared" si="140"/>
        <v>0</v>
      </c>
      <c r="BN147" s="187" t="str">
        <f>IF(D147="","",IF(D147&gt;E147,"NG",""))</f>
        <v/>
      </c>
      <c r="BO147" s="187" t="str">
        <f t="shared" ref="BO147:BO152" si="144">IF(E147="","",IF(D148="","",IF(E147&gt;D148,"NG","")))</f>
        <v/>
      </c>
      <c r="BP147" s="188">
        <f t="shared" ref="BP147:BP153" si="145">COUNTIF(BN147:BO147,"NG")</f>
        <v>0</v>
      </c>
    </row>
    <row r="148" spans="1:68" x14ac:dyDescent="0.15">
      <c r="A148" s="734"/>
      <c r="B148" s="735"/>
      <c r="C148" s="736"/>
      <c r="D148" s="207"/>
      <c r="E148" s="207"/>
      <c r="F148" s="109" t="str">
        <f t="shared" si="127"/>
        <v/>
      </c>
      <c r="G148" s="852"/>
      <c r="H148" s="208"/>
      <c r="I148" s="208"/>
      <c r="J148" s="111" t="str">
        <f t="shared" si="135"/>
        <v/>
      </c>
      <c r="K148" s="110" t="str">
        <f t="shared" si="128"/>
        <v/>
      </c>
      <c r="L148" s="855"/>
      <c r="M148" s="113">
        <f t="shared" si="129"/>
        <v>0</v>
      </c>
      <c r="N148" s="127">
        <f t="shared" si="136"/>
        <v>0</v>
      </c>
      <c r="O148" s="113">
        <f t="shared" si="130"/>
        <v>0</v>
      </c>
      <c r="P148" s="114">
        <f t="shared" si="137"/>
        <v>0</v>
      </c>
      <c r="Q148" s="586" t="str">
        <f t="shared" si="138"/>
        <v/>
      </c>
      <c r="R148" s="786"/>
      <c r="S148" s="787"/>
      <c r="T148" s="788"/>
      <c r="U148" s="349"/>
      <c r="V148" s="349"/>
      <c r="W148" s="343" t="str">
        <f t="shared" si="142"/>
        <v/>
      </c>
      <c r="X148" s="793"/>
      <c r="Y148" s="350"/>
      <c r="Z148" s="350"/>
      <c r="AA148" s="344">
        <f t="shared" si="141"/>
        <v>0.01</v>
      </c>
      <c r="AB148" s="345" t="str">
        <f t="shared" si="143"/>
        <v/>
      </c>
      <c r="AC148" s="796"/>
      <c r="AD148" s="346">
        <f t="shared" si="131"/>
        <v>1000000</v>
      </c>
      <c r="AE148" s="347">
        <f t="shared" ref="AE148:AE170" si="146">AD147-AD148</f>
        <v>0</v>
      </c>
      <c r="AF148" s="346">
        <f t="shared" ref="AF148:AF170" si="147">IF(Z148="",AF147,Z148)</f>
        <v>1000000</v>
      </c>
      <c r="AG148" s="348">
        <f t="shared" ref="AG148:AG170" si="148">AF147-AF148</f>
        <v>0</v>
      </c>
      <c r="AI148" s="322"/>
      <c r="AJ148" s="322"/>
      <c r="AK148" s="322"/>
      <c r="AL148" s="322"/>
      <c r="AM148" s="322"/>
      <c r="AN148" s="322"/>
      <c r="AO148" s="322"/>
      <c r="AP148" s="322"/>
      <c r="AQ148" s="322"/>
      <c r="AR148" s="322"/>
      <c r="AS148" s="322"/>
      <c r="AT148" s="322"/>
      <c r="AU148" s="322"/>
      <c r="AV148" s="322"/>
      <c r="AW148" s="322"/>
      <c r="AX148" s="322"/>
      <c r="AY148" s="322"/>
      <c r="AZ148" s="85" t="str">
        <f t="shared" si="139"/>
        <v/>
      </c>
      <c r="BD148" s="180"/>
      <c r="BE148" s="180"/>
      <c r="BK148" s="183" t="str">
        <f t="shared" si="132"/>
        <v/>
      </c>
      <c r="BL148" s="183" t="str">
        <f t="shared" si="133"/>
        <v/>
      </c>
      <c r="BM148" s="183">
        <f t="shared" si="140"/>
        <v>0</v>
      </c>
      <c r="BN148" s="187" t="str">
        <f t="shared" ref="BN148:BN153" si="149">IF(D148="","",IF(D148=E147,"NG",IF(D148&lt;E147,"NG",IF((D148-E147)&gt;1,"NG",""))))</f>
        <v/>
      </c>
      <c r="BO148" s="187" t="str">
        <f t="shared" si="144"/>
        <v/>
      </c>
      <c r="BP148" s="188">
        <f t="shared" si="145"/>
        <v>0</v>
      </c>
    </row>
    <row r="149" spans="1:68" x14ac:dyDescent="0.15">
      <c r="A149" s="734"/>
      <c r="B149" s="735"/>
      <c r="C149" s="736"/>
      <c r="D149" s="207"/>
      <c r="E149" s="207"/>
      <c r="F149" s="109" t="str">
        <f t="shared" si="127"/>
        <v/>
      </c>
      <c r="G149" s="852"/>
      <c r="H149" s="208"/>
      <c r="I149" s="208"/>
      <c r="J149" s="111" t="str">
        <f t="shared" si="135"/>
        <v/>
      </c>
      <c r="K149" s="110" t="str">
        <f t="shared" si="128"/>
        <v/>
      </c>
      <c r="L149" s="855"/>
      <c r="M149" s="113">
        <f t="shared" si="129"/>
        <v>0</v>
      </c>
      <c r="N149" s="127">
        <f t="shared" si="136"/>
        <v>0</v>
      </c>
      <c r="O149" s="113">
        <f t="shared" si="130"/>
        <v>0</v>
      </c>
      <c r="P149" s="114">
        <f t="shared" si="137"/>
        <v>0</v>
      </c>
      <c r="Q149" s="586" t="str">
        <f t="shared" si="138"/>
        <v/>
      </c>
      <c r="R149" s="786"/>
      <c r="S149" s="787"/>
      <c r="T149" s="788"/>
      <c r="U149" s="349"/>
      <c r="V149" s="349"/>
      <c r="W149" s="343" t="str">
        <f t="shared" si="142"/>
        <v/>
      </c>
      <c r="X149" s="793"/>
      <c r="Y149" s="350"/>
      <c r="Z149" s="350"/>
      <c r="AA149" s="344">
        <f t="shared" si="141"/>
        <v>0.01</v>
      </c>
      <c r="AB149" s="345" t="str">
        <f t="shared" si="143"/>
        <v/>
      </c>
      <c r="AC149" s="796"/>
      <c r="AD149" s="346">
        <f t="shared" si="131"/>
        <v>1000000</v>
      </c>
      <c r="AE149" s="347">
        <f t="shared" si="146"/>
        <v>0</v>
      </c>
      <c r="AF149" s="346">
        <f t="shared" si="147"/>
        <v>1000000</v>
      </c>
      <c r="AG149" s="348">
        <f t="shared" si="148"/>
        <v>0</v>
      </c>
      <c r="AI149" s="322"/>
      <c r="AJ149" s="322"/>
      <c r="AK149" s="322"/>
      <c r="AL149" s="322"/>
      <c r="AM149" s="322"/>
      <c r="AN149" s="322"/>
      <c r="AO149" s="322"/>
      <c r="AP149" s="322"/>
      <c r="AQ149" s="322"/>
      <c r="AR149" s="322"/>
      <c r="AS149" s="322"/>
      <c r="AT149" s="322"/>
      <c r="AU149" s="322"/>
      <c r="AV149" s="322"/>
      <c r="AW149" s="322"/>
      <c r="AX149" s="322"/>
      <c r="AY149" s="322"/>
      <c r="AZ149" s="85" t="str">
        <f t="shared" si="139"/>
        <v/>
      </c>
      <c r="BD149" s="180"/>
      <c r="BE149" s="180"/>
      <c r="BK149" s="183" t="str">
        <f t="shared" si="132"/>
        <v/>
      </c>
      <c r="BL149" s="183" t="str">
        <f t="shared" si="133"/>
        <v/>
      </c>
      <c r="BM149" s="183">
        <f t="shared" si="140"/>
        <v>0</v>
      </c>
      <c r="BN149" s="187" t="str">
        <f t="shared" si="149"/>
        <v/>
      </c>
      <c r="BO149" s="187" t="str">
        <f t="shared" si="144"/>
        <v/>
      </c>
      <c r="BP149" s="188">
        <f t="shared" si="145"/>
        <v>0</v>
      </c>
    </row>
    <row r="150" spans="1:68" x14ac:dyDescent="0.15">
      <c r="A150" s="734"/>
      <c r="B150" s="735"/>
      <c r="C150" s="736"/>
      <c r="D150" s="207"/>
      <c r="E150" s="207"/>
      <c r="F150" s="109" t="str">
        <f t="shared" si="127"/>
        <v/>
      </c>
      <c r="G150" s="852"/>
      <c r="H150" s="208"/>
      <c r="I150" s="208"/>
      <c r="J150" s="111" t="str">
        <f t="shared" si="135"/>
        <v/>
      </c>
      <c r="K150" s="110" t="str">
        <f t="shared" si="128"/>
        <v/>
      </c>
      <c r="L150" s="855"/>
      <c r="M150" s="113">
        <f t="shared" si="129"/>
        <v>0</v>
      </c>
      <c r="N150" s="127">
        <f t="shared" si="136"/>
        <v>0</v>
      </c>
      <c r="O150" s="113">
        <f t="shared" si="130"/>
        <v>0</v>
      </c>
      <c r="P150" s="114">
        <f t="shared" si="137"/>
        <v>0</v>
      </c>
      <c r="Q150" s="586" t="str">
        <f t="shared" si="138"/>
        <v/>
      </c>
      <c r="R150" s="786"/>
      <c r="S150" s="787"/>
      <c r="T150" s="788"/>
      <c r="U150" s="349"/>
      <c r="V150" s="349"/>
      <c r="W150" s="343" t="str">
        <f t="shared" si="142"/>
        <v/>
      </c>
      <c r="X150" s="793"/>
      <c r="Y150" s="350"/>
      <c r="Z150" s="350"/>
      <c r="AA150" s="344">
        <f t="shared" si="141"/>
        <v>0.01</v>
      </c>
      <c r="AB150" s="345" t="str">
        <f t="shared" si="143"/>
        <v/>
      </c>
      <c r="AC150" s="796"/>
      <c r="AD150" s="346">
        <f t="shared" si="131"/>
        <v>1000000</v>
      </c>
      <c r="AE150" s="347">
        <f t="shared" si="146"/>
        <v>0</v>
      </c>
      <c r="AF150" s="346">
        <f t="shared" si="147"/>
        <v>1000000</v>
      </c>
      <c r="AG150" s="348">
        <f t="shared" si="148"/>
        <v>0</v>
      </c>
      <c r="AI150" s="322"/>
      <c r="AJ150" s="322"/>
      <c r="AK150" s="322"/>
      <c r="AL150" s="322"/>
      <c r="AM150" s="322"/>
      <c r="AN150" s="322"/>
      <c r="AO150" s="322"/>
      <c r="AP150" s="322"/>
      <c r="AQ150" s="322"/>
      <c r="AR150" s="322"/>
      <c r="AS150" s="322"/>
      <c r="AT150" s="322"/>
      <c r="AU150" s="322"/>
      <c r="AV150" s="322"/>
      <c r="AW150" s="322"/>
      <c r="AX150" s="322"/>
      <c r="AY150" s="322"/>
      <c r="AZ150" s="85" t="str">
        <f t="shared" si="139"/>
        <v/>
      </c>
      <c r="BD150" s="180"/>
      <c r="BE150" s="180"/>
      <c r="BK150" s="183" t="str">
        <f t="shared" si="132"/>
        <v/>
      </c>
      <c r="BL150" s="183" t="str">
        <f t="shared" si="133"/>
        <v/>
      </c>
      <c r="BM150" s="183">
        <f t="shared" si="140"/>
        <v>0</v>
      </c>
      <c r="BN150" s="187" t="str">
        <f t="shared" si="149"/>
        <v/>
      </c>
      <c r="BO150" s="187" t="str">
        <f t="shared" si="144"/>
        <v/>
      </c>
      <c r="BP150" s="188">
        <f t="shared" si="145"/>
        <v>0</v>
      </c>
    </row>
    <row r="151" spans="1:68" x14ac:dyDescent="0.15">
      <c r="A151" s="734"/>
      <c r="B151" s="735"/>
      <c r="C151" s="736"/>
      <c r="D151" s="207"/>
      <c r="E151" s="207"/>
      <c r="F151" s="109" t="str">
        <f t="shared" si="127"/>
        <v/>
      </c>
      <c r="G151" s="852"/>
      <c r="H151" s="208"/>
      <c r="I151" s="208"/>
      <c r="J151" s="111" t="str">
        <f t="shared" si="135"/>
        <v/>
      </c>
      <c r="K151" s="110" t="str">
        <f t="shared" si="128"/>
        <v/>
      </c>
      <c r="L151" s="855"/>
      <c r="M151" s="113">
        <f t="shared" si="129"/>
        <v>0</v>
      </c>
      <c r="N151" s="127">
        <f t="shared" si="136"/>
        <v>0</v>
      </c>
      <c r="O151" s="113">
        <f t="shared" si="130"/>
        <v>0</v>
      </c>
      <c r="P151" s="114">
        <f t="shared" si="137"/>
        <v>0</v>
      </c>
      <c r="Q151" s="586" t="str">
        <f t="shared" si="138"/>
        <v/>
      </c>
      <c r="R151" s="786"/>
      <c r="S151" s="787"/>
      <c r="T151" s="788"/>
      <c r="U151" s="349"/>
      <c r="V151" s="349"/>
      <c r="W151" s="343" t="str">
        <f t="shared" si="142"/>
        <v/>
      </c>
      <c r="X151" s="793"/>
      <c r="Y151" s="350"/>
      <c r="Z151" s="350"/>
      <c r="AA151" s="344">
        <f t="shared" si="141"/>
        <v>0.01</v>
      </c>
      <c r="AB151" s="345" t="str">
        <f t="shared" si="143"/>
        <v/>
      </c>
      <c r="AC151" s="796"/>
      <c r="AD151" s="346">
        <f t="shared" si="131"/>
        <v>1000000</v>
      </c>
      <c r="AE151" s="347">
        <f t="shared" si="146"/>
        <v>0</v>
      </c>
      <c r="AF151" s="346">
        <f t="shared" si="147"/>
        <v>1000000</v>
      </c>
      <c r="AG151" s="348">
        <f t="shared" si="148"/>
        <v>0</v>
      </c>
      <c r="AI151" s="322"/>
      <c r="AJ151" s="322"/>
      <c r="AK151" s="322"/>
      <c r="AL151" s="322"/>
      <c r="AM151" s="322"/>
      <c r="AN151" s="322"/>
      <c r="AO151" s="322"/>
      <c r="AP151" s="322"/>
      <c r="AQ151" s="322"/>
      <c r="AR151" s="322"/>
      <c r="AS151" s="322"/>
      <c r="AT151" s="322"/>
      <c r="AU151" s="322"/>
      <c r="AV151" s="322"/>
      <c r="AW151" s="322"/>
      <c r="AX151" s="322"/>
      <c r="AY151" s="322"/>
      <c r="AZ151" s="85" t="str">
        <f t="shared" si="139"/>
        <v/>
      </c>
      <c r="BD151" s="180"/>
      <c r="BE151" s="180"/>
      <c r="BK151" s="183" t="str">
        <f t="shared" si="132"/>
        <v/>
      </c>
      <c r="BL151" s="183" t="str">
        <f t="shared" si="133"/>
        <v/>
      </c>
      <c r="BM151" s="183">
        <f t="shared" si="140"/>
        <v>0</v>
      </c>
      <c r="BN151" s="187" t="str">
        <f t="shared" si="149"/>
        <v/>
      </c>
      <c r="BO151" s="187" t="str">
        <f t="shared" si="144"/>
        <v/>
      </c>
      <c r="BP151" s="188">
        <f t="shared" si="145"/>
        <v>0</v>
      </c>
    </row>
    <row r="152" spans="1:68" x14ac:dyDescent="0.15">
      <c r="A152" s="734"/>
      <c r="B152" s="735"/>
      <c r="C152" s="736"/>
      <c r="D152" s="207"/>
      <c r="E152" s="207"/>
      <c r="F152" s="109" t="str">
        <f t="shared" si="127"/>
        <v/>
      </c>
      <c r="G152" s="852"/>
      <c r="H152" s="208"/>
      <c r="I152" s="208"/>
      <c r="J152" s="111" t="str">
        <f t="shared" si="135"/>
        <v/>
      </c>
      <c r="K152" s="110" t="str">
        <f t="shared" si="128"/>
        <v/>
      </c>
      <c r="L152" s="855"/>
      <c r="M152" s="113">
        <f t="shared" si="129"/>
        <v>0</v>
      </c>
      <c r="N152" s="127">
        <f t="shared" si="136"/>
        <v>0</v>
      </c>
      <c r="O152" s="113">
        <f t="shared" si="130"/>
        <v>0</v>
      </c>
      <c r="P152" s="114">
        <f t="shared" si="137"/>
        <v>0</v>
      </c>
      <c r="Q152" s="586" t="str">
        <f t="shared" si="138"/>
        <v/>
      </c>
      <c r="R152" s="786"/>
      <c r="S152" s="787"/>
      <c r="T152" s="788"/>
      <c r="U152" s="349"/>
      <c r="V152" s="349"/>
      <c r="W152" s="343" t="str">
        <f t="shared" si="142"/>
        <v/>
      </c>
      <c r="X152" s="793"/>
      <c r="Y152" s="350"/>
      <c r="Z152" s="350"/>
      <c r="AA152" s="344">
        <f t="shared" si="141"/>
        <v>0.01</v>
      </c>
      <c r="AB152" s="345" t="str">
        <f t="shared" si="143"/>
        <v/>
      </c>
      <c r="AC152" s="796"/>
      <c r="AD152" s="346">
        <f t="shared" si="131"/>
        <v>1000000</v>
      </c>
      <c r="AE152" s="347">
        <f t="shared" si="146"/>
        <v>0</v>
      </c>
      <c r="AF152" s="346">
        <f t="shared" si="147"/>
        <v>1000000</v>
      </c>
      <c r="AG152" s="348">
        <f t="shared" si="148"/>
        <v>0</v>
      </c>
      <c r="AI152" s="322"/>
      <c r="AJ152" s="322"/>
      <c r="AK152" s="322"/>
      <c r="AL152" s="322"/>
      <c r="AM152" s="322"/>
      <c r="AN152" s="322"/>
      <c r="AO152" s="322"/>
      <c r="AP152" s="322"/>
      <c r="AQ152" s="322"/>
      <c r="AR152" s="322"/>
      <c r="AS152" s="322"/>
      <c r="AT152" s="322"/>
      <c r="AU152" s="322"/>
      <c r="AV152" s="322"/>
      <c r="AW152" s="322"/>
      <c r="AX152" s="322"/>
      <c r="AY152" s="322"/>
      <c r="AZ152" s="85" t="str">
        <f t="shared" si="139"/>
        <v/>
      </c>
      <c r="BD152" s="180"/>
      <c r="BE152" s="180"/>
      <c r="BK152" s="183" t="str">
        <f t="shared" si="132"/>
        <v/>
      </c>
      <c r="BL152" s="183" t="str">
        <f t="shared" si="133"/>
        <v/>
      </c>
      <c r="BM152" s="183">
        <f t="shared" si="140"/>
        <v>0</v>
      </c>
      <c r="BN152" s="187" t="str">
        <f t="shared" si="149"/>
        <v/>
      </c>
      <c r="BO152" s="187" t="str">
        <f t="shared" si="144"/>
        <v/>
      </c>
      <c r="BP152" s="188">
        <f t="shared" si="145"/>
        <v>0</v>
      </c>
    </row>
    <row r="153" spans="1:68" x14ac:dyDescent="0.15">
      <c r="A153" s="734"/>
      <c r="B153" s="735"/>
      <c r="C153" s="736"/>
      <c r="D153" s="207"/>
      <c r="E153" s="207"/>
      <c r="F153" s="109" t="str">
        <f t="shared" si="127"/>
        <v/>
      </c>
      <c r="G153" s="852"/>
      <c r="H153" s="208"/>
      <c r="I153" s="208"/>
      <c r="J153" s="111" t="str">
        <f t="shared" si="135"/>
        <v/>
      </c>
      <c r="K153" s="110" t="str">
        <f t="shared" si="128"/>
        <v/>
      </c>
      <c r="L153" s="855"/>
      <c r="M153" s="113">
        <f t="shared" si="129"/>
        <v>0</v>
      </c>
      <c r="N153" s="127">
        <f t="shared" si="136"/>
        <v>0</v>
      </c>
      <c r="O153" s="113">
        <f t="shared" si="130"/>
        <v>0</v>
      </c>
      <c r="P153" s="114">
        <f t="shared" si="137"/>
        <v>0</v>
      </c>
      <c r="Q153" s="586" t="str">
        <f t="shared" si="138"/>
        <v/>
      </c>
      <c r="R153" s="786"/>
      <c r="S153" s="787"/>
      <c r="T153" s="788"/>
      <c r="U153" s="349"/>
      <c r="V153" s="349"/>
      <c r="W153" s="343" t="str">
        <f t="shared" si="142"/>
        <v/>
      </c>
      <c r="X153" s="793"/>
      <c r="Y153" s="350"/>
      <c r="Z153" s="350"/>
      <c r="AA153" s="344">
        <f t="shared" si="141"/>
        <v>0.01</v>
      </c>
      <c r="AB153" s="345" t="str">
        <f t="shared" si="143"/>
        <v/>
      </c>
      <c r="AC153" s="796"/>
      <c r="AD153" s="346">
        <f t="shared" si="131"/>
        <v>1000000</v>
      </c>
      <c r="AE153" s="347">
        <f t="shared" si="146"/>
        <v>0</v>
      </c>
      <c r="AF153" s="346">
        <f t="shared" si="147"/>
        <v>1000000</v>
      </c>
      <c r="AG153" s="348">
        <f t="shared" si="148"/>
        <v>0</v>
      </c>
      <c r="AI153" s="322"/>
      <c r="AJ153" s="322"/>
      <c r="AK153" s="322"/>
      <c r="AL153" s="322"/>
      <c r="AM153" s="322"/>
      <c r="AN153" s="322"/>
      <c r="AO153" s="322"/>
      <c r="AP153" s="322"/>
      <c r="AQ153" s="322"/>
      <c r="AR153" s="322"/>
      <c r="AS153" s="322"/>
      <c r="AT153" s="322"/>
      <c r="AU153" s="322"/>
      <c r="AV153" s="322"/>
      <c r="AW153" s="322"/>
      <c r="AX153" s="322"/>
      <c r="AY153" s="322"/>
      <c r="AZ153" s="85" t="str">
        <f t="shared" si="139"/>
        <v/>
      </c>
      <c r="BD153" s="180"/>
      <c r="BE153" s="180"/>
      <c r="BK153" s="183" t="str">
        <f t="shared" si="132"/>
        <v/>
      </c>
      <c r="BL153" s="183" t="str">
        <f t="shared" si="133"/>
        <v/>
      </c>
      <c r="BM153" s="183">
        <f t="shared" si="140"/>
        <v>0</v>
      </c>
      <c r="BN153" s="187" t="str">
        <f t="shared" si="149"/>
        <v/>
      </c>
      <c r="BO153" s="187" t="str">
        <f>IF(E153="","",IF(E153&lt;D153,"NG",""))</f>
        <v/>
      </c>
      <c r="BP153" s="188">
        <f t="shared" si="145"/>
        <v>0</v>
      </c>
    </row>
    <row r="154" spans="1:68" ht="12.75" thickBot="1" x14ac:dyDescent="0.2">
      <c r="A154" s="737"/>
      <c r="B154" s="738"/>
      <c r="C154" s="739"/>
      <c r="D154" s="307" t="str">
        <f>IF(BP154&gt;0,$BN$6,"")</f>
        <v/>
      </c>
      <c r="E154" s="209"/>
      <c r="F154" s="115"/>
      <c r="G154" s="853"/>
      <c r="H154" s="213"/>
      <c r="I154" s="213"/>
      <c r="J154" s="117" t="str">
        <f t="shared" si="135"/>
        <v/>
      </c>
      <c r="K154" s="116"/>
      <c r="L154" s="856"/>
      <c r="M154" s="119">
        <f t="shared" si="129"/>
        <v>0</v>
      </c>
      <c r="N154" s="128">
        <f t="shared" si="136"/>
        <v>0</v>
      </c>
      <c r="O154" s="119">
        <f t="shared" si="130"/>
        <v>0</v>
      </c>
      <c r="P154" s="120">
        <f t="shared" si="137"/>
        <v>0</v>
      </c>
      <c r="Q154" s="586" t="str">
        <f t="shared" si="138"/>
        <v/>
      </c>
      <c r="R154" s="789"/>
      <c r="S154" s="790"/>
      <c r="T154" s="791"/>
      <c r="U154" s="351" t="str">
        <f>IF(BP154&gt;0,$AX$6,"")</f>
        <v/>
      </c>
      <c r="V154" s="352"/>
      <c r="W154" s="353"/>
      <c r="X154" s="794"/>
      <c r="Y154" s="354"/>
      <c r="Z154" s="354"/>
      <c r="AA154" s="355">
        <f t="shared" si="141"/>
        <v>0.01</v>
      </c>
      <c r="AB154" s="356"/>
      <c r="AC154" s="797"/>
      <c r="AD154" s="357">
        <f t="shared" si="131"/>
        <v>1000000</v>
      </c>
      <c r="AE154" s="358">
        <f t="shared" si="146"/>
        <v>0</v>
      </c>
      <c r="AF154" s="357">
        <f t="shared" si="147"/>
        <v>1000000</v>
      </c>
      <c r="AG154" s="359">
        <f t="shared" si="148"/>
        <v>0</v>
      </c>
      <c r="AI154" s="322"/>
      <c r="AJ154" s="322"/>
      <c r="AK154" s="322"/>
      <c r="AL154" s="322"/>
      <c r="AM154" s="322"/>
      <c r="AN154" s="322"/>
      <c r="AO154" s="322"/>
      <c r="AP154" s="322"/>
      <c r="AQ154" s="322"/>
      <c r="AR154" s="322"/>
      <c r="AS154" s="322"/>
      <c r="AT154" s="322"/>
      <c r="AU154" s="322"/>
      <c r="AV154" s="322"/>
      <c r="AW154" s="322"/>
      <c r="AX154" s="322"/>
      <c r="AY154" s="322"/>
      <c r="AZ154" s="85" t="str">
        <f t="shared" si="139"/>
        <v/>
      </c>
      <c r="BD154" s="180"/>
      <c r="BE154" s="180"/>
      <c r="BK154" s="183" t="str">
        <f t="shared" si="132"/>
        <v/>
      </c>
      <c r="BL154" s="183" t="str">
        <f t="shared" si="133"/>
        <v/>
      </c>
      <c r="BM154" s="183">
        <f t="shared" si="140"/>
        <v>0</v>
      </c>
      <c r="BN154" s="189"/>
      <c r="BO154" s="190"/>
      <c r="BP154" s="192">
        <f>SUM(BP147:BP153)</f>
        <v>0</v>
      </c>
    </row>
    <row r="155" spans="1:68" x14ac:dyDescent="0.15">
      <c r="A155" s="731" t="s">
        <v>668</v>
      </c>
      <c r="B155" s="732"/>
      <c r="C155" s="733"/>
      <c r="D155" s="210"/>
      <c r="E155" s="210"/>
      <c r="F155" s="103" t="str">
        <f t="shared" si="127"/>
        <v/>
      </c>
      <c r="G155" s="851" t="str">
        <f>IF(F155="","",SUM(F155:F162))</f>
        <v/>
      </c>
      <c r="H155" s="211"/>
      <c r="I155" s="211"/>
      <c r="J155" s="79" t="str">
        <f t="shared" si="135"/>
        <v/>
      </c>
      <c r="K155" s="104" t="str">
        <f t="shared" si="128"/>
        <v/>
      </c>
      <c r="L155" s="854" t="str">
        <f>IF(K155="","",SUM(K155:K162))</f>
        <v/>
      </c>
      <c r="M155" s="107">
        <f t="shared" si="129"/>
        <v>0</v>
      </c>
      <c r="N155" s="161">
        <f t="shared" si="136"/>
        <v>0</v>
      </c>
      <c r="O155" s="107">
        <f t="shared" si="130"/>
        <v>0</v>
      </c>
      <c r="P155" s="162">
        <f t="shared" si="137"/>
        <v>0</v>
      </c>
      <c r="Q155" s="586" t="str">
        <f t="shared" si="138"/>
        <v/>
      </c>
      <c r="R155" s="783" t="s">
        <v>668</v>
      </c>
      <c r="S155" s="784"/>
      <c r="T155" s="785"/>
      <c r="U155" s="404"/>
      <c r="V155" s="404"/>
      <c r="W155" s="336" t="str">
        <f t="shared" ref="W155:W161" si="150">IF(U155="","",V155-U155+1)</f>
        <v/>
      </c>
      <c r="X155" s="792" t="str">
        <f>IF(W155="","",SUM(W155:W162))</f>
        <v/>
      </c>
      <c r="Y155" s="405"/>
      <c r="Z155" s="405"/>
      <c r="AA155" s="395">
        <f t="shared" si="141"/>
        <v>0.01</v>
      </c>
      <c r="AB155" s="338" t="str">
        <f t="shared" ref="AB155:AB161" si="151">IF(U155="","",ROUNDDOWN(Z155*AA155*W155/365,0))</f>
        <v/>
      </c>
      <c r="AC155" s="795" t="str">
        <f>IF(AB155="","",SUM(AB155:AB162))</f>
        <v/>
      </c>
      <c r="AD155" s="339">
        <f t="shared" si="131"/>
        <v>1000000</v>
      </c>
      <c r="AE155" s="406">
        <f t="shared" si="146"/>
        <v>0</v>
      </c>
      <c r="AF155" s="339">
        <f t="shared" si="147"/>
        <v>1000000</v>
      </c>
      <c r="AG155" s="407">
        <f t="shared" si="148"/>
        <v>0</v>
      </c>
      <c r="AI155" s="323"/>
      <c r="AJ155" s="323"/>
      <c r="AK155" s="323"/>
      <c r="AL155" s="323"/>
      <c r="AM155" s="323"/>
      <c r="AN155" s="323"/>
      <c r="AO155" s="323"/>
      <c r="AP155" s="323"/>
      <c r="AQ155" s="323"/>
      <c r="AR155" s="323"/>
      <c r="AS155" s="323"/>
      <c r="AT155" s="323"/>
      <c r="AU155" s="323"/>
      <c r="AV155" s="323"/>
      <c r="AW155" s="323"/>
      <c r="AX155" s="323"/>
      <c r="AY155" s="323"/>
      <c r="AZ155" s="85" t="str">
        <f t="shared" si="139"/>
        <v/>
      </c>
      <c r="BD155" s="180"/>
      <c r="BE155" s="180"/>
      <c r="BK155" s="183" t="str">
        <f t="shared" si="132"/>
        <v/>
      </c>
      <c r="BL155" s="183" t="str">
        <f t="shared" si="133"/>
        <v/>
      </c>
      <c r="BM155" s="183">
        <f t="shared" si="140"/>
        <v>0</v>
      </c>
      <c r="BN155" s="187" t="str">
        <f>IF(D155="","",IF(D155&gt;E155,"NG",""))</f>
        <v/>
      </c>
      <c r="BO155" s="187" t="str">
        <f t="shared" ref="BO155:BO160" si="152">IF(E155="","",IF(D156="","",IF(E155&gt;D156,"NG","")))</f>
        <v/>
      </c>
      <c r="BP155" s="188">
        <f t="shared" ref="BP155:BP161" si="153">COUNTIF(BN155:BO155,"NG")</f>
        <v>0</v>
      </c>
    </row>
    <row r="156" spans="1:68" x14ac:dyDescent="0.15">
      <c r="A156" s="734"/>
      <c r="B156" s="735"/>
      <c r="C156" s="736"/>
      <c r="D156" s="207"/>
      <c r="E156" s="207"/>
      <c r="F156" s="109" t="str">
        <f t="shared" si="127"/>
        <v/>
      </c>
      <c r="G156" s="852"/>
      <c r="H156" s="208"/>
      <c r="I156" s="208"/>
      <c r="J156" s="111" t="str">
        <f t="shared" si="135"/>
        <v/>
      </c>
      <c r="K156" s="110" t="str">
        <f t="shared" si="128"/>
        <v/>
      </c>
      <c r="L156" s="855"/>
      <c r="M156" s="113">
        <f t="shared" si="129"/>
        <v>0</v>
      </c>
      <c r="N156" s="127">
        <f t="shared" si="136"/>
        <v>0</v>
      </c>
      <c r="O156" s="113">
        <f t="shared" si="130"/>
        <v>0</v>
      </c>
      <c r="P156" s="114">
        <f t="shared" si="137"/>
        <v>0</v>
      </c>
      <c r="Q156" s="586" t="str">
        <f t="shared" si="138"/>
        <v/>
      </c>
      <c r="R156" s="786"/>
      <c r="S156" s="787"/>
      <c r="T156" s="788"/>
      <c r="U156" s="349"/>
      <c r="V156" s="349"/>
      <c r="W156" s="343" t="str">
        <f t="shared" si="150"/>
        <v/>
      </c>
      <c r="X156" s="793"/>
      <c r="Y156" s="350"/>
      <c r="Z156" s="350"/>
      <c r="AA156" s="344">
        <f t="shared" si="141"/>
        <v>0.01</v>
      </c>
      <c r="AB156" s="345" t="str">
        <f t="shared" si="151"/>
        <v/>
      </c>
      <c r="AC156" s="796"/>
      <c r="AD156" s="346">
        <f t="shared" si="131"/>
        <v>1000000</v>
      </c>
      <c r="AE156" s="347">
        <f t="shared" si="146"/>
        <v>0</v>
      </c>
      <c r="AF156" s="346">
        <f t="shared" si="147"/>
        <v>1000000</v>
      </c>
      <c r="AG156" s="348">
        <f t="shared" si="148"/>
        <v>0</v>
      </c>
      <c r="AI156" s="322"/>
      <c r="AJ156" s="322"/>
      <c r="AK156" s="322"/>
      <c r="AL156" s="322"/>
      <c r="AM156" s="322"/>
      <c r="AN156" s="322"/>
      <c r="AO156" s="322"/>
      <c r="AP156" s="322"/>
      <c r="AQ156" s="322"/>
      <c r="AR156" s="322"/>
      <c r="AS156" s="322"/>
      <c r="AT156" s="322"/>
      <c r="AU156" s="322"/>
      <c r="AV156" s="322"/>
      <c r="AW156" s="322"/>
      <c r="AX156" s="322"/>
      <c r="AY156" s="322"/>
      <c r="AZ156" s="85" t="str">
        <f t="shared" si="139"/>
        <v/>
      </c>
      <c r="BD156" s="180"/>
      <c r="BE156" s="180"/>
      <c r="BK156" s="183" t="str">
        <f t="shared" si="132"/>
        <v/>
      </c>
      <c r="BL156" s="183" t="str">
        <f t="shared" si="133"/>
        <v/>
      </c>
      <c r="BM156" s="183">
        <f t="shared" si="140"/>
        <v>0</v>
      </c>
      <c r="BN156" s="187" t="str">
        <f t="shared" ref="BN156:BN161" si="154">IF(D156="","",IF(D156=E155,"NG",IF(D156&lt;E155,"NG",IF((D156-E155)&gt;1,"NG",""))))</f>
        <v/>
      </c>
      <c r="BO156" s="187" t="str">
        <f t="shared" si="152"/>
        <v/>
      </c>
      <c r="BP156" s="188">
        <f t="shared" si="153"/>
        <v>0</v>
      </c>
    </row>
    <row r="157" spans="1:68" x14ac:dyDescent="0.15">
      <c r="A157" s="734"/>
      <c r="B157" s="735"/>
      <c r="C157" s="736"/>
      <c r="D157" s="207"/>
      <c r="E157" s="207"/>
      <c r="F157" s="109" t="str">
        <f t="shared" si="127"/>
        <v/>
      </c>
      <c r="G157" s="852"/>
      <c r="H157" s="208"/>
      <c r="I157" s="208"/>
      <c r="J157" s="111" t="str">
        <f t="shared" si="135"/>
        <v/>
      </c>
      <c r="K157" s="110" t="str">
        <f t="shared" si="128"/>
        <v/>
      </c>
      <c r="L157" s="855"/>
      <c r="M157" s="113">
        <f t="shared" si="129"/>
        <v>0</v>
      </c>
      <c r="N157" s="127">
        <f t="shared" si="136"/>
        <v>0</v>
      </c>
      <c r="O157" s="113">
        <f t="shared" si="130"/>
        <v>0</v>
      </c>
      <c r="P157" s="114">
        <f t="shared" si="137"/>
        <v>0</v>
      </c>
      <c r="Q157" s="586" t="str">
        <f t="shared" si="138"/>
        <v/>
      </c>
      <c r="R157" s="786"/>
      <c r="S157" s="787"/>
      <c r="T157" s="788"/>
      <c r="U157" s="349"/>
      <c r="V157" s="349"/>
      <c r="W157" s="343" t="str">
        <f t="shared" si="150"/>
        <v/>
      </c>
      <c r="X157" s="793"/>
      <c r="Y157" s="350"/>
      <c r="Z157" s="350"/>
      <c r="AA157" s="344">
        <f t="shared" si="141"/>
        <v>0.01</v>
      </c>
      <c r="AB157" s="345" t="str">
        <f t="shared" si="151"/>
        <v/>
      </c>
      <c r="AC157" s="796"/>
      <c r="AD157" s="346">
        <f t="shared" si="131"/>
        <v>1000000</v>
      </c>
      <c r="AE157" s="347">
        <f t="shared" si="146"/>
        <v>0</v>
      </c>
      <c r="AF157" s="346">
        <f t="shared" si="147"/>
        <v>1000000</v>
      </c>
      <c r="AG157" s="348">
        <f t="shared" si="148"/>
        <v>0</v>
      </c>
      <c r="AI157" s="322"/>
      <c r="AJ157" s="322"/>
      <c r="AK157" s="322"/>
      <c r="AL157" s="322"/>
      <c r="AM157" s="322"/>
      <c r="AN157" s="322"/>
      <c r="AO157" s="322"/>
      <c r="AP157" s="322"/>
      <c r="AQ157" s="322"/>
      <c r="AR157" s="322"/>
      <c r="AS157" s="322"/>
      <c r="AT157" s="322"/>
      <c r="AU157" s="322"/>
      <c r="AV157" s="322"/>
      <c r="AW157" s="322"/>
      <c r="AX157" s="322"/>
      <c r="AY157" s="322"/>
      <c r="AZ157" s="85" t="str">
        <f t="shared" si="139"/>
        <v/>
      </c>
      <c r="BD157" s="180"/>
      <c r="BE157" s="180"/>
      <c r="BK157" s="183" t="str">
        <f t="shared" si="132"/>
        <v/>
      </c>
      <c r="BL157" s="183" t="str">
        <f t="shared" si="133"/>
        <v/>
      </c>
      <c r="BM157" s="183">
        <f t="shared" si="140"/>
        <v>0</v>
      </c>
      <c r="BN157" s="187" t="str">
        <f t="shared" si="154"/>
        <v/>
      </c>
      <c r="BO157" s="187" t="str">
        <f t="shared" si="152"/>
        <v/>
      </c>
      <c r="BP157" s="188">
        <f t="shared" si="153"/>
        <v>0</v>
      </c>
    </row>
    <row r="158" spans="1:68" x14ac:dyDescent="0.15">
      <c r="A158" s="734"/>
      <c r="B158" s="735"/>
      <c r="C158" s="736"/>
      <c r="D158" s="207"/>
      <c r="E158" s="207"/>
      <c r="F158" s="109" t="str">
        <f t="shared" si="127"/>
        <v/>
      </c>
      <c r="G158" s="852"/>
      <c r="H158" s="208"/>
      <c r="I158" s="208"/>
      <c r="J158" s="111" t="str">
        <f t="shared" si="135"/>
        <v/>
      </c>
      <c r="K158" s="110" t="str">
        <f t="shared" si="128"/>
        <v/>
      </c>
      <c r="L158" s="855"/>
      <c r="M158" s="113">
        <f t="shared" si="129"/>
        <v>0</v>
      </c>
      <c r="N158" s="127">
        <f t="shared" si="136"/>
        <v>0</v>
      </c>
      <c r="O158" s="113">
        <f t="shared" si="130"/>
        <v>0</v>
      </c>
      <c r="P158" s="114">
        <f t="shared" si="137"/>
        <v>0</v>
      </c>
      <c r="Q158" s="586" t="str">
        <f t="shared" si="138"/>
        <v/>
      </c>
      <c r="R158" s="786"/>
      <c r="S158" s="787"/>
      <c r="T158" s="788"/>
      <c r="U158" s="349"/>
      <c r="V158" s="349"/>
      <c r="W158" s="343" t="str">
        <f t="shared" si="150"/>
        <v/>
      </c>
      <c r="X158" s="793"/>
      <c r="Y158" s="350"/>
      <c r="Z158" s="350"/>
      <c r="AA158" s="344">
        <f t="shared" si="141"/>
        <v>0.01</v>
      </c>
      <c r="AB158" s="345" t="str">
        <f t="shared" si="151"/>
        <v/>
      </c>
      <c r="AC158" s="796"/>
      <c r="AD158" s="346">
        <f t="shared" si="131"/>
        <v>1000000</v>
      </c>
      <c r="AE158" s="347">
        <f t="shared" si="146"/>
        <v>0</v>
      </c>
      <c r="AF158" s="346">
        <f t="shared" si="147"/>
        <v>1000000</v>
      </c>
      <c r="AG158" s="348">
        <f t="shared" si="148"/>
        <v>0</v>
      </c>
      <c r="AI158" s="322"/>
      <c r="AJ158" s="322"/>
      <c r="AK158" s="322"/>
      <c r="AL158" s="322"/>
      <c r="AM158" s="322"/>
      <c r="AN158" s="322"/>
      <c r="AO158" s="322"/>
      <c r="AP158" s="322"/>
      <c r="AQ158" s="322"/>
      <c r="AR158" s="322"/>
      <c r="AS158" s="322"/>
      <c r="AT158" s="322"/>
      <c r="AU158" s="322"/>
      <c r="AV158" s="322"/>
      <c r="AW158" s="322"/>
      <c r="AX158" s="322"/>
      <c r="AY158" s="322"/>
      <c r="AZ158" s="85" t="str">
        <f t="shared" si="139"/>
        <v/>
      </c>
      <c r="BD158" s="180"/>
      <c r="BE158" s="180"/>
      <c r="BK158" s="183" t="str">
        <f t="shared" si="132"/>
        <v/>
      </c>
      <c r="BL158" s="183" t="str">
        <f t="shared" si="133"/>
        <v/>
      </c>
      <c r="BM158" s="183">
        <f t="shared" si="140"/>
        <v>0</v>
      </c>
      <c r="BN158" s="187" t="str">
        <f t="shared" si="154"/>
        <v/>
      </c>
      <c r="BO158" s="187" t="str">
        <f t="shared" si="152"/>
        <v/>
      </c>
      <c r="BP158" s="188">
        <f t="shared" si="153"/>
        <v>0</v>
      </c>
    </row>
    <row r="159" spans="1:68" x14ac:dyDescent="0.15">
      <c r="A159" s="734"/>
      <c r="B159" s="735"/>
      <c r="C159" s="736"/>
      <c r="D159" s="207"/>
      <c r="E159" s="207"/>
      <c r="F159" s="109" t="str">
        <f t="shared" si="127"/>
        <v/>
      </c>
      <c r="G159" s="852"/>
      <c r="H159" s="208"/>
      <c r="I159" s="208"/>
      <c r="J159" s="111" t="str">
        <f t="shared" si="135"/>
        <v/>
      </c>
      <c r="K159" s="110" t="str">
        <f t="shared" si="128"/>
        <v/>
      </c>
      <c r="L159" s="855"/>
      <c r="M159" s="113">
        <f t="shared" si="129"/>
        <v>0</v>
      </c>
      <c r="N159" s="127">
        <f t="shared" si="136"/>
        <v>0</v>
      </c>
      <c r="O159" s="113">
        <f t="shared" si="130"/>
        <v>0</v>
      </c>
      <c r="P159" s="114">
        <f t="shared" si="137"/>
        <v>0</v>
      </c>
      <c r="Q159" s="586" t="str">
        <f t="shared" si="138"/>
        <v/>
      </c>
      <c r="R159" s="786"/>
      <c r="S159" s="787"/>
      <c r="T159" s="788"/>
      <c r="U159" s="349"/>
      <c r="V159" s="349"/>
      <c r="W159" s="343" t="str">
        <f t="shared" si="150"/>
        <v/>
      </c>
      <c r="X159" s="793"/>
      <c r="Y159" s="350"/>
      <c r="Z159" s="350"/>
      <c r="AA159" s="344">
        <f t="shared" si="141"/>
        <v>0.01</v>
      </c>
      <c r="AB159" s="345" t="str">
        <f t="shared" si="151"/>
        <v/>
      </c>
      <c r="AC159" s="796"/>
      <c r="AD159" s="346">
        <f t="shared" si="131"/>
        <v>1000000</v>
      </c>
      <c r="AE159" s="347">
        <f t="shared" si="146"/>
        <v>0</v>
      </c>
      <c r="AF159" s="346">
        <f t="shared" si="147"/>
        <v>1000000</v>
      </c>
      <c r="AG159" s="348">
        <f t="shared" si="148"/>
        <v>0</v>
      </c>
      <c r="AI159" s="322"/>
      <c r="AJ159" s="322"/>
      <c r="AK159" s="322"/>
      <c r="AL159" s="322"/>
      <c r="AM159" s="322"/>
      <c r="AN159" s="322"/>
      <c r="AO159" s="322"/>
      <c r="AP159" s="322"/>
      <c r="AQ159" s="322"/>
      <c r="AR159" s="322"/>
      <c r="AS159" s="322"/>
      <c r="AT159" s="322"/>
      <c r="AU159" s="322"/>
      <c r="AV159" s="322"/>
      <c r="AW159" s="322"/>
      <c r="AX159" s="322"/>
      <c r="AY159" s="322"/>
      <c r="AZ159" s="85" t="str">
        <f t="shared" si="139"/>
        <v/>
      </c>
      <c r="BD159" s="180"/>
      <c r="BE159" s="180"/>
      <c r="BK159" s="183" t="str">
        <f t="shared" si="132"/>
        <v/>
      </c>
      <c r="BL159" s="183" t="str">
        <f t="shared" si="133"/>
        <v/>
      </c>
      <c r="BM159" s="183">
        <f t="shared" si="140"/>
        <v>0</v>
      </c>
      <c r="BN159" s="187" t="str">
        <f t="shared" si="154"/>
        <v/>
      </c>
      <c r="BO159" s="187" t="str">
        <f t="shared" si="152"/>
        <v/>
      </c>
      <c r="BP159" s="188">
        <f t="shared" si="153"/>
        <v>0</v>
      </c>
    </row>
    <row r="160" spans="1:68" x14ac:dyDescent="0.15">
      <c r="A160" s="734"/>
      <c r="B160" s="735"/>
      <c r="C160" s="736"/>
      <c r="D160" s="207"/>
      <c r="E160" s="207"/>
      <c r="F160" s="109" t="str">
        <f t="shared" si="127"/>
        <v/>
      </c>
      <c r="G160" s="852"/>
      <c r="H160" s="208"/>
      <c r="I160" s="208"/>
      <c r="J160" s="111" t="str">
        <f t="shared" si="135"/>
        <v/>
      </c>
      <c r="K160" s="110" t="str">
        <f t="shared" si="128"/>
        <v/>
      </c>
      <c r="L160" s="855"/>
      <c r="M160" s="113">
        <f t="shared" si="129"/>
        <v>0</v>
      </c>
      <c r="N160" s="127">
        <f t="shared" si="136"/>
        <v>0</v>
      </c>
      <c r="O160" s="113">
        <f t="shared" si="130"/>
        <v>0</v>
      </c>
      <c r="P160" s="114">
        <f t="shared" si="137"/>
        <v>0</v>
      </c>
      <c r="Q160" s="586" t="str">
        <f t="shared" si="138"/>
        <v/>
      </c>
      <c r="R160" s="786"/>
      <c r="S160" s="787"/>
      <c r="T160" s="788"/>
      <c r="U160" s="349"/>
      <c r="V160" s="349"/>
      <c r="W160" s="343" t="str">
        <f t="shared" si="150"/>
        <v/>
      </c>
      <c r="X160" s="793"/>
      <c r="Y160" s="350"/>
      <c r="Z160" s="350"/>
      <c r="AA160" s="344">
        <f t="shared" si="141"/>
        <v>0.01</v>
      </c>
      <c r="AB160" s="345" t="str">
        <f t="shared" si="151"/>
        <v/>
      </c>
      <c r="AC160" s="796"/>
      <c r="AD160" s="346">
        <f t="shared" si="131"/>
        <v>1000000</v>
      </c>
      <c r="AE160" s="347">
        <f t="shared" si="146"/>
        <v>0</v>
      </c>
      <c r="AF160" s="346">
        <f t="shared" si="147"/>
        <v>1000000</v>
      </c>
      <c r="AG160" s="348">
        <f t="shared" si="148"/>
        <v>0</v>
      </c>
      <c r="AI160" s="322"/>
      <c r="AJ160" s="322"/>
      <c r="AK160" s="322"/>
      <c r="AL160" s="322"/>
      <c r="AM160" s="322"/>
      <c r="AN160" s="322"/>
      <c r="AO160" s="322"/>
      <c r="AP160" s="322"/>
      <c r="AQ160" s="322"/>
      <c r="AR160" s="322"/>
      <c r="AS160" s="322"/>
      <c r="AT160" s="322"/>
      <c r="AU160" s="322"/>
      <c r="AV160" s="322"/>
      <c r="AW160" s="322"/>
      <c r="AX160" s="322"/>
      <c r="AY160" s="322"/>
      <c r="AZ160" s="85" t="str">
        <f t="shared" si="139"/>
        <v/>
      </c>
      <c r="BD160" s="180"/>
      <c r="BE160" s="180"/>
      <c r="BK160" s="183" t="str">
        <f t="shared" si="132"/>
        <v/>
      </c>
      <c r="BL160" s="183" t="str">
        <f t="shared" si="133"/>
        <v/>
      </c>
      <c r="BM160" s="183">
        <f t="shared" si="140"/>
        <v>0</v>
      </c>
      <c r="BN160" s="187" t="str">
        <f t="shared" si="154"/>
        <v/>
      </c>
      <c r="BO160" s="187" t="str">
        <f t="shared" si="152"/>
        <v/>
      </c>
      <c r="BP160" s="188">
        <f t="shared" si="153"/>
        <v>0</v>
      </c>
    </row>
    <row r="161" spans="1:68" x14ac:dyDescent="0.15">
      <c r="A161" s="734"/>
      <c r="B161" s="735"/>
      <c r="C161" s="736"/>
      <c r="D161" s="207"/>
      <c r="E161" s="207"/>
      <c r="F161" s="109" t="str">
        <f t="shared" si="127"/>
        <v/>
      </c>
      <c r="G161" s="852"/>
      <c r="H161" s="208"/>
      <c r="I161" s="208"/>
      <c r="J161" s="111" t="str">
        <f t="shared" si="135"/>
        <v/>
      </c>
      <c r="K161" s="110" t="str">
        <f t="shared" si="128"/>
        <v/>
      </c>
      <c r="L161" s="855"/>
      <c r="M161" s="113">
        <f t="shared" si="129"/>
        <v>0</v>
      </c>
      <c r="N161" s="127">
        <f t="shared" si="136"/>
        <v>0</v>
      </c>
      <c r="O161" s="113">
        <f t="shared" si="130"/>
        <v>0</v>
      </c>
      <c r="P161" s="114">
        <f t="shared" si="137"/>
        <v>0</v>
      </c>
      <c r="Q161" s="586" t="str">
        <f t="shared" si="138"/>
        <v/>
      </c>
      <c r="R161" s="786"/>
      <c r="S161" s="787"/>
      <c r="T161" s="788"/>
      <c r="U161" s="349"/>
      <c r="V161" s="349"/>
      <c r="W161" s="343" t="str">
        <f t="shared" si="150"/>
        <v/>
      </c>
      <c r="X161" s="793"/>
      <c r="Y161" s="350"/>
      <c r="Z161" s="350"/>
      <c r="AA161" s="344">
        <f t="shared" si="141"/>
        <v>0.01</v>
      </c>
      <c r="AB161" s="345" t="str">
        <f t="shared" si="151"/>
        <v/>
      </c>
      <c r="AC161" s="796"/>
      <c r="AD161" s="346">
        <f t="shared" si="131"/>
        <v>1000000</v>
      </c>
      <c r="AE161" s="347">
        <f t="shared" si="146"/>
        <v>0</v>
      </c>
      <c r="AF161" s="346">
        <f t="shared" si="147"/>
        <v>1000000</v>
      </c>
      <c r="AG161" s="348">
        <f t="shared" si="148"/>
        <v>0</v>
      </c>
      <c r="AI161" s="322"/>
      <c r="AJ161" s="322"/>
      <c r="AK161" s="322"/>
      <c r="AL161" s="322"/>
      <c r="AM161" s="322"/>
      <c r="AN161" s="322"/>
      <c r="AO161" s="322"/>
      <c r="AP161" s="322"/>
      <c r="AQ161" s="322"/>
      <c r="AR161" s="322"/>
      <c r="AS161" s="322"/>
      <c r="AT161" s="322"/>
      <c r="AU161" s="322"/>
      <c r="AV161" s="322"/>
      <c r="AW161" s="322"/>
      <c r="AX161" s="322"/>
      <c r="AY161" s="322"/>
      <c r="AZ161" s="85" t="str">
        <f t="shared" si="139"/>
        <v/>
      </c>
      <c r="BD161" s="180"/>
      <c r="BE161" s="180"/>
      <c r="BK161" s="183" t="str">
        <f t="shared" si="132"/>
        <v/>
      </c>
      <c r="BL161" s="183" t="str">
        <f t="shared" si="133"/>
        <v/>
      </c>
      <c r="BM161" s="183">
        <f t="shared" si="140"/>
        <v>0</v>
      </c>
      <c r="BN161" s="187" t="str">
        <f t="shared" si="154"/>
        <v/>
      </c>
      <c r="BO161" s="187" t="str">
        <f>IF(E161="","",IF(E161&lt;D161,"NG",""))</f>
        <v/>
      </c>
      <c r="BP161" s="188">
        <f t="shared" si="153"/>
        <v>0</v>
      </c>
    </row>
    <row r="162" spans="1:68" ht="12.75" thickBot="1" x14ac:dyDescent="0.2">
      <c r="A162" s="737"/>
      <c r="B162" s="738"/>
      <c r="C162" s="739"/>
      <c r="D162" s="307" t="str">
        <f>IF(BP162&gt;0,$BN$6,"")</f>
        <v/>
      </c>
      <c r="E162" s="209"/>
      <c r="F162" s="115"/>
      <c r="G162" s="853"/>
      <c r="H162" s="213"/>
      <c r="I162" s="213"/>
      <c r="J162" s="111" t="str">
        <f t="shared" si="135"/>
        <v/>
      </c>
      <c r="K162" s="116"/>
      <c r="L162" s="856"/>
      <c r="M162" s="119">
        <f t="shared" si="129"/>
        <v>0</v>
      </c>
      <c r="N162" s="128">
        <f t="shared" si="136"/>
        <v>0</v>
      </c>
      <c r="O162" s="119">
        <f t="shared" si="130"/>
        <v>0</v>
      </c>
      <c r="P162" s="120">
        <f t="shared" si="137"/>
        <v>0</v>
      </c>
      <c r="Q162" s="586" t="str">
        <f t="shared" si="138"/>
        <v/>
      </c>
      <c r="R162" s="789"/>
      <c r="S162" s="790"/>
      <c r="T162" s="791"/>
      <c r="U162" s="351" t="str">
        <f>IF(BP162&gt;0,$AX$6,"")</f>
        <v/>
      </c>
      <c r="V162" s="352"/>
      <c r="W162" s="353"/>
      <c r="X162" s="794"/>
      <c r="Y162" s="354"/>
      <c r="Z162" s="354"/>
      <c r="AA162" s="363">
        <f t="shared" si="141"/>
        <v>0.01</v>
      </c>
      <c r="AB162" s="356"/>
      <c r="AC162" s="797"/>
      <c r="AD162" s="357">
        <f t="shared" si="131"/>
        <v>1000000</v>
      </c>
      <c r="AE162" s="358">
        <f t="shared" si="146"/>
        <v>0</v>
      </c>
      <c r="AF162" s="357">
        <f t="shared" si="147"/>
        <v>1000000</v>
      </c>
      <c r="AG162" s="359">
        <f t="shared" si="148"/>
        <v>0</v>
      </c>
      <c r="AI162" s="322"/>
      <c r="AJ162" s="322"/>
      <c r="AK162" s="322"/>
      <c r="AL162" s="322"/>
      <c r="AM162" s="322"/>
      <c r="AN162" s="322"/>
      <c r="AO162" s="322"/>
      <c r="AP162" s="322"/>
      <c r="AQ162" s="322"/>
      <c r="AR162" s="322"/>
      <c r="AS162" s="322"/>
      <c r="AT162" s="322"/>
      <c r="AU162" s="322"/>
      <c r="AV162" s="322"/>
      <c r="AW162" s="322"/>
      <c r="AX162" s="322"/>
      <c r="AY162" s="322"/>
      <c r="AZ162" s="85" t="str">
        <f t="shared" si="139"/>
        <v/>
      </c>
      <c r="BD162" s="180"/>
      <c r="BE162" s="180"/>
      <c r="BK162" s="183" t="str">
        <f t="shared" si="132"/>
        <v/>
      </c>
      <c r="BL162" s="183" t="str">
        <f t="shared" si="133"/>
        <v/>
      </c>
      <c r="BM162" s="183">
        <f t="shared" si="140"/>
        <v>0</v>
      </c>
      <c r="BN162" s="189"/>
      <c r="BO162" s="190"/>
      <c r="BP162" s="192">
        <f>SUM(BP155:BP161)</f>
        <v>0</v>
      </c>
    </row>
    <row r="163" spans="1:68" x14ac:dyDescent="0.15">
      <c r="A163" s="731" t="s">
        <v>669</v>
      </c>
      <c r="B163" s="732"/>
      <c r="C163" s="733"/>
      <c r="D163" s="210"/>
      <c r="E163" s="210"/>
      <c r="F163" s="103" t="str">
        <f t="shared" si="127"/>
        <v/>
      </c>
      <c r="G163" s="851" t="str">
        <f>IF(F163="","",SUM(F163:F170))</f>
        <v/>
      </c>
      <c r="H163" s="211"/>
      <c r="I163" s="211"/>
      <c r="J163" s="105" t="str">
        <f t="shared" si="135"/>
        <v/>
      </c>
      <c r="K163" s="104" t="str">
        <f t="shared" si="128"/>
        <v/>
      </c>
      <c r="L163" s="854" t="str">
        <f>IF(K163="","",SUM(K163:K170))</f>
        <v/>
      </c>
      <c r="M163" s="107">
        <f t="shared" si="129"/>
        <v>0</v>
      </c>
      <c r="N163" s="126">
        <f t="shared" si="136"/>
        <v>0</v>
      </c>
      <c r="O163" s="107">
        <f t="shared" si="130"/>
        <v>0</v>
      </c>
      <c r="P163" s="108">
        <f t="shared" si="137"/>
        <v>0</v>
      </c>
      <c r="Q163" s="586" t="str">
        <f t="shared" si="138"/>
        <v/>
      </c>
      <c r="R163" s="783" t="s">
        <v>669</v>
      </c>
      <c r="S163" s="784"/>
      <c r="T163" s="785"/>
      <c r="U163" s="404"/>
      <c r="V163" s="404"/>
      <c r="W163" s="336" t="str">
        <f t="shared" ref="W163:W169" si="155">IF(U163="","",V163-U163+1)</f>
        <v/>
      </c>
      <c r="X163" s="792" t="str">
        <f>IF(W163="","",SUM(W163:W170))</f>
        <v/>
      </c>
      <c r="Y163" s="405"/>
      <c r="Z163" s="405"/>
      <c r="AA163" s="360">
        <f t="shared" si="141"/>
        <v>0.01</v>
      </c>
      <c r="AB163" s="338" t="str">
        <f t="shared" ref="AB163:AB169" si="156">IF(U163="","",ROUNDDOWN(Z163*AA163*W163/365,0))</f>
        <v/>
      </c>
      <c r="AC163" s="795" t="str">
        <f>IF(AB163="","",SUM(AB163:AB170))</f>
        <v/>
      </c>
      <c r="AD163" s="339">
        <f t="shared" si="131"/>
        <v>1000000</v>
      </c>
      <c r="AE163" s="361">
        <f t="shared" si="146"/>
        <v>0</v>
      </c>
      <c r="AF163" s="339">
        <f t="shared" si="147"/>
        <v>1000000</v>
      </c>
      <c r="AG163" s="362">
        <f t="shared" si="148"/>
        <v>0</v>
      </c>
      <c r="AI163" s="322"/>
      <c r="AJ163" s="322"/>
      <c r="AK163" s="322"/>
      <c r="AL163" s="322"/>
      <c r="AM163" s="322"/>
      <c r="AN163" s="322"/>
      <c r="AO163" s="322"/>
      <c r="AP163" s="322"/>
      <c r="AQ163" s="322"/>
      <c r="AR163" s="322"/>
      <c r="AS163" s="322"/>
      <c r="AT163" s="322"/>
      <c r="AU163" s="322"/>
      <c r="AV163" s="322"/>
      <c r="AW163" s="322"/>
      <c r="AX163" s="322"/>
      <c r="AY163" s="322"/>
      <c r="AZ163" s="85" t="str">
        <f t="shared" si="139"/>
        <v/>
      </c>
      <c r="BD163" s="180"/>
      <c r="BE163" s="180"/>
      <c r="BK163" s="183" t="str">
        <f t="shared" si="132"/>
        <v/>
      </c>
      <c r="BL163" s="183" t="str">
        <f t="shared" si="133"/>
        <v/>
      </c>
      <c r="BM163" s="183">
        <f t="shared" si="140"/>
        <v>0</v>
      </c>
      <c r="BN163" s="187" t="str">
        <f>IF(D163="","",IF(D163&gt;E163,"NG",""))</f>
        <v/>
      </c>
      <c r="BO163" s="187" t="str">
        <f t="shared" ref="BO163:BO168" si="157">IF(E163="","",IF(D164="","",IF(E163&gt;D164,"NG","")))</f>
        <v/>
      </c>
      <c r="BP163" s="188">
        <f t="shared" ref="BP163:BP169" si="158">COUNTIF(BN163:BO163,"NG")</f>
        <v>0</v>
      </c>
    </row>
    <row r="164" spans="1:68" x14ac:dyDescent="0.15">
      <c r="A164" s="734"/>
      <c r="B164" s="735"/>
      <c r="C164" s="736"/>
      <c r="D164" s="207"/>
      <c r="E164" s="207"/>
      <c r="F164" s="109" t="str">
        <f t="shared" si="127"/>
        <v/>
      </c>
      <c r="G164" s="852"/>
      <c r="H164" s="208"/>
      <c r="I164" s="208"/>
      <c r="J164" s="111" t="str">
        <f t="shared" si="135"/>
        <v/>
      </c>
      <c r="K164" s="110" t="str">
        <f t="shared" si="128"/>
        <v/>
      </c>
      <c r="L164" s="855"/>
      <c r="M164" s="113">
        <f t="shared" si="129"/>
        <v>0</v>
      </c>
      <c r="N164" s="127">
        <f t="shared" si="136"/>
        <v>0</v>
      </c>
      <c r="O164" s="113">
        <f t="shared" si="130"/>
        <v>0</v>
      </c>
      <c r="P164" s="114">
        <f t="shared" si="137"/>
        <v>0</v>
      </c>
      <c r="Q164" s="586" t="str">
        <f t="shared" si="138"/>
        <v/>
      </c>
      <c r="R164" s="786"/>
      <c r="S164" s="787"/>
      <c r="T164" s="788"/>
      <c r="U164" s="349"/>
      <c r="V164" s="349"/>
      <c r="W164" s="343" t="str">
        <f t="shared" si="155"/>
        <v/>
      </c>
      <c r="X164" s="793"/>
      <c r="Y164" s="350"/>
      <c r="Z164" s="350"/>
      <c r="AA164" s="344">
        <f t="shared" si="141"/>
        <v>0.01</v>
      </c>
      <c r="AB164" s="345" t="str">
        <f t="shared" si="156"/>
        <v/>
      </c>
      <c r="AC164" s="796"/>
      <c r="AD164" s="346">
        <f t="shared" si="131"/>
        <v>1000000</v>
      </c>
      <c r="AE164" s="347">
        <f t="shared" si="146"/>
        <v>0</v>
      </c>
      <c r="AF164" s="346">
        <f t="shared" si="147"/>
        <v>1000000</v>
      </c>
      <c r="AG164" s="348">
        <f t="shared" si="148"/>
        <v>0</v>
      </c>
      <c r="AI164" s="322"/>
      <c r="AJ164" s="322"/>
      <c r="AK164" s="322"/>
      <c r="AL164" s="322"/>
      <c r="AM164" s="322"/>
      <c r="AN164" s="322"/>
      <c r="AO164" s="322"/>
      <c r="AP164" s="322"/>
      <c r="AQ164" s="322"/>
      <c r="AR164" s="322"/>
      <c r="AS164" s="322"/>
      <c r="AT164" s="322"/>
      <c r="AU164" s="322"/>
      <c r="AV164" s="322"/>
      <c r="AW164" s="322"/>
      <c r="AX164" s="322"/>
      <c r="AY164" s="322"/>
      <c r="AZ164" s="85" t="str">
        <f t="shared" si="139"/>
        <v/>
      </c>
      <c r="BD164" s="180"/>
      <c r="BE164" s="180"/>
      <c r="BK164" s="183" t="str">
        <f t="shared" si="132"/>
        <v/>
      </c>
      <c r="BL164" s="183" t="str">
        <f t="shared" si="133"/>
        <v/>
      </c>
      <c r="BM164" s="183">
        <f t="shared" si="140"/>
        <v>0</v>
      </c>
      <c r="BN164" s="187" t="str">
        <f t="shared" ref="BN164:BN169" si="159">IF(D164="","",IF(D164=E163,"NG",IF(D164&lt;E163,"NG",IF((D164-E163)&gt;1,"NG",""))))</f>
        <v/>
      </c>
      <c r="BO164" s="187" t="str">
        <f t="shared" si="157"/>
        <v/>
      </c>
      <c r="BP164" s="188">
        <f t="shared" si="158"/>
        <v>0</v>
      </c>
    </row>
    <row r="165" spans="1:68" x14ac:dyDescent="0.15">
      <c r="A165" s="734"/>
      <c r="B165" s="735"/>
      <c r="C165" s="736"/>
      <c r="D165" s="207"/>
      <c r="E165" s="207"/>
      <c r="F165" s="109" t="str">
        <f t="shared" si="127"/>
        <v/>
      </c>
      <c r="G165" s="852"/>
      <c r="H165" s="208"/>
      <c r="I165" s="208"/>
      <c r="J165" s="111" t="str">
        <f t="shared" si="135"/>
        <v/>
      </c>
      <c r="K165" s="110" t="str">
        <f t="shared" si="128"/>
        <v/>
      </c>
      <c r="L165" s="855"/>
      <c r="M165" s="113">
        <f t="shared" si="129"/>
        <v>0</v>
      </c>
      <c r="N165" s="127">
        <f t="shared" si="136"/>
        <v>0</v>
      </c>
      <c r="O165" s="113">
        <f t="shared" si="130"/>
        <v>0</v>
      </c>
      <c r="P165" s="114">
        <f t="shared" si="137"/>
        <v>0</v>
      </c>
      <c r="Q165" s="586" t="str">
        <f t="shared" si="138"/>
        <v/>
      </c>
      <c r="R165" s="786"/>
      <c r="S165" s="787"/>
      <c r="T165" s="788"/>
      <c r="U165" s="349"/>
      <c r="V165" s="349"/>
      <c r="W165" s="343" t="str">
        <f t="shared" si="155"/>
        <v/>
      </c>
      <c r="X165" s="793"/>
      <c r="Y165" s="350"/>
      <c r="Z165" s="350"/>
      <c r="AA165" s="344">
        <f t="shared" si="141"/>
        <v>0.01</v>
      </c>
      <c r="AB165" s="345" t="str">
        <f t="shared" si="156"/>
        <v/>
      </c>
      <c r="AC165" s="796"/>
      <c r="AD165" s="346">
        <f t="shared" si="131"/>
        <v>1000000</v>
      </c>
      <c r="AE165" s="347">
        <f t="shared" si="146"/>
        <v>0</v>
      </c>
      <c r="AF165" s="346">
        <f t="shared" si="147"/>
        <v>1000000</v>
      </c>
      <c r="AG165" s="348">
        <f t="shared" si="148"/>
        <v>0</v>
      </c>
      <c r="AI165" s="322"/>
      <c r="AJ165" s="322"/>
      <c r="AK165" s="322"/>
      <c r="AL165" s="322"/>
      <c r="AM165" s="322"/>
      <c r="AN165" s="322"/>
      <c r="AO165" s="322"/>
      <c r="AP165" s="322"/>
      <c r="AQ165" s="322"/>
      <c r="AR165" s="322"/>
      <c r="AS165" s="322"/>
      <c r="AT165" s="322"/>
      <c r="AU165" s="322"/>
      <c r="AV165" s="322"/>
      <c r="AW165" s="322"/>
      <c r="AX165" s="322"/>
      <c r="AY165" s="322"/>
      <c r="AZ165" s="85" t="str">
        <f t="shared" si="139"/>
        <v/>
      </c>
      <c r="BD165" s="180"/>
      <c r="BE165" s="180"/>
      <c r="BK165" s="183" t="str">
        <f t="shared" si="132"/>
        <v/>
      </c>
      <c r="BL165" s="183" t="str">
        <f t="shared" si="133"/>
        <v/>
      </c>
      <c r="BM165" s="183">
        <f t="shared" si="140"/>
        <v>0</v>
      </c>
      <c r="BN165" s="187" t="str">
        <f t="shared" si="159"/>
        <v/>
      </c>
      <c r="BO165" s="187" t="str">
        <f t="shared" si="157"/>
        <v/>
      </c>
      <c r="BP165" s="188">
        <f t="shared" si="158"/>
        <v>0</v>
      </c>
    </row>
    <row r="166" spans="1:68" x14ac:dyDescent="0.15">
      <c r="A166" s="734"/>
      <c r="B166" s="735"/>
      <c r="C166" s="736"/>
      <c r="D166" s="207"/>
      <c r="E166" s="207"/>
      <c r="F166" s="109" t="str">
        <f t="shared" si="127"/>
        <v/>
      </c>
      <c r="G166" s="852"/>
      <c r="H166" s="208"/>
      <c r="I166" s="208"/>
      <c r="J166" s="111" t="str">
        <f t="shared" si="135"/>
        <v/>
      </c>
      <c r="K166" s="110" t="str">
        <f t="shared" si="128"/>
        <v/>
      </c>
      <c r="L166" s="855"/>
      <c r="M166" s="113">
        <f t="shared" si="129"/>
        <v>0</v>
      </c>
      <c r="N166" s="127">
        <f t="shared" si="136"/>
        <v>0</v>
      </c>
      <c r="O166" s="113">
        <f t="shared" si="130"/>
        <v>0</v>
      </c>
      <c r="P166" s="114">
        <f t="shared" si="137"/>
        <v>0</v>
      </c>
      <c r="Q166" s="586" t="str">
        <f t="shared" si="138"/>
        <v/>
      </c>
      <c r="R166" s="786"/>
      <c r="S166" s="787"/>
      <c r="T166" s="788"/>
      <c r="U166" s="349"/>
      <c r="V166" s="349"/>
      <c r="W166" s="343" t="str">
        <f t="shared" si="155"/>
        <v/>
      </c>
      <c r="X166" s="793"/>
      <c r="Y166" s="350"/>
      <c r="Z166" s="350"/>
      <c r="AA166" s="344">
        <f t="shared" si="141"/>
        <v>0.01</v>
      </c>
      <c r="AB166" s="345" t="str">
        <f t="shared" si="156"/>
        <v/>
      </c>
      <c r="AC166" s="796"/>
      <c r="AD166" s="346">
        <f t="shared" si="131"/>
        <v>1000000</v>
      </c>
      <c r="AE166" s="347">
        <f t="shared" si="146"/>
        <v>0</v>
      </c>
      <c r="AF166" s="346">
        <f t="shared" si="147"/>
        <v>1000000</v>
      </c>
      <c r="AG166" s="348">
        <f t="shared" si="148"/>
        <v>0</v>
      </c>
      <c r="AI166" s="322"/>
      <c r="AJ166" s="322"/>
      <c r="AK166" s="322"/>
      <c r="AL166" s="322"/>
      <c r="AM166" s="322"/>
      <c r="AN166" s="322"/>
      <c r="AO166" s="322"/>
      <c r="AP166" s="322"/>
      <c r="AQ166" s="322"/>
      <c r="AR166" s="322"/>
      <c r="AS166" s="322"/>
      <c r="AT166" s="322"/>
      <c r="AU166" s="322"/>
      <c r="AV166" s="322"/>
      <c r="AW166" s="322"/>
      <c r="AX166" s="322"/>
      <c r="AY166" s="322"/>
      <c r="AZ166" s="85" t="str">
        <f t="shared" si="139"/>
        <v/>
      </c>
      <c r="BD166" s="180"/>
      <c r="BE166" s="180"/>
      <c r="BK166" s="183" t="str">
        <f t="shared" si="132"/>
        <v/>
      </c>
      <c r="BL166" s="183" t="str">
        <f t="shared" si="133"/>
        <v/>
      </c>
      <c r="BM166" s="183">
        <f t="shared" si="140"/>
        <v>0</v>
      </c>
      <c r="BN166" s="187" t="str">
        <f t="shared" si="159"/>
        <v/>
      </c>
      <c r="BO166" s="187" t="str">
        <f t="shared" si="157"/>
        <v/>
      </c>
      <c r="BP166" s="188">
        <f t="shared" si="158"/>
        <v>0</v>
      </c>
    </row>
    <row r="167" spans="1:68" x14ac:dyDescent="0.15">
      <c r="A167" s="734"/>
      <c r="B167" s="735"/>
      <c r="C167" s="736"/>
      <c r="D167" s="207"/>
      <c r="E167" s="207"/>
      <c r="F167" s="109" t="str">
        <f t="shared" si="127"/>
        <v/>
      </c>
      <c r="G167" s="852"/>
      <c r="H167" s="208"/>
      <c r="I167" s="208"/>
      <c r="J167" s="111" t="str">
        <f t="shared" si="135"/>
        <v/>
      </c>
      <c r="K167" s="110" t="str">
        <f t="shared" si="128"/>
        <v/>
      </c>
      <c r="L167" s="855"/>
      <c r="M167" s="113">
        <f t="shared" si="129"/>
        <v>0</v>
      </c>
      <c r="N167" s="127">
        <f t="shared" si="136"/>
        <v>0</v>
      </c>
      <c r="O167" s="113">
        <f t="shared" si="130"/>
        <v>0</v>
      </c>
      <c r="P167" s="114">
        <f t="shared" si="137"/>
        <v>0</v>
      </c>
      <c r="Q167" s="586" t="str">
        <f t="shared" si="138"/>
        <v/>
      </c>
      <c r="R167" s="786"/>
      <c r="S167" s="787"/>
      <c r="T167" s="788"/>
      <c r="U167" s="349"/>
      <c r="V167" s="349"/>
      <c r="W167" s="343" t="str">
        <f t="shared" si="155"/>
        <v/>
      </c>
      <c r="X167" s="793"/>
      <c r="Y167" s="350"/>
      <c r="Z167" s="350"/>
      <c r="AA167" s="344">
        <f t="shared" si="141"/>
        <v>0.01</v>
      </c>
      <c r="AB167" s="345" t="str">
        <f t="shared" si="156"/>
        <v/>
      </c>
      <c r="AC167" s="796"/>
      <c r="AD167" s="346">
        <f t="shared" si="131"/>
        <v>1000000</v>
      </c>
      <c r="AE167" s="347">
        <f t="shared" si="146"/>
        <v>0</v>
      </c>
      <c r="AF167" s="346">
        <f t="shared" si="147"/>
        <v>1000000</v>
      </c>
      <c r="AG167" s="348">
        <f t="shared" si="148"/>
        <v>0</v>
      </c>
      <c r="AI167" s="322"/>
      <c r="AJ167" s="322"/>
      <c r="AK167" s="322"/>
      <c r="AL167" s="322"/>
      <c r="AM167" s="322"/>
      <c r="AN167" s="322"/>
      <c r="AO167" s="322"/>
      <c r="AP167" s="322"/>
      <c r="AQ167" s="322"/>
      <c r="AR167" s="322"/>
      <c r="AS167" s="322"/>
      <c r="AT167" s="322"/>
      <c r="AU167" s="322"/>
      <c r="AV167" s="322"/>
      <c r="AW167" s="322"/>
      <c r="AX167" s="322"/>
      <c r="AY167" s="322"/>
      <c r="AZ167" s="85" t="str">
        <f t="shared" si="139"/>
        <v/>
      </c>
      <c r="BD167" s="180"/>
      <c r="BE167" s="180"/>
      <c r="BK167" s="183" t="str">
        <f t="shared" si="132"/>
        <v/>
      </c>
      <c r="BL167" s="183" t="str">
        <f t="shared" si="133"/>
        <v/>
      </c>
      <c r="BM167" s="183">
        <f t="shared" si="140"/>
        <v>0</v>
      </c>
      <c r="BN167" s="187" t="str">
        <f t="shared" si="159"/>
        <v/>
      </c>
      <c r="BO167" s="187" t="str">
        <f t="shared" si="157"/>
        <v/>
      </c>
      <c r="BP167" s="188">
        <f t="shared" si="158"/>
        <v>0</v>
      </c>
    </row>
    <row r="168" spans="1:68" x14ac:dyDescent="0.15">
      <c r="A168" s="734"/>
      <c r="B168" s="735"/>
      <c r="C168" s="736"/>
      <c r="D168" s="207"/>
      <c r="E168" s="207"/>
      <c r="F168" s="109" t="str">
        <f t="shared" si="127"/>
        <v/>
      </c>
      <c r="G168" s="852"/>
      <c r="H168" s="208"/>
      <c r="I168" s="208"/>
      <c r="J168" s="111" t="str">
        <f t="shared" si="135"/>
        <v/>
      </c>
      <c r="K168" s="110" t="str">
        <f t="shared" si="128"/>
        <v/>
      </c>
      <c r="L168" s="855"/>
      <c r="M168" s="113">
        <f t="shared" si="129"/>
        <v>0</v>
      </c>
      <c r="N168" s="127">
        <f t="shared" si="136"/>
        <v>0</v>
      </c>
      <c r="O168" s="113">
        <f t="shared" si="130"/>
        <v>0</v>
      </c>
      <c r="P168" s="114">
        <f t="shared" si="137"/>
        <v>0</v>
      </c>
      <c r="Q168" s="586" t="str">
        <f t="shared" si="138"/>
        <v/>
      </c>
      <c r="R168" s="786"/>
      <c r="S168" s="787"/>
      <c r="T168" s="788"/>
      <c r="U168" s="349"/>
      <c r="V168" s="349"/>
      <c r="W168" s="343" t="str">
        <f t="shared" si="155"/>
        <v/>
      </c>
      <c r="X168" s="793"/>
      <c r="Y168" s="350"/>
      <c r="Z168" s="350"/>
      <c r="AA168" s="344">
        <f t="shared" si="141"/>
        <v>0.01</v>
      </c>
      <c r="AB168" s="345" t="str">
        <f t="shared" si="156"/>
        <v/>
      </c>
      <c r="AC168" s="796"/>
      <c r="AD168" s="346">
        <f t="shared" si="131"/>
        <v>1000000</v>
      </c>
      <c r="AE168" s="347">
        <f t="shared" si="146"/>
        <v>0</v>
      </c>
      <c r="AF168" s="346">
        <f t="shared" si="147"/>
        <v>1000000</v>
      </c>
      <c r="AG168" s="348">
        <f t="shared" si="148"/>
        <v>0</v>
      </c>
      <c r="AI168" s="322"/>
      <c r="AJ168" s="322"/>
      <c r="AK168" s="322"/>
      <c r="AL168" s="322"/>
      <c r="AM168" s="322"/>
      <c r="AN168" s="322"/>
      <c r="AO168" s="322"/>
      <c r="AP168" s="322"/>
      <c r="AQ168" s="322"/>
      <c r="AR168" s="322"/>
      <c r="AS168" s="322"/>
      <c r="AT168" s="322"/>
      <c r="AU168" s="322"/>
      <c r="AV168" s="322"/>
      <c r="AW168" s="322"/>
      <c r="AX168" s="322"/>
      <c r="AY168" s="322"/>
      <c r="AZ168" s="85" t="str">
        <f t="shared" si="139"/>
        <v/>
      </c>
      <c r="BD168" s="180"/>
      <c r="BE168" s="180"/>
      <c r="BK168" s="183" t="str">
        <f t="shared" si="132"/>
        <v/>
      </c>
      <c r="BL168" s="183" t="str">
        <f t="shared" si="133"/>
        <v/>
      </c>
      <c r="BM168" s="183">
        <f t="shared" si="140"/>
        <v>0</v>
      </c>
      <c r="BN168" s="187" t="str">
        <f t="shared" si="159"/>
        <v/>
      </c>
      <c r="BO168" s="187" t="str">
        <f t="shared" si="157"/>
        <v/>
      </c>
      <c r="BP168" s="188">
        <f t="shared" si="158"/>
        <v>0</v>
      </c>
    </row>
    <row r="169" spans="1:68" x14ac:dyDescent="0.15">
      <c r="A169" s="734"/>
      <c r="B169" s="735"/>
      <c r="C169" s="736"/>
      <c r="D169" s="207"/>
      <c r="E169" s="207"/>
      <c r="F169" s="109" t="str">
        <f t="shared" si="127"/>
        <v/>
      </c>
      <c r="G169" s="852"/>
      <c r="H169" s="208"/>
      <c r="I169" s="208"/>
      <c r="J169" s="111" t="str">
        <f t="shared" si="135"/>
        <v/>
      </c>
      <c r="K169" s="110" t="str">
        <f t="shared" si="128"/>
        <v/>
      </c>
      <c r="L169" s="855"/>
      <c r="M169" s="113">
        <f t="shared" si="129"/>
        <v>0</v>
      </c>
      <c r="N169" s="127">
        <f t="shared" si="136"/>
        <v>0</v>
      </c>
      <c r="O169" s="113">
        <f t="shared" si="130"/>
        <v>0</v>
      </c>
      <c r="P169" s="114">
        <f t="shared" si="137"/>
        <v>0</v>
      </c>
      <c r="Q169" s="586" t="str">
        <f t="shared" si="138"/>
        <v/>
      </c>
      <c r="R169" s="786"/>
      <c r="S169" s="787"/>
      <c r="T169" s="788"/>
      <c r="U169" s="349"/>
      <c r="V169" s="349"/>
      <c r="W169" s="343" t="str">
        <f t="shared" si="155"/>
        <v/>
      </c>
      <c r="X169" s="793"/>
      <c r="Y169" s="350"/>
      <c r="Z169" s="350"/>
      <c r="AA169" s="344">
        <f t="shared" si="141"/>
        <v>0.01</v>
      </c>
      <c r="AB169" s="345" t="str">
        <f t="shared" si="156"/>
        <v/>
      </c>
      <c r="AC169" s="796"/>
      <c r="AD169" s="346">
        <f t="shared" si="131"/>
        <v>1000000</v>
      </c>
      <c r="AE169" s="347">
        <f t="shared" si="146"/>
        <v>0</v>
      </c>
      <c r="AF169" s="346">
        <f t="shared" si="147"/>
        <v>1000000</v>
      </c>
      <c r="AG169" s="348">
        <f t="shared" si="148"/>
        <v>0</v>
      </c>
      <c r="AI169" s="322"/>
      <c r="AJ169" s="322"/>
      <c r="AK169" s="322"/>
      <c r="AL169" s="322"/>
      <c r="AM169" s="322"/>
      <c r="AN169" s="322"/>
      <c r="AO169" s="322"/>
      <c r="AP169" s="322"/>
      <c r="AQ169" s="322"/>
      <c r="AR169" s="322"/>
      <c r="AS169" s="322"/>
      <c r="AT169" s="322"/>
      <c r="AU169" s="322"/>
      <c r="AV169" s="322"/>
      <c r="AW169" s="322"/>
      <c r="AX169" s="322"/>
      <c r="AY169" s="322"/>
      <c r="AZ169" s="85" t="str">
        <f t="shared" si="139"/>
        <v/>
      </c>
      <c r="BD169" s="180"/>
      <c r="BE169" s="180"/>
      <c r="BK169" s="183" t="str">
        <f t="shared" si="132"/>
        <v/>
      </c>
      <c r="BL169" s="183" t="str">
        <f t="shared" si="133"/>
        <v/>
      </c>
      <c r="BM169" s="183">
        <f t="shared" si="140"/>
        <v>0</v>
      </c>
      <c r="BN169" s="187" t="str">
        <f t="shared" si="159"/>
        <v/>
      </c>
      <c r="BO169" s="187" t="str">
        <f>IF(E169="","",IF(E169&lt;D169,"NG",""))</f>
        <v/>
      </c>
      <c r="BP169" s="188">
        <f t="shared" si="158"/>
        <v>0</v>
      </c>
    </row>
    <row r="170" spans="1:68" ht="12.75" thickBot="1" x14ac:dyDescent="0.2">
      <c r="A170" s="737"/>
      <c r="B170" s="738"/>
      <c r="C170" s="739"/>
      <c r="D170" s="307" t="str">
        <f>IF(BP170&gt;0,$BN$6,"")</f>
        <v/>
      </c>
      <c r="E170" s="209"/>
      <c r="F170" s="115"/>
      <c r="G170" s="853"/>
      <c r="H170" s="213"/>
      <c r="I170" s="213"/>
      <c r="J170" s="117" t="str">
        <f t="shared" si="135"/>
        <v/>
      </c>
      <c r="K170" s="116"/>
      <c r="L170" s="856"/>
      <c r="M170" s="119">
        <f t="shared" si="129"/>
        <v>0</v>
      </c>
      <c r="N170" s="128">
        <f t="shared" si="136"/>
        <v>0</v>
      </c>
      <c r="O170" s="119">
        <f t="shared" si="130"/>
        <v>0</v>
      </c>
      <c r="P170" s="120">
        <f t="shared" si="137"/>
        <v>0</v>
      </c>
      <c r="Q170" s="586" t="str">
        <f t="shared" si="138"/>
        <v/>
      </c>
      <c r="R170" s="789"/>
      <c r="S170" s="790"/>
      <c r="T170" s="791"/>
      <c r="U170" s="351" t="str">
        <f>IF(BP170&gt;0,$AX$6,"")</f>
        <v/>
      </c>
      <c r="V170" s="352"/>
      <c r="W170" s="353"/>
      <c r="X170" s="794"/>
      <c r="Y170" s="354"/>
      <c r="Z170" s="354"/>
      <c r="AA170" s="355">
        <f t="shared" si="141"/>
        <v>0.01</v>
      </c>
      <c r="AB170" s="356"/>
      <c r="AC170" s="797"/>
      <c r="AD170" s="357">
        <f t="shared" si="131"/>
        <v>1000000</v>
      </c>
      <c r="AE170" s="358">
        <f t="shared" si="146"/>
        <v>0</v>
      </c>
      <c r="AF170" s="357">
        <f t="shared" si="147"/>
        <v>1000000</v>
      </c>
      <c r="AG170" s="359">
        <f t="shared" si="148"/>
        <v>0</v>
      </c>
      <c r="AI170" s="322"/>
      <c r="AJ170" s="322"/>
      <c r="AK170" s="322"/>
      <c r="AL170" s="322"/>
      <c r="AM170" s="322"/>
      <c r="AN170" s="322"/>
      <c r="AO170" s="322"/>
      <c r="AP170" s="322"/>
      <c r="AQ170" s="322"/>
      <c r="AR170" s="322"/>
      <c r="AS170" s="322"/>
      <c r="AT170" s="322"/>
      <c r="AU170" s="322"/>
      <c r="AV170" s="322"/>
      <c r="AW170" s="322"/>
      <c r="AX170" s="322"/>
      <c r="AY170" s="322"/>
      <c r="AZ170" s="85" t="str">
        <f t="shared" si="139"/>
        <v/>
      </c>
      <c r="BD170" s="180"/>
      <c r="BE170" s="180"/>
      <c r="BK170" s="183" t="str">
        <f t="shared" si="132"/>
        <v/>
      </c>
      <c r="BL170" s="183" t="str">
        <f t="shared" si="133"/>
        <v/>
      </c>
      <c r="BM170" s="183">
        <f t="shared" si="140"/>
        <v>0</v>
      </c>
      <c r="BN170" s="189"/>
      <c r="BO170" s="190"/>
      <c r="BP170" s="192">
        <f>SUM(BP163:BP169)</f>
        <v>0</v>
      </c>
    </row>
  </sheetData>
  <sheetProtection algorithmName="SHA-512" hashValue="k0RWEn/UQ6Vzcx3IpcENOJx7A5tTjINvQPgGIj1W9OSzAOsbIS8rWbXrt2PFILSso1wcG0vSIdtfxERvXyITQg==" saltValue="PvOIpOVAf7E8wjurHbowCg==" spinCount="100000" sheet="1" objects="1" scenarios="1" selectLockedCells="1"/>
  <mergeCells count="147">
    <mergeCell ref="I2:K3"/>
    <mergeCell ref="L2:L3"/>
    <mergeCell ref="L19:L26"/>
    <mergeCell ref="L27:L34"/>
    <mergeCell ref="L35:L42"/>
    <mergeCell ref="A107:C114"/>
    <mergeCell ref="A115:C122"/>
    <mergeCell ref="A123:C130"/>
    <mergeCell ref="A131:C138"/>
    <mergeCell ref="L83:L90"/>
    <mergeCell ref="G99:G106"/>
    <mergeCell ref="G107:G114"/>
    <mergeCell ref="L43:L50"/>
    <mergeCell ref="L51:L58"/>
    <mergeCell ref="L59:L66"/>
    <mergeCell ref="L67:L74"/>
    <mergeCell ref="L75:L82"/>
    <mergeCell ref="B2:C3"/>
    <mergeCell ref="A19:C26"/>
    <mergeCell ref="A27:C34"/>
    <mergeCell ref="A35:C42"/>
    <mergeCell ref="A43:C50"/>
    <mergeCell ref="A51:C58"/>
    <mergeCell ref="L155:L162"/>
    <mergeCell ref="H8:H9"/>
    <mergeCell ref="I8:I9"/>
    <mergeCell ref="J8:J9"/>
    <mergeCell ref="G19:G26"/>
    <mergeCell ref="G27:G34"/>
    <mergeCell ref="G35:G42"/>
    <mergeCell ref="A139:C146"/>
    <mergeCell ref="A147:C154"/>
    <mergeCell ref="L115:L122"/>
    <mergeCell ref="L123:L130"/>
    <mergeCell ref="L131:L138"/>
    <mergeCell ref="L139:L146"/>
    <mergeCell ref="L147:L154"/>
    <mergeCell ref="G139:G146"/>
    <mergeCell ref="G147:G154"/>
    <mergeCell ref="G115:G122"/>
    <mergeCell ref="G123:G130"/>
    <mergeCell ref="A99:C106"/>
    <mergeCell ref="A59:C66"/>
    <mergeCell ref="A67:C74"/>
    <mergeCell ref="A75:C82"/>
    <mergeCell ref="A83:C90"/>
    <mergeCell ref="A91:C98"/>
    <mergeCell ref="M7:P8"/>
    <mergeCell ref="G43:G50"/>
    <mergeCell ref="G51:G58"/>
    <mergeCell ref="G59:G66"/>
    <mergeCell ref="G67:G74"/>
    <mergeCell ref="G75:G82"/>
    <mergeCell ref="G83:G90"/>
    <mergeCell ref="G163:G170"/>
    <mergeCell ref="A7:C9"/>
    <mergeCell ref="A155:C162"/>
    <mergeCell ref="A163:C170"/>
    <mergeCell ref="A11:C18"/>
    <mergeCell ref="D7:L7"/>
    <mergeCell ref="D8:G8"/>
    <mergeCell ref="K8:L8"/>
    <mergeCell ref="G11:G18"/>
    <mergeCell ref="L163:L170"/>
    <mergeCell ref="L11:L18"/>
    <mergeCell ref="L91:L98"/>
    <mergeCell ref="L99:L106"/>
    <mergeCell ref="L107:L114"/>
    <mergeCell ref="G131:G138"/>
    <mergeCell ref="G91:G98"/>
    <mergeCell ref="G155:G162"/>
    <mergeCell ref="AD7:AG8"/>
    <mergeCell ref="U8:X8"/>
    <mergeCell ref="Y8:Y9"/>
    <mergeCell ref="AB8:AC8"/>
    <mergeCell ref="BM8:BM9"/>
    <mergeCell ref="BK7:BM7"/>
    <mergeCell ref="BP8:BP9"/>
    <mergeCell ref="BN7:BP7"/>
    <mergeCell ref="BN8:BO9"/>
    <mergeCell ref="R35:T42"/>
    <mergeCell ref="X35:X42"/>
    <mergeCell ref="AC35:AC42"/>
    <mergeCell ref="Z8:Z9"/>
    <mergeCell ref="AA8:AA9"/>
    <mergeCell ref="S2:T3"/>
    <mergeCell ref="Z2:AB3"/>
    <mergeCell ref="AC2:AC3"/>
    <mergeCell ref="R7:T9"/>
    <mergeCell ref="U7:AC7"/>
    <mergeCell ref="R11:T18"/>
    <mergeCell ref="X11:X18"/>
    <mergeCell ref="AC11:AC18"/>
    <mergeCell ref="R19:T26"/>
    <mergeCell ref="X19:X26"/>
    <mergeCell ref="AC19:AC26"/>
    <mergeCell ref="R27:T34"/>
    <mergeCell ref="X27:X34"/>
    <mergeCell ref="AC27:AC34"/>
    <mergeCell ref="R99:T106"/>
    <mergeCell ref="X99:X106"/>
    <mergeCell ref="AC99:AC106"/>
    <mergeCell ref="R43:T50"/>
    <mergeCell ref="X43:X50"/>
    <mergeCell ref="AC43:AC50"/>
    <mergeCell ref="R51:T58"/>
    <mergeCell ref="X51:X58"/>
    <mergeCell ref="AC51:AC58"/>
    <mergeCell ref="R59:T66"/>
    <mergeCell ref="X59:X66"/>
    <mergeCell ref="AC59:AC66"/>
    <mergeCell ref="R67:T74"/>
    <mergeCell ref="X67:X74"/>
    <mergeCell ref="AC67:AC74"/>
    <mergeCell ref="R75:T82"/>
    <mergeCell ref="X75:X82"/>
    <mergeCell ref="AC75:AC82"/>
    <mergeCell ref="R83:T90"/>
    <mergeCell ref="X83:X90"/>
    <mergeCell ref="AC83:AC90"/>
    <mergeCell ref="R91:T98"/>
    <mergeCell ref="X91:X98"/>
    <mergeCell ref="AC91:AC98"/>
    <mergeCell ref="R163:T170"/>
    <mergeCell ref="X163:X170"/>
    <mergeCell ref="AC163:AC170"/>
    <mergeCell ref="R107:T114"/>
    <mergeCell ref="X107:X114"/>
    <mergeCell ref="AC107:AC114"/>
    <mergeCell ref="R115:T122"/>
    <mergeCell ref="X115:X122"/>
    <mergeCell ref="AC115:AC122"/>
    <mergeCell ref="R123:T130"/>
    <mergeCell ref="X123:X130"/>
    <mergeCell ref="AC123:AC130"/>
    <mergeCell ref="R131:T138"/>
    <mergeCell ref="X131:X138"/>
    <mergeCell ref="AC131:AC138"/>
    <mergeCell ref="R139:T146"/>
    <mergeCell ref="X139:X146"/>
    <mergeCell ref="AC139:AC146"/>
    <mergeCell ref="R147:T154"/>
    <mergeCell ref="X147:X154"/>
    <mergeCell ref="AC147:AC154"/>
    <mergeCell ref="R155:T162"/>
    <mergeCell ref="X155:X162"/>
    <mergeCell ref="AC155:AC162"/>
  </mergeCells>
  <phoneticPr fontId="7"/>
  <conditionalFormatting sqref="D156:K161 D155:G155 J155:K155 G162:J162 AI155:AY162 M155:P162 R155:R162">
    <cfRule type="expression" dxfId="22" priority="7">
      <formula>$D$2="単位期間Ⅱ"</formula>
    </cfRule>
  </conditionalFormatting>
  <conditionalFormatting sqref="C155:C162">
    <cfRule type="expression" dxfId="21" priority="4">
      <formula>$D$2="単位期間Ⅱ"</formula>
    </cfRule>
  </conditionalFormatting>
  <pageMargins left="0.70866141732283472" right="0.70866141732283472" top="0.74803149606299213" bottom="0.74803149606299213" header="0.31496062992125984" footer="0.31496062992125984"/>
  <pageSetup paperSize="8" scale="55" fitToWidth="0" orientation="portrait" r:id="rId1"/>
  <colBreaks count="1" manualBreakCount="1">
    <brk id="17" max="169" man="1"/>
  </colBreaks>
  <ignoredErrors>
    <ignoredError sqref="J15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CK74"/>
  <sheetViews>
    <sheetView showGridLines="0" view="pageBreakPreview" zoomScaleNormal="100" zoomScaleSheetLayoutView="100" workbookViewId="0">
      <selection activeCell="D7" sqref="D7:I8"/>
    </sheetView>
  </sheetViews>
  <sheetFormatPr defaultColWidth="9.140625" defaultRowHeight="12.75" x14ac:dyDescent="0.15"/>
  <cols>
    <col min="1" max="18" width="5.7109375" style="80" customWidth="1"/>
    <col min="19" max="58" width="5.7109375" style="80" hidden="1" customWidth="1"/>
    <col min="59" max="69" width="5.7109375" style="80" customWidth="1"/>
    <col min="70" max="70" width="5.7109375" style="80" hidden="1" customWidth="1"/>
    <col min="71" max="71" width="15.28515625" style="80" hidden="1" customWidth="1"/>
    <col min="72" max="72" width="39.85546875" style="80" hidden="1" customWidth="1"/>
    <col min="73" max="73" width="17" style="80" hidden="1" customWidth="1"/>
    <col min="74" max="76" width="5.7109375" style="80" hidden="1" customWidth="1"/>
    <col min="77" max="77" width="6.85546875" style="80" hidden="1" customWidth="1"/>
    <col min="78" max="78" width="7.42578125" style="80" hidden="1" customWidth="1"/>
    <col min="79" max="79" width="5" style="80" hidden="1" customWidth="1"/>
    <col min="80" max="80" width="7.42578125" style="80" hidden="1" customWidth="1"/>
    <col min="81" max="81" width="8" style="80" hidden="1" customWidth="1"/>
    <col min="82" max="82" width="7.42578125" style="80" hidden="1" customWidth="1"/>
    <col min="83" max="83" width="4.42578125" style="80" hidden="1" customWidth="1"/>
    <col min="84" max="84" width="7.42578125" style="80" hidden="1" customWidth="1"/>
    <col min="85" max="85" width="4.42578125" style="80" hidden="1" customWidth="1"/>
    <col min="86" max="86" width="7.42578125" style="80" hidden="1" customWidth="1"/>
    <col min="87" max="87" width="7" style="80" hidden="1" customWidth="1"/>
    <col min="88" max="88" width="3.42578125" style="80" hidden="1" customWidth="1"/>
    <col min="89" max="89" width="4.42578125" style="80" hidden="1" customWidth="1"/>
    <col min="90" max="105" width="5.7109375" style="80" customWidth="1"/>
    <col min="106" max="16384" width="9.140625" style="80"/>
  </cols>
  <sheetData>
    <row r="1" spans="1:89" x14ac:dyDescent="0.15">
      <c r="A1" s="434" t="s">
        <v>149</v>
      </c>
      <c r="B1" s="434"/>
      <c r="C1" s="216"/>
      <c r="D1" s="216"/>
      <c r="E1" s="216"/>
      <c r="F1" s="216"/>
      <c r="G1" s="216"/>
      <c r="H1" s="216"/>
      <c r="I1" s="216"/>
      <c r="J1" s="216"/>
      <c r="K1" s="216"/>
      <c r="L1" s="216"/>
      <c r="M1" s="216"/>
      <c r="N1" s="216"/>
      <c r="O1" s="216"/>
      <c r="P1" s="216"/>
      <c r="Q1" s="216"/>
      <c r="R1" s="216"/>
      <c r="S1" s="216"/>
      <c r="T1" s="87" t="s">
        <v>149</v>
      </c>
      <c r="U1" s="87"/>
      <c r="V1" s="423"/>
      <c r="W1" s="423"/>
      <c r="X1" s="423"/>
      <c r="Y1" s="423"/>
      <c r="Z1" s="423"/>
      <c r="AA1" s="423"/>
      <c r="AB1" s="423"/>
      <c r="AC1" s="423"/>
      <c r="AD1" s="423"/>
      <c r="AE1" s="423"/>
      <c r="AF1" s="423"/>
      <c r="AG1" s="423"/>
      <c r="AH1" s="423"/>
      <c r="AI1" s="423"/>
      <c r="AJ1" s="423"/>
      <c r="AK1" s="423"/>
      <c r="AL1" s="423"/>
      <c r="AM1" s="216"/>
      <c r="AN1" s="87" t="s">
        <v>149</v>
      </c>
      <c r="AO1" s="87"/>
      <c r="AP1" s="423"/>
      <c r="AQ1" s="423"/>
      <c r="AR1" s="423"/>
      <c r="AS1" s="423"/>
      <c r="AT1" s="423"/>
      <c r="AU1" s="423"/>
      <c r="AV1" s="423"/>
      <c r="AW1" s="423"/>
      <c r="AX1" s="423"/>
      <c r="AY1" s="423"/>
      <c r="AZ1" s="423"/>
      <c r="BA1" s="423"/>
      <c r="BB1" s="423"/>
      <c r="BC1" s="423"/>
      <c r="BD1" s="423"/>
      <c r="BE1" s="423"/>
      <c r="BF1" s="423"/>
      <c r="BG1" s="423"/>
      <c r="BH1" s="216"/>
      <c r="BI1" s="216"/>
      <c r="BJ1" s="216"/>
      <c r="BK1" s="216"/>
      <c r="BL1" s="216"/>
      <c r="BM1" s="216"/>
      <c r="BN1" s="216"/>
    </row>
    <row r="2" spans="1:89" ht="12.75" customHeight="1" x14ac:dyDescent="0.15">
      <c r="A2" s="434" t="s">
        <v>142</v>
      </c>
      <c r="B2" s="434"/>
      <c r="C2" s="216"/>
      <c r="D2" s="216"/>
      <c r="E2" s="216"/>
      <c r="F2" s="216"/>
      <c r="G2" s="216"/>
      <c r="H2" s="216"/>
      <c r="I2" s="216"/>
      <c r="J2" s="216"/>
      <c r="K2" s="216"/>
      <c r="L2" s="216"/>
      <c r="M2" s="216"/>
      <c r="N2" s="216"/>
      <c r="O2" s="216"/>
      <c r="P2" s="216"/>
      <c r="Q2" s="216"/>
      <c r="R2" s="216"/>
      <c r="S2" s="216"/>
      <c r="T2" s="87" t="s">
        <v>142</v>
      </c>
      <c r="U2" s="87"/>
      <c r="V2" s="423"/>
      <c r="W2" s="423"/>
      <c r="X2" s="423"/>
      <c r="Y2" s="423"/>
      <c r="Z2" s="423"/>
      <c r="AA2" s="423"/>
      <c r="AB2" s="423"/>
      <c r="AC2" s="423"/>
      <c r="AD2" s="423"/>
      <c r="AE2" s="423"/>
      <c r="AF2" s="423"/>
      <c r="AG2" s="423"/>
      <c r="AH2" s="423"/>
      <c r="AI2" s="423"/>
      <c r="AJ2" s="423"/>
      <c r="AK2" s="423"/>
      <c r="AL2" s="423"/>
      <c r="AM2" s="216"/>
      <c r="AN2" s="87" t="s">
        <v>142</v>
      </c>
      <c r="AO2" s="87"/>
      <c r="AP2" s="423"/>
      <c r="AQ2" s="423"/>
      <c r="AR2" s="423"/>
      <c r="AS2" s="423"/>
      <c r="AT2" s="423"/>
      <c r="AU2" s="423"/>
      <c r="AV2" s="423"/>
      <c r="AW2" s="423"/>
      <c r="AX2" s="423"/>
      <c r="AY2" s="423"/>
      <c r="AZ2" s="423"/>
      <c r="BA2" s="423"/>
      <c r="BB2" s="423"/>
      <c r="BC2" s="423"/>
      <c r="BD2" s="423"/>
      <c r="BE2" s="423"/>
      <c r="BF2" s="423"/>
      <c r="BG2" s="423"/>
      <c r="BH2" s="216"/>
      <c r="BI2" s="216"/>
      <c r="BJ2" s="216"/>
      <c r="BK2" s="216"/>
      <c r="BL2" s="216"/>
      <c r="BM2" s="216"/>
      <c r="BN2" s="216"/>
      <c r="BW2" s="80" t="s">
        <v>259</v>
      </c>
      <c r="BX2" s="80" t="s">
        <v>318</v>
      </c>
      <c r="BY2" s="163" t="str">
        <f>IF(D7="","",D7)</f>
        <v/>
      </c>
    </row>
    <row r="3" spans="1:89" ht="12.75" customHeight="1" x14ac:dyDescent="0.15">
      <c r="A3" s="434"/>
      <c r="B3" s="434"/>
      <c r="C3" s="216"/>
      <c r="D3" s="216"/>
      <c r="E3" s="216"/>
      <c r="F3" s="216"/>
      <c r="G3" s="216"/>
      <c r="H3" s="216"/>
      <c r="I3" s="216"/>
      <c r="J3" s="216"/>
      <c r="K3" s="216"/>
      <c r="L3" s="216"/>
      <c r="M3" s="216"/>
      <c r="N3" s="216"/>
      <c r="O3" s="216"/>
      <c r="P3" s="216"/>
      <c r="Q3" s="216"/>
      <c r="R3" s="216"/>
      <c r="S3" s="216"/>
      <c r="T3" s="87"/>
      <c r="U3" s="87"/>
      <c r="V3" s="423"/>
      <c r="W3" s="423"/>
      <c r="X3" s="423"/>
      <c r="Y3" s="423"/>
      <c r="Z3" s="423"/>
      <c r="AA3" s="423"/>
      <c r="AB3" s="423"/>
      <c r="AC3" s="423"/>
      <c r="AD3" s="423"/>
      <c r="AE3" s="423"/>
      <c r="AF3" s="423"/>
      <c r="AG3" s="423"/>
      <c r="AH3" s="423"/>
      <c r="AI3" s="423"/>
      <c r="AJ3" s="423"/>
      <c r="AK3" s="423"/>
      <c r="AL3" s="423"/>
      <c r="AM3" s="216"/>
      <c r="AN3" s="87"/>
      <c r="AO3" s="87"/>
      <c r="AP3" s="423"/>
      <c r="AQ3" s="423"/>
      <c r="AR3" s="423"/>
      <c r="AS3" s="423"/>
      <c r="AT3" s="423"/>
      <c r="AU3" s="423"/>
      <c r="AV3" s="423"/>
      <c r="AW3" s="423"/>
      <c r="AX3" s="423"/>
      <c r="AY3" s="423"/>
      <c r="AZ3" s="423"/>
      <c r="BA3" s="423"/>
      <c r="BB3" s="423"/>
      <c r="BC3" s="423"/>
      <c r="BD3" s="423"/>
      <c r="BE3" s="423"/>
      <c r="BF3" s="423"/>
      <c r="BG3" s="423"/>
      <c r="BH3" s="216"/>
      <c r="BI3" s="216"/>
      <c r="BJ3" s="216"/>
      <c r="BK3" s="216"/>
      <c r="BL3" s="216"/>
      <c r="BM3" s="216"/>
      <c r="BN3" s="216"/>
      <c r="BW3" s="80" t="s">
        <v>260</v>
      </c>
      <c r="BX3" s="80" t="s">
        <v>319</v>
      </c>
      <c r="BY3" s="163" t="str">
        <f>IF(M7="","",M7)</f>
        <v/>
      </c>
    </row>
    <row r="4" spans="1:89" ht="12.75" customHeight="1" x14ac:dyDescent="0.15">
      <c r="A4" s="216"/>
      <c r="B4" s="216"/>
      <c r="C4" s="216"/>
      <c r="D4" s="216"/>
      <c r="E4" s="216"/>
      <c r="F4" s="216"/>
      <c r="G4" s="216"/>
      <c r="H4" s="216"/>
      <c r="I4" s="216"/>
      <c r="J4" s="216"/>
      <c r="K4" s="216"/>
      <c r="L4" s="216"/>
      <c r="M4" s="216"/>
      <c r="N4" s="216"/>
      <c r="O4" s="216"/>
      <c r="P4" s="216"/>
      <c r="Q4" s="216"/>
      <c r="R4" s="216"/>
      <c r="S4" s="216"/>
      <c r="T4" s="423"/>
      <c r="U4" s="423"/>
      <c r="V4" s="423"/>
      <c r="W4" s="423"/>
      <c r="X4" s="423"/>
      <c r="Y4" s="423"/>
      <c r="Z4" s="423"/>
      <c r="AA4" s="423"/>
      <c r="AB4" s="423"/>
      <c r="AC4" s="423"/>
      <c r="AD4" s="423"/>
      <c r="AE4" s="423"/>
      <c r="AF4" s="423"/>
      <c r="AG4" s="423"/>
      <c r="AH4" s="423"/>
      <c r="AI4" s="423"/>
      <c r="AJ4" s="423"/>
      <c r="AK4" s="423"/>
      <c r="AL4" s="423"/>
      <c r="AM4" s="216"/>
      <c r="AN4" s="423"/>
      <c r="AO4" s="423"/>
      <c r="AP4" s="423"/>
      <c r="AQ4" s="423"/>
      <c r="AR4" s="423"/>
      <c r="AS4" s="423"/>
      <c r="AT4" s="423"/>
      <c r="AU4" s="423"/>
      <c r="AV4" s="423"/>
      <c r="AW4" s="423"/>
      <c r="AX4" s="423"/>
      <c r="AY4" s="423"/>
      <c r="AZ4" s="423"/>
      <c r="BA4" s="423"/>
      <c r="BB4" s="423"/>
      <c r="BC4" s="423"/>
      <c r="BD4" s="423"/>
      <c r="BE4" s="423"/>
      <c r="BF4" s="423"/>
      <c r="BG4" s="423"/>
      <c r="BH4" s="216"/>
      <c r="BI4" s="216"/>
      <c r="BJ4" s="216"/>
      <c r="BK4" s="216"/>
      <c r="BL4" s="216"/>
      <c r="BM4" s="216"/>
      <c r="BN4" s="216"/>
      <c r="BW4" s="80" t="s">
        <v>261</v>
      </c>
      <c r="BX4" s="80" t="s">
        <v>351</v>
      </c>
      <c r="BY4" s="163" t="str">
        <f>IF(D9="","",D9)</f>
        <v/>
      </c>
    </row>
    <row r="5" spans="1:89" ht="12.75" customHeight="1" x14ac:dyDescent="0.15">
      <c r="A5" s="80" t="s">
        <v>160</v>
      </c>
      <c r="G5" s="85"/>
      <c r="H5" s="85"/>
      <c r="I5" s="85"/>
      <c r="T5" s="80" t="s">
        <v>160</v>
      </c>
      <c r="Z5" s="85"/>
      <c r="AA5" s="85"/>
      <c r="AB5" s="85"/>
      <c r="AN5" s="80" t="s">
        <v>160</v>
      </c>
      <c r="AT5" s="85"/>
      <c r="AU5" s="85"/>
      <c r="AV5" s="85"/>
      <c r="BW5" s="80" t="s">
        <v>354</v>
      </c>
      <c r="BX5" s="80" t="s">
        <v>352</v>
      </c>
      <c r="BY5" s="163" t="str">
        <f>IF(J9="","",J9)</f>
        <v/>
      </c>
    </row>
    <row r="6" spans="1:89" ht="12.75" customHeight="1" x14ac:dyDescent="0.15">
      <c r="G6" s="85"/>
      <c r="H6" s="85"/>
      <c r="I6" s="85"/>
      <c r="Z6" s="85"/>
      <c r="AA6" s="85"/>
      <c r="AB6" s="85"/>
      <c r="AT6" s="85"/>
      <c r="AU6" s="85"/>
      <c r="AV6" s="85"/>
      <c r="BW6" s="80" t="s">
        <v>262</v>
      </c>
      <c r="BX6" s="80" t="s">
        <v>353</v>
      </c>
      <c r="BY6" s="163" t="str">
        <f>IF(D11="","",D11)</f>
        <v/>
      </c>
    </row>
    <row r="7" spans="1:89" ht="12.75" customHeight="1" x14ac:dyDescent="0.15">
      <c r="A7" s="955" t="s">
        <v>161</v>
      </c>
      <c r="B7" s="955"/>
      <c r="C7" s="962"/>
      <c r="D7" s="956"/>
      <c r="E7" s="957"/>
      <c r="F7" s="957"/>
      <c r="G7" s="957"/>
      <c r="H7" s="957"/>
      <c r="I7" s="958"/>
      <c r="J7" s="924" t="s">
        <v>216</v>
      </c>
      <c r="K7" s="924"/>
      <c r="L7" s="925"/>
      <c r="M7" s="975"/>
      <c r="N7" s="976"/>
      <c r="O7" s="976"/>
      <c r="P7" s="976"/>
      <c r="Q7" s="976"/>
      <c r="R7" s="977"/>
      <c r="S7" s="560"/>
      <c r="T7" s="900" t="s">
        <v>161</v>
      </c>
      <c r="U7" s="901"/>
      <c r="V7" s="902"/>
      <c r="W7" s="917" t="s">
        <v>603</v>
      </c>
      <c r="X7" s="918"/>
      <c r="Y7" s="918"/>
      <c r="Z7" s="918"/>
      <c r="AA7" s="918"/>
      <c r="AB7" s="919"/>
      <c r="AC7" s="923" t="s">
        <v>216</v>
      </c>
      <c r="AD7" s="924"/>
      <c r="AE7" s="925"/>
      <c r="AF7" s="929" t="s">
        <v>604</v>
      </c>
      <c r="AG7" s="930"/>
      <c r="AH7" s="930"/>
      <c r="AI7" s="930"/>
      <c r="AJ7" s="930"/>
      <c r="AK7" s="931"/>
      <c r="AL7" s="561"/>
      <c r="AM7" s="560"/>
      <c r="AN7" s="900" t="s">
        <v>161</v>
      </c>
      <c r="AO7" s="901"/>
      <c r="AP7" s="902"/>
      <c r="AQ7" s="917" t="s">
        <v>659</v>
      </c>
      <c r="AR7" s="918"/>
      <c r="AS7" s="918"/>
      <c r="AT7" s="918"/>
      <c r="AU7" s="918"/>
      <c r="AV7" s="919"/>
      <c r="AW7" s="923" t="s">
        <v>216</v>
      </c>
      <c r="AX7" s="924"/>
      <c r="AY7" s="925"/>
      <c r="AZ7" s="929" t="s">
        <v>659</v>
      </c>
      <c r="BA7" s="930"/>
      <c r="BB7" s="930"/>
      <c r="BC7" s="930"/>
      <c r="BD7" s="930"/>
      <c r="BE7" s="931"/>
      <c r="BF7" s="561"/>
      <c r="BG7" s="561"/>
      <c r="BH7" s="560"/>
      <c r="BI7" s="560"/>
      <c r="BJ7" s="560"/>
      <c r="BK7" s="560"/>
      <c r="BL7" s="560"/>
      <c r="BM7" s="560"/>
      <c r="BN7" s="560"/>
      <c r="BW7" s="80" t="s">
        <v>355</v>
      </c>
      <c r="BX7" s="80" t="s">
        <v>320</v>
      </c>
      <c r="BY7" s="163" t="str">
        <f>IF(D13="","",D13)</f>
        <v/>
      </c>
    </row>
    <row r="8" spans="1:89" ht="12.75" customHeight="1" x14ac:dyDescent="0.15">
      <c r="A8" s="962"/>
      <c r="B8" s="962"/>
      <c r="C8" s="962"/>
      <c r="D8" s="959"/>
      <c r="E8" s="960"/>
      <c r="F8" s="960"/>
      <c r="G8" s="960"/>
      <c r="H8" s="960"/>
      <c r="I8" s="961"/>
      <c r="J8" s="927"/>
      <c r="K8" s="927"/>
      <c r="L8" s="928"/>
      <c r="M8" s="972"/>
      <c r="N8" s="973"/>
      <c r="O8" s="973"/>
      <c r="P8" s="973"/>
      <c r="Q8" s="973"/>
      <c r="R8" s="974"/>
      <c r="S8" s="560"/>
      <c r="T8" s="903"/>
      <c r="U8" s="904"/>
      <c r="V8" s="905"/>
      <c r="W8" s="920"/>
      <c r="X8" s="921"/>
      <c r="Y8" s="921"/>
      <c r="Z8" s="921"/>
      <c r="AA8" s="921"/>
      <c r="AB8" s="922"/>
      <c r="AC8" s="926"/>
      <c r="AD8" s="927"/>
      <c r="AE8" s="928"/>
      <c r="AF8" s="868"/>
      <c r="AG8" s="869"/>
      <c r="AH8" s="869"/>
      <c r="AI8" s="869"/>
      <c r="AJ8" s="869"/>
      <c r="AK8" s="870"/>
      <c r="AL8" s="561"/>
      <c r="AM8" s="560"/>
      <c r="AN8" s="903"/>
      <c r="AO8" s="904"/>
      <c r="AP8" s="905"/>
      <c r="AQ8" s="920"/>
      <c r="AR8" s="921"/>
      <c r="AS8" s="921"/>
      <c r="AT8" s="921"/>
      <c r="AU8" s="921"/>
      <c r="AV8" s="922"/>
      <c r="AW8" s="926"/>
      <c r="AX8" s="927"/>
      <c r="AY8" s="928"/>
      <c r="AZ8" s="868"/>
      <c r="BA8" s="869"/>
      <c r="BB8" s="869"/>
      <c r="BC8" s="869"/>
      <c r="BD8" s="869"/>
      <c r="BE8" s="870"/>
      <c r="BF8" s="561"/>
      <c r="BG8" s="561"/>
      <c r="BH8" s="560"/>
      <c r="BI8" s="560"/>
      <c r="BJ8" s="560"/>
      <c r="BK8" s="560"/>
      <c r="BL8" s="560"/>
      <c r="BM8" s="560"/>
      <c r="BN8" s="560"/>
      <c r="BW8" s="80" t="s">
        <v>356</v>
      </c>
      <c r="BX8" s="80" t="s">
        <v>321</v>
      </c>
      <c r="BY8" s="163" t="str">
        <f>IF(M13="","",M13)</f>
        <v/>
      </c>
    </row>
    <row r="9" spans="1:89" ht="12.75" customHeight="1" x14ac:dyDescent="0.15">
      <c r="A9" s="955" t="s">
        <v>351</v>
      </c>
      <c r="B9" s="955"/>
      <c r="C9" s="962"/>
      <c r="D9" s="963"/>
      <c r="E9" s="963"/>
      <c r="F9" s="963"/>
      <c r="G9" s="962" t="s">
        <v>352</v>
      </c>
      <c r="H9" s="962"/>
      <c r="I9" s="962"/>
      <c r="J9" s="956"/>
      <c r="K9" s="957"/>
      <c r="L9" s="957"/>
      <c r="M9" s="957"/>
      <c r="N9" s="957"/>
      <c r="O9" s="957"/>
      <c r="P9" s="957"/>
      <c r="Q9" s="957"/>
      <c r="R9" s="958"/>
      <c r="S9" s="426"/>
      <c r="T9" s="900" t="s">
        <v>351</v>
      </c>
      <c r="U9" s="901"/>
      <c r="V9" s="902"/>
      <c r="W9" s="906" t="s">
        <v>605</v>
      </c>
      <c r="X9" s="907"/>
      <c r="Y9" s="908"/>
      <c r="Z9" s="923" t="s">
        <v>352</v>
      </c>
      <c r="AA9" s="924"/>
      <c r="AB9" s="925"/>
      <c r="AC9" s="906" t="s">
        <v>606</v>
      </c>
      <c r="AD9" s="907"/>
      <c r="AE9" s="907"/>
      <c r="AF9" s="907"/>
      <c r="AG9" s="907"/>
      <c r="AH9" s="907"/>
      <c r="AI9" s="907"/>
      <c r="AJ9" s="907"/>
      <c r="AK9" s="908"/>
      <c r="AL9" s="165"/>
      <c r="AM9" s="426"/>
      <c r="AN9" s="900" t="s">
        <v>351</v>
      </c>
      <c r="AO9" s="901"/>
      <c r="AP9" s="902"/>
      <c r="AQ9" s="906" t="s">
        <v>605</v>
      </c>
      <c r="AR9" s="907"/>
      <c r="AS9" s="908"/>
      <c r="AT9" s="923" t="s">
        <v>352</v>
      </c>
      <c r="AU9" s="924"/>
      <c r="AV9" s="925"/>
      <c r="AW9" s="906" t="s">
        <v>606</v>
      </c>
      <c r="AX9" s="907"/>
      <c r="AY9" s="907"/>
      <c r="AZ9" s="907"/>
      <c r="BA9" s="907"/>
      <c r="BB9" s="907"/>
      <c r="BC9" s="907"/>
      <c r="BD9" s="907"/>
      <c r="BE9" s="908"/>
      <c r="BF9" s="165"/>
      <c r="BG9" s="165"/>
      <c r="BH9" s="426"/>
      <c r="BI9" s="426"/>
      <c r="BJ9" s="426"/>
      <c r="BK9" s="426"/>
      <c r="BL9" s="426"/>
      <c r="BM9" s="426"/>
      <c r="BN9" s="426"/>
      <c r="BW9" s="80" t="s">
        <v>263</v>
      </c>
      <c r="BX9" s="80" t="s">
        <v>322</v>
      </c>
      <c r="BY9" s="217" t="str">
        <f>IF(D15="","",D15)</f>
        <v/>
      </c>
    </row>
    <row r="10" spans="1:89" ht="12.75" customHeight="1" x14ac:dyDescent="0.15">
      <c r="A10" s="962"/>
      <c r="B10" s="962"/>
      <c r="C10" s="962"/>
      <c r="D10" s="963"/>
      <c r="E10" s="963"/>
      <c r="F10" s="963"/>
      <c r="G10" s="962"/>
      <c r="H10" s="962"/>
      <c r="I10" s="962"/>
      <c r="J10" s="959"/>
      <c r="K10" s="960"/>
      <c r="L10" s="960"/>
      <c r="M10" s="960"/>
      <c r="N10" s="960"/>
      <c r="O10" s="960"/>
      <c r="P10" s="960"/>
      <c r="Q10" s="960"/>
      <c r="R10" s="961"/>
      <c r="S10" s="426"/>
      <c r="T10" s="903"/>
      <c r="U10" s="904"/>
      <c r="V10" s="905"/>
      <c r="W10" s="909"/>
      <c r="X10" s="910"/>
      <c r="Y10" s="911"/>
      <c r="Z10" s="926"/>
      <c r="AA10" s="927"/>
      <c r="AB10" s="928"/>
      <c r="AC10" s="909"/>
      <c r="AD10" s="910"/>
      <c r="AE10" s="910"/>
      <c r="AF10" s="910"/>
      <c r="AG10" s="910"/>
      <c r="AH10" s="910"/>
      <c r="AI10" s="910"/>
      <c r="AJ10" s="910"/>
      <c r="AK10" s="911"/>
      <c r="AL10" s="165"/>
      <c r="AM10" s="426"/>
      <c r="AN10" s="903"/>
      <c r="AO10" s="904"/>
      <c r="AP10" s="905"/>
      <c r="AQ10" s="909"/>
      <c r="AR10" s="910"/>
      <c r="AS10" s="911"/>
      <c r="AT10" s="926"/>
      <c r="AU10" s="927"/>
      <c r="AV10" s="928"/>
      <c r="AW10" s="909"/>
      <c r="AX10" s="910"/>
      <c r="AY10" s="910"/>
      <c r="AZ10" s="910"/>
      <c r="BA10" s="910"/>
      <c r="BB10" s="910"/>
      <c r="BC10" s="910"/>
      <c r="BD10" s="910"/>
      <c r="BE10" s="911"/>
      <c r="BF10" s="165"/>
      <c r="BG10" s="165"/>
      <c r="BH10" s="426"/>
      <c r="BI10" s="426"/>
      <c r="BJ10" s="426"/>
      <c r="BK10" s="426"/>
      <c r="BL10" s="426"/>
      <c r="BM10" s="426"/>
      <c r="BN10" s="426"/>
      <c r="BW10" s="80" t="s">
        <v>357</v>
      </c>
      <c r="BX10" s="80" t="s">
        <v>323</v>
      </c>
      <c r="BY10" s="217" t="str">
        <f>IF(M15="","",M15)</f>
        <v/>
      </c>
    </row>
    <row r="11" spans="1:89" ht="12.75" customHeight="1" x14ac:dyDescent="0.15">
      <c r="A11" s="955" t="s">
        <v>353</v>
      </c>
      <c r="B11" s="955"/>
      <c r="C11" s="962"/>
      <c r="D11" s="978"/>
      <c r="E11" s="957"/>
      <c r="F11" s="957"/>
      <c r="G11" s="957"/>
      <c r="H11" s="957"/>
      <c r="I11" s="957"/>
      <c r="J11" s="957"/>
      <c r="K11" s="957"/>
      <c r="L11" s="957"/>
      <c r="M11" s="957"/>
      <c r="N11" s="957"/>
      <c r="O11" s="957"/>
      <c r="P11" s="957"/>
      <c r="Q11" s="957"/>
      <c r="R11" s="958"/>
      <c r="S11" s="426"/>
      <c r="T11" s="900" t="s">
        <v>353</v>
      </c>
      <c r="U11" s="901"/>
      <c r="V11" s="902"/>
      <c r="W11" s="942" t="s">
        <v>607</v>
      </c>
      <c r="X11" s="943"/>
      <c r="Y11" s="943"/>
      <c r="Z11" s="943"/>
      <c r="AA11" s="943"/>
      <c r="AB11" s="943"/>
      <c r="AC11" s="943"/>
      <c r="AD11" s="943"/>
      <c r="AE11" s="943"/>
      <c r="AF11" s="943"/>
      <c r="AG11" s="943"/>
      <c r="AH11" s="943"/>
      <c r="AI11" s="943"/>
      <c r="AJ11" s="943"/>
      <c r="AK11" s="944"/>
      <c r="AL11" s="165"/>
      <c r="AM11" s="426"/>
      <c r="AN11" s="900" t="s">
        <v>353</v>
      </c>
      <c r="AO11" s="901"/>
      <c r="AP11" s="902"/>
      <c r="AQ11" s="942" t="s">
        <v>607</v>
      </c>
      <c r="AR11" s="943"/>
      <c r="AS11" s="943"/>
      <c r="AT11" s="943"/>
      <c r="AU11" s="943"/>
      <c r="AV11" s="943"/>
      <c r="AW11" s="943"/>
      <c r="AX11" s="943"/>
      <c r="AY11" s="943"/>
      <c r="AZ11" s="943"/>
      <c r="BA11" s="943"/>
      <c r="BB11" s="943"/>
      <c r="BC11" s="943"/>
      <c r="BD11" s="943"/>
      <c r="BE11" s="944"/>
      <c r="BF11" s="165"/>
      <c r="BG11" s="165"/>
      <c r="BH11" s="426"/>
      <c r="BI11" s="426"/>
      <c r="BJ11" s="426"/>
      <c r="BK11" s="426"/>
      <c r="BL11" s="426"/>
      <c r="BM11" s="426"/>
      <c r="BN11" s="426"/>
      <c r="BR11" s="80" t="b">
        <v>1</v>
      </c>
      <c r="BT11" s="80" t="b">
        <v>0</v>
      </c>
      <c r="BW11" s="80" t="s">
        <v>270</v>
      </c>
      <c r="BX11" s="84" t="s">
        <v>602</v>
      </c>
      <c r="BY11" s="163" t="str">
        <f>IF(CA11="中小企業",CA11,IF(CC11="個人事業主",CC11,IF(CE11:CE11="その他",CE11,"")))</f>
        <v/>
      </c>
      <c r="BZ11" s="80" t="b">
        <f>G17&lt;&gt;""</f>
        <v>0</v>
      </c>
      <c r="CA11" s="155" t="str">
        <f>IF(G17="☑","中小企業","")</f>
        <v/>
      </c>
      <c r="CB11" s="155" t="b">
        <f>J17&lt;&gt;""</f>
        <v>0</v>
      </c>
      <c r="CC11" s="155" t="str">
        <f>IF(J17="☑","個人事業主","")</f>
        <v/>
      </c>
      <c r="CD11" s="155" t="b">
        <f>M17&lt;&gt;""</f>
        <v>0</v>
      </c>
      <c r="CE11" s="155" t="str">
        <f>IF(M17="☑","その他","")</f>
        <v/>
      </c>
      <c r="CF11" s="218">
        <f>COUNTIF(BZ11:CE11,TRUE)</f>
        <v>0</v>
      </c>
      <c r="CG11" s="155" t="str">
        <f>IF(CF11=3,"NG",IF(CF11=2,"NG",IF(CF11=0,"NG","OK")))</f>
        <v>NG</v>
      </c>
    </row>
    <row r="12" spans="1:89" ht="12.75" customHeight="1" x14ac:dyDescent="0.15">
      <c r="A12" s="962"/>
      <c r="B12" s="962"/>
      <c r="C12" s="962"/>
      <c r="D12" s="959"/>
      <c r="E12" s="960"/>
      <c r="F12" s="960"/>
      <c r="G12" s="960"/>
      <c r="H12" s="960"/>
      <c r="I12" s="960"/>
      <c r="J12" s="960"/>
      <c r="K12" s="960"/>
      <c r="L12" s="960"/>
      <c r="M12" s="960"/>
      <c r="N12" s="960"/>
      <c r="O12" s="960"/>
      <c r="P12" s="960"/>
      <c r="Q12" s="960"/>
      <c r="R12" s="961"/>
      <c r="S12" s="426"/>
      <c r="T12" s="903"/>
      <c r="U12" s="904"/>
      <c r="V12" s="905"/>
      <c r="W12" s="945"/>
      <c r="X12" s="946"/>
      <c r="Y12" s="946"/>
      <c r="Z12" s="946"/>
      <c r="AA12" s="946"/>
      <c r="AB12" s="946"/>
      <c r="AC12" s="946"/>
      <c r="AD12" s="946"/>
      <c r="AE12" s="946"/>
      <c r="AF12" s="946"/>
      <c r="AG12" s="946"/>
      <c r="AH12" s="946"/>
      <c r="AI12" s="946"/>
      <c r="AJ12" s="946"/>
      <c r="AK12" s="947"/>
      <c r="AL12" s="165"/>
      <c r="AM12" s="426"/>
      <c r="AN12" s="903"/>
      <c r="AO12" s="904"/>
      <c r="AP12" s="905"/>
      <c r="AQ12" s="945"/>
      <c r="AR12" s="946"/>
      <c r="AS12" s="946"/>
      <c r="AT12" s="946"/>
      <c r="AU12" s="946"/>
      <c r="AV12" s="946"/>
      <c r="AW12" s="946"/>
      <c r="AX12" s="946"/>
      <c r="AY12" s="946"/>
      <c r="AZ12" s="946"/>
      <c r="BA12" s="946"/>
      <c r="BB12" s="946"/>
      <c r="BC12" s="946"/>
      <c r="BD12" s="946"/>
      <c r="BE12" s="947"/>
      <c r="BF12" s="165"/>
      <c r="BG12" s="165"/>
      <c r="BH12" s="426"/>
      <c r="BI12" s="426"/>
      <c r="BJ12" s="426"/>
      <c r="BK12" s="426"/>
      <c r="BL12" s="426"/>
      <c r="BM12" s="426"/>
      <c r="BN12" s="426"/>
      <c r="BW12" s="170" t="s">
        <v>263</v>
      </c>
      <c r="BX12" s="170" t="s">
        <v>324</v>
      </c>
      <c r="BY12" s="163" t="str">
        <f>IF(D19="","",D19)</f>
        <v/>
      </c>
    </row>
    <row r="13" spans="1:89" ht="12.75" customHeight="1" x14ac:dyDescent="0.15">
      <c r="A13" s="955" t="s">
        <v>195</v>
      </c>
      <c r="B13" s="955"/>
      <c r="C13" s="962"/>
      <c r="D13" s="956"/>
      <c r="E13" s="957"/>
      <c r="F13" s="957"/>
      <c r="G13" s="957"/>
      <c r="H13" s="957"/>
      <c r="I13" s="958"/>
      <c r="J13" s="955" t="s">
        <v>196</v>
      </c>
      <c r="K13" s="962"/>
      <c r="L13" s="962"/>
      <c r="M13" s="975"/>
      <c r="N13" s="976"/>
      <c r="O13" s="976"/>
      <c r="P13" s="976"/>
      <c r="Q13" s="976"/>
      <c r="R13" s="977"/>
      <c r="S13" s="560"/>
      <c r="T13" s="900" t="s">
        <v>195</v>
      </c>
      <c r="U13" s="901"/>
      <c r="V13" s="902"/>
      <c r="W13" s="917" t="s">
        <v>608</v>
      </c>
      <c r="X13" s="918"/>
      <c r="Y13" s="918"/>
      <c r="Z13" s="918"/>
      <c r="AA13" s="918"/>
      <c r="AB13" s="919"/>
      <c r="AC13" s="900" t="s">
        <v>196</v>
      </c>
      <c r="AD13" s="901"/>
      <c r="AE13" s="902"/>
      <c r="AF13" s="929" t="s">
        <v>609</v>
      </c>
      <c r="AG13" s="930"/>
      <c r="AH13" s="930"/>
      <c r="AI13" s="930"/>
      <c r="AJ13" s="930"/>
      <c r="AK13" s="931"/>
      <c r="AL13" s="561"/>
      <c r="AM13" s="560"/>
      <c r="AN13" s="900" t="s">
        <v>195</v>
      </c>
      <c r="AO13" s="901"/>
      <c r="AP13" s="902"/>
      <c r="AQ13" s="917" t="s">
        <v>704</v>
      </c>
      <c r="AR13" s="918"/>
      <c r="AS13" s="918"/>
      <c r="AT13" s="918"/>
      <c r="AU13" s="918"/>
      <c r="AV13" s="919"/>
      <c r="AW13" s="900" t="s">
        <v>196</v>
      </c>
      <c r="AX13" s="901"/>
      <c r="AY13" s="902"/>
      <c r="AZ13" s="929" t="s">
        <v>704</v>
      </c>
      <c r="BA13" s="930"/>
      <c r="BB13" s="930"/>
      <c r="BC13" s="930"/>
      <c r="BD13" s="930"/>
      <c r="BE13" s="931"/>
      <c r="BF13" s="561"/>
      <c r="BG13" s="561"/>
      <c r="BH13" s="560"/>
      <c r="BI13" s="560"/>
      <c r="BJ13" s="560"/>
      <c r="BK13" s="560"/>
      <c r="BL13" s="560"/>
      <c r="BM13" s="560"/>
      <c r="BN13" s="560"/>
      <c r="BW13" s="80" t="s">
        <v>358</v>
      </c>
      <c r="BX13" s="80" t="s">
        <v>351</v>
      </c>
      <c r="BY13" s="163" t="str">
        <f>IF(D25="","",D25)</f>
        <v/>
      </c>
    </row>
    <row r="14" spans="1:89" ht="12.75" customHeight="1" x14ac:dyDescent="0.15">
      <c r="A14" s="962"/>
      <c r="B14" s="962"/>
      <c r="C14" s="962"/>
      <c r="D14" s="959"/>
      <c r="E14" s="960"/>
      <c r="F14" s="960"/>
      <c r="G14" s="960"/>
      <c r="H14" s="960"/>
      <c r="I14" s="961"/>
      <c r="J14" s="962"/>
      <c r="K14" s="962"/>
      <c r="L14" s="962"/>
      <c r="M14" s="972"/>
      <c r="N14" s="973"/>
      <c r="O14" s="973"/>
      <c r="P14" s="973"/>
      <c r="Q14" s="973"/>
      <c r="R14" s="974"/>
      <c r="S14" s="560"/>
      <c r="T14" s="903"/>
      <c r="U14" s="904"/>
      <c r="V14" s="905"/>
      <c r="W14" s="920"/>
      <c r="X14" s="921"/>
      <c r="Y14" s="921"/>
      <c r="Z14" s="921"/>
      <c r="AA14" s="921"/>
      <c r="AB14" s="922"/>
      <c r="AC14" s="903"/>
      <c r="AD14" s="904"/>
      <c r="AE14" s="905"/>
      <c r="AF14" s="868"/>
      <c r="AG14" s="869"/>
      <c r="AH14" s="869"/>
      <c r="AI14" s="869"/>
      <c r="AJ14" s="869"/>
      <c r="AK14" s="870"/>
      <c r="AL14" s="561"/>
      <c r="AM14" s="560"/>
      <c r="AN14" s="903"/>
      <c r="AO14" s="904"/>
      <c r="AP14" s="905"/>
      <c r="AQ14" s="920"/>
      <c r="AR14" s="921"/>
      <c r="AS14" s="921"/>
      <c r="AT14" s="921"/>
      <c r="AU14" s="921"/>
      <c r="AV14" s="922"/>
      <c r="AW14" s="903"/>
      <c r="AX14" s="904"/>
      <c r="AY14" s="905"/>
      <c r="AZ14" s="868"/>
      <c r="BA14" s="869"/>
      <c r="BB14" s="869"/>
      <c r="BC14" s="869"/>
      <c r="BD14" s="869"/>
      <c r="BE14" s="870"/>
      <c r="BF14" s="561"/>
      <c r="BG14" s="561"/>
      <c r="BH14" s="560"/>
      <c r="BI14" s="560"/>
      <c r="BJ14" s="560"/>
      <c r="BK14" s="560"/>
      <c r="BL14" s="560"/>
      <c r="BM14" s="560"/>
      <c r="BN14" s="560"/>
      <c r="BW14" s="80" t="s">
        <v>359</v>
      </c>
      <c r="BX14" s="80" t="s">
        <v>352</v>
      </c>
      <c r="BY14" s="163" t="str">
        <f>IF(J25="","",J25)</f>
        <v/>
      </c>
    </row>
    <row r="15" spans="1:89" ht="12.75" customHeight="1" x14ac:dyDescent="0.15">
      <c r="A15" s="955" t="s">
        <v>143</v>
      </c>
      <c r="B15" s="955"/>
      <c r="C15" s="955"/>
      <c r="D15" s="983"/>
      <c r="E15" s="984"/>
      <c r="F15" s="984"/>
      <c r="G15" s="984"/>
      <c r="H15" s="984"/>
      <c r="I15" s="936" t="s">
        <v>120</v>
      </c>
      <c r="J15" s="955" t="s">
        <v>145</v>
      </c>
      <c r="K15" s="962"/>
      <c r="L15" s="962"/>
      <c r="M15" s="979"/>
      <c r="N15" s="980"/>
      <c r="O15" s="980"/>
      <c r="P15" s="980"/>
      <c r="Q15" s="980"/>
      <c r="R15" s="890" t="s">
        <v>144</v>
      </c>
      <c r="S15" s="216"/>
      <c r="T15" s="900" t="s">
        <v>143</v>
      </c>
      <c r="U15" s="901"/>
      <c r="V15" s="902"/>
      <c r="W15" s="932" t="s">
        <v>610</v>
      </c>
      <c r="X15" s="933"/>
      <c r="Y15" s="933"/>
      <c r="Z15" s="933"/>
      <c r="AA15" s="933"/>
      <c r="AB15" s="936" t="s">
        <v>120</v>
      </c>
      <c r="AC15" s="900" t="s">
        <v>145</v>
      </c>
      <c r="AD15" s="901"/>
      <c r="AE15" s="902"/>
      <c r="AF15" s="938" t="s">
        <v>611</v>
      </c>
      <c r="AG15" s="939"/>
      <c r="AH15" s="939"/>
      <c r="AI15" s="939"/>
      <c r="AJ15" s="939"/>
      <c r="AK15" s="890" t="s">
        <v>144</v>
      </c>
      <c r="AL15" s="423"/>
      <c r="AM15" s="216"/>
      <c r="AN15" s="900" t="s">
        <v>143</v>
      </c>
      <c r="AO15" s="901"/>
      <c r="AP15" s="902"/>
      <c r="AQ15" s="932">
        <v>0</v>
      </c>
      <c r="AR15" s="933"/>
      <c r="AS15" s="933"/>
      <c r="AT15" s="933"/>
      <c r="AU15" s="933"/>
      <c r="AV15" s="936" t="s">
        <v>120</v>
      </c>
      <c r="AW15" s="900" t="s">
        <v>145</v>
      </c>
      <c r="AX15" s="901"/>
      <c r="AY15" s="902"/>
      <c r="AZ15" s="938" t="s">
        <v>611</v>
      </c>
      <c r="BA15" s="939"/>
      <c r="BB15" s="939"/>
      <c r="BC15" s="939"/>
      <c r="BD15" s="939"/>
      <c r="BE15" s="890" t="s">
        <v>144</v>
      </c>
      <c r="BF15" s="423"/>
      <c r="BG15" s="423"/>
      <c r="BH15" s="216"/>
      <c r="BI15" s="216"/>
      <c r="BJ15" s="216"/>
      <c r="BK15" s="216"/>
      <c r="BL15" s="216"/>
      <c r="BM15" s="216"/>
      <c r="BN15" s="216"/>
      <c r="BW15" s="80" t="s">
        <v>360</v>
      </c>
      <c r="BX15" s="80" t="s">
        <v>353</v>
      </c>
      <c r="BY15" s="163" t="str">
        <f>IF(D27="","",D27)</f>
        <v/>
      </c>
    </row>
    <row r="16" spans="1:89" ht="12.75" customHeight="1" x14ac:dyDescent="0.15">
      <c r="A16" s="955"/>
      <c r="B16" s="955"/>
      <c r="C16" s="955"/>
      <c r="D16" s="985"/>
      <c r="E16" s="986"/>
      <c r="F16" s="986"/>
      <c r="G16" s="986"/>
      <c r="H16" s="986"/>
      <c r="I16" s="937"/>
      <c r="J16" s="962"/>
      <c r="K16" s="962"/>
      <c r="L16" s="962"/>
      <c r="M16" s="981"/>
      <c r="N16" s="982"/>
      <c r="O16" s="982"/>
      <c r="P16" s="982"/>
      <c r="Q16" s="982"/>
      <c r="R16" s="892"/>
      <c r="S16" s="216"/>
      <c r="T16" s="903"/>
      <c r="U16" s="904"/>
      <c r="V16" s="905"/>
      <c r="W16" s="934"/>
      <c r="X16" s="935"/>
      <c r="Y16" s="935"/>
      <c r="Z16" s="935"/>
      <c r="AA16" s="935"/>
      <c r="AB16" s="937"/>
      <c r="AC16" s="903"/>
      <c r="AD16" s="904"/>
      <c r="AE16" s="905"/>
      <c r="AF16" s="940"/>
      <c r="AG16" s="941"/>
      <c r="AH16" s="941"/>
      <c r="AI16" s="941"/>
      <c r="AJ16" s="941"/>
      <c r="AK16" s="892"/>
      <c r="AL16" s="423"/>
      <c r="AM16" s="216"/>
      <c r="AN16" s="903"/>
      <c r="AO16" s="904"/>
      <c r="AP16" s="905"/>
      <c r="AQ16" s="934"/>
      <c r="AR16" s="935"/>
      <c r="AS16" s="935"/>
      <c r="AT16" s="935"/>
      <c r="AU16" s="935"/>
      <c r="AV16" s="937"/>
      <c r="AW16" s="903"/>
      <c r="AX16" s="904"/>
      <c r="AY16" s="905"/>
      <c r="AZ16" s="940"/>
      <c r="BA16" s="941"/>
      <c r="BB16" s="941"/>
      <c r="BC16" s="941"/>
      <c r="BD16" s="941"/>
      <c r="BE16" s="892"/>
      <c r="BF16" s="423"/>
      <c r="BG16" s="423"/>
      <c r="BH16" s="216"/>
      <c r="BI16" s="216"/>
      <c r="BJ16" s="216"/>
      <c r="BK16" s="216"/>
      <c r="BL16" s="216"/>
      <c r="BM16" s="216"/>
      <c r="BN16" s="216"/>
      <c r="BR16" s="80" t="b">
        <v>1</v>
      </c>
      <c r="BT16" s="80" t="b">
        <v>1</v>
      </c>
      <c r="BW16" s="170" t="s">
        <v>274</v>
      </c>
      <c r="BX16" s="170" t="s">
        <v>325</v>
      </c>
      <c r="BY16" s="163" t="str">
        <f>CA16&amp;CC16&amp;CE16&amp;CG16&amp;CI16</f>
        <v/>
      </c>
      <c r="BZ16" s="155" t="b">
        <f>A33&lt;&gt;""</f>
        <v>0</v>
      </c>
      <c r="CA16" s="155" t="str">
        <f>IF(BZ16=FALSE,"",IF(A33="☑","アa"))</f>
        <v/>
      </c>
      <c r="CB16" s="155" t="b">
        <f>A36&lt;&gt;""</f>
        <v>0</v>
      </c>
      <c r="CC16" s="155" t="str">
        <f>IF(CB16=FALSE,"",IF(A36="☑","アb"))</f>
        <v/>
      </c>
      <c r="CD16" s="155" t="b">
        <f>A39&lt;&gt;""</f>
        <v>0</v>
      </c>
      <c r="CE16" s="155" t="str">
        <f>IF(CD16=FALSE,"",IF(A39="☑","イ"))</f>
        <v/>
      </c>
      <c r="CF16" s="155" t="b">
        <f>A42&lt;&gt;""</f>
        <v>0</v>
      </c>
      <c r="CG16" s="155" t="str">
        <f>IF(CF16=FALSE,"",IF(A42="☑","ウa"))</f>
        <v/>
      </c>
      <c r="CH16" s="155" t="b">
        <f>A45&lt;&gt;""</f>
        <v>0</v>
      </c>
      <c r="CI16" s="155" t="str">
        <f>IF(CH16=FALSE,"",IF(A45="☑","ウb"))</f>
        <v/>
      </c>
      <c r="CJ16" s="155">
        <f>COUNTIF(BZ16:CI16,TRUE)</f>
        <v>0</v>
      </c>
      <c r="CK16" s="155" t="str">
        <f>IF(CJ16=0,"NG","OK")</f>
        <v>NG</v>
      </c>
    </row>
    <row r="17" spans="1:83" ht="12.75" customHeight="1" x14ac:dyDescent="0.15">
      <c r="A17" s="900" t="s">
        <v>601</v>
      </c>
      <c r="B17" s="901"/>
      <c r="C17" s="924"/>
      <c r="D17" s="924"/>
      <c r="E17" s="924"/>
      <c r="F17" s="924"/>
      <c r="G17" s="987"/>
      <c r="H17" s="964" t="s">
        <v>27</v>
      </c>
      <c r="I17" s="964"/>
      <c r="J17" s="987"/>
      <c r="K17" s="889" t="s">
        <v>675</v>
      </c>
      <c r="L17" s="889"/>
      <c r="M17" s="987"/>
      <c r="N17" s="888" t="s">
        <v>676</v>
      </c>
      <c r="O17" s="889"/>
      <c r="P17" s="965" t="str">
        <f>IF(D7="","",IF(CG11="NG","←該当する対象要件（チェックボックス）を選択してください。",""))</f>
        <v/>
      </c>
      <c r="Q17" s="965"/>
      <c r="R17" s="966"/>
      <c r="S17" s="317"/>
      <c r="T17" s="900" t="s">
        <v>612</v>
      </c>
      <c r="U17" s="901"/>
      <c r="V17" s="901"/>
      <c r="W17" s="901"/>
      <c r="X17" s="901"/>
      <c r="Y17" s="902"/>
      <c r="Z17" s="562"/>
      <c r="AA17" s="874" t="s">
        <v>691</v>
      </c>
      <c r="AB17" s="889" t="s">
        <v>27</v>
      </c>
      <c r="AC17" s="889"/>
      <c r="AD17" s="562"/>
      <c r="AE17" s="889" t="s">
        <v>613</v>
      </c>
      <c r="AF17" s="889"/>
      <c r="AG17" s="562"/>
      <c r="AH17" s="915" t="s">
        <v>614</v>
      </c>
      <c r="AI17" s="915"/>
      <c r="AJ17" s="563"/>
      <c r="AK17" s="564"/>
      <c r="AL17" s="565"/>
      <c r="AM17" s="317"/>
      <c r="AN17" s="900" t="s">
        <v>612</v>
      </c>
      <c r="AO17" s="901"/>
      <c r="AP17" s="901"/>
      <c r="AQ17" s="901"/>
      <c r="AR17" s="901"/>
      <c r="AS17" s="902"/>
      <c r="AT17" s="562"/>
      <c r="AU17" s="874"/>
      <c r="AV17" s="889" t="s">
        <v>27</v>
      </c>
      <c r="AW17" s="889"/>
      <c r="AX17" s="874" t="s">
        <v>691</v>
      </c>
      <c r="AY17" s="889" t="s">
        <v>613</v>
      </c>
      <c r="AZ17" s="889"/>
      <c r="BA17" s="562"/>
      <c r="BB17" s="915" t="s">
        <v>614</v>
      </c>
      <c r="BC17" s="915"/>
      <c r="BD17" s="563"/>
      <c r="BE17" s="564"/>
      <c r="BF17" s="565"/>
      <c r="BG17" s="565"/>
      <c r="BH17" s="317"/>
      <c r="BI17" s="317"/>
      <c r="BJ17" s="317"/>
      <c r="BK17" s="317"/>
      <c r="BL17" s="317"/>
      <c r="BM17" s="317"/>
      <c r="BN17" s="317"/>
      <c r="BR17" s="80" t="b">
        <v>1</v>
      </c>
      <c r="BT17" s="80" t="b">
        <v>1</v>
      </c>
      <c r="BW17" s="80" t="s">
        <v>369</v>
      </c>
      <c r="BX17" s="80" t="s">
        <v>367</v>
      </c>
      <c r="BY17" s="163" t="str">
        <f>CA17&amp;CC17</f>
        <v/>
      </c>
      <c r="BZ17" s="155" t="b">
        <f>G52&lt;&gt;""</f>
        <v>0</v>
      </c>
      <c r="CA17" s="155" t="str">
        <f>IF(BZ17=FALSE,"",IF(G52="☑","新設"))</f>
        <v/>
      </c>
      <c r="CB17" s="155" t="b">
        <f>K52&lt;&gt;""</f>
        <v>0</v>
      </c>
      <c r="CC17" s="155" t="str">
        <f>IF(CB17=FALSE,"",IF(K52="☑","増設"))</f>
        <v/>
      </c>
      <c r="CD17" s="218">
        <f>COUNTIF(BZ17:CC17,TRUE)</f>
        <v>0</v>
      </c>
      <c r="CE17" s="155" t="str">
        <f>IF(CD17=0,"NG",IF(CD17=0,"NG","OK"))</f>
        <v>NG</v>
      </c>
    </row>
    <row r="18" spans="1:83" ht="12.75" customHeight="1" x14ac:dyDescent="0.15">
      <c r="A18" s="926"/>
      <c r="B18" s="927"/>
      <c r="C18" s="927"/>
      <c r="D18" s="927"/>
      <c r="E18" s="927"/>
      <c r="F18" s="927"/>
      <c r="G18" s="987"/>
      <c r="H18" s="964"/>
      <c r="I18" s="964"/>
      <c r="J18" s="987"/>
      <c r="K18" s="875"/>
      <c r="L18" s="875"/>
      <c r="M18" s="987"/>
      <c r="N18" s="891"/>
      <c r="O18" s="875"/>
      <c r="P18" s="967"/>
      <c r="Q18" s="967"/>
      <c r="R18" s="968"/>
      <c r="S18" s="317"/>
      <c r="T18" s="903"/>
      <c r="U18" s="904"/>
      <c r="V18" s="904"/>
      <c r="W18" s="904"/>
      <c r="X18" s="904"/>
      <c r="Y18" s="905"/>
      <c r="Z18" s="566"/>
      <c r="AA18" s="875"/>
      <c r="AB18" s="875"/>
      <c r="AC18" s="875"/>
      <c r="AD18" s="566"/>
      <c r="AE18" s="875"/>
      <c r="AF18" s="875"/>
      <c r="AG18" s="566"/>
      <c r="AH18" s="916"/>
      <c r="AI18" s="916"/>
      <c r="AJ18" s="567"/>
      <c r="AK18" s="568"/>
      <c r="AL18" s="565"/>
      <c r="AM18" s="317"/>
      <c r="AN18" s="903"/>
      <c r="AO18" s="904"/>
      <c r="AP18" s="904"/>
      <c r="AQ18" s="904"/>
      <c r="AR18" s="904"/>
      <c r="AS18" s="905"/>
      <c r="AT18" s="566"/>
      <c r="AU18" s="875"/>
      <c r="AV18" s="875"/>
      <c r="AW18" s="875"/>
      <c r="AX18" s="875"/>
      <c r="AY18" s="875"/>
      <c r="AZ18" s="875"/>
      <c r="BA18" s="566"/>
      <c r="BB18" s="916"/>
      <c r="BC18" s="916"/>
      <c r="BD18" s="567"/>
      <c r="BE18" s="568"/>
      <c r="BF18" s="565"/>
      <c r="BG18" s="565"/>
      <c r="BH18" s="317"/>
      <c r="BI18" s="317"/>
      <c r="BJ18" s="317"/>
      <c r="BK18" s="317"/>
      <c r="BL18" s="317"/>
      <c r="BM18" s="317"/>
      <c r="BN18" s="317"/>
      <c r="BW18" s="80" t="s">
        <v>265</v>
      </c>
      <c r="BX18" s="80" t="s">
        <v>326</v>
      </c>
      <c r="BY18" s="163" t="str">
        <f>IF(A55="","",A55)</f>
        <v/>
      </c>
    </row>
    <row r="19" spans="1:83" ht="12.75" customHeight="1" x14ac:dyDescent="0.15">
      <c r="A19" s="955" t="s">
        <v>188</v>
      </c>
      <c r="B19" s="955"/>
      <c r="C19" s="955"/>
      <c r="D19" s="956"/>
      <c r="E19" s="957"/>
      <c r="F19" s="957"/>
      <c r="G19" s="957"/>
      <c r="H19" s="957"/>
      <c r="I19" s="957"/>
      <c r="J19" s="957"/>
      <c r="K19" s="957"/>
      <c r="L19" s="957"/>
      <c r="M19" s="957"/>
      <c r="N19" s="957"/>
      <c r="O19" s="957"/>
      <c r="P19" s="957"/>
      <c r="Q19" s="957"/>
      <c r="R19" s="958"/>
      <c r="S19" s="569"/>
      <c r="T19" s="900" t="s">
        <v>188</v>
      </c>
      <c r="U19" s="901"/>
      <c r="V19" s="902"/>
      <c r="W19" s="917" t="s">
        <v>692</v>
      </c>
      <c r="X19" s="918"/>
      <c r="Y19" s="918"/>
      <c r="Z19" s="918"/>
      <c r="AA19" s="918"/>
      <c r="AB19" s="918"/>
      <c r="AC19" s="918"/>
      <c r="AD19" s="918"/>
      <c r="AE19" s="918"/>
      <c r="AF19" s="918"/>
      <c r="AG19" s="918"/>
      <c r="AH19" s="918"/>
      <c r="AI19" s="918"/>
      <c r="AJ19" s="918"/>
      <c r="AK19" s="919"/>
      <c r="AL19" s="570"/>
      <c r="AM19" s="569"/>
      <c r="AN19" s="900" t="s">
        <v>188</v>
      </c>
      <c r="AO19" s="901"/>
      <c r="AP19" s="902"/>
      <c r="AQ19" s="917" t="s">
        <v>692</v>
      </c>
      <c r="AR19" s="918"/>
      <c r="AS19" s="918"/>
      <c r="AT19" s="918"/>
      <c r="AU19" s="918"/>
      <c r="AV19" s="918"/>
      <c r="AW19" s="918"/>
      <c r="AX19" s="918"/>
      <c r="AY19" s="918"/>
      <c r="AZ19" s="918"/>
      <c r="BA19" s="918"/>
      <c r="BB19" s="918"/>
      <c r="BC19" s="918"/>
      <c r="BD19" s="918"/>
      <c r="BE19" s="919"/>
      <c r="BF19" s="570"/>
      <c r="BG19" s="570"/>
      <c r="BH19" s="569"/>
      <c r="BI19" s="569"/>
      <c r="BJ19" s="569"/>
      <c r="BK19" s="569"/>
      <c r="BL19" s="569"/>
      <c r="BM19" s="569"/>
      <c r="BN19" s="569"/>
      <c r="BW19" s="80" t="s">
        <v>264</v>
      </c>
      <c r="BX19" s="80" t="s">
        <v>368</v>
      </c>
      <c r="BY19" s="163" t="str">
        <f>IF(A63="","",A63)</f>
        <v/>
      </c>
    </row>
    <row r="20" spans="1:83" ht="12.75" customHeight="1" x14ac:dyDescent="0.15">
      <c r="A20" s="955"/>
      <c r="B20" s="955"/>
      <c r="C20" s="955"/>
      <c r="D20" s="959"/>
      <c r="E20" s="960"/>
      <c r="F20" s="960"/>
      <c r="G20" s="960"/>
      <c r="H20" s="960"/>
      <c r="I20" s="960"/>
      <c r="J20" s="960"/>
      <c r="K20" s="960"/>
      <c r="L20" s="960"/>
      <c r="M20" s="960"/>
      <c r="N20" s="960"/>
      <c r="O20" s="960"/>
      <c r="P20" s="960"/>
      <c r="Q20" s="960"/>
      <c r="R20" s="961"/>
      <c r="S20" s="569"/>
      <c r="T20" s="903"/>
      <c r="U20" s="904"/>
      <c r="V20" s="905"/>
      <c r="W20" s="920"/>
      <c r="X20" s="921"/>
      <c r="Y20" s="921"/>
      <c r="Z20" s="921"/>
      <c r="AA20" s="921"/>
      <c r="AB20" s="921"/>
      <c r="AC20" s="921"/>
      <c r="AD20" s="921"/>
      <c r="AE20" s="921"/>
      <c r="AF20" s="921"/>
      <c r="AG20" s="921"/>
      <c r="AH20" s="921"/>
      <c r="AI20" s="921"/>
      <c r="AJ20" s="921"/>
      <c r="AK20" s="922"/>
      <c r="AL20" s="570"/>
      <c r="AM20" s="569"/>
      <c r="AN20" s="903"/>
      <c r="AO20" s="904"/>
      <c r="AP20" s="905"/>
      <c r="AQ20" s="920"/>
      <c r="AR20" s="921"/>
      <c r="AS20" s="921"/>
      <c r="AT20" s="921"/>
      <c r="AU20" s="921"/>
      <c r="AV20" s="921"/>
      <c r="AW20" s="921"/>
      <c r="AX20" s="921"/>
      <c r="AY20" s="921"/>
      <c r="AZ20" s="921"/>
      <c r="BA20" s="921"/>
      <c r="BB20" s="921"/>
      <c r="BC20" s="921"/>
      <c r="BD20" s="921"/>
      <c r="BE20" s="922"/>
      <c r="BF20" s="570"/>
      <c r="BG20" s="570"/>
      <c r="BH20" s="569"/>
      <c r="BI20" s="569"/>
      <c r="BJ20" s="569"/>
      <c r="BK20" s="569"/>
      <c r="BL20" s="569"/>
      <c r="BM20" s="569"/>
      <c r="BN20" s="569"/>
    </row>
    <row r="21" spans="1:83" ht="12.75" customHeight="1" x14ac:dyDescent="0.15">
      <c r="A21" s="219"/>
      <c r="B21" s="219"/>
      <c r="C21" s="219"/>
      <c r="D21" s="219"/>
      <c r="E21" s="219"/>
      <c r="F21" s="219"/>
      <c r="G21" s="220"/>
      <c r="H21" s="216"/>
      <c r="I21" s="434"/>
      <c r="J21" s="434"/>
      <c r="K21" s="434"/>
      <c r="L21" s="216"/>
      <c r="M21" s="434"/>
      <c r="N21" s="434"/>
      <c r="O21" s="434"/>
      <c r="P21" s="220"/>
      <c r="Q21" s="220"/>
      <c r="R21" s="220"/>
      <c r="S21" s="220"/>
      <c r="T21" s="571"/>
      <c r="U21" s="571"/>
      <c r="V21" s="571"/>
      <c r="W21" s="571"/>
      <c r="X21" s="571"/>
      <c r="Y21" s="571"/>
      <c r="AA21" s="423"/>
      <c r="AB21" s="87"/>
      <c r="AC21" s="87"/>
      <c r="AD21" s="87"/>
      <c r="AE21" s="423"/>
      <c r="AF21" s="87"/>
      <c r="AG21" s="87"/>
      <c r="AH21" s="87"/>
      <c r="AM21" s="220"/>
      <c r="AN21" s="571"/>
      <c r="AO21" s="571"/>
      <c r="AP21" s="571"/>
      <c r="AQ21" s="571"/>
      <c r="AR21" s="571"/>
      <c r="AS21" s="571"/>
      <c r="AU21" s="423"/>
      <c r="AV21" s="87"/>
      <c r="AW21" s="87"/>
      <c r="AX21" s="87"/>
      <c r="AY21" s="423"/>
      <c r="AZ21" s="87"/>
      <c r="BA21" s="87"/>
      <c r="BB21" s="87"/>
      <c r="BH21" s="220"/>
      <c r="BI21" s="220"/>
      <c r="BJ21" s="220"/>
      <c r="BK21" s="220"/>
      <c r="BL21" s="220"/>
      <c r="BM21" s="220"/>
      <c r="BN21" s="220"/>
    </row>
    <row r="22" spans="1:83" x14ac:dyDescent="0.15">
      <c r="A22" s="216"/>
      <c r="B22" s="216"/>
      <c r="C22" s="216"/>
      <c r="D22" s="216"/>
      <c r="E22" s="216"/>
      <c r="F22" s="216"/>
      <c r="G22" s="216"/>
      <c r="H22" s="216"/>
      <c r="I22" s="216"/>
      <c r="J22" s="216"/>
      <c r="K22" s="216"/>
      <c r="L22" s="216"/>
      <c r="M22" s="216"/>
      <c r="N22" s="216"/>
      <c r="O22" s="216"/>
      <c r="P22" s="216"/>
      <c r="Q22" s="216"/>
      <c r="R22" s="216"/>
      <c r="S22" s="216"/>
      <c r="T22" s="423"/>
      <c r="U22" s="423"/>
      <c r="V22" s="423"/>
      <c r="W22" s="423"/>
      <c r="X22" s="423"/>
      <c r="Y22" s="423"/>
      <c r="Z22" s="423"/>
      <c r="AA22" s="423"/>
      <c r="AB22" s="423"/>
      <c r="AC22" s="423"/>
      <c r="AD22" s="423"/>
      <c r="AE22" s="423"/>
      <c r="AF22" s="423"/>
      <c r="AG22" s="423"/>
      <c r="AH22" s="423"/>
      <c r="AI22" s="423"/>
      <c r="AJ22" s="423"/>
      <c r="AK22" s="423"/>
      <c r="AL22" s="423"/>
      <c r="AM22" s="216"/>
      <c r="AN22" s="423"/>
      <c r="AO22" s="423"/>
      <c r="AP22" s="423"/>
      <c r="AQ22" s="423"/>
      <c r="AR22" s="423"/>
      <c r="AS22" s="423"/>
      <c r="AT22" s="423"/>
      <c r="AU22" s="423"/>
      <c r="AV22" s="423"/>
      <c r="AW22" s="423"/>
      <c r="AX22" s="423"/>
      <c r="AY22" s="423"/>
      <c r="AZ22" s="423"/>
      <c r="BA22" s="423"/>
      <c r="BB22" s="423"/>
      <c r="BC22" s="423"/>
      <c r="BD22" s="423"/>
      <c r="BE22" s="423"/>
      <c r="BF22" s="423"/>
      <c r="BG22" s="423"/>
      <c r="BH22" s="216"/>
      <c r="BI22" s="216"/>
      <c r="BJ22" s="216"/>
      <c r="BK22" s="216"/>
      <c r="BL22" s="216"/>
      <c r="BM22" s="216"/>
      <c r="BN22" s="216"/>
    </row>
    <row r="23" spans="1:83" ht="12.75" customHeight="1" x14ac:dyDescent="0.15">
      <c r="A23" s="80" t="s">
        <v>166</v>
      </c>
      <c r="G23" s="85"/>
      <c r="H23" s="85"/>
      <c r="I23" s="85"/>
      <c r="T23" s="80" t="s">
        <v>166</v>
      </c>
      <c r="Z23" s="85"/>
      <c r="AA23" s="85"/>
      <c r="AB23" s="85"/>
      <c r="AN23" s="80" t="s">
        <v>166</v>
      </c>
      <c r="AT23" s="85"/>
      <c r="AU23" s="85"/>
      <c r="AV23" s="85"/>
    </row>
    <row r="24" spans="1:83" x14ac:dyDescent="0.15">
      <c r="G24" s="85"/>
      <c r="H24" s="85"/>
      <c r="I24" s="85"/>
      <c r="Z24" s="85"/>
      <c r="AA24" s="85"/>
      <c r="AB24" s="85"/>
      <c r="AT24" s="85"/>
      <c r="AU24" s="85"/>
      <c r="AV24" s="85"/>
    </row>
    <row r="25" spans="1:83" ht="12.6" customHeight="1" x14ac:dyDescent="0.15">
      <c r="A25" s="955" t="s">
        <v>351</v>
      </c>
      <c r="B25" s="955"/>
      <c r="C25" s="962"/>
      <c r="D25" s="963"/>
      <c r="E25" s="963"/>
      <c r="F25" s="963"/>
      <c r="G25" s="962" t="s">
        <v>352</v>
      </c>
      <c r="H25" s="962"/>
      <c r="I25" s="962"/>
      <c r="J25" s="956"/>
      <c r="K25" s="957"/>
      <c r="L25" s="957"/>
      <c r="M25" s="957"/>
      <c r="N25" s="957"/>
      <c r="O25" s="957"/>
      <c r="P25" s="957"/>
      <c r="Q25" s="957"/>
      <c r="R25" s="958"/>
      <c r="S25" s="426"/>
      <c r="T25" s="900" t="s">
        <v>351</v>
      </c>
      <c r="U25" s="901"/>
      <c r="V25" s="902"/>
      <c r="W25" s="906" t="s">
        <v>605</v>
      </c>
      <c r="X25" s="907"/>
      <c r="Y25" s="908"/>
      <c r="Z25" s="923" t="s">
        <v>352</v>
      </c>
      <c r="AA25" s="924"/>
      <c r="AB25" s="925"/>
      <c r="AC25" s="906" t="s">
        <v>606</v>
      </c>
      <c r="AD25" s="907"/>
      <c r="AE25" s="907"/>
      <c r="AF25" s="907"/>
      <c r="AG25" s="907"/>
      <c r="AH25" s="907"/>
      <c r="AI25" s="907"/>
      <c r="AJ25" s="907"/>
      <c r="AK25" s="908"/>
      <c r="AL25" s="165"/>
      <c r="AM25" s="426"/>
      <c r="AN25" s="900" t="s">
        <v>351</v>
      </c>
      <c r="AO25" s="901"/>
      <c r="AP25" s="902"/>
      <c r="AQ25" s="906" t="s">
        <v>605</v>
      </c>
      <c r="AR25" s="907"/>
      <c r="AS25" s="908"/>
      <c r="AT25" s="923" t="s">
        <v>352</v>
      </c>
      <c r="AU25" s="924"/>
      <c r="AV25" s="925"/>
      <c r="AW25" s="906" t="s">
        <v>606</v>
      </c>
      <c r="AX25" s="907"/>
      <c r="AY25" s="907"/>
      <c r="AZ25" s="907"/>
      <c r="BA25" s="907"/>
      <c r="BB25" s="907"/>
      <c r="BC25" s="907"/>
      <c r="BD25" s="907"/>
      <c r="BE25" s="908"/>
      <c r="BF25" s="165"/>
      <c r="BG25" s="165"/>
      <c r="BH25" s="426"/>
      <c r="BI25" s="426"/>
      <c r="BJ25" s="426"/>
      <c r="BK25" s="426"/>
      <c r="BL25" s="426"/>
      <c r="BM25" s="426"/>
      <c r="BN25" s="426"/>
    </row>
    <row r="26" spans="1:83" x14ac:dyDescent="0.15">
      <c r="A26" s="962"/>
      <c r="B26" s="962"/>
      <c r="C26" s="962"/>
      <c r="D26" s="963"/>
      <c r="E26" s="963"/>
      <c r="F26" s="963"/>
      <c r="G26" s="962"/>
      <c r="H26" s="962"/>
      <c r="I26" s="962"/>
      <c r="J26" s="959"/>
      <c r="K26" s="960"/>
      <c r="L26" s="960"/>
      <c r="M26" s="960"/>
      <c r="N26" s="960"/>
      <c r="O26" s="960"/>
      <c r="P26" s="960"/>
      <c r="Q26" s="960"/>
      <c r="R26" s="961"/>
      <c r="S26" s="426"/>
      <c r="T26" s="903"/>
      <c r="U26" s="904"/>
      <c r="V26" s="905"/>
      <c r="W26" s="909"/>
      <c r="X26" s="910"/>
      <c r="Y26" s="911"/>
      <c r="Z26" s="926"/>
      <c r="AA26" s="927"/>
      <c r="AB26" s="928"/>
      <c r="AC26" s="909"/>
      <c r="AD26" s="910"/>
      <c r="AE26" s="910"/>
      <c r="AF26" s="910"/>
      <c r="AG26" s="910"/>
      <c r="AH26" s="910"/>
      <c r="AI26" s="910"/>
      <c r="AJ26" s="910"/>
      <c r="AK26" s="911"/>
      <c r="AL26" s="165"/>
      <c r="AM26" s="426"/>
      <c r="AN26" s="903"/>
      <c r="AO26" s="904"/>
      <c r="AP26" s="905"/>
      <c r="AQ26" s="909"/>
      <c r="AR26" s="910"/>
      <c r="AS26" s="911"/>
      <c r="AT26" s="926"/>
      <c r="AU26" s="927"/>
      <c r="AV26" s="928"/>
      <c r="AW26" s="909"/>
      <c r="AX26" s="910"/>
      <c r="AY26" s="910"/>
      <c r="AZ26" s="910"/>
      <c r="BA26" s="910"/>
      <c r="BB26" s="910"/>
      <c r="BC26" s="910"/>
      <c r="BD26" s="910"/>
      <c r="BE26" s="911"/>
      <c r="BF26" s="165"/>
      <c r="BG26" s="165"/>
      <c r="BH26" s="426"/>
      <c r="BI26" s="426"/>
      <c r="BJ26" s="426"/>
      <c r="BK26" s="426"/>
      <c r="BL26" s="426"/>
      <c r="BM26" s="426"/>
      <c r="BN26" s="426"/>
    </row>
    <row r="27" spans="1:83" ht="12.75" customHeight="1" x14ac:dyDescent="0.15">
      <c r="A27" s="955" t="s">
        <v>353</v>
      </c>
      <c r="B27" s="955"/>
      <c r="C27" s="962"/>
      <c r="D27" s="963"/>
      <c r="E27" s="963"/>
      <c r="F27" s="963"/>
      <c r="G27" s="963"/>
      <c r="H27" s="963"/>
      <c r="I27" s="963"/>
      <c r="J27" s="963"/>
      <c r="K27" s="963"/>
      <c r="L27" s="963"/>
      <c r="M27" s="963"/>
      <c r="N27" s="963"/>
      <c r="O27" s="963"/>
      <c r="P27" s="963"/>
      <c r="Q27" s="963"/>
      <c r="R27" s="963"/>
      <c r="S27" s="426"/>
      <c r="T27" s="900" t="s">
        <v>353</v>
      </c>
      <c r="U27" s="901"/>
      <c r="V27" s="902"/>
      <c r="W27" s="906" t="s">
        <v>615</v>
      </c>
      <c r="X27" s="907"/>
      <c r="Y27" s="907"/>
      <c r="Z27" s="907"/>
      <c r="AA27" s="907"/>
      <c r="AB27" s="907"/>
      <c r="AC27" s="907"/>
      <c r="AD27" s="907"/>
      <c r="AE27" s="907"/>
      <c r="AF27" s="907"/>
      <c r="AG27" s="907"/>
      <c r="AH27" s="907"/>
      <c r="AI27" s="907"/>
      <c r="AJ27" s="907"/>
      <c r="AK27" s="908"/>
      <c r="AL27" s="165"/>
      <c r="AM27" s="426"/>
      <c r="AN27" s="900" t="s">
        <v>353</v>
      </c>
      <c r="AO27" s="901"/>
      <c r="AP27" s="902"/>
      <c r="AQ27" s="906" t="s">
        <v>615</v>
      </c>
      <c r="AR27" s="907"/>
      <c r="AS27" s="907"/>
      <c r="AT27" s="907"/>
      <c r="AU27" s="907"/>
      <c r="AV27" s="907"/>
      <c r="AW27" s="907"/>
      <c r="AX27" s="907"/>
      <c r="AY27" s="907"/>
      <c r="AZ27" s="907"/>
      <c r="BA27" s="907"/>
      <c r="BB27" s="907"/>
      <c r="BC27" s="907"/>
      <c r="BD27" s="907"/>
      <c r="BE27" s="908"/>
      <c r="BF27" s="165"/>
      <c r="BG27" s="165"/>
      <c r="BH27" s="426"/>
      <c r="BI27" s="426"/>
      <c r="BJ27" s="426"/>
      <c r="BK27" s="426"/>
      <c r="BL27" s="426"/>
      <c r="BM27" s="426"/>
      <c r="BN27" s="426"/>
    </row>
    <row r="28" spans="1:83" ht="12.75" customHeight="1" x14ac:dyDescent="0.15">
      <c r="A28" s="962"/>
      <c r="B28" s="962"/>
      <c r="C28" s="962"/>
      <c r="D28" s="963"/>
      <c r="E28" s="963"/>
      <c r="F28" s="963"/>
      <c r="G28" s="963"/>
      <c r="H28" s="963"/>
      <c r="I28" s="963"/>
      <c r="J28" s="963"/>
      <c r="K28" s="963"/>
      <c r="L28" s="963"/>
      <c r="M28" s="963"/>
      <c r="N28" s="963"/>
      <c r="O28" s="963"/>
      <c r="P28" s="963"/>
      <c r="Q28" s="963"/>
      <c r="R28" s="963"/>
      <c r="S28" s="426"/>
      <c r="T28" s="903"/>
      <c r="U28" s="904"/>
      <c r="V28" s="905"/>
      <c r="W28" s="909"/>
      <c r="X28" s="910"/>
      <c r="Y28" s="910"/>
      <c r="Z28" s="910"/>
      <c r="AA28" s="910"/>
      <c r="AB28" s="910"/>
      <c r="AC28" s="910"/>
      <c r="AD28" s="910"/>
      <c r="AE28" s="910"/>
      <c r="AF28" s="910"/>
      <c r="AG28" s="910"/>
      <c r="AH28" s="910"/>
      <c r="AI28" s="910"/>
      <c r="AJ28" s="910"/>
      <c r="AK28" s="911"/>
      <c r="AL28" s="165"/>
      <c r="AM28" s="426"/>
      <c r="AN28" s="903"/>
      <c r="AO28" s="904"/>
      <c r="AP28" s="905"/>
      <c r="AQ28" s="909"/>
      <c r="AR28" s="910"/>
      <c r="AS28" s="910"/>
      <c r="AT28" s="910"/>
      <c r="AU28" s="910"/>
      <c r="AV28" s="910"/>
      <c r="AW28" s="910"/>
      <c r="AX28" s="910"/>
      <c r="AY28" s="910"/>
      <c r="AZ28" s="910"/>
      <c r="BA28" s="910"/>
      <c r="BB28" s="910"/>
      <c r="BC28" s="910"/>
      <c r="BD28" s="910"/>
      <c r="BE28" s="911"/>
      <c r="BF28" s="165"/>
      <c r="BG28" s="165"/>
      <c r="BH28" s="426"/>
      <c r="BI28" s="426"/>
      <c r="BJ28" s="426"/>
      <c r="BK28" s="426"/>
      <c r="BL28" s="426"/>
      <c r="BM28" s="426"/>
      <c r="BN28" s="426"/>
    </row>
    <row r="29" spans="1:83" x14ac:dyDescent="0.15">
      <c r="A29" s="216"/>
      <c r="B29" s="216"/>
      <c r="C29" s="216"/>
      <c r="D29" s="216"/>
      <c r="E29" s="216"/>
      <c r="F29" s="216"/>
      <c r="G29" s="216"/>
      <c r="H29" s="216"/>
      <c r="I29" s="216"/>
      <c r="J29" s="216"/>
      <c r="K29" s="216"/>
      <c r="L29" s="216"/>
      <c r="M29" s="216"/>
      <c r="N29" s="216"/>
      <c r="O29" s="216"/>
      <c r="P29" s="216"/>
      <c r="Q29" s="216"/>
      <c r="R29" s="216"/>
      <c r="S29" s="216"/>
      <c r="T29" s="423"/>
      <c r="U29" s="423"/>
      <c r="V29" s="423"/>
      <c r="W29" s="423"/>
      <c r="X29" s="423"/>
      <c r="Y29" s="423"/>
      <c r="Z29" s="423"/>
      <c r="AA29" s="423"/>
      <c r="AB29" s="423"/>
      <c r="AC29" s="423"/>
      <c r="AD29" s="423"/>
      <c r="AE29" s="423"/>
      <c r="AF29" s="423"/>
      <c r="AG29" s="423"/>
      <c r="AH29" s="423"/>
      <c r="AI29" s="423"/>
      <c r="AJ29" s="423"/>
      <c r="AK29" s="423"/>
      <c r="AL29" s="423"/>
      <c r="AM29" s="216"/>
      <c r="AN29" s="423"/>
      <c r="AO29" s="423"/>
      <c r="AP29" s="423"/>
      <c r="AQ29" s="423"/>
      <c r="AR29" s="423"/>
      <c r="AS29" s="423"/>
      <c r="AT29" s="423"/>
      <c r="AU29" s="423"/>
      <c r="AV29" s="423"/>
      <c r="AW29" s="423"/>
      <c r="AX29" s="423"/>
      <c r="AY29" s="423"/>
      <c r="AZ29" s="423"/>
      <c r="BA29" s="423"/>
      <c r="BB29" s="423"/>
      <c r="BC29" s="423"/>
      <c r="BD29" s="423"/>
      <c r="BE29" s="423"/>
      <c r="BF29" s="423"/>
      <c r="BG29" s="423"/>
      <c r="BH29" s="216"/>
      <c r="BI29" s="216"/>
      <c r="BJ29" s="216"/>
      <c r="BK29" s="216"/>
      <c r="BL29" s="216"/>
      <c r="BM29" s="216"/>
      <c r="BN29" s="216"/>
    </row>
    <row r="30" spans="1:83" x14ac:dyDescent="0.15">
      <c r="A30" s="216"/>
      <c r="B30" s="216"/>
      <c r="C30" s="216"/>
      <c r="D30" s="216"/>
      <c r="E30" s="216"/>
      <c r="F30" s="216"/>
      <c r="G30" s="216"/>
      <c r="H30" s="216"/>
      <c r="I30" s="216"/>
      <c r="J30" s="216"/>
      <c r="K30" s="216"/>
      <c r="L30" s="216"/>
      <c r="M30" s="216"/>
      <c r="N30" s="216"/>
      <c r="O30" s="216"/>
      <c r="P30" s="216"/>
      <c r="Q30" s="216"/>
      <c r="R30" s="216"/>
      <c r="S30" s="216"/>
      <c r="T30" s="423"/>
      <c r="U30" s="423"/>
      <c r="V30" s="423"/>
      <c r="W30" s="423"/>
      <c r="X30" s="423"/>
      <c r="Y30" s="423"/>
      <c r="Z30" s="423"/>
      <c r="AA30" s="423"/>
      <c r="AB30" s="423"/>
      <c r="AC30" s="423"/>
      <c r="AD30" s="423"/>
      <c r="AE30" s="423"/>
      <c r="AF30" s="423"/>
      <c r="AG30" s="423"/>
      <c r="AH30" s="423"/>
      <c r="AI30" s="423"/>
      <c r="AJ30" s="423"/>
      <c r="AK30" s="423"/>
      <c r="AL30" s="423"/>
      <c r="AM30" s="216"/>
      <c r="AN30" s="423"/>
      <c r="AO30" s="423"/>
      <c r="AP30" s="423"/>
      <c r="AQ30" s="423"/>
      <c r="AR30" s="423"/>
      <c r="AS30" s="423"/>
      <c r="AT30" s="423"/>
      <c r="AU30" s="423"/>
      <c r="AV30" s="423"/>
      <c r="AW30" s="423"/>
      <c r="AX30" s="423"/>
      <c r="AY30" s="423"/>
      <c r="AZ30" s="423"/>
      <c r="BA30" s="423"/>
      <c r="BB30" s="423"/>
      <c r="BC30" s="423"/>
      <c r="BD30" s="423"/>
      <c r="BE30" s="423"/>
      <c r="BF30" s="423"/>
      <c r="BG30" s="423"/>
      <c r="BH30" s="216"/>
      <c r="BI30" s="216"/>
      <c r="BJ30" s="216"/>
      <c r="BK30" s="216"/>
      <c r="BL30" s="216"/>
      <c r="BM30" s="216"/>
      <c r="BN30" s="216"/>
    </row>
    <row r="31" spans="1:83" x14ac:dyDescent="0.15">
      <c r="A31" s="80" t="s">
        <v>217</v>
      </c>
      <c r="J31" s="146"/>
      <c r="K31" s="146"/>
      <c r="L31" s="146"/>
      <c r="M31" s="146"/>
      <c r="N31" s="146"/>
      <c r="O31" s="146"/>
      <c r="P31" s="146"/>
      <c r="Q31" s="146"/>
      <c r="R31" s="146"/>
      <c r="S31" s="146"/>
      <c r="T31" s="80" t="s">
        <v>217</v>
      </c>
      <c r="AM31" s="146"/>
      <c r="AN31" s="80" t="s">
        <v>217</v>
      </c>
      <c r="BH31" s="146"/>
      <c r="BI31" s="146"/>
      <c r="BJ31" s="146"/>
      <c r="BK31" s="146"/>
      <c r="BL31" s="146"/>
      <c r="BM31" s="146"/>
      <c r="BN31" s="146"/>
    </row>
    <row r="32" spans="1:83" x14ac:dyDescent="0.15">
      <c r="J32" s="146"/>
      <c r="K32" s="146"/>
      <c r="L32" s="146"/>
      <c r="M32" s="146"/>
      <c r="N32" s="146"/>
      <c r="O32" s="146"/>
      <c r="P32" s="146"/>
      <c r="Q32" s="146"/>
      <c r="R32" s="146"/>
      <c r="S32" s="146"/>
      <c r="AM32" s="146"/>
      <c r="BH32" s="146"/>
      <c r="BI32" s="146"/>
      <c r="BJ32" s="146"/>
      <c r="BK32" s="146"/>
      <c r="BL32" s="146"/>
      <c r="BM32" s="146"/>
      <c r="BN32" s="146"/>
    </row>
    <row r="33" spans="1:66" ht="12.6" customHeight="1" x14ac:dyDescent="0.15">
      <c r="A33" s="948"/>
      <c r="B33" s="879" t="s">
        <v>455</v>
      </c>
      <c r="C33" s="894"/>
      <c r="D33" s="894"/>
      <c r="E33" s="894"/>
      <c r="F33" s="894"/>
      <c r="G33" s="894"/>
      <c r="H33" s="894"/>
      <c r="I33" s="894"/>
      <c r="J33" s="894"/>
      <c r="K33" s="894"/>
      <c r="L33" s="894"/>
      <c r="M33" s="894"/>
      <c r="N33" s="894"/>
      <c r="O33" s="894"/>
      <c r="P33" s="894"/>
      <c r="Q33" s="894"/>
      <c r="R33" s="949"/>
      <c r="S33" s="434"/>
      <c r="T33" s="912" t="s">
        <v>691</v>
      </c>
      <c r="U33" s="879" t="s">
        <v>455</v>
      </c>
      <c r="V33" s="880"/>
      <c r="W33" s="880"/>
      <c r="X33" s="880"/>
      <c r="Y33" s="880"/>
      <c r="Z33" s="880"/>
      <c r="AA33" s="880"/>
      <c r="AB33" s="880"/>
      <c r="AC33" s="880"/>
      <c r="AD33" s="880"/>
      <c r="AE33" s="880"/>
      <c r="AF33" s="880"/>
      <c r="AG33" s="880"/>
      <c r="AH33" s="880"/>
      <c r="AI33" s="880"/>
      <c r="AJ33" s="880"/>
      <c r="AK33" s="881"/>
      <c r="AL33" s="87"/>
      <c r="AM33" s="434"/>
      <c r="AN33" s="912" t="s">
        <v>691</v>
      </c>
      <c r="AO33" s="879" t="s">
        <v>455</v>
      </c>
      <c r="AP33" s="880"/>
      <c r="AQ33" s="880"/>
      <c r="AR33" s="880"/>
      <c r="AS33" s="880"/>
      <c r="AT33" s="880"/>
      <c r="AU33" s="880"/>
      <c r="AV33" s="880"/>
      <c r="AW33" s="880"/>
      <c r="AX33" s="880"/>
      <c r="AY33" s="880"/>
      <c r="AZ33" s="880"/>
      <c r="BA33" s="880"/>
      <c r="BB33" s="880"/>
      <c r="BC33" s="880"/>
      <c r="BD33" s="880"/>
      <c r="BE33" s="881"/>
      <c r="BF33" s="87"/>
      <c r="BG33" s="87"/>
      <c r="BH33" s="434"/>
      <c r="BI33" s="434"/>
      <c r="BJ33" s="434"/>
      <c r="BK33" s="434"/>
      <c r="BL33" s="434"/>
      <c r="BM33" s="434"/>
      <c r="BN33" s="434"/>
    </row>
    <row r="34" spans="1:66" x14ac:dyDescent="0.15">
      <c r="A34" s="948"/>
      <c r="B34" s="954"/>
      <c r="C34" s="950"/>
      <c r="D34" s="950"/>
      <c r="E34" s="950"/>
      <c r="F34" s="950"/>
      <c r="G34" s="950"/>
      <c r="H34" s="950"/>
      <c r="I34" s="950"/>
      <c r="J34" s="950"/>
      <c r="K34" s="950"/>
      <c r="L34" s="950"/>
      <c r="M34" s="950"/>
      <c r="N34" s="950"/>
      <c r="O34" s="950"/>
      <c r="P34" s="950"/>
      <c r="Q34" s="950"/>
      <c r="R34" s="951"/>
      <c r="S34" s="434"/>
      <c r="T34" s="913"/>
      <c r="U34" s="882"/>
      <c r="V34" s="883"/>
      <c r="W34" s="883"/>
      <c r="X34" s="883"/>
      <c r="Y34" s="883"/>
      <c r="Z34" s="883"/>
      <c r="AA34" s="883"/>
      <c r="AB34" s="883"/>
      <c r="AC34" s="883"/>
      <c r="AD34" s="883"/>
      <c r="AE34" s="883"/>
      <c r="AF34" s="883"/>
      <c r="AG34" s="883"/>
      <c r="AH34" s="883"/>
      <c r="AI34" s="883"/>
      <c r="AJ34" s="883"/>
      <c r="AK34" s="884"/>
      <c r="AL34" s="87"/>
      <c r="AM34" s="434"/>
      <c r="AN34" s="913"/>
      <c r="AO34" s="882"/>
      <c r="AP34" s="883"/>
      <c r="AQ34" s="883"/>
      <c r="AR34" s="883"/>
      <c r="AS34" s="883"/>
      <c r="AT34" s="883"/>
      <c r="AU34" s="883"/>
      <c r="AV34" s="883"/>
      <c r="AW34" s="883"/>
      <c r="AX34" s="883"/>
      <c r="AY34" s="883"/>
      <c r="AZ34" s="883"/>
      <c r="BA34" s="883"/>
      <c r="BB34" s="883"/>
      <c r="BC34" s="883"/>
      <c r="BD34" s="883"/>
      <c r="BE34" s="884"/>
      <c r="BF34" s="87"/>
      <c r="BG34" s="87"/>
      <c r="BH34" s="434"/>
      <c r="BI34" s="434"/>
      <c r="BJ34" s="434"/>
      <c r="BK34" s="434"/>
      <c r="BL34" s="434"/>
      <c r="BM34" s="434"/>
      <c r="BN34" s="434"/>
    </row>
    <row r="35" spans="1:66" x14ac:dyDescent="0.15">
      <c r="A35" s="948"/>
      <c r="B35" s="952"/>
      <c r="C35" s="895"/>
      <c r="D35" s="895"/>
      <c r="E35" s="895"/>
      <c r="F35" s="895"/>
      <c r="G35" s="895"/>
      <c r="H35" s="895"/>
      <c r="I35" s="895"/>
      <c r="J35" s="895"/>
      <c r="K35" s="895"/>
      <c r="L35" s="895"/>
      <c r="M35" s="895"/>
      <c r="N35" s="895"/>
      <c r="O35" s="895"/>
      <c r="P35" s="895"/>
      <c r="Q35" s="895"/>
      <c r="R35" s="953"/>
      <c r="S35" s="434"/>
      <c r="T35" s="914"/>
      <c r="U35" s="885"/>
      <c r="V35" s="886"/>
      <c r="W35" s="886"/>
      <c r="X35" s="886"/>
      <c r="Y35" s="886"/>
      <c r="Z35" s="886"/>
      <c r="AA35" s="886"/>
      <c r="AB35" s="886"/>
      <c r="AC35" s="886"/>
      <c r="AD35" s="886"/>
      <c r="AE35" s="886"/>
      <c r="AF35" s="886"/>
      <c r="AG35" s="886"/>
      <c r="AH35" s="886"/>
      <c r="AI35" s="886"/>
      <c r="AJ35" s="886"/>
      <c r="AK35" s="887"/>
      <c r="AL35" s="87"/>
      <c r="AM35" s="434"/>
      <c r="AN35" s="914"/>
      <c r="AO35" s="885"/>
      <c r="AP35" s="886"/>
      <c r="AQ35" s="886"/>
      <c r="AR35" s="886"/>
      <c r="AS35" s="886"/>
      <c r="AT35" s="886"/>
      <c r="AU35" s="886"/>
      <c r="AV35" s="886"/>
      <c r="AW35" s="886"/>
      <c r="AX35" s="886"/>
      <c r="AY35" s="886"/>
      <c r="AZ35" s="886"/>
      <c r="BA35" s="886"/>
      <c r="BB35" s="886"/>
      <c r="BC35" s="886"/>
      <c r="BD35" s="886"/>
      <c r="BE35" s="887"/>
      <c r="BF35" s="87"/>
      <c r="BG35" s="87"/>
      <c r="BH35" s="434"/>
      <c r="BI35" s="434"/>
      <c r="BJ35" s="434"/>
      <c r="BK35" s="434"/>
      <c r="BL35" s="434"/>
      <c r="BM35" s="434"/>
      <c r="BN35" s="434"/>
    </row>
    <row r="36" spans="1:66" ht="12.6" customHeight="1" x14ac:dyDescent="0.15">
      <c r="A36" s="948"/>
      <c r="B36" s="879" t="s">
        <v>456</v>
      </c>
      <c r="C36" s="894"/>
      <c r="D36" s="894"/>
      <c r="E36" s="894"/>
      <c r="F36" s="894"/>
      <c r="G36" s="894"/>
      <c r="H36" s="894"/>
      <c r="I36" s="894"/>
      <c r="J36" s="894"/>
      <c r="K36" s="894"/>
      <c r="L36" s="894"/>
      <c r="M36" s="894"/>
      <c r="N36" s="894"/>
      <c r="O36" s="894"/>
      <c r="P36" s="894"/>
      <c r="Q36" s="894"/>
      <c r="R36" s="949"/>
      <c r="S36" s="434"/>
      <c r="T36" s="912" t="s">
        <v>691</v>
      </c>
      <c r="U36" s="879" t="s">
        <v>456</v>
      </c>
      <c r="V36" s="880"/>
      <c r="W36" s="880"/>
      <c r="X36" s="880"/>
      <c r="Y36" s="880"/>
      <c r="Z36" s="880"/>
      <c r="AA36" s="880"/>
      <c r="AB36" s="880"/>
      <c r="AC36" s="880"/>
      <c r="AD36" s="880"/>
      <c r="AE36" s="880"/>
      <c r="AF36" s="880"/>
      <c r="AG36" s="880"/>
      <c r="AH36" s="880"/>
      <c r="AI36" s="880"/>
      <c r="AJ36" s="880"/>
      <c r="AK36" s="881"/>
      <c r="AL36" s="87"/>
      <c r="AM36" s="434"/>
      <c r="AN36" s="912" t="s">
        <v>691</v>
      </c>
      <c r="AO36" s="879" t="s">
        <v>456</v>
      </c>
      <c r="AP36" s="880"/>
      <c r="AQ36" s="880"/>
      <c r="AR36" s="880"/>
      <c r="AS36" s="880"/>
      <c r="AT36" s="880"/>
      <c r="AU36" s="880"/>
      <c r="AV36" s="880"/>
      <c r="AW36" s="880"/>
      <c r="AX36" s="880"/>
      <c r="AY36" s="880"/>
      <c r="AZ36" s="880"/>
      <c r="BA36" s="880"/>
      <c r="BB36" s="880"/>
      <c r="BC36" s="880"/>
      <c r="BD36" s="880"/>
      <c r="BE36" s="881"/>
      <c r="BF36" s="87"/>
      <c r="BG36" s="87"/>
      <c r="BH36" s="434"/>
      <c r="BI36" s="434"/>
      <c r="BJ36" s="434"/>
      <c r="BK36" s="434"/>
      <c r="BL36" s="434"/>
      <c r="BM36" s="434"/>
      <c r="BN36" s="434"/>
    </row>
    <row r="37" spans="1:66" x14ac:dyDescent="0.15">
      <c r="A37" s="948"/>
      <c r="B37" s="954"/>
      <c r="C37" s="950"/>
      <c r="D37" s="950"/>
      <c r="E37" s="950"/>
      <c r="F37" s="950"/>
      <c r="G37" s="950"/>
      <c r="H37" s="950"/>
      <c r="I37" s="950"/>
      <c r="J37" s="950"/>
      <c r="K37" s="950"/>
      <c r="L37" s="950"/>
      <c r="M37" s="950"/>
      <c r="N37" s="950"/>
      <c r="O37" s="950"/>
      <c r="P37" s="950"/>
      <c r="Q37" s="950"/>
      <c r="R37" s="951"/>
      <c r="S37" s="434"/>
      <c r="T37" s="913"/>
      <c r="U37" s="882"/>
      <c r="V37" s="883"/>
      <c r="W37" s="883"/>
      <c r="X37" s="883"/>
      <c r="Y37" s="883"/>
      <c r="Z37" s="883"/>
      <c r="AA37" s="883"/>
      <c r="AB37" s="883"/>
      <c r="AC37" s="883"/>
      <c r="AD37" s="883"/>
      <c r="AE37" s="883"/>
      <c r="AF37" s="883"/>
      <c r="AG37" s="883"/>
      <c r="AH37" s="883"/>
      <c r="AI37" s="883"/>
      <c r="AJ37" s="883"/>
      <c r="AK37" s="884"/>
      <c r="AL37" s="87"/>
      <c r="AM37" s="434"/>
      <c r="AN37" s="913"/>
      <c r="AO37" s="882"/>
      <c r="AP37" s="883"/>
      <c r="AQ37" s="883"/>
      <c r="AR37" s="883"/>
      <c r="AS37" s="883"/>
      <c r="AT37" s="883"/>
      <c r="AU37" s="883"/>
      <c r="AV37" s="883"/>
      <c r="AW37" s="883"/>
      <c r="AX37" s="883"/>
      <c r="AY37" s="883"/>
      <c r="AZ37" s="883"/>
      <c r="BA37" s="883"/>
      <c r="BB37" s="883"/>
      <c r="BC37" s="883"/>
      <c r="BD37" s="883"/>
      <c r="BE37" s="884"/>
      <c r="BF37" s="87"/>
      <c r="BG37" s="87"/>
      <c r="BH37" s="434"/>
      <c r="BI37" s="434"/>
      <c r="BJ37" s="434"/>
      <c r="BK37" s="434"/>
      <c r="BL37" s="434"/>
      <c r="BM37" s="434"/>
      <c r="BN37" s="434"/>
    </row>
    <row r="38" spans="1:66" x14ac:dyDescent="0.15">
      <c r="A38" s="948"/>
      <c r="B38" s="952"/>
      <c r="C38" s="895"/>
      <c r="D38" s="895"/>
      <c r="E38" s="895"/>
      <c r="F38" s="895"/>
      <c r="G38" s="895"/>
      <c r="H38" s="895"/>
      <c r="I38" s="895"/>
      <c r="J38" s="895"/>
      <c r="K38" s="895"/>
      <c r="L38" s="895"/>
      <c r="M38" s="895"/>
      <c r="N38" s="895"/>
      <c r="O38" s="895"/>
      <c r="P38" s="895"/>
      <c r="Q38" s="895"/>
      <c r="R38" s="953"/>
      <c r="S38" s="434"/>
      <c r="T38" s="914"/>
      <c r="U38" s="885"/>
      <c r="V38" s="886"/>
      <c r="W38" s="886"/>
      <c r="X38" s="886"/>
      <c r="Y38" s="886"/>
      <c r="Z38" s="886"/>
      <c r="AA38" s="886"/>
      <c r="AB38" s="886"/>
      <c r="AC38" s="886"/>
      <c r="AD38" s="886"/>
      <c r="AE38" s="886"/>
      <c r="AF38" s="886"/>
      <c r="AG38" s="886"/>
      <c r="AH38" s="886"/>
      <c r="AI38" s="886"/>
      <c r="AJ38" s="886"/>
      <c r="AK38" s="887"/>
      <c r="AL38" s="87"/>
      <c r="AM38" s="434"/>
      <c r="AN38" s="914"/>
      <c r="AO38" s="885"/>
      <c r="AP38" s="886"/>
      <c r="AQ38" s="886"/>
      <c r="AR38" s="886"/>
      <c r="AS38" s="886"/>
      <c r="AT38" s="886"/>
      <c r="AU38" s="886"/>
      <c r="AV38" s="886"/>
      <c r="AW38" s="886"/>
      <c r="AX38" s="886"/>
      <c r="AY38" s="886"/>
      <c r="AZ38" s="886"/>
      <c r="BA38" s="886"/>
      <c r="BB38" s="886"/>
      <c r="BC38" s="886"/>
      <c r="BD38" s="886"/>
      <c r="BE38" s="887"/>
      <c r="BF38" s="87"/>
      <c r="BG38" s="87"/>
      <c r="BH38" s="434"/>
      <c r="BI38" s="434"/>
      <c r="BJ38" s="434"/>
      <c r="BK38" s="434"/>
      <c r="BL38" s="434"/>
      <c r="BM38" s="434"/>
      <c r="BN38" s="434"/>
    </row>
    <row r="39" spans="1:66" ht="12.6" customHeight="1" x14ac:dyDescent="0.15">
      <c r="A39" s="948"/>
      <c r="B39" s="879" t="s">
        <v>370</v>
      </c>
      <c r="C39" s="894"/>
      <c r="D39" s="894"/>
      <c r="E39" s="894"/>
      <c r="F39" s="894"/>
      <c r="G39" s="894"/>
      <c r="H39" s="894"/>
      <c r="I39" s="894"/>
      <c r="J39" s="894"/>
      <c r="K39" s="894"/>
      <c r="L39" s="894"/>
      <c r="M39" s="894"/>
      <c r="N39" s="894"/>
      <c r="O39" s="894"/>
      <c r="P39" s="894"/>
      <c r="Q39" s="894"/>
      <c r="R39" s="949"/>
      <c r="S39" s="434"/>
      <c r="T39" s="876"/>
      <c r="U39" s="879" t="s">
        <v>370</v>
      </c>
      <c r="V39" s="880"/>
      <c r="W39" s="880"/>
      <c r="X39" s="880"/>
      <c r="Y39" s="880"/>
      <c r="Z39" s="880"/>
      <c r="AA39" s="880"/>
      <c r="AB39" s="880"/>
      <c r="AC39" s="880"/>
      <c r="AD39" s="880"/>
      <c r="AE39" s="880"/>
      <c r="AF39" s="880"/>
      <c r="AG39" s="880"/>
      <c r="AH39" s="880"/>
      <c r="AI39" s="880"/>
      <c r="AJ39" s="880"/>
      <c r="AK39" s="881"/>
      <c r="AL39" s="87"/>
      <c r="AM39" s="434"/>
      <c r="AN39" s="876"/>
      <c r="AO39" s="879" t="s">
        <v>370</v>
      </c>
      <c r="AP39" s="880"/>
      <c r="AQ39" s="880"/>
      <c r="AR39" s="880"/>
      <c r="AS39" s="880"/>
      <c r="AT39" s="880"/>
      <c r="AU39" s="880"/>
      <c r="AV39" s="880"/>
      <c r="AW39" s="880"/>
      <c r="AX39" s="880"/>
      <c r="AY39" s="880"/>
      <c r="AZ39" s="880"/>
      <c r="BA39" s="880"/>
      <c r="BB39" s="880"/>
      <c r="BC39" s="880"/>
      <c r="BD39" s="880"/>
      <c r="BE39" s="881"/>
      <c r="BF39" s="87"/>
      <c r="BG39" s="87"/>
      <c r="BH39" s="434"/>
      <c r="BI39" s="434"/>
      <c r="BJ39" s="434"/>
      <c r="BK39" s="434"/>
      <c r="BL39" s="434"/>
      <c r="BM39" s="434"/>
      <c r="BN39" s="434"/>
    </row>
    <row r="40" spans="1:66" x14ac:dyDescent="0.15">
      <c r="A40" s="948"/>
      <c r="B40" s="954"/>
      <c r="C40" s="950"/>
      <c r="D40" s="950"/>
      <c r="E40" s="950"/>
      <c r="F40" s="950"/>
      <c r="G40" s="950"/>
      <c r="H40" s="950"/>
      <c r="I40" s="950"/>
      <c r="J40" s="950"/>
      <c r="K40" s="950"/>
      <c r="L40" s="950"/>
      <c r="M40" s="950"/>
      <c r="N40" s="950"/>
      <c r="O40" s="950"/>
      <c r="P40" s="950"/>
      <c r="Q40" s="950"/>
      <c r="R40" s="951"/>
      <c r="S40" s="434"/>
      <c r="T40" s="877"/>
      <c r="U40" s="882"/>
      <c r="V40" s="883"/>
      <c r="W40" s="883"/>
      <c r="X40" s="883"/>
      <c r="Y40" s="883"/>
      <c r="Z40" s="883"/>
      <c r="AA40" s="883"/>
      <c r="AB40" s="883"/>
      <c r="AC40" s="883"/>
      <c r="AD40" s="883"/>
      <c r="AE40" s="883"/>
      <c r="AF40" s="883"/>
      <c r="AG40" s="883"/>
      <c r="AH40" s="883"/>
      <c r="AI40" s="883"/>
      <c r="AJ40" s="883"/>
      <c r="AK40" s="884"/>
      <c r="AL40" s="87"/>
      <c r="AM40" s="434"/>
      <c r="AN40" s="877"/>
      <c r="AO40" s="882"/>
      <c r="AP40" s="883"/>
      <c r="AQ40" s="883"/>
      <c r="AR40" s="883"/>
      <c r="AS40" s="883"/>
      <c r="AT40" s="883"/>
      <c r="AU40" s="883"/>
      <c r="AV40" s="883"/>
      <c r="AW40" s="883"/>
      <c r="AX40" s="883"/>
      <c r="AY40" s="883"/>
      <c r="AZ40" s="883"/>
      <c r="BA40" s="883"/>
      <c r="BB40" s="883"/>
      <c r="BC40" s="883"/>
      <c r="BD40" s="883"/>
      <c r="BE40" s="884"/>
      <c r="BF40" s="87"/>
      <c r="BG40" s="87"/>
      <c r="BH40" s="434"/>
      <c r="BI40" s="434"/>
      <c r="BJ40" s="434"/>
      <c r="BK40" s="434"/>
      <c r="BL40" s="434"/>
      <c r="BM40" s="434"/>
      <c r="BN40" s="434"/>
    </row>
    <row r="41" spans="1:66" x14ac:dyDescent="0.15">
      <c r="A41" s="948"/>
      <c r="B41" s="952"/>
      <c r="C41" s="895"/>
      <c r="D41" s="895"/>
      <c r="E41" s="895"/>
      <c r="F41" s="895"/>
      <c r="G41" s="895"/>
      <c r="H41" s="895"/>
      <c r="I41" s="895"/>
      <c r="J41" s="895"/>
      <c r="K41" s="895"/>
      <c r="L41" s="895"/>
      <c r="M41" s="895"/>
      <c r="N41" s="895"/>
      <c r="O41" s="895"/>
      <c r="P41" s="895"/>
      <c r="Q41" s="895"/>
      <c r="R41" s="953"/>
      <c r="S41" s="434"/>
      <c r="T41" s="878"/>
      <c r="U41" s="885"/>
      <c r="V41" s="886"/>
      <c r="W41" s="886"/>
      <c r="X41" s="886"/>
      <c r="Y41" s="886"/>
      <c r="Z41" s="886"/>
      <c r="AA41" s="886"/>
      <c r="AB41" s="886"/>
      <c r="AC41" s="886"/>
      <c r="AD41" s="886"/>
      <c r="AE41" s="886"/>
      <c r="AF41" s="886"/>
      <c r="AG41" s="886"/>
      <c r="AH41" s="886"/>
      <c r="AI41" s="886"/>
      <c r="AJ41" s="886"/>
      <c r="AK41" s="887"/>
      <c r="AL41" s="87"/>
      <c r="AM41" s="434"/>
      <c r="AN41" s="878"/>
      <c r="AO41" s="885"/>
      <c r="AP41" s="886"/>
      <c r="AQ41" s="886"/>
      <c r="AR41" s="886"/>
      <c r="AS41" s="886"/>
      <c r="AT41" s="886"/>
      <c r="AU41" s="886"/>
      <c r="AV41" s="886"/>
      <c r="AW41" s="886"/>
      <c r="AX41" s="886"/>
      <c r="AY41" s="886"/>
      <c r="AZ41" s="886"/>
      <c r="BA41" s="886"/>
      <c r="BB41" s="886"/>
      <c r="BC41" s="886"/>
      <c r="BD41" s="886"/>
      <c r="BE41" s="887"/>
      <c r="BF41" s="87"/>
      <c r="BG41" s="87"/>
      <c r="BH41" s="434"/>
      <c r="BI41" s="434"/>
      <c r="BJ41" s="434"/>
      <c r="BK41" s="434"/>
      <c r="BL41" s="434"/>
      <c r="BM41" s="434"/>
      <c r="BN41" s="434"/>
    </row>
    <row r="42" spans="1:66" ht="12.6" customHeight="1" x14ac:dyDescent="0.15">
      <c r="A42" s="948"/>
      <c r="B42" s="879" t="s">
        <v>381</v>
      </c>
      <c r="C42" s="894"/>
      <c r="D42" s="894"/>
      <c r="E42" s="894"/>
      <c r="F42" s="894"/>
      <c r="G42" s="894"/>
      <c r="H42" s="894"/>
      <c r="I42" s="894"/>
      <c r="J42" s="894"/>
      <c r="K42" s="894"/>
      <c r="L42" s="894"/>
      <c r="M42" s="894"/>
      <c r="N42" s="894"/>
      <c r="O42" s="894"/>
      <c r="P42" s="894"/>
      <c r="Q42" s="894"/>
      <c r="R42" s="949"/>
      <c r="S42" s="434"/>
      <c r="T42" s="876"/>
      <c r="U42" s="879" t="s">
        <v>381</v>
      </c>
      <c r="V42" s="880"/>
      <c r="W42" s="880"/>
      <c r="X42" s="880"/>
      <c r="Y42" s="880"/>
      <c r="Z42" s="880"/>
      <c r="AA42" s="880"/>
      <c r="AB42" s="880"/>
      <c r="AC42" s="880"/>
      <c r="AD42" s="880"/>
      <c r="AE42" s="880"/>
      <c r="AF42" s="880"/>
      <c r="AG42" s="880"/>
      <c r="AH42" s="880"/>
      <c r="AI42" s="880"/>
      <c r="AJ42" s="880"/>
      <c r="AK42" s="881"/>
      <c r="AL42" s="87"/>
      <c r="AM42" s="434"/>
      <c r="AN42" s="876"/>
      <c r="AO42" s="879" t="s">
        <v>381</v>
      </c>
      <c r="AP42" s="880"/>
      <c r="AQ42" s="880"/>
      <c r="AR42" s="880"/>
      <c r="AS42" s="880"/>
      <c r="AT42" s="880"/>
      <c r="AU42" s="880"/>
      <c r="AV42" s="880"/>
      <c r="AW42" s="880"/>
      <c r="AX42" s="880"/>
      <c r="AY42" s="880"/>
      <c r="AZ42" s="880"/>
      <c r="BA42" s="880"/>
      <c r="BB42" s="880"/>
      <c r="BC42" s="880"/>
      <c r="BD42" s="880"/>
      <c r="BE42" s="881"/>
      <c r="BF42" s="87"/>
      <c r="BG42" s="87"/>
      <c r="BH42" s="434"/>
      <c r="BI42" s="434"/>
      <c r="BJ42" s="434"/>
      <c r="BK42" s="434"/>
      <c r="BL42" s="434"/>
      <c r="BM42" s="434"/>
      <c r="BN42" s="434"/>
    </row>
    <row r="43" spans="1:66" ht="12.75" customHeight="1" x14ac:dyDescent="0.15">
      <c r="A43" s="948"/>
      <c r="B43" s="882"/>
      <c r="C43" s="950"/>
      <c r="D43" s="950"/>
      <c r="E43" s="950"/>
      <c r="F43" s="950"/>
      <c r="G43" s="950"/>
      <c r="H43" s="950"/>
      <c r="I43" s="950"/>
      <c r="J43" s="950"/>
      <c r="K43" s="950"/>
      <c r="L43" s="950"/>
      <c r="M43" s="950"/>
      <c r="N43" s="950"/>
      <c r="O43" s="950"/>
      <c r="P43" s="950"/>
      <c r="Q43" s="950"/>
      <c r="R43" s="951"/>
      <c r="S43" s="434"/>
      <c r="T43" s="877"/>
      <c r="U43" s="882"/>
      <c r="V43" s="883"/>
      <c r="W43" s="883"/>
      <c r="X43" s="883"/>
      <c r="Y43" s="883"/>
      <c r="Z43" s="883"/>
      <c r="AA43" s="883"/>
      <c r="AB43" s="883"/>
      <c r="AC43" s="883"/>
      <c r="AD43" s="883"/>
      <c r="AE43" s="883"/>
      <c r="AF43" s="883"/>
      <c r="AG43" s="883"/>
      <c r="AH43" s="883"/>
      <c r="AI43" s="883"/>
      <c r="AJ43" s="883"/>
      <c r="AK43" s="884"/>
      <c r="AL43" s="87"/>
      <c r="AM43" s="434"/>
      <c r="AN43" s="877"/>
      <c r="AO43" s="882"/>
      <c r="AP43" s="883"/>
      <c r="AQ43" s="883"/>
      <c r="AR43" s="883"/>
      <c r="AS43" s="883"/>
      <c r="AT43" s="883"/>
      <c r="AU43" s="883"/>
      <c r="AV43" s="883"/>
      <c r="AW43" s="883"/>
      <c r="AX43" s="883"/>
      <c r="AY43" s="883"/>
      <c r="AZ43" s="883"/>
      <c r="BA43" s="883"/>
      <c r="BB43" s="883"/>
      <c r="BC43" s="883"/>
      <c r="BD43" s="883"/>
      <c r="BE43" s="884"/>
      <c r="BF43" s="87"/>
      <c r="BG43" s="87"/>
      <c r="BH43" s="434"/>
      <c r="BI43" s="434"/>
      <c r="BJ43" s="434"/>
      <c r="BK43" s="434"/>
      <c r="BL43" s="434"/>
      <c r="BM43" s="434"/>
      <c r="BN43" s="434"/>
    </row>
    <row r="44" spans="1:66" ht="12.75" customHeight="1" x14ac:dyDescent="0.15">
      <c r="A44" s="948"/>
      <c r="B44" s="952"/>
      <c r="C44" s="895"/>
      <c r="D44" s="895"/>
      <c r="E44" s="895"/>
      <c r="F44" s="895"/>
      <c r="G44" s="895"/>
      <c r="H44" s="895"/>
      <c r="I44" s="895"/>
      <c r="J44" s="895"/>
      <c r="K44" s="895"/>
      <c r="L44" s="895"/>
      <c r="M44" s="895"/>
      <c r="N44" s="895"/>
      <c r="O44" s="895"/>
      <c r="P44" s="895"/>
      <c r="Q44" s="895"/>
      <c r="R44" s="953"/>
      <c r="S44" s="434"/>
      <c r="T44" s="878"/>
      <c r="U44" s="885"/>
      <c r="V44" s="886"/>
      <c r="W44" s="886"/>
      <c r="X44" s="886"/>
      <c r="Y44" s="886"/>
      <c r="Z44" s="886"/>
      <c r="AA44" s="886"/>
      <c r="AB44" s="886"/>
      <c r="AC44" s="886"/>
      <c r="AD44" s="886"/>
      <c r="AE44" s="886"/>
      <c r="AF44" s="886"/>
      <c r="AG44" s="886"/>
      <c r="AH44" s="886"/>
      <c r="AI44" s="886"/>
      <c r="AJ44" s="886"/>
      <c r="AK44" s="887"/>
      <c r="AL44" s="87"/>
      <c r="AM44" s="434"/>
      <c r="AN44" s="878"/>
      <c r="AO44" s="885"/>
      <c r="AP44" s="886"/>
      <c r="AQ44" s="886"/>
      <c r="AR44" s="886"/>
      <c r="AS44" s="886"/>
      <c r="AT44" s="886"/>
      <c r="AU44" s="886"/>
      <c r="AV44" s="886"/>
      <c r="AW44" s="886"/>
      <c r="AX44" s="886"/>
      <c r="AY44" s="886"/>
      <c r="AZ44" s="886"/>
      <c r="BA44" s="886"/>
      <c r="BB44" s="886"/>
      <c r="BC44" s="886"/>
      <c r="BD44" s="886"/>
      <c r="BE44" s="887"/>
      <c r="BF44" s="87"/>
      <c r="BG44" s="87"/>
      <c r="BH44" s="434"/>
      <c r="BI44" s="434"/>
      <c r="BJ44" s="434"/>
      <c r="BK44" s="434"/>
      <c r="BL44" s="434"/>
      <c r="BM44" s="434"/>
      <c r="BN44" s="434"/>
    </row>
    <row r="45" spans="1:66" ht="12.6" customHeight="1" x14ac:dyDescent="0.15">
      <c r="A45" s="948"/>
      <c r="B45" s="879" t="s">
        <v>382</v>
      </c>
      <c r="C45" s="894"/>
      <c r="D45" s="894"/>
      <c r="E45" s="894"/>
      <c r="F45" s="894"/>
      <c r="G45" s="894"/>
      <c r="H45" s="894"/>
      <c r="I45" s="894"/>
      <c r="J45" s="894"/>
      <c r="K45" s="894"/>
      <c r="L45" s="894"/>
      <c r="M45" s="894"/>
      <c r="N45" s="894"/>
      <c r="O45" s="894"/>
      <c r="P45" s="894"/>
      <c r="Q45" s="894"/>
      <c r="R45" s="949"/>
      <c r="S45" s="434"/>
      <c r="T45" s="876"/>
      <c r="U45" s="879" t="s">
        <v>382</v>
      </c>
      <c r="V45" s="880"/>
      <c r="W45" s="880"/>
      <c r="X45" s="880"/>
      <c r="Y45" s="880"/>
      <c r="Z45" s="880"/>
      <c r="AA45" s="880"/>
      <c r="AB45" s="880"/>
      <c r="AC45" s="880"/>
      <c r="AD45" s="880"/>
      <c r="AE45" s="880"/>
      <c r="AF45" s="880"/>
      <c r="AG45" s="880"/>
      <c r="AH45" s="880"/>
      <c r="AI45" s="880"/>
      <c r="AJ45" s="880"/>
      <c r="AK45" s="881"/>
      <c r="AL45" s="87"/>
      <c r="AM45" s="434"/>
      <c r="AN45" s="876"/>
      <c r="AO45" s="879" t="s">
        <v>382</v>
      </c>
      <c r="AP45" s="880"/>
      <c r="AQ45" s="880"/>
      <c r="AR45" s="880"/>
      <c r="AS45" s="880"/>
      <c r="AT45" s="880"/>
      <c r="AU45" s="880"/>
      <c r="AV45" s="880"/>
      <c r="AW45" s="880"/>
      <c r="AX45" s="880"/>
      <c r="AY45" s="880"/>
      <c r="AZ45" s="880"/>
      <c r="BA45" s="880"/>
      <c r="BB45" s="880"/>
      <c r="BC45" s="880"/>
      <c r="BD45" s="880"/>
      <c r="BE45" s="881"/>
      <c r="BF45" s="87"/>
      <c r="BG45" s="87"/>
      <c r="BH45" s="434"/>
      <c r="BI45" s="434"/>
      <c r="BJ45" s="434"/>
      <c r="BK45" s="434"/>
      <c r="BL45" s="434"/>
      <c r="BM45" s="434"/>
      <c r="BN45" s="434"/>
    </row>
    <row r="46" spans="1:66" ht="12.75" customHeight="1" x14ac:dyDescent="0.15">
      <c r="A46" s="948"/>
      <c r="B46" s="882"/>
      <c r="C46" s="950"/>
      <c r="D46" s="950"/>
      <c r="E46" s="950"/>
      <c r="F46" s="950"/>
      <c r="G46" s="950"/>
      <c r="H46" s="950"/>
      <c r="I46" s="950"/>
      <c r="J46" s="950"/>
      <c r="K46" s="950"/>
      <c r="L46" s="950"/>
      <c r="M46" s="950"/>
      <c r="N46" s="950"/>
      <c r="O46" s="950"/>
      <c r="P46" s="950"/>
      <c r="Q46" s="950"/>
      <c r="R46" s="951"/>
      <c r="S46" s="434"/>
      <c r="T46" s="877"/>
      <c r="U46" s="882"/>
      <c r="V46" s="883"/>
      <c r="W46" s="883"/>
      <c r="X46" s="883"/>
      <c r="Y46" s="883"/>
      <c r="Z46" s="883"/>
      <c r="AA46" s="883"/>
      <c r="AB46" s="883"/>
      <c r="AC46" s="883"/>
      <c r="AD46" s="883"/>
      <c r="AE46" s="883"/>
      <c r="AF46" s="883"/>
      <c r="AG46" s="883"/>
      <c r="AH46" s="883"/>
      <c r="AI46" s="883"/>
      <c r="AJ46" s="883"/>
      <c r="AK46" s="884"/>
      <c r="AL46" s="87"/>
      <c r="AM46" s="434"/>
      <c r="AN46" s="877"/>
      <c r="AO46" s="882"/>
      <c r="AP46" s="883"/>
      <c r="AQ46" s="883"/>
      <c r="AR46" s="883"/>
      <c r="AS46" s="883"/>
      <c r="AT46" s="883"/>
      <c r="AU46" s="883"/>
      <c r="AV46" s="883"/>
      <c r="AW46" s="883"/>
      <c r="AX46" s="883"/>
      <c r="AY46" s="883"/>
      <c r="AZ46" s="883"/>
      <c r="BA46" s="883"/>
      <c r="BB46" s="883"/>
      <c r="BC46" s="883"/>
      <c r="BD46" s="883"/>
      <c r="BE46" s="884"/>
      <c r="BF46" s="87"/>
      <c r="BG46" s="87"/>
      <c r="BH46" s="434"/>
      <c r="BI46" s="434"/>
      <c r="BJ46" s="434"/>
      <c r="BK46" s="434"/>
      <c r="BL46" s="434"/>
      <c r="BM46" s="434"/>
      <c r="BN46" s="434"/>
    </row>
    <row r="47" spans="1:66" ht="12.75" customHeight="1" x14ac:dyDescent="0.15">
      <c r="A47" s="948"/>
      <c r="B47" s="952"/>
      <c r="C47" s="895"/>
      <c r="D47" s="895"/>
      <c r="E47" s="895"/>
      <c r="F47" s="895"/>
      <c r="G47" s="895"/>
      <c r="H47" s="895"/>
      <c r="I47" s="895"/>
      <c r="J47" s="895"/>
      <c r="K47" s="895"/>
      <c r="L47" s="895"/>
      <c r="M47" s="895"/>
      <c r="N47" s="895"/>
      <c r="O47" s="895"/>
      <c r="P47" s="895"/>
      <c r="Q47" s="895"/>
      <c r="R47" s="953"/>
      <c r="S47" s="434"/>
      <c r="T47" s="878"/>
      <c r="U47" s="885"/>
      <c r="V47" s="886"/>
      <c r="W47" s="886"/>
      <c r="X47" s="886"/>
      <c r="Y47" s="886"/>
      <c r="Z47" s="886"/>
      <c r="AA47" s="886"/>
      <c r="AB47" s="886"/>
      <c r="AC47" s="886"/>
      <c r="AD47" s="886"/>
      <c r="AE47" s="886"/>
      <c r="AF47" s="886"/>
      <c r="AG47" s="886"/>
      <c r="AH47" s="886"/>
      <c r="AI47" s="886"/>
      <c r="AJ47" s="886"/>
      <c r="AK47" s="887"/>
      <c r="AL47" s="87"/>
      <c r="AM47" s="434"/>
      <c r="AN47" s="878"/>
      <c r="AO47" s="885"/>
      <c r="AP47" s="886"/>
      <c r="AQ47" s="886"/>
      <c r="AR47" s="886"/>
      <c r="AS47" s="886"/>
      <c r="AT47" s="886"/>
      <c r="AU47" s="886"/>
      <c r="AV47" s="886"/>
      <c r="AW47" s="886"/>
      <c r="AX47" s="886"/>
      <c r="AY47" s="886"/>
      <c r="AZ47" s="886"/>
      <c r="BA47" s="886"/>
      <c r="BB47" s="886"/>
      <c r="BC47" s="886"/>
      <c r="BD47" s="886"/>
      <c r="BE47" s="887"/>
      <c r="BF47" s="87"/>
      <c r="BG47" s="87"/>
      <c r="BH47" s="434"/>
      <c r="BI47" s="434"/>
      <c r="BJ47" s="434"/>
      <c r="BK47" s="434"/>
      <c r="BL47" s="434"/>
      <c r="BM47" s="434"/>
      <c r="BN47" s="434"/>
    </row>
    <row r="48" spans="1:66" x14ac:dyDescent="0.15">
      <c r="A48" s="221" t="str">
        <f>IF(D7="","",IF(CK16="NG","↑該当する対象要件（チェックボックス）を選択してください。",""))</f>
        <v/>
      </c>
      <c r="B48" s="216"/>
      <c r="C48" s="434"/>
      <c r="D48" s="434"/>
      <c r="E48" s="434"/>
      <c r="F48" s="434"/>
      <c r="G48" s="434"/>
      <c r="H48" s="434"/>
      <c r="I48" s="434"/>
      <c r="J48" s="434"/>
      <c r="K48" s="434"/>
      <c r="L48" s="434"/>
      <c r="M48" s="434"/>
      <c r="N48" s="434"/>
      <c r="O48" s="434"/>
      <c r="P48" s="434"/>
      <c r="Q48" s="434"/>
      <c r="R48" s="434"/>
      <c r="S48" s="434"/>
      <c r="T48" s="253" t="str">
        <f>IF(W7="","",IF(CE16="NG","↑該当する対象要件（チェックボックス）を選択してください。",""))</f>
        <v/>
      </c>
      <c r="U48" s="423"/>
      <c r="V48" s="87"/>
      <c r="W48" s="87"/>
      <c r="X48" s="87"/>
      <c r="Y48" s="87"/>
      <c r="Z48" s="87"/>
      <c r="AA48" s="87"/>
      <c r="AB48" s="87"/>
      <c r="AC48" s="87"/>
      <c r="AD48" s="87"/>
      <c r="AE48" s="87"/>
      <c r="AF48" s="87"/>
      <c r="AG48" s="87"/>
      <c r="AH48" s="87"/>
      <c r="AI48" s="87"/>
      <c r="AJ48" s="87"/>
      <c r="AK48" s="87"/>
      <c r="AL48" s="87"/>
      <c r="AM48" s="434"/>
      <c r="AN48" s="253" t="str">
        <f>IF(AQ7="","",IF(CZ16="NG","↑該当する対象要件（チェックボックス）を選択してください。",""))</f>
        <v/>
      </c>
      <c r="AO48" s="423"/>
      <c r="AP48" s="87"/>
      <c r="AQ48" s="87"/>
      <c r="AR48" s="87"/>
      <c r="AS48" s="87"/>
      <c r="AT48" s="87"/>
      <c r="AU48" s="87"/>
      <c r="AV48" s="87"/>
      <c r="AW48" s="87"/>
      <c r="AX48" s="87"/>
      <c r="AY48" s="87"/>
      <c r="AZ48" s="87"/>
      <c r="BA48" s="87"/>
      <c r="BB48" s="87"/>
      <c r="BC48" s="87"/>
      <c r="BD48" s="87"/>
      <c r="BE48" s="87"/>
      <c r="BF48" s="87"/>
      <c r="BG48" s="87"/>
      <c r="BH48" s="434"/>
      <c r="BI48" s="434"/>
      <c r="BJ48" s="434"/>
      <c r="BK48" s="434"/>
      <c r="BL48" s="434"/>
      <c r="BM48" s="434"/>
      <c r="BN48" s="434"/>
    </row>
    <row r="50" spans="1:66" x14ac:dyDescent="0.15">
      <c r="A50" s="80" t="s">
        <v>162</v>
      </c>
      <c r="J50" s="146"/>
      <c r="K50" s="146"/>
      <c r="L50" s="146"/>
      <c r="M50" s="146"/>
      <c r="N50" s="146"/>
      <c r="O50" s="146"/>
      <c r="P50" s="146"/>
      <c r="Q50" s="146"/>
      <c r="R50" s="146"/>
      <c r="S50" s="146"/>
      <c r="T50" s="80" t="s">
        <v>162</v>
      </c>
      <c r="AM50" s="146"/>
      <c r="AN50" s="80" t="s">
        <v>162</v>
      </c>
      <c r="BH50" s="146"/>
      <c r="BI50" s="146"/>
      <c r="BJ50" s="146"/>
      <c r="BK50" s="146"/>
      <c r="BL50" s="146"/>
      <c r="BM50" s="146"/>
      <c r="BN50" s="146"/>
    </row>
    <row r="51" spans="1:66" x14ac:dyDescent="0.15">
      <c r="J51" s="146"/>
      <c r="K51" s="146"/>
      <c r="L51" s="146"/>
      <c r="M51" s="146"/>
      <c r="N51" s="146"/>
      <c r="O51" s="146"/>
      <c r="P51" s="146"/>
      <c r="Q51" s="146"/>
      <c r="R51" s="146"/>
      <c r="S51" s="146"/>
      <c r="AM51" s="146"/>
      <c r="BH51" s="146"/>
      <c r="BI51" s="146"/>
      <c r="BJ51" s="146"/>
      <c r="BK51" s="146"/>
      <c r="BL51" s="146"/>
      <c r="BM51" s="146"/>
      <c r="BN51" s="146"/>
    </row>
    <row r="52" spans="1:66" ht="12.75" customHeight="1" x14ac:dyDescent="0.15">
      <c r="A52" s="888" t="s">
        <v>364</v>
      </c>
      <c r="B52" s="889"/>
      <c r="C52" s="889"/>
      <c r="D52" s="889"/>
      <c r="E52" s="890"/>
      <c r="F52" s="250"/>
      <c r="G52" s="948"/>
      <c r="H52" s="894" t="s">
        <v>365</v>
      </c>
      <c r="I52" s="894"/>
      <c r="J52" s="894"/>
      <c r="K52" s="948"/>
      <c r="L52" s="894" t="s">
        <v>366</v>
      </c>
      <c r="M52" s="894"/>
      <c r="N52" s="896" t="str">
        <f>IF(D7="","",IF(CE17="NG","←該当する導入設備区分（チェックボックス）を選択してください。",""))</f>
        <v/>
      </c>
      <c r="O52" s="896"/>
      <c r="P52" s="896"/>
      <c r="Q52" s="896"/>
      <c r="R52" s="897"/>
      <c r="S52" s="317"/>
      <c r="T52" s="888" t="s">
        <v>364</v>
      </c>
      <c r="U52" s="889"/>
      <c r="V52" s="889"/>
      <c r="W52" s="889"/>
      <c r="X52" s="890"/>
      <c r="Y52" s="562"/>
      <c r="Z52" s="874" t="s">
        <v>691</v>
      </c>
      <c r="AA52" s="894" t="s">
        <v>365</v>
      </c>
      <c r="AB52" s="894"/>
      <c r="AC52" s="894"/>
      <c r="AD52" s="874" t="s">
        <v>691</v>
      </c>
      <c r="AE52" s="894" t="s">
        <v>366</v>
      </c>
      <c r="AF52" s="894"/>
      <c r="AG52" s="896" t="str">
        <f>IF(W7="","",IF(BY17="NG","←該当する導入設備区分（チェックボックス）を選択してください。",""))</f>
        <v/>
      </c>
      <c r="AH52" s="896"/>
      <c r="AI52" s="896"/>
      <c r="AJ52" s="896"/>
      <c r="AK52" s="897"/>
      <c r="AL52" s="572"/>
      <c r="AM52" s="317"/>
      <c r="AN52" s="888" t="s">
        <v>364</v>
      </c>
      <c r="AO52" s="889"/>
      <c r="AP52" s="889"/>
      <c r="AQ52" s="889"/>
      <c r="AR52" s="890"/>
      <c r="AS52" s="562"/>
      <c r="AT52" s="874" t="s">
        <v>691</v>
      </c>
      <c r="AU52" s="894" t="s">
        <v>365</v>
      </c>
      <c r="AV52" s="894"/>
      <c r="AW52" s="894"/>
      <c r="AX52" s="874" t="s">
        <v>691</v>
      </c>
      <c r="AY52" s="894" t="s">
        <v>366</v>
      </c>
      <c r="AZ52" s="894"/>
      <c r="BA52" s="896" t="str">
        <f>IF(AQ7="","",IF(CT17="NG","←該当する導入設備区分（チェックボックス）を選択してください。",""))</f>
        <v/>
      </c>
      <c r="BB52" s="896"/>
      <c r="BC52" s="896"/>
      <c r="BD52" s="896"/>
      <c r="BE52" s="897"/>
      <c r="BF52" s="572"/>
      <c r="BG52" s="572"/>
      <c r="BH52" s="317"/>
      <c r="BI52" s="317"/>
      <c r="BJ52" s="317"/>
      <c r="BK52" s="317"/>
      <c r="BL52" s="317"/>
      <c r="BM52" s="317"/>
      <c r="BN52" s="317"/>
    </row>
    <row r="53" spans="1:66" x14ac:dyDescent="0.15">
      <c r="A53" s="891"/>
      <c r="B53" s="875"/>
      <c r="C53" s="875"/>
      <c r="D53" s="875"/>
      <c r="E53" s="892"/>
      <c r="F53" s="220"/>
      <c r="G53" s="948"/>
      <c r="H53" s="950"/>
      <c r="I53" s="950"/>
      <c r="J53" s="950"/>
      <c r="K53" s="948"/>
      <c r="L53" s="950"/>
      <c r="M53" s="950"/>
      <c r="N53" s="898"/>
      <c r="O53" s="898"/>
      <c r="P53" s="898"/>
      <c r="Q53" s="898"/>
      <c r="R53" s="899"/>
      <c r="S53" s="317"/>
      <c r="T53" s="891"/>
      <c r="U53" s="875"/>
      <c r="V53" s="875"/>
      <c r="W53" s="875"/>
      <c r="X53" s="892"/>
      <c r="Z53" s="893"/>
      <c r="AA53" s="895"/>
      <c r="AB53" s="895"/>
      <c r="AC53" s="895"/>
      <c r="AD53" s="893"/>
      <c r="AE53" s="895"/>
      <c r="AF53" s="895"/>
      <c r="AG53" s="898"/>
      <c r="AH53" s="898"/>
      <c r="AI53" s="898"/>
      <c r="AJ53" s="898"/>
      <c r="AK53" s="899"/>
      <c r="AL53" s="572"/>
      <c r="AM53" s="317"/>
      <c r="AN53" s="891"/>
      <c r="AO53" s="875"/>
      <c r="AP53" s="875"/>
      <c r="AQ53" s="875"/>
      <c r="AR53" s="892"/>
      <c r="AT53" s="893"/>
      <c r="AU53" s="895"/>
      <c r="AV53" s="895"/>
      <c r="AW53" s="895"/>
      <c r="AX53" s="893"/>
      <c r="AY53" s="895"/>
      <c r="AZ53" s="895"/>
      <c r="BA53" s="898"/>
      <c r="BB53" s="898"/>
      <c r="BC53" s="898"/>
      <c r="BD53" s="898"/>
      <c r="BE53" s="899"/>
      <c r="BF53" s="572"/>
      <c r="BG53" s="572"/>
      <c r="BH53" s="317"/>
      <c r="BI53" s="317"/>
      <c r="BJ53" s="317"/>
      <c r="BK53" s="317"/>
      <c r="BL53" s="317"/>
      <c r="BM53" s="317"/>
      <c r="BN53" s="317"/>
    </row>
    <row r="54" spans="1:66" x14ac:dyDescent="0.15">
      <c r="A54" s="871" t="s">
        <v>189</v>
      </c>
      <c r="B54" s="872"/>
      <c r="C54" s="872"/>
      <c r="D54" s="872"/>
      <c r="E54" s="873"/>
      <c r="F54" s="222"/>
      <c r="G54" s="222"/>
      <c r="H54" s="222"/>
      <c r="I54" s="222"/>
      <c r="J54" s="222"/>
      <c r="K54" s="222"/>
      <c r="L54" s="222"/>
      <c r="M54" s="222"/>
      <c r="N54" s="222"/>
      <c r="O54" s="222"/>
      <c r="P54" s="222"/>
      <c r="Q54" s="222"/>
      <c r="R54" s="223"/>
      <c r="S54" s="318"/>
      <c r="T54" s="871" t="s">
        <v>189</v>
      </c>
      <c r="U54" s="872"/>
      <c r="V54" s="872"/>
      <c r="W54" s="872"/>
      <c r="X54" s="873"/>
      <c r="Y54" s="222"/>
      <c r="Z54" s="222"/>
      <c r="AA54" s="222"/>
      <c r="AB54" s="222"/>
      <c r="AC54" s="222"/>
      <c r="AD54" s="222"/>
      <c r="AE54" s="222"/>
      <c r="AF54" s="222"/>
      <c r="AG54" s="222"/>
      <c r="AH54" s="222"/>
      <c r="AI54" s="222"/>
      <c r="AJ54" s="222"/>
      <c r="AK54" s="223"/>
      <c r="AL54" s="82"/>
      <c r="AM54" s="318"/>
      <c r="AN54" s="871" t="s">
        <v>189</v>
      </c>
      <c r="AO54" s="872"/>
      <c r="AP54" s="872"/>
      <c r="AQ54" s="872"/>
      <c r="AR54" s="873"/>
      <c r="AS54" s="222"/>
      <c r="AT54" s="222"/>
      <c r="AU54" s="222"/>
      <c r="AV54" s="222"/>
      <c r="AW54" s="222"/>
      <c r="AX54" s="222"/>
      <c r="AY54" s="222"/>
      <c r="AZ54" s="222"/>
      <c r="BA54" s="222"/>
      <c r="BB54" s="222"/>
      <c r="BC54" s="222"/>
      <c r="BD54" s="222"/>
      <c r="BE54" s="223"/>
      <c r="BF54" s="82"/>
      <c r="BG54" s="82"/>
      <c r="BH54" s="318"/>
      <c r="BI54" s="318"/>
      <c r="BJ54" s="318"/>
      <c r="BK54" s="318"/>
      <c r="BL54" s="318"/>
      <c r="BM54" s="318"/>
      <c r="BN54" s="318"/>
    </row>
    <row r="55" spans="1:66" ht="12.6" customHeight="1" x14ac:dyDescent="0.15">
      <c r="A55" s="969"/>
      <c r="B55" s="970"/>
      <c r="C55" s="970"/>
      <c r="D55" s="970"/>
      <c r="E55" s="970"/>
      <c r="F55" s="970"/>
      <c r="G55" s="970"/>
      <c r="H55" s="970"/>
      <c r="I55" s="970"/>
      <c r="J55" s="970"/>
      <c r="K55" s="970"/>
      <c r="L55" s="970"/>
      <c r="M55" s="970"/>
      <c r="N55" s="970"/>
      <c r="O55" s="970"/>
      <c r="P55" s="970"/>
      <c r="Q55" s="970"/>
      <c r="R55" s="971"/>
      <c r="S55" s="560"/>
      <c r="T55" s="865" t="s">
        <v>616</v>
      </c>
      <c r="U55" s="866"/>
      <c r="V55" s="866"/>
      <c r="W55" s="866"/>
      <c r="X55" s="866"/>
      <c r="Y55" s="866"/>
      <c r="Z55" s="866"/>
      <c r="AA55" s="866"/>
      <c r="AB55" s="866"/>
      <c r="AC55" s="866"/>
      <c r="AD55" s="866"/>
      <c r="AE55" s="866"/>
      <c r="AF55" s="866"/>
      <c r="AG55" s="866"/>
      <c r="AH55" s="866"/>
      <c r="AI55" s="866"/>
      <c r="AJ55" s="866"/>
      <c r="AK55" s="867"/>
      <c r="AL55" s="561"/>
      <c r="AM55" s="560"/>
      <c r="AN55" s="865" t="s">
        <v>616</v>
      </c>
      <c r="AO55" s="866"/>
      <c r="AP55" s="866"/>
      <c r="AQ55" s="866"/>
      <c r="AR55" s="866"/>
      <c r="AS55" s="866"/>
      <c r="AT55" s="866"/>
      <c r="AU55" s="866"/>
      <c r="AV55" s="866"/>
      <c r="AW55" s="866"/>
      <c r="AX55" s="866"/>
      <c r="AY55" s="866"/>
      <c r="AZ55" s="866"/>
      <c r="BA55" s="866"/>
      <c r="BB55" s="866"/>
      <c r="BC55" s="866"/>
      <c r="BD55" s="866"/>
      <c r="BE55" s="867"/>
      <c r="BF55" s="561"/>
      <c r="BG55" s="561"/>
      <c r="BH55" s="560"/>
      <c r="BI55" s="560"/>
      <c r="BJ55" s="560"/>
      <c r="BK55" s="560"/>
      <c r="BL55" s="560"/>
      <c r="BM55" s="560"/>
      <c r="BN55" s="560"/>
    </row>
    <row r="56" spans="1:66" x14ac:dyDescent="0.15">
      <c r="A56" s="969"/>
      <c r="B56" s="970"/>
      <c r="C56" s="970"/>
      <c r="D56" s="970"/>
      <c r="E56" s="970"/>
      <c r="F56" s="970"/>
      <c r="G56" s="970"/>
      <c r="H56" s="970"/>
      <c r="I56" s="970"/>
      <c r="J56" s="970"/>
      <c r="K56" s="970"/>
      <c r="L56" s="970"/>
      <c r="M56" s="970"/>
      <c r="N56" s="970"/>
      <c r="O56" s="970"/>
      <c r="P56" s="970"/>
      <c r="Q56" s="970"/>
      <c r="R56" s="971"/>
      <c r="S56" s="560"/>
      <c r="T56" s="865"/>
      <c r="U56" s="866"/>
      <c r="V56" s="866"/>
      <c r="W56" s="866"/>
      <c r="X56" s="866"/>
      <c r="Y56" s="866"/>
      <c r="Z56" s="866"/>
      <c r="AA56" s="866"/>
      <c r="AB56" s="866"/>
      <c r="AC56" s="866"/>
      <c r="AD56" s="866"/>
      <c r="AE56" s="866"/>
      <c r="AF56" s="866"/>
      <c r="AG56" s="866"/>
      <c r="AH56" s="866"/>
      <c r="AI56" s="866"/>
      <c r="AJ56" s="866"/>
      <c r="AK56" s="867"/>
      <c r="AL56" s="561"/>
      <c r="AM56" s="560"/>
      <c r="AN56" s="865"/>
      <c r="AO56" s="866"/>
      <c r="AP56" s="866"/>
      <c r="AQ56" s="866"/>
      <c r="AR56" s="866"/>
      <c r="AS56" s="866"/>
      <c r="AT56" s="866"/>
      <c r="AU56" s="866"/>
      <c r="AV56" s="866"/>
      <c r="AW56" s="866"/>
      <c r="AX56" s="866"/>
      <c r="AY56" s="866"/>
      <c r="AZ56" s="866"/>
      <c r="BA56" s="866"/>
      <c r="BB56" s="866"/>
      <c r="BC56" s="866"/>
      <c r="BD56" s="866"/>
      <c r="BE56" s="867"/>
      <c r="BF56" s="561"/>
      <c r="BG56" s="561"/>
      <c r="BH56" s="560"/>
      <c r="BI56" s="560"/>
      <c r="BJ56" s="560"/>
      <c r="BK56" s="560"/>
      <c r="BL56" s="560"/>
      <c r="BM56" s="560"/>
      <c r="BN56" s="560"/>
    </row>
    <row r="57" spans="1:66" x14ac:dyDescent="0.15">
      <c r="A57" s="969"/>
      <c r="B57" s="970"/>
      <c r="C57" s="970"/>
      <c r="D57" s="970"/>
      <c r="E57" s="970"/>
      <c r="F57" s="970"/>
      <c r="G57" s="970"/>
      <c r="H57" s="970"/>
      <c r="I57" s="970"/>
      <c r="J57" s="970"/>
      <c r="K57" s="970"/>
      <c r="L57" s="970"/>
      <c r="M57" s="970"/>
      <c r="N57" s="970"/>
      <c r="O57" s="970"/>
      <c r="P57" s="970"/>
      <c r="Q57" s="970"/>
      <c r="R57" s="971"/>
      <c r="S57" s="560"/>
      <c r="T57" s="865"/>
      <c r="U57" s="866"/>
      <c r="V57" s="866"/>
      <c r="W57" s="866"/>
      <c r="X57" s="866"/>
      <c r="Y57" s="866"/>
      <c r="Z57" s="866"/>
      <c r="AA57" s="866"/>
      <c r="AB57" s="866"/>
      <c r="AC57" s="866"/>
      <c r="AD57" s="866"/>
      <c r="AE57" s="866"/>
      <c r="AF57" s="866"/>
      <c r="AG57" s="866"/>
      <c r="AH57" s="866"/>
      <c r="AI57" s="866"/>
      <c r="AJ57" s="866"/>
      <c r="AK57" s="867"/>
      <c r="AL57" s="561"/>
      <c r="AM57" s="560"/>
      <c r="AN57" s="865"/>
      <c r="AO57" s="866"/>
      <c r="AP57" s="866"/>
      <c r="AQ57" s="866"/>
      <c r="AR57" s="866"/>
      <c r="AS57" s="866"/>
      <c r="AT57" s="866"/>
      <c r="AU57" s="866"/>
      <c r="AV57" s="866"/>
      <c r="AW57" s="866"/>
      <c r="AX57" s="866"/>
      <c r="AY57" s="866"/>
      <c r="AZ57" s="866"/>
      <c r="BA57" s="866"/>
      <c r="BB57" s="866"/>
      <c r="BC57" s="866"/>
      <c r="BD57" s="866"/>
      <c r="BE57" s="867"/>
      <c r="BF57" s="561"/>
      <c r="BG57" s="561"/>
      <c r="BH57" s="560"/>
      <c r="BI57" s="560"/>
      <c r="BJ57" s="560"/>
      <c r="BK57" s="560"/>
      <c r="BL57" s="560"/>
      <c r="BM57" s="560"/>
      <c r="BN57" s="560"/>
    </row>
    <row r="58" spans="1:66" x14ac:dyDescent="0.15">
      <c r="A58" s="969"/>
      <c r="B58" s="970"/>
      <c r="C58" s="970"/>
      <c r="D58" s="970"/>
      <c r="E58" s="970"/>
      <c r="F58" s="970"/>
      <c r="G58" s="970"/>
      <c r="H58" s="970"/>
      <c r="I58" s="970"/>
      <c r="J58" s="970"/>
      <c r="K58" s="970"/>
      <c r="L58" s="970"/>
      <c r="M58" s="970"/>
      <c r="N58" s="970"/>
      <c r="O58" s="970"/>
      <c r="P58" s="970"/>
      <c r="Q58" s="970"/>
      <c r="R58" s="971"/>
      <c r="S58" s="560"/>
      <c r="T58" s="865"/>
      <c r="U58" s="866"/>
      <c r="V58" s="866"/>
      <c r="W58" s="866"/>
      <c r="X58" s="866"/>
      <c r="Y58" s="866"/>
      <c r="Z58" s="866"/>
      <c r="AA58" s="866"/>
      <c r="AB58" s="866"/>
      <c r="AC58" s="866"/>
      <c r="AD58" s="866"/>
      <c r="AE58" s="866"/>
      <c r="AF58" s="866"/>
      <c r="AG58" s="866"/>
      <c r="AH58" s="866"/>
      <c r="AI58" s="866"/>
      <c r="AJ58" s="866"/>
      <c r="AK58" s="867"/>
      <c r="AL58" s="561"/>
      <c r="AM58" s="560"/>
      <c r="AN58" s="865"/>
      <c r="AO58" s="866"/>
      <c r="AP58" s="866"/>
      <c r="AQ58" s="866"/>
      <c r="AR58" s="866"/>
      <c r="AS58" s="866"/>
      <c r="AT58" s="866"/>
      <c r="AU58" s="866"/>
      <c r="AV58" s="866"/>
      <c r="AW58" s="866"/>
      <c r="AX58" s="866"/>
      <c r="AY58" s="866"/>
      <c r="AZ58" s="866"/>
      <c r="BA58" s="866"/>
      <c r="BB58" s="866"/>
      <c r="BC58" s="866"/>
      <c r="BD58" s="866"/>
      <c r="BE58" s="867"/>
      <c r="BF58" s="561"/>
      <c r="BG58" s="561"/>
      <c r="BH58" s="560"/>
      <c r="BI58" s="560"/>
      <c r="BJ58" s="560"/>
      <c r="BK58" s="560"/>
      <c r="BL58" s="560"/>
      <c r="BM58" s="560"/>
      <c r="BN58" s="560"/>
    </row>
    <row r="59" spans="1:66" x14ac:dyDescent="0.15">
      <c r="A59" s="969"/>
      <c r="B59" s="970"/>
      <c r="C59" s="970"/>
      <c r="D59" s="970"/>
      <c r="E59" s="970"/>
      <c r="F59" s="970"/>
      <c r="G59" s="970"/>
      <c r="H59" s="970"/>
      <c r="I59" s="970"/>
      <c r="J59" s="970"/>
      <c r="K59" s="970"/>
      <c r="L59" s="970"/>
      <c r="M59" s="970"/>
      <c r="N59" s="970"/>
      <c r="O59" s="970"/>
      <c r="P59" s="970"/>
      <c r="Q59" s="970"/>
      <c r="R59" s="971"/>
      <c r="S59" s="560"/>
      <c r="T59" s="865"/>
      <c r="U59" s="866"/>
      <c r="V59" s="866"/>
      <c r="W59" s="866"/>
      <c r="X59" s="866"/>
      <c r="Y59" s="866"/>
      <c r="Z59" s="866"/>
      <c r="AA59" s="866"/>
      <c r="AB59" s="866"/>
      <c r="AC59" s="866"/>
      <c r="AD59" s="866"/>
      <c r="AE59" s="866"/>
      <c r="AF59" s="866"/>
      <c r="AG59" s="866"/>
      <c r="AH59" s="866"/>
      <c r="AI59" s="866"/>
      <c r="AJ59" s="866"/>
      <c r="AK59" s="867"/>
      <c r="AL59" s="561"/>
      <c r="AM59" s="560"/>
      <c r="AN59" s="865"/>
      <c r="AO59" s="866"/>
      <c r="AP59" s="866"/>
      <c r="AQ59" s="866"/>
      <c r="AR59" s="866"/>
      <c r="AS59" s="866"/>
      <c r="AT59" s="866"/>
      <c r="AU59" s="866"/>
      <c r="AV59" s="866"/>
      <c r="AW59" s="866"/>
      <c r="AX59" s="866"/>
      <c r="AY59" s="866"/>
      <c r="AZ59" s="866"/>
      <c r="BA59" s="866"/>
      <c r="BB59" s="866"/>
      <c r="BC59" s="866"/>
      <c r="BD59" s="866"/>
      <c r="BE59" s="867"/>
      <c r="BF59" s="561"/>
      <c r="BG59" s="561"/>
      <c r="BH59" s="560"/>
      <c r="BI59" s="560"/>
      <c r="BJ59" s="560"/>
      <c r="BK59" s="560"/>
      <c r="BL59" s="560"/>
      <c r="BM59" s="560"/>
      <c r="BN59" s="560"/>
    </row>
    <row r="60" spans="1:66" x14ac:dyDescent="0.15">
      <c r="A60" s="969"/>
      <c r="B60" s="970"/>
      <c r="C60" s="970"/>
      <c r="D60" s="970"/>
      <c r="E60" s="970"/>
      <c r="F60" s="970"/>
      <c r="G60" s="970"/>
      <c r="H60" s="970"/>
      <c r="I60" s="970"/>
      <c r="J60" s="970"/>
      <c r="K60" s="970"/>
      <c r="L60" s="970"/>
      <c r="M60" s="970"/>
      <c r="N60" s="970"/>
      <c r="O60" s="970"/>
      <c r="P60" s="970"/>
      <c r="Q60" s="970"/>
      <c r="R60" s="971"/>
      <c r="S60" s="560"/>
      <c r="T60" s="865"/>
      <c r="U60" s="866"/>
      <c r="V60" s="866"/>
      <c r="W60" s="866"/>
      <c r="X60" s="866"/>
      <c r="Y60" s="866"/>
      <c r="Z60" s="866"/>
      <c r="AA60" s="866"/>
      <c r="AB60" s="866"/>
      <c r="AC60" s="866"/>
      <c r="AD60" s="866"/>
      <c r="AE60" s="866"/>
      <c r="AF60" s="866"/>
      <c r="AG60" s="866"/>
      <c r="AH60" s="866"/>
      <c r="AI60" s="866"/>
      <c r="AJ60" s="866"/>
      <c r="AK60" s="867"/>
      <c r="AL60" s="561"/>
      <c r="AM60" s="560"/>
      <c r="AN60" s="865"/>
      <c r="AO60" s="866"/>
      <c r="AP60" s="866"/>
      <c r="AQ60" s="866"/>
      <c r="AR60" s="866"/>
      <c r="AS60" s="866"/>
      <c r="AT60" s="866"/>
      <c r="AU60" s="866"/>
      <c r="AV60" s="866"/>
      <c r="AW60" s="866"/>
      <c r="AX60" s="866"/>
      <c r="AY60" s="866"/>
      <c r="AZ60" s="866"/>
      <c r="BA60" s="866"/>
      <c r="BB60" s="866"/>
      <c r="BC60" s="866"/>
      <c r="BD60" s="866"/>
      <c r="BE60" s="867"/>
      <c r="BF60" s="561"/>
      <c r="BG60" s="561"/>
      <c r="BH60" s="560"/>
      <c r="BI60" s="560"/>
      <c r="BJ60" s="560"/>
      <c r="BK60" s="560"/>
      <c r="BL60" s="560"/>
      <c r="BM60" s="560"/>
      <c r="BN60" s="560"/>
    </row>
    <row r="61" spans="1:66" x14ac:dyDescent="0.15">
      <c r="A61" s="972"/>
      <c r="B61" s="973"/>
      <c r="C61" s="973"/>
      <c r="D61" s="973"/>
      <c r="E61" s="973"/>
      <c r="F61" s="973"/>
      <c r="G61" s="973"/>
      <c r="H61" s="973"/>
      <c r="I61" s="973"/>
      <c r="J61" s="973"/>
      <c r="K61" s="973"/>
      <c r="L61" s="973"/>
      <c r="M61" s="973"/>
      <c r="N61" s="973"/>
      <c r="O61" s="973"/>
      <c r="P61" s="973"/>
      <c r="Q61" s="973"/>
      <c r="R61" s="974"/>
      <c r="S61" s="560"/>
      <c r="T61" s="868"/>
      <c r="U61" s="869"/>
      <c r="V61" s="869"/>
      <c r="W61" s="869"/>
      <c r="X61" s="869"/>
      <c r="Y61" s="869"/>
      <c r="Z61" s="869"/>
      <c r="AA61" s="869"/>
      <c r="AB61" s="869"/>
      <c r="AC61" s="869"/>
      <c r="AD61" s="869"/>
      <c r="AE61" s="869"/>
      <c r="AF61" s="869"/>
      <c r="AG61" s="869"/>
      <c r="AH61" s="869"/>
      <c r="AI61" s="869"/>
      <c r="AJ61" s="869"/>
      <c r="AK61" s="870"/>
      <c r="AL61" s="561"/>
      <c r="AM61" s="560"/>
      <c r="AN61" s="868"/>
      <c r="AO61" s="869"/>
      <c r="AP61" s="869"/>
      <c r="AQ61" s="869"/>
      <c r="AR61" s="869"/>
      <c r="AS61" s="869"/>
      <c r="AT61" s="869"/>
      <c r="AU61" s="869"/>
      <c r="AV61" s="869"/>
      <c r="AW61" s="869"/>
      <c r="AX61" s="869"/>
      <c r="AY61" s="869"/>
      <c r="AZ61" s="869"/>
      <c r="BA61" s="869"/>
      <c r="BB61" s="869"/>
      <c r="BC61" s="869"/>
      <c r="BD61" s="869"/>
      <c r="BE61" s="870"/>
      <c r="BF61" s="561"/>
      <c r="BG61" s="561"/>
      <c r="BH61" s="560"/>
      <c r="BI61" s="560"/>
      <c r="BJ61" s="560"/>
      <c r="BK61" s="560"/>
      <c r="BL61" s="560"/>
      <c r="BM61" s="560"/>
      <c r="BN61" s="560"/>
    </row>
    <row r="62" spans="1:66" x14ac:dyDescent="0.15">
      <c r="A62" s="871" t="s">
        <v>368</v>
      </c>
      <c r="B62" s="872"/>
      <c r="C62" s="872"/>
      <c r="D62" s="872"/>
      <c r="E62" s="873"/>
      <c r="F62" s="222"/>
      <c r="G62" s="222"/>
      <c r="H62" s="222"/>
      <c r="I62" s="222"/>
      <c r="J62" s="222"/>
      <c r="K62" s="222"/>
      <c r="L62" s="222"/>
      <c r="M62" s="222"/>
      <c r="N62" s="222"/>
      <c r="O62" s="222"/>
      <c r="P62" s="222"/>
      <c r="Q62" s="222"/>
      <c r="R62" s="223"/>
      <c r="S62" s="318"/>
      <c r="T62" s="871" t="s">
        <v>368</v>
      </c>
      <c r="U62" s="872"/>
      <c r="V62" s="872"/>
      <c r="W62" s="872"/>
      <c r="X62" s="873"/>
      <c r="Y62" s="222"/>
      <c r="Z62" s="222"/>
      <c r="AA62" s="222"/>
      <c r="AB62" s="222"/>
      <c r="AC62" s="222"/>
      <c r="AD62" s="222"/>
      <c r="AE62" s="222"/>
      <c r="AF62" s="222"/>
      <c r="AG62" s="222"/>
      <c r="AH62" s="222"/>
      <c r="AI62" s="222"/>
      <c r="AJ62" s="222"/>
      <c r="AK62" s="223"/>
      <c r="AL62" s="82"/>
      <c r="AM62" s="318"/>
      <c r="AN62" s="871" t="s">
        <v>368</v>
      </c>
      <c r="AO62" s="872"/>
      <c r="AP62" s="872"/>
      <c r="AQ62" s="872"/>
      <c r="AR62" s="873"/>
      <c r="AS62" s="222"/>
      <c r="AT62" s="222"/>
      <c r="AU62" s="222"/>
      <c r="AV62" s="222"/>
      <c r="AW62" s="222"/>
      <c r="AX62" s="222"/>
      <c r="AY62" s="222"/>
      <c r="AZ62" s="222"/>
      <c r="BA62" s="222"/>
      <c r="BB62" s="222"/>
      <c r="BC62" s="222"/>
      <c r="BD62" s="222"/>
      <c r="BE62" s="223"/>
      <c r="BF62" s="82"/>
      <c r="BG62" s="82"/>
      <c r="BH62" s="318"/>
      <c r="BI62" s="318"/>
      <c r="BJ62" s="318"/>
      <c r="BK62" s="318"/>
      <c r="BL62" s="318"/>
      <c r="BM62" s="318"/>
      <c r="BN62" s="318"/>
    </row>
    <row r="63" spans="1:66" ht="12.6" customHeight="1" x14ac:dyDescent="0.15">
      <c r="A63" s="969"/>
      <c r="B63" s="970"/>
      <c r="C63" s="970"/>
      <c r="D63" s="970"/>
      <c r="E63" s="970"/>
      <c r="F63" s="970"/>
      <c r="G63" s="970"/>
      <c r="H63" s="970"/>
      <c r="I63" s="970"/>
      <c r="J63" s="970"/>
      <c r="K63" s="970"/>
      <c r="L63" s="970"/>
      <c r="M63" s="970"/>
      <c r="N63" s="970"/>
      <c r="O63" s="970"/>
      <c r="P63" s="970"/>
      <c r="Q63" s="970"/>
      <c r="R63" s="971"/>
      <c r="S63" s="560"/>
      <c r="T63" s="865" t="s">
        <v>617</v>
      </c>
      <c r="U63" s="866"/>
      <c r="V63" s="866"/>
      <c r="W63" s="866"/>
      <c r="X63" s="866"/>
      <c r="Y63" s="866"/>
      <c r="Z63" s="866"/>
      <c r="AA63" s="866"/>
      <c r="AB63" s="866"/>
      <c r="AC63" s="866"/>
      <c r="AD63" s="866"/>
      <c r="AE63" s="866"/>
      <c r="AF63" s="866"/>
      <c r="AG63" s="866"/>
      <c r="AH63" s="866"/>
      <c r="AI63" s="866"/>
      <c r="AJ63" s="866"/>
      <c r="AK63" s="867"/>
      <c r="AL63" s="561"/>
      <c r="AM63" s="560"/>
      <c r="AN63" s="865" t="s">
        <v>617</v>
      </c>
      <c r="AO63" s="866"/>
      <c r="AP63" s="866"/>
      <c r="AQ63" s="866"/>
      <c r="AR63" s="866"/>
      <c r="AS63" s="866"/>
      <c r="AT63" s="866"/>
      <c r="AU63" s="866"/>
      <c r="AV63" s="866"/>
      <c r="AW63" s="866"/>
      <c r="AX63" s="866"/>
      <c r="AY63" s="866"/>
      <c r="AZ63" s="866"/>
      <c r="BA63" s="866"/>
      <c r="BB63" s="866"/>
      <c r="BC63" s="866"/>
      <c r="BD63" s="866"/>
      <c r="BE63" s="867"/>
      <c r="BF63" s="561"/>
      <c r="BG63" s="561"/>
      <c r="BH63" s="560"/>
      <c r="BI63" s="560"/>
      <c r="BJ63" s="560"/>
      <c r="BK63" s="560"/>
      <c r="BL63" s="560"/>
      <c r="BM63" s="560"/>
      <c r="BN63" s="560"/>
    </row>
    <row r="64" spans="1:66" x14ac:dyDescent="0.15">
      <c r="A64" s="969"/>
      <c r="B64" s="970"/>
      <c r="C64" s="970"/>
      <c r="D64" s="970"/>
      <c r="E64" s="970"/>
      <c r="F64" s="970"/>
      <c r="G64" s="970"/>
      <c r="H64" s="970"/>
      <c r="I64" s="970"/>
      <c r="J64" s="970"/>
      <c r="K64" s="970"/>
      <c r="L64" s="970"/>
      <c r="M64" s="970"/>
      <c r="N64" s="970"/>
      <c r="O64" s="970"/>
      <c r="P64" s="970"/>
      <c r="Q64" s="970"/>
      <c r="R64" s="971"/>
      <c r="S64" s="560"/>
      <c r="T64" s="865"/>
      <c r="U64" s="866"/>
      <c r="V64" s="866"/>
      <c r="W64" s="866"/>
      <c r="X64" s="866"/>
      <c r="Y64" s="866"/>
      <c r="Z64" s="866"/>
      <c r="AA64" s="866"/>
      <c r="AB64" s="866"/>
      <c r="AC64" s="866"/>
      <c r="AD64" s="866"/>
      <c r="AE64" s="866"/>
      <c r="AF64" s="866"/>
      <c r="AG64" s="866"/>
      <c r="AH64" s="866"/>
      <c r="AI64" s="866"/>
      <c r="AJ64" s="866"/>
      <c r="AK64" s="867"/>
      <c r="AL64" s="561"/>
      <c r="AM64" s="560"/>
      <c r="AN64" s="865"/>
      <c r="AO64" s="866"/>
      <c r="AP64" s="866"/>
      <c r="AQ64" s="866"/>
      <c r="AR64" s="866"/>
      <c r="AS64" s="866"/>
      <c r="AT64" s="866"/>
      <c r="AU64" s="866"/>
      <c r="AV64" s="866"/>
      <c r="AW64" s="866"/>
      <c r="AX64" s="866"/>
      <c r="AY64" s="866"/>
      <c r="AZ64" s="866"/>
      <c r="BA64" s="866"/>
      <c r="BB64" s="866"/>
      <c r="BC64" s="866"/>
      <c r="BD64" s="866"/>
      <c r="BE64" s="867"/>
      <c r="BF64" s="561"/>
      <c r="BG64" s="561"/>
      <c r="BH64" s="560"/>
      <c r="BI64" s="560"/>
      <c r="BJ64" s="560"/>
      <c r="BK64" s="560"/>
      <c r="BL64" s="560"/>
      <c r="BM64" s="560"/>
      <c r="BN64" s="560"/>
    </row>
    <row r="65" spans="1:66" x14ac:dyDescent="0.15">
      <c r="A65" s="969"/>
      <c r="B65" s="970"/>
      <c r="C65" s="970"/>
      <c r="D65" s="970"/>
      <c r="E65" s="970"/>
      <c r="F65" s="970"/>
      <c r="G65" s="970"/>
      <c r="H65" s="970"/>
      <c r="I65" s="970"/>
      <c r="J65" s="970"/>
      <c r="K65" s="970"/>
      <c r="L65" s="970"/>
      <c r="M65" s="970"/>
      <c r="N65" s="970"/>
      <c r="O65" s="970"/>
      <c r="P65" s="970"/>
      <c r="Q65" s="970"/>
      <c r="R65" s="971"/>
      <c r="S65" s="560"/>
      <c r="T65" s="865"/>
      <c r="U65" s="866"/>
      <c r="V65" s="866"/>
      <c r="W65" s="866"/>
      <c r="X65" s="866"/>
      <c r="Y65" s="866"/>
      <c r="Z65" s="866"/>
      <c r="AA65" s="866"/>
      <c r="AB65" s="866"/>
      <c r="AC65" s="866"/>
      <c r="AD65" s="866"/>
      <c r="AE65" s="866"/>
      <c r="AF65" s="866"/>
      <c r="AG65" s="866"/>
      <c r="AH65" s="866"/>
      <c r="AI65" s="866"/>
      <c r="AJ65" s="866"/>
      <c r="AK65" s="867"/>
      <c r="AL65" s="561"/>
      <c r="AM65" s="560"/>
      <c r="AN65" s="865"/>
      <c r="AO65" s="866"/>
      <c r="AP65" s="866"/>
      <c r="AQ65" s="866"/>
      <c r="AR65" s="866"/>
      <c r="AS65" s="866"/>
      <c r="AT65" s="866"/>
      <c r="AU65" s="866"/>
      <c r="AV65" s="866"/>
      <c r="AW65" s="866"/>
      <c r="AX65" s="866"/>
      <c r="AY65" s="866"/>
      <c r="AZ65" s="866"/>
      <c r="BA65" s="866"/>
      <c r="BB65" s="866"/>
      <c r="BC65" s="866"/>
      <c r="BD65" s="866"/>
      <c r="BE65" s="867"/>
      <c r="BF65" s="561"/>
      <c r="BG65" s="561"/>
      <c r="BH65" s="560"/>
      <c r="BI65" s="560"/>
      <c r="BJ65" s="560"/>
      <c r="BK65" s="560"/>
      <c r="BL65" s="560"/>
      <c r="BM65" s="560"/>
      <c r="BN65" s="560"/>
    </row>
    <row r="66" spans="1:66" x14ac:dyDescent="0.15">
      <c r="A66" s="969"/>
      <c r="B66" s="970"/>
      <c r="C66" s="970"/>
      <c r="D66" s="970"/>
      <c r="E66" s="970"/>
      <c r="F66" s="970"/>
      <c r="G66" s="970"/>
      <c r="H66" s="970"/>
      <c r="I66" s="970"/>
      <c r="J66" s="970"/>
      <c r="K66" s="970"/>
      <c r="L66" s="970"/>
      <c r="M66" s="970"/>
      <c r="N66" s="970"/>
      <c r="O66" s="970"/>
      <c r="P66" s="970"/>
      <c r="Q66" s="970"/>
      <c r="R66" s="971"/>
      <c r="S66" s="560"/>
      <c r="T66" s="865"/>
      <c r="U66" s="866"/>
      <c r="V66" s="866"/>
      <c r="W66" s="866"/>
      <c r="X66" s="866"/>
      <c r="Y66" s="866"/>
      <c r="Z66" s="866"/>
      <c r="AA66" s="866"/>
      <c r="AB66" s="866"/>
      <c r="AC66" s="866"/>
      <c r="AD66" s="866"/>
      <c r="AE66" s="866"/>
      <c r="AF66" s="866"/>
      <c r="AG66" s="866"/>
      <c r="AH66" s="866"/>
      <c r="AI66" s="866"/>
      <c r="AJ66" s="866"/>
      <c r="AK66" s="867"/>
      <c r="AL66" s="561"/>
      <c r="AM66" s="560"/>
      <c r="AN66" s="865"/>
      <c r="AO66" s="866"/>
      <c r="AP66" s="866"/>
      <c r="AQ66" s="866"/>
      <c r="AR66" s="866"/>
      <c r="AS66" s="866"/>
      <c r="AT66" s="866"/>
      <c r="AU66" s="866"/>
      <c r="AV66" s="866"/>
      <c r="AW66" s="866"/>
      <c r="AX66" s="866"/>
      <c r="AY66" s="866"/>
      <c r="AZ66" s="866"/>
      <c r="BA66" s="866"/>
      <c r="BB66" s="866"/>
      <c r="BC66" s="866"/>
      <c r="BD66" s="866"/>
      <c r="BE66" s="867"/>
      <c r="BF66" s="561"/>
      <c r="BG66" s="561"/>
      <c r="BH66" s="560"/>
      <c r="BI66" s="560"/>
      <c r="BJ66" s="560"/>
      <c r="BK66" s="560"/>
      <c r="BL66" s="560"/>
      <c r="BM66" s="560"/>
      <c r="BN66" s="560"/>
    </row>
    <row r="67" spans="1:66" x14ac:dyDescent="0.15">
      <c r="A67" s="969"/>
      <c r="B67" s="970"/>
      <c r="C67" s="970"/>
      <c r="D67" s="970"/>
      <c r="E67" s="970"/>
      <c r="F67" s="970"/>
      <c r="G67" s="970"/>
      <c r="H67" s="970"/>
      <c r="I67" s="970"/>
      <c r="J67" s="970"/>
      <c r="K67" s="970"/>
      <c r="L67" s="970"/>
      <c r="M67" s="970"/>
      <c r="N67" s="970"/>
      <c r="O67" s="970"/>
      <c r="P67" s="970"/>
      <c r="Q67" s="970"/>
      <c r="R67" s="971"/>
      <c r="S67" s="560"/>
      <c r="T67" s="865"/>
      <c r="U67" s="866"/>
      <c r="V67" s="866"/>
      <c r="W67" s="866"/>
      <c r="X67" s="866"/>
      <c r="Y67" s="866"/>
      <c r="Z67" s="866"/>
      <c r="AA67" s="866"/>
      <c r="AB67" s="866"/>
      <c r="AC67" s="866"/>
      <c r="AD67" s="866"/>
      <c r="AE67" s="866"/>
      <c r="AF67" s="866"/>
      <c r="AG67" s="866"/>
      <c r="AH67" s="866"/>
      <c r="AI67" s="866"/>
      <c r="AJ67" s="866"/>
      <c r="AK67" s="867"/>
      <c r="AL67" s="561"/>
      <c r="AM67" s="560"/>
      <c r="AN67" s="865"/>
      <c r="AO67" s="866"/>
      <c r="AP67" s="866"/>
      <c r="AQ67" s="866"/>
      <c r="AR67" s="866"/>
      <c r="AS67" s="866"/>
      <c r="AT67" s="866"/>
      <c r="AU67" s="866"/>
      <c r="AV67" s="866"/>
      <c r="AW67" s="866"/>
      <c r="AX67" s="866"/>
      <c r="AY67" s="866"/>
      <c r="AZ67" s="866"/>
      <c r="BA67" s="866"/>
      <c r="BB67" s="866"/>
      <c r="BC67" s="866"/>
      <c r="BD67" s="866"/>
      <c r="BE67" s="867"/>
      <c r="BF67" s="561"/>
      <c r="BG67" s="561"/>
      <c r="BH67" s="560"/>
      <c r="BI67" s="560"/>
      <c r="BJ67" s="560"/>
      <c r="BK67" s="560"/>
      <c r="BL67" s="560"/>
      <c r="BM67" s="560"/>
      <c r="BN67" s="560"/>
    </row>
    <row r="68" spans="1:66" x14ac:dyDescent="0.15">
      <c r="A68" s="969"/>
      <c r="B68" s="970"/>
      <c r="C68" s="970"/>
      <c r="D68" s="970"/>
      <c r="E68" s="970"/>
      <c r="F68" s="970"/>
      <c r="G68" s="970"/>
      <c r="H68" s="970"/>
      <c r="I68" s="970"/>
      <c r="J68" s="970"/>
      <c r="K68" s="970"/>
      <c r="L68" s="970"/>
      <c r="M68" s="970"/>
      <c r="N68" s="970"/>
      <c r="O68" s="970"/>
      <c r="P68" s="970"/>
      <c r="Q68" s="970"/>
      <c r="R68" s="971"/>
      <c r="S68" s="560"/>
      <c r="T68" s="865"/>
      <c r="U68" s="866"/>
      <c r="V68" s="866"/>
      <c r="W68" s="866"/>
      <c r="X68" s="866"/>
      <c r="Y68" s="866"/>
      <c r="Z68" s="866"/>
      <c r="AA68" s="866"/>
      <c r="AB68" s="866"/>
      <c r="AC68" s="866"/>
      <c r="AD68" s="866"/>
      <c r="AE68" s="866"/>
      <c r="AF68" s="866"/>
      <c r="AG68" s="866"/>
      <c r="AH68" s="866"/>
      <c r="AI68" s="866"/>
      <c r="AJ68" s="866"/>
      <c r="AK68" s="867"/>
      <c r="AL68" s="561"/>
      <c r="AM68" s="560"/>
      <c r="AN68" s="865"/>
      <c r="AO68" s="866"/>
      <c r="AP68" s="866"/>
      <c r="AQ68" s="866"/>
      <c r="AR68" s="866"/>
      <c r="AS68" s="866"/>
      <c r="AT68" s="866"/>
      <c r="AU68" s="866"/>
      <c r="AV68" s="866"/>
      <c r="AW68" s="866"/>
      <c r="AX68" s="866"/>
      <c r="AY68" s="866"/>
      <c r="AZ68" s="866"/>
      <c r="BA68" s="866"/>
      <c r="BB68" s="866"/>
      <c r="BC68" s="866"/>
      <c r="BD68" s="866"/>
      <c r="BE68" s="867"/>
      <c r="BF68" s="561"/>
      <c r="BG68" s="561"/>
      <c r="BH68" s="560"/>
      <c r="BI68" s="560"/>
      <c r="BJ68" s="560"/>
      <c r="BK68" s="560"/>
      <c r="BL68" s="560"/>
      <c r="BM68" s="560"/>
      <c r="BN68" s="560"/>
    </row>
    <row r="69" spans="1:66" x14ac:dyDescent="0.15">
      <c r="A69" s="972"/>
      <c r="B69" s="973"/>
      <c r="C69" s="973"/>
      <c r="D69" s="973"/>
      <c r="E69" s="973"/>
      <c r="F69" s="973"/>
      <c r="G69" s="973"/>
      <c r="H69" s="973"/>
      <c r="I69" s="973"/>
      <c r="J69" s="973"/>
      <c r="K69" s="973"/>
      <c r="L69" s="973"/>
      <c r="M69" s="973"/>
      <c r="N69" s="973"/>
      <c r="O69" s="973"/>
      <c r="P69" s="973"/>
      <c r="Q69" s="973"/>
      <c r="R69" s="974"/>
      <c r="S69" s="560"/>
      <c r="T69" s="868"/>
      <c r="U69" s="869"/>
      <c r="V69" s="869"/>
      <c r="W69" s="869"/>
      <c r="X69" s="869"/>
      <c r="Y69" s="869"/>
      <c r="Z69" s="869"/>
      <c r="AA69" s="869"/>
      <c r="AB69" s="869"/>
      <c r="AC69" s="869"/>
      <c r="AD69" s="869"/>
      <c r="AE69" s="869"/>
      <c r="AF69" s="869"/>
      <c r="AG69" s="869"/>
      <c r="AH69" s="869"/>
      <c r="AI69" s="869"/>
      <c r="AJ69" s="869"/>
      <c r="AK69" s="870"/>
      <c r="AL69" s="561"/>
      <c r="AM69" s="560"/>
      <c r="AN69" s="868"/>
      <c r="AO69" s="869"/>
      <c r="AP69" s="869"/>
      <c r="AQ69" s="869"/>
      <c r="AR69" s="869"/>
      <c r="AS69" s="869"/>
      <c r="AT69" s="869"/>
      <c r="AU69" s="869"/>
      <c r="AV69" s="869"/>
      <c r="AW69" s="869"/>
      <c r="AX69" s="869"/>
      <c r="AY69" s="869"/>
      <c r="AZ69" s="869"/>
      <c r="BA69" s="869"/>
      <c r="BB69" s="869"/>
      <c r="BC69" s="869"/>
      <c r="BD69" s="869"/>
      <c r="BE69" s="870"/>
      <c r="BF69" s="561"/>
      <c r="BG69" s="561"/>
      <c r="BH69" s="560"/>
      <c r="BI69" s="560"/>
      <c r="BJ69" s="560"/>
      <c r="BK69" s="560"/>
      <c r="BL69" s="560"/>
      <c r="BM69" s="560"/>
      <c r="BN69" s="560"/>
    </row>
    <row r="70" spans="1:66" x14ac:dyDescent="0.15">
      <c r="A70" s="224"/>
      <c r="B70" s="225"/>
      <c r="C70" s="225"/>
      <c r="D70" s="225"/>
      <c r="E70" s="225"/>
      <c r="F70" s="225"/>
      <c r="G70" s="225"/>
      <c r="H70" s="225"/>
      <c r="I70" s="225"/>
      <c r="J70" s="225"/>
      <c r="K70" s="225"/>
      <c r="L70" s="225"/>
      <c r="M70" s="225"/>
      <c r="N70" s="225"/>
      <c r="O70" s="225"/>
      <c r="P70" s="225"/>
      <c r="Q70" s="224"/>
      <c r="R70" s="224"/>
      <c r="S70" s="224"/>
      <c r="T70" s="573"/>
      <c r="U70" s="573"/>
      <c r="V70" s="573"/>
      <c r="W70" s="573"/>
      <c r="X70" s="573"/>
      <c r="Y70" s="573"/>
      <c r="Z70" s="573"/>
      <c r="AA70" s="573"/>
      <c r="AB70" s="573"/>
      <c r="AC70" s="573"/>
      <c r="AD70" s="573"/>
      <c r="AE70" s="573"/>
      <c r="AF70" s="573"/>
      <c r="AG70" s="573"/>
      <c r="AH70" s="573"/>
      <c r="AI70" s="573"/>
      <c r="AJ70" s="573"/>
      <c r="AK70" s="573"/>
      <c r="AL70" s="573"/>
      <c r="AM70" s="224"/>
      <c r="AN70" s="573"/>
      <c r="AO70" s="573"/>
      <c r="AP70" s="573"/>
      <c r="AQ70" s="573"/>
      <c r="AR70" s="573"/>
      <c r="AS70" s="573"/>
      <c r="AT70" s="573"/>
      <c r="AU70" s="573"/>
      <c r="AV70" s="573"/>
      <c r="AW70" s="573"/>
      <c r="AX70" s="573"/>
      <c r="AY70" s="573"/>
      <c r="AZ70" s="573"/>
      <c r="BA70" s="573"/>
      <c r="BB70" s="573"/>
      <c r="BC70" s="573"/>
      <c r="BD70" s="573"/>
      <c r="BE70" s="573"/>
      <c r="BF70" s="573"/>
      <c r="BG70" s="573"/>
      <c r="BH70" s="224"/>
      <c r="BI70" s="224"/>
      <c r="BJ70" s="224"/>
      <c r="BK70" s="224"/>
      <c r="BL70" s="224"/>
      <c r="BM70" s="224"/>
      <c r="BN70" s="224"/>
    </row>
    <row r="71" spans="1:66" x14ac:dyDescent="0.15">
      <c r="B71" s="170"/>
      <c r="C71" s="170"/>
      <c r="D71" s="170"/>
      <c r="E71" s="170"/>
      <c r="F71" s="170"/>
      <c r="G71" s="170"/>
      <c r="H71" s="170"/>
      <c r="I71" s="170"/>
      <c r="J71" s="170"/>
      <c r="K71" s="170"/>
      <c r="L71" s="170"/>
      <c r="M71" s="170"/>
      <c r="N71" s="170"/>
      <c r="O71" s="170"/>
      <c r="P71" s="170"/>
    </row>
    <row r="74" spans="1:66" x14ac:dyDescent="0.15">
      <c r="B74" s="170"/>
      <c r="C74" s="170"/>
      <c r="D74" s="170"/>
      <c r="E74" s="170"/>
      <c r="F74" s="170"/>
      <c r="G74" s="170"/>
    </row>
  </sheetData>
  <sheetProtection algorithmName="SHA-512" hashValue="oeJeBIAVOWJZUUZmK6gYoQZ3qvi0eEBAVOp/CHbtMJaGSvyuUF3tFCpciALeZDpipmYTvl+EHsto2HAlOTR5UQ==" saltValue="/sDdFrsLuKenS+Tr5FxHsA==" spinCount="100000" sheet="1" objects="1" scenarios="1" selectLockedCells="1"/>
  <mergeCells count="163">
    <mergeCell ref="A9:C10"/>
    <mergeCell ref="D9:F10"/>
    <mergeCell ref="R15:R16"/>
    <mergeCell ref="M15:Q16"/>
    <mergeCell ref="D15:H16"/>
    <mergeCell ref="I15:I16"/>
    <mergeCell ref="A17:F18"/>
    <mergeCell ref="G17:G18"/>
    <mergeCell ref="J17:J18"/>
    <mergeCell ref="M17:M18"/>
    <mergeCell ref="A63:R69"/>
    <mergeCell ref="A7:C8"/>
    <mergeCell ref="D7:I8"/>
    <mergeCell ref="J7:L8"/>
    <mergeCell ref="M7:R8"/>
    <mergeCell ref="A55:R61"/>
    <mergeCell ref="A13:C14"/>
    <mergeCell ref="D13:I14"/>
    <mergeCell ref="J13:L14"/>
    <mergeCell ref="M13:R14"/>
    <mergeCell ref="A15:C16"/>
    <mergeCell ref="J15:L16"/>
    <mergeCell ref="A33:A35"/>
    <mergeCell ref="A42:A44"/>
    <mergeCell ref="B42:R44"/>
    <mergeCell ref="A39:A41"/>
    <mergeCell ref="G9:I10"/>
    <mergeCell ref="J9:R10"/>
    <mergeCell ref="A11:C12"/>
    <mergeCell ref="D11:R12"/>
    <mergeCell ref="A25:C26"/>
    <mergeCell ref="D25:F26"/>
    <mergeCell ref="G25:I26"/>
    <mergeCell ref="J25:R26"/>
    <mergeCell ref="B33:R35"/>
    <mergeCell ref="B39:R41"/>
    <mergeCell ref="A19:C20"/>
    <mergeCell ref="D19:R20"/>
    <mergeCell ref="A27:C28"/>
    <mergeCell ref="A36:A38"/>
    <mergeCell ref="B36:R38"/>
    <mergeCell ref="D27:R28"/>
    <mergeCell ref="H17:I18"/>
    <mergeCell ref="K17:L18"/>
    <mergeCell ref="P17:R18"/>
    <mergeCell ref="N17:O18"/>
    <mergeCell ref="A54:E54"/>
    <mergeCell ref="A62:E62"/>
    <mergeCell ref="N52:R53"/>
    <mergeCell ref="A45:A47"/>
    <mergeCell ref="B45:R47"/>
    <mergeCell ref="A52:E53"/>
    <mergeCell ref="G52:G53"/>
    <mergeCell ref="H52:J53"/>
    <mergeCell ref="K52:K53"/>
    <mergeCell ref="L52:M53"/>
    <mergeCell ref="T11:V12"/>
    <mergeCell ref="W11:AK12"/>
    <mergeCell ref="T13:V14"/>
    <mergeCell ref="W13:AB14"/>
    <mergeCell ref="AC13:AE14"/>
    <mergeCell ref="AF13:AK14"/>
    <mergeCell ref="T7:V8"/>
    <mergeCell ref="W7:AB8"/>
    <mergeCell ref="AC7:AE8"/>
    <mergeCell ref="AF7:AK8"/>
    <mergeCell ref="T9:V10"/>
    <mergeCell ref="W9:Y10"/>
    <mergeCell ref="Z9:AB10"/>
    <mergeCell ref="AC9:AK10"/>
    <mergeCell ref="T19:V20"/>
    <mergeCell ref="W19:AK20"/>
    <mergeCell ref="T25:V26"/>
    <mergeCell ref="W25:Y26"/>
    <mergeCell ref="Z25:AB26"/>
    <mergeCell ref="AC25:AK26"/>
    <mergeCell ref="AK15:AK16"/>
    <mergeCell ref="T17:Y18"/>
    <mergeCell ref="AB17:AC18"/>
    <mergeCell ref="AE17:AF18"/>
    <mergeCell ref="AH17:AI18"/>
    <mergeCell ref="T15:V16"/>
    <mergeCell ref="W15:AA16"/>
    <mergeCell ref="AB15:AB16"/>
    <mergeCell ref="AC15:AE16"/>
    <mergeCell ref="AF15:AJ16"/>
    <mergeCell ref="AA17:AA18"/>
    <mergeCell ref="T39:T41"/>
    <mergeCell ref="U39:AK41"/>
    <mergeCell ref="T42:T44"/>
    <mergeCell ref="U42:AK44"/>
    <mergeCell ref="T45:T47"/>
    <mergeCell ref="U45:AK47"/>
    <mergeCell ref="T27:V28"/>
    <mergeCell ref="W27:AK28"/>
    <mergeCell ref="T33:T35"/>
    <mergeCell ref="U33:AK35"/>
    <mergeCell ref="T36:T38"/>
    <mergeCell ref="U36:AK38"/>
    <mergeCell ref="AG52:AK53"/>
    <mergeCell ref="T54:X54"/>
    <mergeCell ref="T55:AK61"/>
    <mergeCell ref="T62:X62"/>
    <mergeCell ref="T63:AK69"/>
    <mergeCell ref="T52:X53"/>
    <mergeCell ref="Z52:Z53"/>
    <mergeCell ref="AA52:AC53"/>
    <mergeCell ref="AD52:AD53"/>
    <mergeCell ref="AE52:AF53"/>
    <mergeCell ref="AN7:AP8"/>
    <mergeCell ref="AQ7:AV8"/>
    <mergeCell ref="AW7:AY8"/>
    <mergeCell ref="AZ7:BE8"/>
    <mergeCell ref="AN9:AP10"/>
    <mergeCell ref="AQ9:AS10"/>
    <mergeCell ref="AT9:AV10"/>
    <mergeCell ref="AW9:BE10"/>
    <mergeCell ref="AN11:AP12"/>
    <mergeCell ref="AQ11:BE12"/>
    <mergeCell ref="AN13:AP14"/>
    <mergeCell ref="AQ13:AV14"/>
    <mergeCell ref="AW13:AY14"/>
    <mergeCell ref="AZ13:BE14"/>
    <mergeCell ref="AN15:AP16"/>
    <mergeCell ref="AQ15:AU16"/>
    <mergeCell ref="AV15:AV16"/>
    <mergeCell ref="AW15:AY16"/>
    <mergeCell ref="AZ15:BD16"/>
    <mergeCell ref="BE15:BE16"/>
    <mergeCell ref="AU17:AU18"/>
    <mergeCell ref="AV17:AW18"/>
    <mergeCell ref="AY17:AZ18"/>
    <mergeCell ref="BB17:BC18"/>
    <mergeCell ref="AN19:AP20"/>
    <mergeCell ref="AQ19:BE20"/>
    <mergeCell ref="AN25:AP26"/>
    <mergeCell ref="AQ25:AS26"/>
    <mergeCell ref="AT25:AV26"/>
    <mergeCell ref="AW25:BE26"/>
    <mergeCell ref="AN55:BE61"/>
    <mergeCell ref="AN62:AR62"/>
    <mergeCell ref="AN63:BE69"/>
    <mergeCell ref="AX17:AX18"/>
    <mergeCell ref="AN45:AN47"/>
    <mergeCell ref="AO45:BE47"/>
    <mergeCell ref="AN52:AR53"/>
    <mergeCell ref="AT52:AT53"/>
    <mergeCell ref="AU52:AW53"/>
    <mergeCell ref="AX52:AX53"/>
    <mergeCell ref="AY52:AZ53"/>
    <mergeCell ref="BA52:BE53"/>
    <mergeCell ref="AN54:AR54"/>
    <mergeCell ref="AN27:AP28"/>
    <mergeCell ref="AQ27:BE28"/>
    <mergeCell ref="AN33:AN35"/>
    <mergeCell ref="AO33:BE35"/>
    <mergeCell ref="AN36:AN38"/>
    <mergeCell ref="AO36:BE38"/>
    <mergeCell ref="AN39:AN41"/>
    <mergeCell ref="AO39:BE41"/>
    <mergeCell ref="AN42:AN44"/>
    <mergeCell ref="AO42:BE44"/>
    <mergeCell ref="AN17:AS18"/>
  </mergeCells>
  <phoneticPr fontId="7"/>
  <conditionalFormatting sqref="W7 AF7 AC9 W9 W11 W13 W15 AF13 AF15 W19 W25 AC25 W27 T55 T63">
    <cfRule type="cellIs" dxfId="20" priority="6" operator="equal">
      <formula>""</formula>
    </cfRule>
  </conditionalFormatting>
  <conditionalFormatting sqref="D7:I8 M7:R8 J9:R10 D9:F10 D11:R12 D13:I14 D15:H16 M13:R14 M15:Q16 D19:R20 D25:F26 J25:R26 D27:R28 A55:R61 A63:R69">
    <cfRule type="cellIs" dxfId="19" priority="5" operator="equal">
      <formula>""</formula>
    </cfRule>
  </conditionalFormatting>
  <conditionalFormatting sqref="A33:A47">
    <cfRule type="expression" dxfId="18" priority="4">
      <formula>$CK$16="NG"</formula>
    </cfRule>
  </conditionalFormatting>
  <conditionalFormatting sqref="G17:G18 J17:J18 M17:M18">
    <cfRule type="expression" dxfId="17" priority="3">
      <formula>$CG$11="NG"</formula>
    </cfRule>
  </conditionalFormatting>
  <conditionalFormatting sqref="G52:G53 K52:K53">
    <cfRule type="expression" dxfId="16" priority="2">
      <formula>$CE$17="NG"</formula>
    </cfRule>
  </conditionalFormatting>
  <conditionalFormatting sqref="AQ7 AZ7 AW9 AQ9 AQ11 AQ13 AQ15 AZ13 AZ15 AQ19 AQ25 AW25 AQ27 AN55 AN63">
    <cfRule type="cellIs" dxfId="15" priority="1" operator="equal">
      <formula>""</formula>
    </cfRule>
  </conditionalFormatting>
  <dataValidations count="1">
    <dataValidation type="list" allowBlank="1" showInputMessage="1" showErrorMessage="1" sqref="G17:G18 J17:J18 M17:M18 A33:A47 G52:G53 K52:K53" xr:uid="{72980555-6528-4E79-B3D9-48E79DA9A459}">
      <formula1>"☑"</formula1>
    </dataValidation>
  </dataValidations>
  <pageMargins left="0.70866141732283472" right="0.70866141732283472" top="0.74803149606299213" bottom="0.74803149606299213" header="0.31496062992125984" footer="0.31496062992125984"/>
  <pageSetup paperSize="9" scale="89" orientation="portrait" r:id="rId1"/>
  <colBreaks count="2" manualBreakCount="2">
    <brk id="18" max="68" man="1"/>
    <brk id="38" max="68" man="1"/>
  </colBreaks>
  <ignoredErrors>
    <ignoredError sqref="N52 P17"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Q74"/>
  <sheetViews>
    <sheetView showGridLines="0" view="pageBreakPreview" zoomScaleNormal="100" zoomScaleSheetLayoutView="100" workbookViewId="0">
      <selection activeCell="G8" sqref="G8:I8"/>
    </sheetView>
  </sheetViews>
  <sheetFormatPr defaultColWidth="9.140625" defaultRowHeight="12.75" x14ac:dyDescent="0.15"/>
  <cols>
    <col min="1" max="6" width="5.7109375" style="80" customWidth="1"/>
    <col min="7" max="9" width="20.7109375" style="80" customWidth="1"/>
    <col min="10" max="10" width="5.7109375" style="80" customWidth="1"/>
    <col min="11" max="16" width="5.7109375" style="2" hidden="1" customWidth="1"/>
    <col min="17" max="19" width="20.7109375" style="2" hidden="1" customWidth="1"/>
    <col min="20" max="20" width="5.7109375" style="80" hidden="1" customWidth="1"/>
    <col min="21" max="87" width="5.7109375" style="80" customWidth="1"/>
    <col min="88" max="88" width="5.7109375" style="80" hidden="1" customWidth="1"/>
    <col min="89" max="89" width="10.7109375" style="80" hidden="1" customWidth="1"/>
    <col min="90" max="90" width="40.85546875" style="80" hidden="1" customWidth="1"/>
    <col min="91" max="91" width="13" style="80" hidden="1" customWidth="1"/>
    <col min="92" max="95" width="5.7109375" style="80" hidden="1" customWidth="1"/>
    <col min="96" max="114" width="5.7109375" style="80" customWidth="1"/>
    <col min="115" max="16384" width="9.140625" style="80"/>
  </cols>
  <sheetData>
    <row r="1" spans="1:91" x14ac:dyDescent="0.15">
      <c r="A1" s="80" t="s">
        <v>167</v>
      </c>
      <c r="K1" s="2" t="s">
        <v>133</v>
      </c>
    </row>
    <row r="2" spans="1:91" x14ac:dyDescent="0.15">
      <c r="A2" s="80" t="s">
        <v>142</v>
      </c>
      <c r="K2" s="2" t="s">
        <v>142</v>
      </c>
    </row>
    <row r="4" spans="1:91" x14ac:dyDescent="0.15">
      <c r="A4" s="80" t="s">
        <v>187</v>
      </c>
      <c r="K4" s="2" t="s">
        <v>187</v>
      </c>
    </row>
    <row r="6" spans="1:91" x14ac:dyDescent="0.15">
      <c r="A6" s="83"/>
      <c r="B6" s="80" t="s">
        <v>327</v>
      </c>
      <c r="K6" s="366"/>
      <c r="L6" s="2" t="s">
        <v>327</v>
      </c>
    </row>
    <row r="7" spans="1:91" x14ac:dyDescent="0.15">
      <c r="A7" s="83"/>
      <c r="K7" s="366"/>
    </row>
    <row r="8" spans="1:91" ht="39.75" customHeight="1" x14ac:dyDescent="0.15">
      <c r="B8" s="723" t="s">
        <v>328</v>
      </c>
      <c r="C8" s="723"/>
      <c r="D8" s="723"/>
      <c r="E8" s="723"/>
      <c r="F8" s="723"/>
      <c r="G8" s="990"/>
      <c r="H8" s="990"/>
      <c r="I8" s="990"/>
      <c r="L8" s="988" t="s">
        <v>328</v>
      </c>
      <c r="M8" s="988"/>
      <c r="N8" s="988"/>
      <c r="O8" s="988"/>
      <c r="P8" s="988"/>
      <c r="Q8" s="989" t="s">
        <v>624</v>
      </c>
      <c r="R8" s="989"/>
      <c r="S8" s="989"/>
      <c r="CK8" s="80" t="s">
        <v>266</v>
      </c>
      <c r="CL8" s="80" t="s">
        <v>329</v>
      </c>
      <c r="CM8" s="163" t="str">
        <f>IF(G8="","",G8)</f>
        <v/>
      </c>
    </row>
    <row r="9" spans="1:91" ht="39.950000000000003" customHeight="1" x14ac:dyDescent="0.15">
      <c r="B9" s="723" t="s">
        <v>330</v>
      </c>
      <c r="C9" s="723"/>
      <c r="D9" s="723"/>
      <c r="E9" s="723"/>
      <c r="F9" s="723"/>
      <c r="G9" s="990"/>
      <c r="H9" s="990"/>
      <c r="I9" s="990"/>
      <c r="L9" s="988" t="s">
        <v>330</v>
      </c>
      <c r="M9" s="988"/>
      <c r="N9" s="988"/>
      <c r="O9" s="988"/>
      <c r="P9" s="988"/>
      <c r="Q9" s="989" t="s">
        <v>622</v>
      </c>
      <c r="R9" s="989"/>
      <c r="S9" s="989"/>
      <c r="CK9" s="80" t="s">
        <v>267</v>
      </c>
      <c r="CL9" s="80" t="s">
        <v>331</v>
      </c>
      <c r="CM9" s="163" t="str">
        <f>IF(G9="","",G9)</f>
        <v/>
      </c>
    </row>
    <row r="10" spans="1:91" ht="39.950000000000003" customHeight="1" x14ac:dyDescent="0.15">
      <c r="A10" s="82"/>
      <c r="B10" s="723" t="s">
        <v>332</v>
      </c>
      <c r="C10" s="723"/>
      <c r="D10" s="723"/>
      <c r="E10" s="723"/>
      <c r="F10" s="723"/>
      <c r="G10" s="990"/>
      <c r="H10" s="990"/>
      <c r="I10" s="990"/>
      <c r="K10" s="319"/>
      <c r="L10" s="988" t="s">
        <v>332</v>
      </c>
      <c r="M10" s="988"/>
      <c r="N10" s="988"/>
      <c r="O10" s="988"/>
      <c r="P10" s="988"/>
      <c r="Q10" s="989" t="s">
        <v>625</v>
      </c>
      <c r="R10" s="989"/>
      <c r="S10" s="989"/>
      <c r="CK10" s="80" t="s">
        <v>268</v>
      </c>
      <c r="CL10" s="80" t="s">
        <v>333</v>
      </c>
      <c r="CM10" s="163" t="str">
        <f>IF(G10="","",G10)</f>
        <v/>
      </c>
    </row>
    <row r="11" spans="1:91" ht="39.950000000000003" customHeight="1" x14ac:dyDescent="0.15">
      <c r="A11" s="82"/>
      <c r="B11" s="723" t="s">
        <v>437</v>
      </c>
      <c r="C11" s="723"/>
      <c r="D11" s="723"/>
      <c r="E11" s="723"/>
      <c r="F11" s="723"/>
      <c r="G11" s="990"/>
      <c r="H11" s="990"/>
      <c r="I11" s="990"/>
      <c r="K11" s="319"/>
      <c r="L11" s="988" t="s">
        <v>437</v>
      </c>
      <c r="M11" s="988"/>
      <c r="N11" s="988"/>
      <c r="O11" s="988"/>
      <c r="P11" s="988"/>
      <c r="Q11" s="989" t="s">
        <v>626</v>
      </c>
      <c r="R11" s="989"/>
      <c r="S11" s="989"/>
      <c r="CK11" s="80" t="s">
        <v>269</v>
      </c>
      <c r="CL11" s="80" t="s">
        <v>334</v>
      </c>
      <c r="CM11" s="163" t="str">
        <f>IF(G11="","",G11)</f>
        <v/>
      </c>
    </row>
    <row r="12" spans="1:91" ht="12.75" customHeight="1" x14ac:dyDescent="0.15">
      <c r="A12" s="82"/>
      <c r="K12" s="319"/>
      <c r="CK12" s="80" t="s">
        <v>270</v>
      </c>
      <c r="CL12" s="80" t="s">
        <v>335</v>
      </c>
      <c r="CM12" s="163" t="str">
        <f>IF(G17="","",G17)</f>
        <v/>
      </c>
    </row>
    <row r="13" spans="1:91" ht="12.75" customHeight="1" x14ac:dyDescent="0.15">
      <c r="A13" s="82"/>
      <c r="K13" s="319"/>
      <c r="CK13" s="80" t="s">
        <v>271</v>
      </c>
      <c r="CL13" s="80" t="s">
        <v>336</v>
      </c>
      <c r="CM13" s="163" t="str">
        <f>IF(G18="","",G18)</f>
        <v/>
      </c>
    </row>
    <row r="14" spans="1:91" ht="12.75" customHeight="1" x14ac:dyDescent="0.15">
      <c r="A14" s="82"/>
      <c r="B14" s="83"/>
      <c r="C14" s="82"/>
      <c r="D14" s="82"/>
      <c r="E14" s="82"/>
      <c r="F14" s="82"/>
      <c r="G14" s="82"/>
      <c r="H14" s="82"/>
      <c r="I14" s="82"/>
      <c r="K14" s="319"/>
      <c r="L14" s="366"/>
      <c r="M14" s="319"/>
      <c r="N14" s="319"/>
      <c r="O14" s="319"/>
      <c r="P14" s="319"/>
      <c r="Q14" s="319"/>
      <c r="R14" s="319"/>
      <c r="S14" s="319"/>
      <c r="CK14" s="80" t="s">
        <v>272</v>
      </c>
      <c r="CL14" s="80" t="s">
        <v>337</v>
      </c>
      <c r="CM14" s="163" t="str">
        <f>IF(G19="","",G19)</f>
        <v/>
      </c>
    </row>
    <row r="15" spans="1:91" ht="12.75" customHeight="1" x14ac:dyDescent="0.15">
      <c r="A15" s="82"/>
      <c r="B15" s="80" t="s">
        <v>131</v>
      </c>
      <c r="K15" s="319"/>
      <c r="L15" s="2" t="s">
        <v>131</v>
      </c>
      <c r="CK15" s="80" t="s">
        <v>273</v>
      </c>
      <c r="CL15" s="80" t="s">
        <v>338</v>
      </c>
      <c r="CM15" s="163" t="str">
        <f>IF(G20="","",G20)</f>
        <v/>
      </c>
    </row>
    <row r="16" spans="1:91" x14ac:dyDescent="0.15">
      <c r="A16" s="82"/>
      <c r="K16" s="319"/>
    </row>
    <row r="17" spans="1:19" ht="39.950000000000003" customHeight="1" x14ac:dyDescent="0.15">
      <c r="A17" s="82"/>
      <c r="B17" s="723" t="s">
        <v>328</v>
      </c>
      <c r="C17" s="723"/>
      <c r="D17" s="723"/>
      <c r="E17" s="723"/>
      <c r="F17" s="723"/>
      <c r="G17" s="990"/>
      <c r="H17" s="990"/>
      <c r="I17" s="990"/>
      <c r="K17" s="319"/>
      <c r="L17" s="988" t="s">
        <v>328</v>
      </c>
      <c r="M17" s="988"/>
      <c r="N17" s="988"/>
      <c r="O17" s="988"/>
      <c r="P17" s="988"/>
      <c r="Q17" s="989" t="s">
        <v>624</v>
      </c>
      <c r="R17" s="989"/>
      <c r="S17" s="989"/>
    </row>
    <row r="18" spans="1:19" ht="39.950000000000003" customHeight="1" x14ac:dyDescent="0.15">
      <c r="B18" s="723" t="s">
        <v>330</v>
      </c>
      <c r="C18" s="723"/>
      <c r="D18" s="723"/>
      <c r="E18" s="723"/>
      <c r="F18" s="723"/>
      <c r="G18" s="990"/>
      <c r="H18" s="990"/>
      <c r="I18" s="990"/>
      <c r="L18" s="988" t="s">
        <v>330</v>
      </c>
      <c r="M18" s="988"/>
      <c r="N18" s="988"/>
      <c r="O18" s="988"/>
      <c r="P18" s="988"/>
      <c r="Q18" s="989" t="s">
        <v>622</v>
      </c>
      <c r="R18" s="989"/>
      <c r="S18" s="989"/>
    </row>
    <row r="19" spans="1:19" ht="39.950000000000003" customHeight="1" x14ac:dyDescent="0.15">
      <c r="B19" s="723" t="s">
        <v>332</v>
      </c>
      <c r="C19" s="723"/>
      <c r="D19" s="723"/>
      <c r="E19" s="723"/>
      <c r="F19" s="723"/>
      <c r="G19" s="990"/>
      <c r="H19" s="990"/>
      <c r="I19" s="990"/>
      <c r="L19" s="988" t="s">
        <v>332</v>
      </c>
      <c r="M19" s="988"/>
      <c r="N19" s="988"/>
      <c r="O19" s="988"/>
      <c r="P19" s="988"/>
      <c r="Q19" s="989" t="s">
        <v>625</v>
      </c>
      <c r="R19" s="989"/>
      <c r="S19" s="989"/>
    </row>
    <row r="20" spans="1:19" ht="39.950000000000003" customHeight="1" x14ac:dyDescent="0.15">
      <c r="A20" s="82"/>
      <c r="B20" s="723" t="s">
        <v>437</v>
      </c>
      <c r="C20" s="723"/>
      <c r="D20" s="723"/>
      <c r="E20" s="723"/>
      <c r="F20" s="723"/>
      <c r="G20" s="990"/>
      <c r="H20" s="990"/>
      <c r="I20" s="990"/>
      <c r="K20" s="319"/>
      <c r="L20" s="988" t="s">
        <v>437</v>
      </c>
      <c r="M20" s="988"/>
      <c r="N20" s="988"/>
      <c r="O20" s="988"/>
      <c r="P20" s="988"/>
      <c r="Q20" s="989" t="s">
        <v>626</v>
      </c>
      <c r="R20" s="989"/>
      <c r="S20" s="989"/>
    </row>
    <row r="21" spans="1:19" x14ac:dyDescent="0.15">
      <c r="A21" s="82"/>
      <c r="B21" s="82"/>
      <c r="C21" s="82"/>
      <c r="D21" s="82"/>
      <c r="E21" s="82"/>
      <c r="F21" s="82"/>
      <c r="G21" s="82"/>
      <c r="H21" s="82"/>
      <c r="I21" s="82"/>
      <c r="K21" s="319"/>
      <c r="L21" s="319"/>
      <c r="M21" s="319"/>
      <c r="N21" s="319"/>
      <c r="O21" s="319"/>
      <c r="P21" s="319"/>
      <c r="Q21" s="319"/>
      <c r="R21" s="319"/>
      <c r="S21" s="319"/>
    </row>
    <row r="22" spans="1:19" x14ac:dyDescent="0.15">
      <c r="A22" s="82"/>
      <c r="B22" s="82"/>
      <c r="C22" s="82"/>
      <c r="D22" s="82"/>
      <c r="E22" s="82"/>
      <c r="F22" s="82"/>
      <c r="G22" s="82"/>
      <c r="H22" s="82"/>
      <c r="I22" s="82"/>
      <c r="K22" s="319"/>
      <c r="L22" s="319"/>
      <c r="M22" s="319"/>
      <c r="N22" s="319"/>
      <c r="O22" s="319"/>
      <c r="P22" s="319"/>
      <c r="Q22" s="319"/>
      <c r="R22" s="319"/>
      <c r="S22" s="319"/>
    </row>
    <row r="23" spans="1:19" x14ac:dyDescent="0.15">
      <c r="A23" s="82"/>
      <c r="B23" s="82"/>
      <c r="C23" s="82"/>
      <c r="D23" s="82"/>
      <c r="E23" s="82"/>
      <c r="F23" s="82"/>
      <c r="G23" s="82"/>
      <c r="H23" s="82"/>
      <c r="I23" s="82"/>
      <c r="K23" s="319"/>
      <c r="L23" s="319"/>
      <c r="M23" s="319"/>
      <c r="N23" s="319"/>
      <c r="O23" s="319"/>
      <c r="P23" s="319"/>
      <c r="Q23" s="319"/>
      <c r="R23" s="319"/>
      <c r="S23" s="319"/>
    </row>
    <row r="24" spans="1:19" x14ac:dyDescent="0.15">
      <c r="A24" s="82"/>
      <c r="B24" s="82"/>
      <c r="C24" s="82"/>
      <c r="D24" s="82"/>
      <c r="E24" s="82"/>
      <c r="F24" s="82"/>
      <c r="G24" s="82"/>
      <c r="H24" s="82"/>
      <c r="I24" s="82"/>
      <c r="K24" s="319"/>
      <c r="L24" s="319"/>
      <c r="M24" s="319"/>
      <c r="N24" s="319"/>
      <c r="O24" s="319"/>
      <c r="P24" s="319"/>
      <c r="Q24" s="319"/>
      <c r="R24" s="319"/>
      <c r="S24" s="319"/>
    </row>
    <row r="25" spans="1:19" x14ac:dyDescent="0.15">
      <c r="A25" s="82"/>
      <c r="B25" s="82"/>
      <c r="C25" s="82"/>
      <c r="D25" s="82"/>
      <c r="E25" s="82"/>
      <c r="F25" s="82"/>
      <c r="G25" s="82"/>
      <c r="H25" s="82"/>
      <c r="I25" s="82"/>
      <c r="K25" s="319"/>
      <c r="L25" s="319"/>
      <c r="M25" s="319"/>
      <c r="N25" s="319"/>
      <c r="O25" s="319"/>
      <c r="P25" s="319"/>
      <c r="Q25" s="319"/>
      <c r="R25" s="319"/>
      <c r="S25" s="319"/>
    </row>
    <row r="26" spans="1:19" x14ac:dyDescent="0.15">
      <c r="A26" s="82"/>
      <c r="B26" s="82"/>
      <c r="C26" s="82"/>
      <c r="D26" s="82"/>
      <c r="E26" s="82"/>
      <c r="F26" s="82"/>
      <c r="G26" s="82"/>
      <c r="H26" s="82"/>
      <c r="I26" s="82"/>
      <c r="K26" s="319"/>
      <c r="L26" s="319"/>
      <c r="M26" s="319"/>
      <c r="N26" s="319"/>
      <c r="O26" s="319"/>
      <c r="P26" s="319"/>
      <c r="Q26" s="319"/>
      <c r="R26" s="319"/>
      <c r="S26" s="319"/>
    </row>
    <row r="27" spans="1:19" x14ac:dyDescent="0.15">
      <c r="A27" s="82"/>
      <c r="B27" s="82"/>
      <c r="C27" s="82"/>
      <c r="D27" s="82"/>
      <c r="E27" s="82"/>
      <c r="F27" s="82"/>
      <c r="G27" s="82"/>
      <c r="H27" s="82"/>
      <c r="I27" s="82"/>
      <c r="K27" s="319"/>
      <c r="L27" s="319"/>
      <c r="M27" s="319"/>
      <c r="N27" s="319"/>
      <c r="O27" s="319"/>
      <c r="P27" s="319"/>
      <c r="Q27" s="319"/>
      <c r="R27" s="319"/>
      <c r="S27" s="319"/>
    </row>
    <row r="28" spans="1:19" ht="12.75" customHeight="1" x14ac:dyDescent="0.15">
      <c r="A28" s="82"/>
      <c r="B28" s="82"/>
      <c r="C28" s="82"/>
      <c r="D28" s="82"/>
      <c r="E28" s="82"/>
      <c r="F28" s="82"/>
      <c r="G28" s="82"/>
      <c r="H28" s="82"/>
      <c r="I28" s="82"/>
      <c r="K28" s="319"/>
      <c r="L28" s="319"/>
      <c r="M28" s="319"/>
      <c r="N28" s="319"/>
      <c r="O28" s="319"/>
      <c r="P28" s="319"/>
      <c r="Q28" s="319"/>
      <c r="R28" s="319"/>
      <c r="S28" s="319"/>
    </row>
    <row r="29" spans="1:19" x14ac:dyDescent="0.15">
      <c r="A29" s="82"/>
      <c r="B29" s="82"/>
      <c r="C29" s="82"/>
      <c r="D29" s="82"/>
      <c r="E29" s="82"/>
      <c r="F29" s="82"/>
      <c r="G29" s="82"/>
      <c r="H29" s="82"/>
      <c r="I29" s="82"/>
      <c r="K29" s="319"/>
      <c r="L29" s="319"/>
      <c r="M29" s="319"/>
      <c r="N29" s="319"/>
      <c r="O29" s="319"/>
      <c r="P29" s="319"/>
      <c r="Q29" s="319"/>
      <c r="R29" s="319"/>
      <c r="S29" s="319"/>
    </row>
    <row r="30" spans="1:19" x14ac:dyDescent="0.15">
      <c r="A30" s="82"/>
      <c r="B30" s="82"/>
      <c r="C30" s="82"/>
      <c r="D30" s="82"/>
      <c r="E30" s="82"/>
      <c r="F30" s="82"/>
      <c r="G30" s="82"/>
      <c r="H30" s="82"/>
      <c r="I30" s="82"/>
      <c r="K30" s="319"/>
      <c r="L30" s="319"/>
      <c r="M30" s="319"/>
      <c r="N30" s="319"/>
      <c r="O30" s="319"/>
      <c r="P30" s="319"/>
      <c r="Q30" s="319"/>
      <c r="R30" s="319"/>
      <c r="S30" s="319"/>
    </row>
    <row r="36" spans="1:19" x14ac:dyDescent="0.15">
      <c r="A36" s="82"/>
      <c r="B36" s="82"/>
      <c r="C36" s="82"/>
      <c r="D36" s="82"/>
      <c r="E36" s="82"/>
      <c r="F36" s="82"/>
      <c r="G36" s="82"/>
      <c r="H36" s="82"/>
      <c r="I36" s="82"/>
      <c r="K36" s="319"/>
      <c r="L36" s="319"/>
      <c r="M36" s="319"/>
      <c r="N36" s="319"/>
      <c r="O36" s="319"/>
      <c r="P36" s="319"/>
      <c r="Q36" s="319"/>
      <c r="R36" s="319"/>
      <c r="S36" s="319"/>
    </row>
    <row r="37" spans="1:19" x14ac:dyDescent="0.15">
      <c r="A37" s="82"/>
      <c r="B37" s="82"/>
      <c r="C37" s="82"/>
      <c r="D37" s="82"/>
      <c r="E37" s="82"/>
      <c r="F37" s="82"/>
      <c r="G37" s="82"/>
      <c r="H37" s="82"/>
      <c r="I37" s="82"/>
      <c r="K37" s="319"/>
      <c r="L37" s="319"/>
      <c r="M37" s="319"/>
      <c r="N37" s="319"/>
      <c r="O37" s="319"/>
      <c r="P37" s="319"/>
      <c r="Q37" s="319"/>
      <c r="R37" s="319"/>
      <c r="S37" s="319"/>
    </row>
    <row r="38" spans="1:19" x14ac:dyDescent="0.15">
      <c r="A38" s="82"/>
      <c r="B38" s="82"/>
      <c r="C38" s="82"/>
      <c r="D38" s="82"/>
      <c r="E38" s="82"/>
      <c r="F38" s="82"/>
      <c r="G38" s="82"/>
      <c r="H38" s="82"/>
      <c r="I38" s="82"/>
      <c r="K38" s="319"/>
      <c r="L38" s="319"/>
      <c r="M38" s="319"/>
      <c r="N38" s="319"/>
      <c r="O38" s="319"/>
      <c r="P38" s="319"/>
      <c r="Q38" s="319"/>
      <c r="R38" s="319"/>
      <c r="S38" s="319"/>
    </row>
    <row r="39" spans="1:19" x14ac:dyDescent="0.15">
      <c r="A39" s="82"/>
      <c r="B39" s="82"/>
      <c r="C39" s="82"/>
      <c r="D39" s="82"/>
      <c r="E39" s="82"/>
      <c r="F39" s="82"/>
      <c r="G39" s="82"/>
      <c r="H39" s="82"/>
      <c r="I39" s="82"/>
      <c r="K39" s="319"/>
      <c r="L39" s="319"/>
      <c r="M39" s="319"/>
      <c r="N39" s="319"/>
      <c r="O39" s="319"/>
      <c r="P39" s="319"/>
      <c r="Q39" s="319"/>
      <c r="R39" s="319"/>
      <c r="S39" s="319"/>
    </row>
    <row r="40" spans="1:19" x14ac:dyDescent="0.15">
      <c r="A40" s="82"/>
      <c r="B40" s="82"/>
      <c r="C40" s="82"/>
      <c r="D40" s="82"/>
      <c r="E40" s="82"/>
      <c r="F40" s="82"/>
      <c r="G40" s="82"/>
      <c r="H40" s="82"/>
      <c r="I40" s="82"/>
      <c r="K40" s="319"/>
      <c r="L40" s="319"/>
      <c r="M40" s="319"/>
      <c r="N40" s="319"/>
      <c r="O40" s="319"/>
      <c r="P40" s="319"/>
      <c r="Q40" s="319"/>
      <c r="R40" s="319"/>
      <c r="S40" s="319"/>
    </row>
    <row r="41" spans="1:19" x14ac:dyDescent="0.15">
      <c r="A41" s="82"/>
      <c r="B41" s="82"/>
      <c r="C41" s="82"/>
      <c r="D41" s="82"/>
      <c r="E41" s="82"/>
      <c r="F41" s="82"/>
      <c r="G41" s="82"/>
      <c r="H41" s="82"/>
      <c r="I41" s="82"/>
      <c r="K41" s="319"/>
      <c r="L41" s="319"/>
      <c r="M41" s="319"/>
      <c r="N41" s="319"/>
      <c r="O41" s="319"/>
      <c r="P41" s="319"/>
      <c r="Q41" s="319"/>
      <c r="R41" s="319"/>
      <c r="S41" s="319"/>
    </row>
    <row r="70" spans="2:81" x14ac:dyDescent="0.15">
      <c r="B70" s="170"/>
      <c r="C70" s="170"/>
      <c r="D70" s="170"/>
      <c r="E70" s="170"/>
      <c r="F70" s="170"/>
      <c r="G70" s="170"/>
      <c r="H70" s="170"/>
      <c r="I70" s="170"/>
      <c r="J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row>
    <row r="71" spans="2:81" x14ac:dyDescent="0.15">
      <c r="B71" s="170"/>
      <c r="C71" s="170"/>
      <c r="D71" s="170"/>
      <c r="E71" s="170"/>
      <c r="F71" s="170"/>
      <c r="G71" s="170"/>
      <c r="H71" s="170"/>
      <c r="I71" s="170"/>
      <c r="J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row>
    <row r="74" spans="2:81" x14ac:dyDescent="0.15">
      <c r="B74" s="170"/>
      <c r="C74" s="170"/>
      <c r="D74" s="170"/>
      <c r="E74" s="170"/>
      <c r="F74" s="170"/>
      <c r="G74" s="170"/>
    </row>
  </sheetData>
  <sheetProtection algorithmName="SHA-512" hashValue="ksTdbB45qNtkTgA4WHIHSupBqqXxbPY1KfEYt+W5RhEwk+48TDXg6fbz+2RepXD718Vt8Hh4g+4o/dGf8iPzFA==" saltValue="UI779WsO4FEEMoqmlK7gBA==" spinCount="100000" sheet="1" objects="1" scenarios="1" selectLockedCells="1"/>
  <mergeCells count="32">
    <mergeCell ref="B8:F8"/>
    <mergeCell ref="G8:I8"/>
    <mergeCell ref="B9:F9"/>
    <mergeCell ref="G9:I9"/>
    <mergeCell ref="B10:F10"/>
    <mergeCell ref="G10:I10"/>
    <mergeCell ref="B19:F19"/>
    <mergeCell ref="G19:I19"/>
    <mergeCell ref="B20:F20"/>
    <mergeCell ref="G20:I20"/>
    <mergeCell ref="B11:F11"/>
    <mergeCell ref="G11:I11"/>
    <mergeCell ref="B17:F17"/>
    <mergeCell ref="G17:I17"/>
    <mergeCell ref="B18:F18"/>
    <mergeCell ref="G18:I18"/>
    <mergeCell ref="L8:P8"/>
    <mergeCell ref="Q8:S8"/>
    <mergeCell ref="L9:P9"/>
    <mergeCell ref="Q9:S9"/>
    <mergeCell ref="L10:P10"/>
    <mergeCell ref="Q10:S10"/>
    <mergeCell ref="L19:P19"/>
    <mergeCell ref="Q19:S19"/>
    <mergeCell ref="L20:P20"/>
    <mergeCell ref="Q20:S20"/>
    <mergeCell ref="L11:P11"/>
    <mergeCell ref="Q11:S11"/>
    <mergeCell ref="L17:P17"/>
    <mergeCell ref="Q17:S17"/>
    <mergeCell ref="L18:P18"/>
    <mergeCell ref="Q18:S18"/>
  </mergeCells>
  <phoneticPr fontId="7"/>
  <conditionalFormatting sqref="G8:I11 G18:I19">
    <cfRule type="cellIs" dxfId="14" priority="1" operator="equal">
      <formula>""</formula>
    </cfRule>
  </conditionalFormatting>
  <dataValidations count="1">
    <dataValidation imeMode="halfAlpha" allowBlank="1" showInputMessage="1" showErrorMessage="1" sqref="G10:G11 G19:G20 Q10:Q11 Q19:Q20" xr:uid="{00000000-0002-0000-0800-000000000000}"/>
  </dataValidations>
  <pageMargins left="0.70866141732283472" right="0.70866141732283472" top="0.74803149606299213" bottom="0.74803149606299213" header="0.31496062992125984" footer="0.31496062992125984"/>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02新規転記用FMT</vt:lpstr>
      <vt:lpstr>更新履歴</vt:lpstr>
      <vt:lpstr>提出書類一覧</vt:lpstr>
      <vt:lpstr>【参考】見込み省エネルギー量の算出（要件アと要件ウ）</vt:lpstr>
      <vt:lpstr>（様式第１）融資計画書</vt:lpstr>
      <vt:lpstr>（別添１）融資計画詳細1</vt:lpstr>
      <vt:lpstr>（別添１）融資計画詳細2</vt:lpstr>
      <vt:lpstr>（別添１）融資計画詳細3</vt:lpstr>
      <vt:lpstr>（別添１）融資計画詳細4</vt:lpstr>
      <vt:lpstr>（別添２）役員名簿 (利子補給対象事業者)</vt:lpstr>
      <vt:lpstr>（別添３）利子補給金の交付の対象となる経費リスト</vt:lpstr>
      <vt:lpstr>（別添４）エネルギー消費効率の根拠（要件ア）</vt:lpstr>
      <vt:lpstr>（別添５）エネルギー消費原単位の改善根拠（要件イ）</vt:lpstr>
      <vt:lpstr>（別添６）省エネルギー取組の根拠（要件ウ）</vt:lpstr>
      <vt:lpstr>（別添７）見込み省エネルギー量の算出（要件アと要件ウ）</vt:lpstr>
      <vt:lpstr>（別添７）見込み省エネルギー量の算出（要件イ）</vt:lpstr>
      <vt:lpstr>日本標準産業分類</vt:lpstr>
      <vt:lpstr>中小企業者について</vt:lpstr>
      <vt:lpstr>エネルギー使用量の原油換算表（任意）</vt:lpstr>
      <vt:lpstr>'（別添１）融資計画詳細1'!Print_Area</vt:lpstr>
      <vt:lpstr>'（別添１）融資計画詳細2'!Print_Area</vt:lpstr>
      <vt:lpstr>'（別添１）融資計画詳細3'!Print_Area</vt:lpstr>
      <vt:lpstr>'（別添１）融資計画詳細4'!Print_Area</vt:lpstr>
      <vt:lpstr>'（別添２）役員名簿 (利子補給対象事業者)'!Print_Area</vt:lpstr>
      <vt:lpstr>'（別添３）利子補給金の交付の対象となる経費リスト'!Print_Area</vt:lpstr>
      <vt:lpstr>'（別添４）エネルギー消費効率の根拠（要件ア）'!Print_Area</vt:lpstr>
      <vt:lpstr>'（別添５）エネルギー消費原単位の改善根拠（要件イ）'!Print_Area</vt:lpstr>
      <vt:lpstr>'（別添６）省エネルギー取組の根拠（要件ウ）'!Print_Area</vt:lpstr>
      <vt:lpstr>'（別添７）見込み省エネルギー量の算出（要件アと要件ウ）'!Print_Area</vt:lpstr>
      <vt:lpstr>'（別添７）見込み省エネルギー量の算出（要件イ）'!Print_Area</vt:lpstr>
      <vt:lpstr>'（様式第１）融資計画書'!Print_Area</vt:lpstr>
      <vt:lpstr>'【参考】見込み省エネルギー量の算出（要件アと要件ウ）'!Print_Area</vt:lpstr>
      <vt:lpstr>'エネルギー使用量の原油換算表（任意）'!Print_Area</vt:lpstr>
      <vt:lpstr>中小企業者について!Print_Area</vt:lpstr>
      <vt:lpstr>提出書類一覧!Print_Area</vt:lpstr>
      <vt:lpstr>'02新規転記用FMT'!Print_Titles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2018-05-17T09:01:19Z</dcterms:created>
  <dcterms:modified xsi:type="dcterms:W3CDTF">2020-10-08T08:30:40Z</dcterms:modified>
</cp:coreProperties>
</file>