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workbookProtection workbookPassword="C604" lockStructure="1"/>
  <bookViews>
    <workbookView xWindow="0" yWindow="75" windowWidth="20715" windowHeight="11880" tabRatio="865" firstSheet="4" activeTab="4"/>
  </bookViews>
  <sheets>
    <sheet name="データ参照シート" sheetId="79" state="hidden" r:id="rId1"/>
    <sheet name="チェックリスト（可変）" sheetId="73" state="hidden" r:id="rId2"/>
    <sheet name="3-1実施計画概要（熱利用）元" sheetId="95" state="hidden" r:id="rId3"/>
    <sheet name="3分の2要件に係る概要説明書" sheetId="93" state="hidden" r:id="rId4"/>
    <sheet name="バイオマス依存率(熱利用)" sheetId="44" r:id="rId5"/>
    <sheet name="バイオマス依存率(燃料製造)" sheetId="45" r:id="rId6"/>
    <sheet name="バイオマス依存率(発電)" sheetId="96" r:id="rId7"/>
    <sheet name="3-25　事業実施体制" sheetId="94" state="hidden" r:id="rId8"/>
    <sheet name="【参考】日本標準産業中分類" sheetId="27" state="hidden" r:id="rId9"/>
  </sheets>
  <definedNames>
    <definedName name="_xlnm.Print_Area" localSheetId="2">IF('3-1実施計画概要（熱利用）元'!申請する補助率="２／３",'3-1実施計画概要（熱利用）元'!$A$1:$H$47,'3-1実施計画概要（熱利用）元'!$A$1:$H$37)</definedName>
    <definedName name="_xlnm.Print_Area" localSheetId="7">'3-25　事業実施体制'!$A$1:$L$40</definedName>
    <definedName name="_xlnm.Print_Area" localSheetId="3">'3分の2要件に係る概要説明書'!$A$1:$H$12</definedName>
    <definedName name="_xlnm.Print_Area" localSheetId="1">'チェックリスト（可変）'!$A$2:$G$43</definedName>
    <definedName name="_xlnm.Print_Area" localSheetId="4">'バイオマス依存率(熱利用)'!$A$1:$K$53</definedName>
    <definedName name="_xlnm.Print_Area" localSheetId="5">'バイオマス依存率(燃料製造)'!$A$1:$K$54</definedName>
    <definedName name="_xlnm.Print_Area" localSheetId="6">'バイオマス依存率(発電)'!$A$1:$K$53</definedName>
    <definedName name="エネ種_発電設備" localSheetId="7">#REF!</definedName>
    <definedName name="エネ種_発電設備" localSheetId="3">#REF!</definedName>
    <definedName name="バイオマス原料利用単位">'バイオマス依存率(燃料製造)'!$P$11:$Q$11</definedName>
    <definedName name="バイオマス原料利用単位_低位発熱量">'バイオマス依存率(燃料製造)'!$P$12:$Q$12</definedName>
    <definedName name="バイオマス発電形態" localSheetId="7">#REF!</definedName>
    <definedName name="バイオマス発電形態" localSheetId="3">#REF!</definedName>
    <definedName name="実施計画概要_３分の１" localSheetId="2">'3-1実施計画概要（熱利用）元'!$A$1:$H$37</definedName>
    <definedName name="実施計画概要_３分の１" localSheetId="3">'3分の2要件に係る概要説明書'!$A$1:$H$1</definedName>
    <definedName name="実施計画概要_３分の２" localSheetId="2">'3-1実施計画概要（熱利用）元'!$A$1:$H$47</definedName>
    <definedName name="実施計画概要_３分の２" localSheetId="3">'3分の2要件に係る概要説明書'!$A$1:$H$11</definedName>
    <definedName name="申請する補助率" localSheetId="2">'3-1実施計画概要（熱利用）元'!$H$4</definedName>
    <definedName name="申請する補助率" localSheetId="7">#REF!</definedName>
    <definedName name="申請する補助率" localSheetId="3">'3分の2要件に係る概要説明書'!#REF!</definedName>
    <definedName name="中分類" localSheetId="7">#REF!</definedName>
    <definedName name="中分類" localSheetId="3">#REF!</definedName>
    <definedName name="都道府県コード" localSheetId="7">#REF!</definedName>
    <definedName name="都道府県コード" localSheetId="3">#REF!</definedName>
    <definedName name="補助率" localSheetId="7">#REF!</definedName>
    <definedName name="補助率" localSheetId="3">#REF!</definedName>
    <definedName name="有無チェック" localSheetId="7">#REF!</definedName>
    <definedName name="有無チェック" localSheetId="3">#REF!</definedName>
  </definedNames>
  <calcPr calcId="145621"/>
</workbook>
</file>

<file path=xl/calcChain.xml><?xml version="1.0" encoding="utf-8"?>
<calcChain xmlns="http://schemas.openxmlformats.org/spreadsheetml/2006/main">
  <c r="H43" i="96" l="1"/>
  <c r="E43" i="96"/>
  <c r="H42" i="96"/>
  <c r="E42" i="96"/>
  <c r="H41" i="96"/>
  <c r="E41" i="96"/>
  <c r="H40" i="96"/>
  <c r="E40" i="96"/>
  <c r="H39" i="96"/>
  <c r="E39" i="96"/>
  <c r="H38" i="96"/>
  <c r="E38" i="96"/>
  <c r="H37" i="96"/>
  <c r="E37" i="96"/>
  <c r="H36" i="96"/>
  <c r="E36" i="96"/>
  <c r="H35" i="96"/>
  <c r="E35" i="96"/>
  <c r="H34" i="96"/>
  <c r="E34" i="96"/>
  <c r="H33" i="96"/>
  <c r="E33" i="96"/>
  <c r="H32" i="96"/>
  <c r="E32" i="96"/>
  <c r="H31" i="96"/>
  <c r="E31" i="96"/>
  <c r="H30" i="96"/>
  <c r="E30" i="96"/>
  <c r="H29" i="96"/>
  <c r="E29" i="96"/>
  <c r="H28" i="96"/>
  <c r="E28" i="96"/>
  <c r="H27" i="96"/>
  <c r="E27" i="96"/>
  <c r="H26" i="96"/>
  <c r="I44" i="96" s="1"/>
  <c r="E26" i="96"/>
  <c r="H21" i="96"/>
  <c r="E21" i="96"/>
  <c r="H20" i="96"/>
  <c r="E20" i="96"/>
  <c r="H19" i="96"/>
  <c r="E19" i="96"/>
  <c r="H18" i="96"/>
  <c r="E18" i="96"/>
  <c r="H17" i="96"/>
  <c r="E17" i="96"/>
  <c r="H16" i="96"/>
  <c r="E16" i="96"/>
  <c r="H15" i="96"/>
  <c r="E15" i="96"/>
  <c r="H14" i="96"/>
  <c r="E14" i="96"/>
  <c r="H13" i="96"/>
  <c r="E13" i="96"/>
  <c r="H12" i="96"/>
  <c r="E12" i="96"/>
  <c r="H11" i="96"/>
  <c r="E11" i="96"/>
  <c r="H10" i="96"/>
  <c r="E10" i="96"/>
  <c r="H9" i="96"/>
  <c r="I22" i="96" s="1"/>
  <c r="H49" i="96" s="1"/>
  <c r="E9" i="96"/>
  <c r="E45" i="96" s="1"/>
  <c r="B194" i="79" l="1"/>
  <c r="C3" i="79" l="1"/>
  <c r="E43" i="45" l="1"/>
  <c r="E42" i="45"/>
  <c r="E41" i="45"/>
  <c r="E40" i="45"/>
  <c r="E39" i="45"/>
  <c r="E38" i="45"/>
  <c r="E37" i="45"/>
  <c r="E36" i="45"/>
  <c r="E35" i="45"/>
  <c r="E34" i="45"/>
  <c r="E33" i="45"/>
  <c r="E32" i="45"/>
  <c r="E31" i="45"/>
  <c r="E30" i="45"/>
  <c r="E29" i="45"/>
  <c r="E28" i="45"/>
  <c r="E27" i="45"/>
  <c r="E26" i="45"/>
  <c r="E21" i="45"/>
  <c r="E20" i="45"/>
  <c r="E19" i="45"/>
  <c r="E18" i="45"/>
  <c r="E17" i="45"/>
  <c r="E16" i="45"/>
  <c r="E15" i="45"/>
  <c r="E14" i="45"/>
  <c r="E13" i="45"/>
  <c r="E12" i="45"/>
  <c r="E11" i="45"/>
  <c r="E10" i="45"/>
  <c r="E9" i="45"/>
  <c r="E43" i="44"/>
  <c r="E42" i="44"/>
  <c r="E41" i="44"/>
  <c r="E40" i="44"/>
  <c r="E39" i="44"/>
  <c r="E38" i="44"/>
  <c r="E37" i="44"/>
  <c r="E36" i="44"/>
  <c r="E35" i="44"/>
  <c r="E34" i="44"/>
  <c r="E33" i="44"/>
  <c r="E32" i="44"/>
  <c r="E31" i="44"/>
  <c r="E30" i="44"/>
  <c r="E29" i="44"/>
  <c r="E28" i="44"/>
  <c r="E27" i="44"/>
  <c r="E26" i="44"/>
  <c r="E21" i="44"/>
  <c r="E20" i="44"/>
  <c r="E19" i="44"/>
  <c r="E18" i="44"/>
  <c r="E17" i="44"/>
  <c r="E16" i="44"/>
  <c r="E15" i="44"/>
  <c r="E14" i="44"/>
  <c r="E13" i="44"/>
  <c r="E12" i="44"/>
  <c r="E11" i="44"/>
  <c r="E10" i="44"/>
  <c r="E9" i="44"/>
  <c r="E33" i="95" l="1"/>
  <c r="E32" i="95"/>
  <c r="E31" i="95"/>
  <c r="E30" i="95"/>
  <c r="H35" i="45" l="1"/>
  <c r="H35" i="44"/>
  <c r="G8" i="45" l="1"/>
  <c r="G25" i="45" s="1"/>
  <c r="H41" i="45"/>
  <c r="H40" i="45"/>
  <c r="H39" i="45"/>
  <c r="H38" i="45"/>
  <c r="H41" i="44"/>
  <c r="H40" i="44"/>
  <c r="H39" i="44"/>
  <c r="H38" i="44"/>
  <c r="C1" i="73"/>
  <c r="G37" i="73"/>
  <c r="G36" i="73"/>
  <c r="G35" i="73"/>
  <c r="G34" i="73"/>
  <c r="G33" i="73"/>
  <c r="G32" i="73"/>
  <c r="G31" i="73"/>
  <c r="G30" i="73"/>
  <c r="G29" i="73"/>
  <c r="G28" i="73"/>
  <c r="G27" i="73"/>
  <c r="G26" i="73"/>
  <c r="G25" i="73"/>
  <c r="G24" i="73"/>
  <c r="G23" i="73"/>
  <c r="G22" i="73"/>
  <c r="G21" i="73"/>
  <c r="G20" i="73"/>
  <c r="G19" i="73"/>
  <c r="G18" i="73"/>
  <c r="G17" i="73"/>
  <c r="G16" i="73"/>
  <c r="G15" i="73"/>
  <c r="G14" i="73"/>
  <c r="G13" i="73"/>
  <c r="G12" i="73"/>
  <c r="G11" i="73"/>
  <c r="G10" i="73"/>
  <c r="G9" i="73"/>
  <c r="G8" i="73"/>
  <c r="G7" i="73"/>
  <c r="G6" i="73"/>
  <c r="G5" i="73"/>
  <c r="G4" i="73"/>
  <c r="E43" i="73"/>
  <c r="E42" i="73"/>
  <c r="E41" i="73"/>
  <c r="E40" i="73"/>
  <c r="E39" i="73"/>
  <c r="E38" i="73"/>
  <c r="E37" i="73"/>
  <c r="E36" i="73"/>
  <c r="E35" i="73"/>
  <c r="E34" i="73"/>
  <c r="E33" i="73"/>
  <c r="E32" i="73"/>
  <c r="E31" i="73"/>
  <c r="E30" i="73"/>
  <c r="E29" i="73"/>
  <c r="E28" i="73"/>
  <c r="E27" i="73"/>
  <c r="E26" i="73"/>
  <c r="E25" i="73"/>
  <c r="E24" i="73"/>
  <c r="E23" i="73"/>
  <c r="E22" i="73"/>
  <c r="E21" i="73"/>
  <c r="E20" i="73"/>
  <c r="E19" i="73"/>
  <c r="E18" i="73"/>
  <c r="E17" i="73"/>
  <c r="E16" i="73"/>
  <c r="E15" i="73"/>
  <c r="E14" i="73"/>
  <c r="E13" i="73"/>
  <c r="E12" i="73"/>
  <c r="E11" i="73"/>
  <c r="E10" i="73"/>
  <c r="E9" i="73"/>
  <c r="E8" i="73"/>
  <c r="E7" i="73"/>
  <c r="E6" i="73"/>
  <c r="E5" i="73"/>
  <c r="E4" i="73"/>
  <c r="B2" i="79"/>
  <c r="B94" i="79" s="1"/>
  <c r="B4" i="79"/>
  <c r="C167" i="79"/>
  <c r="C166" i="79"/>
  <c r="C165" i="79"/>
  <c r="C164" i="79"/>
  <c r="C151" i="79"/>
  <c r="C150" i="79"/>
  <c r="C149" i="79"/>
  <c r="C148" i="79"/>
  <c r="C135" i="79"/>
  <c r="C134" i="79"/>
  <c r="C133" i="79"/>
  <c r="C132" i="79"/>
  <c r="C119" i="79"/>
  <c r="C118" i="79"/>
  <c r="C117" i="79"/>
  <c r="C116" i="79"/>
  <c r="C103" i="79"/>
  <c r="C102" i="79"/>
  <c r="C101" i="79"/>
  <c r="C100" i="79"/>
  <c r="B78" i="79"/>
  <c r="B71" i="79"/>
  <c r="B65" i="79"/>
  <c r="B64" i="79"/>
  <c r="B69" i="79"/>
  <c r="B63" i="79"/>
  <c r="B57" i="79"/>
  <c r="B51" i="79"/>
  <c r="B56" i="79"/>
  <c r="B50" i="79"/>
  <c r="B55" i="79"/>
  <c r="B43" i="79"/>
  <c r="B37" i="79"/>
  <c r="B42" i="79"/>
  <c r="B36" i="79"/>
  <c r="B35" i="79"/>
  <c r="B5" i="79"/>
  <c r="B17" i="79" s="1"/>
  <c r="B7" i="79"/>
  <c r="H4" i="79" s="1"/>
  <c r="B6" i="79"/>
  <c r="B29" i="79"/>
  <c r="B23" i="79"/>
  <c r="B28" i="79"/>
  <c r="B22" i="79"/>
  <c r="B27" i="79"/>
  <c r="B21" i="79"/>
  <c r="F25" i="45"/>
  <c r="H43" i="45"/>
  <c r="H42" i="45"/>
  <c r="H37" i="45"/>
  <c r="H36" i="45"/>
  <c r="H34" i="45"/>
  <c r="H33" i="45"/>
  <c r="H32" i="45"/>
  <c r="H31" i="45"/>
  <c r="H30" i="45"/>
  <c r="H29" i="45"/>
  <c r="H28" i="45"/>
  <c r="H27" i="45"/>
  <c r="H26" i="45"/>
  <c r="E45" i="45"/>
  <c r="H21" i="45"/>
  <c r="H20" i="45"/>
  <c r="H19" i="45"/>
  <c r="H18" i="45"/>
  <c r="H17" i="45"/>
  <c r="H16" i="45"/>
  <c r="H15" i="45"/>
  <c r="H14" i="45"/>
  <c r="H13" i="45"/>
  <c r="H12" i="45"/>
  <c r="H11" i="45"/>
  <c r="H10" i="45"/>
  <c r="I22" i="45" s="1"/>
  <c r="H49" i="45" s="1"/>
  <c r="B82" i="79" s="1"/>
  <c r="H9" i="45"/>
  <c r="H43" i="44"/>
  <c r="H42" i="44"/>
  <c r="H37" i="44"/>
  <c r="H36" i="44"/>
  <c r="H34" i="44"/>
  <c r="H33" i="44"/>
  <c r="H32" i="44"/>
  <c r="H31" i="44"/>
  <c r="H30" i="44"/>
  <c r="H29" i="44"/>
  <c r="H28" i="44"/>
  <c r="H27" i="44"/>
  <c r="I44" i="44" s="1"/>
  <c r="H26" i="44"/>
  <c r="H21" i="44"/>
  <c r="H20" i="44"/>
  <c r="H19" i="44"/>
  <c r="H18" i="44"/>
  <c r="H17" i="44"/>
  <c r="H16" i="44"/>
  <c r="H15" i="44"/>
  <c r="H14" i="44"/>
  <c r="H13" i="44"/>
  <c r="H12" i="44"/>
  <c r="H11" i="44"/>
  <c r="I22" i="44" s="1"/>
  <c r="H49" i="44" s="1"/>
  <c r="B81" i="79" s="1"/>
  <c r="H10" i="44"/>
  <c r="H9" i="44"/>
  <c r="B66" i="79"/>
  <c r="E45" i="44"/>
  <c r="B49" i="79"/>
  <c r="D164" i="79"/>
  <c r="B171" i="79"/>
  <c r="B169" i="79"/>
  <c r="B168" i="79"/>
  <c r="D132" i="79"/>
  <c r="B138" i="79" s="1"/>
  <c r="B170" i="79"/>
  <c r="D116" i="79"/>
  <c r="B122" i="79"/>
  <c r="B185" i="79"/>
  <c r="J11" i="79"/>
  <c r="B177" i="79"/>
  <c r="I134" i="79" s="1"/>
  <c r="B173" i="79"/>
  <c r="I142" i="79" s="1"/>
  <c r="B175" i="79"/>
  <c r="K142" i="79" s="1"/>
  <c r="B179" i="79"/>
  <c r="K134" i="79" s="1"/>
  <c r="B178" i="79"/>
  <c r="J134" i="79" s="1"/>
  <c r="B174" i="79"/>
  <c r="J142" i="79" s="1"/>
  <c r="B176" i="79"/>
  <c r="H134" i="79" s="1"/>
  <c r="B172" i="79"/>
  <c r="H142" i="79" s="1"/>
  <c r="I44" i="45"/>
  <c r="B44" i="79"/>
  <c r="G25" i="95" s="1"/>
  <c r="B47" i="79"/>
  <c r="B61" i="79"/>
  <c r="B87" i="79"/>
  <c r="B74" i="79"/>
  <c r="D100" i="79"/>
  <c r="B104" i="79" s="1"/>
  <c r="D148" i="79"/>
  <c r="B153" i="79"/>
  <c r="B152" i="79"/>
  <c r="B79" i="79"/>
  <c r="B80" i="79" s="1"/>
  <c r="B83" i="79"/>
  <c r="J6" i="79"/>
  <c r="I8" i="79"/>
  <c r="H9" i="79"/>
  <c r="B154" i="79"/>
  <c r="B41" i="79"/>
  <c r="B75" i="79"/>
  <c r="B45" i="79"/>
  <c r="B85" i="79"/>
  <c r="B123" i="79"/>
  <c r="B120" i="79"/>
  <c r="B121" i="79"/>
  <c r="B25" i="79"/>
  <c r="B160" i="79"/>
  <c r="H133" i="79" s="1"/>
  <c r="B155" i="79"/>
  <c r="B161" i="79"/>
  <c r="I133" i="79" s="1"/>
  <c r="B158" i="79"/>
  <c r="J141" i="79" s="1"/>
  <c r="B162" i="79"/>
  <c r="J133" i="79" s="1"/>
  <c r="B156" i="79"/>
  <c r="H141" i="79" s="1"/>
  <c r="B159" i="79"/>
  <c r="K141" i="79" s="1"/>
  <c r="B163" i="79"/>
  <c r="K133" i="79" s="1"/>
  <c r="B39" i="79"/>
  <c r="B38" i="79"/>
  <c r="B46" i="79"/>
  <c r="B73" i="79"/>
  <c r="B31" i="79"/>
  <c r="B77" i="79"/>
  <c r="B30" i="79"/>
  <c r="G24" i="95" s="1"/>
  <c r="G28" i="95" s="1"/>
  <c r="B33" i="79"/>
  <c r="B32" i="79"/>
  <c r="B24" i="79"/>
  <c r="B26" i="79"/>
  <c r="F24" i="95" s="1"/>
  <c r="F28" i="95" s="1"/>
  <c r="B40" i="79"/>
  <c r="F25" i="95" s="1"/>
  <c r="H5" i="79"/>
  <c r="H7" i="79"/>
  <c r="I11" i="79"/>
  <c r="B72" i="79"/>
  <c r="G27" i="95" s="1"/>
  <c r="B70" i="79"/>
  <c r="B105" i="79"/>
  <c r="B107" i="79"/>
  <c r="B106" i="79"/>
  <c r="B68" i="79"/>
  <c r="F27" i="95" s="1"/>
  <c r="B67" i="79"/>
  <c r="B59" i="79"/>
  <c r="B53" i="79"/>
  <c r="B52" i="79"/>
  <c r="I12" i="79"/>
  <c r="I6" i="79"/>
  <c r="I5" i="79"/>
  <c r="I9" i="79"/>
  <c r="B54" i="79"/>
  <c r="F26" i="95" s="1"/>
  <c r="B58" i="79"/>
  <c r="G26" i="95" s="1"/>
  <c r="B95" i="79" l="1"/>
  <c r="H8" i="79"/>
  <c r="B99" i="79"/>
  <c r="B93" i="79"/>
  <c r="H11" i="79"/>
  <c r="B92" i="79"/>
  <c r="B97" i="79"/>
  <c r="I10" i="79"/>
  <c r="J9" i="79"/>
  <c r="B90" i="79"/>
  <c r="B88" i="79"/>
  <c r="B96" i="79"/>
  <c r="B91" i="79"/>
  <c r="J12" i="79"/>
  <c r="H6" i="79"/>
  <c r="B48" i="79"/>
  <c r="H25" i="95" s="1"/>
  <c r="B60" i="79"/>
  <c r="B8" i="79"/>
  <c r="B9" i="79" s="1"/>
  <c r="B10" i="79" s="1"/>
  <c r="B12" i="79" s="1"/>
  <c r="B157" i="79"/>
  <c r="I141" i="79" s="1"/>
  <c r="B62" i="79"/>
  <c r="H12" i="79"/>
  <c r="E24" i="95"/>
  <c r="B84" i="79"/>
  <c r="B126" i="79"/>
  <c r="J139" i="79" s="1"/>
  <c r="B129" i="79"/>
  <c r="I131" i="79" s="1"/>
  <c r="B127" i="79"/>
  <c r="K139" i="79" s="1"/>
  <c r="B125" i="79"/>
  <c r="I139" i="79" s="1"/>
  <c r="B130" i="79"/>
  <c r="J131" i="79" s="1"/>
  <c r="B124" i="79"/>
  <c r="H139" i="79" s="1"/>
  <c r="B128" i="79"/>
  <c r="H131" i="79" s="1"/>
  <c r="B131" i="79"/>
  <c r="K131" i="79" s="1"/>
  <c r="H10" i="79"/>
  <c r="B18" i="79"/>
  <c r="B89" i="79"/>
  <c r="B86" i="79"/>
  <c r="B139" i="79"/>
  <c r="B137" i="79"/>
  <c r="B136" i="79"/>
  <c r="B98" i="79"/>
  <c r="B110" i="79"/>
  <c r="J138" i="79" s="1"/>
  <c r="B182" i="79" s="1"/>
  <c r="B108" i="79"/>
  <c r="H138" i="79" s="1"/>
  <c r="B114" i="79"/>
  <c r="J130" i="79" s="1"/>
  <c r="B189" i="79" s="1"/>
  <c r="B113" i="79"/>
  <c r="I130" i="79" s="1"/>
  <c r="B188" i="79" s="1"/>
  <c r="B115" i="79"/>
  <c r="K130" i="79" s="1"/>
  <c r="B190" i="79" s="1"/>
  <c r="B111" i="79"/>
  <c r="K138" i="79" s="1"/>
  <c r="B183" i="79" s="1"/>
  <c r="B109" i="79"/>
  <c r="I138" i="79" s="1"/>
  <c r="B181" i="79" s="1"/>
  <c r="B112" i="79"/>
  <c r="H130" i="79" s="1"/>
  <c r="B187" i="79" s="1"/>
  <c r="B13" i="79" l="1"/>
  <c r="E27" i="95" s="1"/>
  <c r="B11" i="79"/>
  <c r="E25" i="95" s="1"/>
  <c r="B34" i="79"/>
  <c r="B180" i="79"/>
  <c r="B184" i="79" s="1"/>
  <c r="B186" i="79" s="1"/>
  <c r="H26" i="95"/>
  <c r="B15" i="79"/>
  <c r="E26" i="95"/>
  <c r="B76" i="79"/>
  <c r="B16" i="79"/>
  <c r="B19" i="79"/>
  <c r="B144" i="79"/>
  <c r="H132" i="79" s="1"/>
  <c r="B145" i="79"/>
  <c r="I132" i="79" s="1"/>
  <c r="B143" i="79"/>
  <c r="K140" i="79" s="1"/>
  <c r="B146" i="79"/>
  <c r="J132" i="79" s="1"/>
  <c r="B141" i="79"/>
  <c r="I140" i="79" s="1"/>
  <c r="B147" i="79"/>
  <c r="K132" i="79" s="1"/>
  <c r="B142" i="79"/>
  <c r="J140" i="79" s="1"/>
  <c r="B140" i="79"/>
  <c r="H140" i="79" s="1"/>
  <c r="B14" i="79" l="1"/>
  <c r="B192" i="79"/>
  <c r="H24" i="95"/>
  <c r="F30" i="95"/>
  <c r="H27" i="95"/>
  <c r="B20" i="79"/>
  <c r="H28" i="95" l="1"/>
  <c r="B191" i="79"/>
  <c r="G30" i="95"/>
  <c r="H30" i="95" l="1"/>
</calcChain>
</file>

<file path=xl/sharedStrings.xml><?xml version="1.0" encoding="utf-8"?>
<sst xmlns="http://schemas.openxmlformats.org/spreadsheetml/2006/main" count="1815" uniqueCount="738">
  <si>
    <t>設備導入事業　　(円)</t>
    <rPh sb="0" eb="2">
      <t>セツビ</t>
    </rPh>
    <rPh sb="2" eb="4">
      <t>ドウニュウ</t>
    </rPh>
    <rPh sb="4" eb="6">
      <t>ジギョウ</t>
    </rPh>
    <rPh sb="9" eb="10">
      <t>エン</t>
    </rPh>
    <phoneticPr fontId="3"/>
  </si>
  <si>
    <t>申請者名</t>
    <rPh sb="0" eb="3">
      <t>シンセイシャ</t>
    </rPh>
    <rPh sb="3" eb="4">
      <t>メイ</t>
    </rPh>
    <phoneticPr fontId="3"/>
  </si>
  <si>
    <t>申請企業情報</t>
    <rPh sb="0" eb="2">
      <t>シンセイ</t>
    </rPh>
    <rPh sb="2" eb="4">
      <t>キギョウ</t>
    </rPh>
    <rPh sb="4" eb="6">
      <t>ジョウホウ</t>
    </rPh>
    <phoneticPr fontId="3"/>
  </si>
  <si>
    <t>日本標準産業分類
中分類（01～99）</t>
    <rPh sb="0" eb="2">
      <t>ニホン</t>
    </rPh>
    <rPh sb="2" eb="4">
      <t>ヒョウジュン</t>
    </rPh>
    <rPh sb="4" eb="6">
      <t>サンギョウ</t>
    </rPh>
    <rPh sb="6" eb="8">
      <t>ブンルイ</t>
    </rPh>
    <rPh sb="9" eb="10">
      <t>チュウ</t>
    </rPh>
    <rPh sb="10" eb="12">
      <t>ブンルイ</t>
    </rPh>
    <phoneticPr fontId="3"/>
  </si>
  <si>
    <t>資本金（円）</t>
    <rPh sb="0" eb="3">
      <t>シホンキン</t>
    </rPh>
    <rPh sb="4" eb="5">
      <t>エン</t>
    </rPh>
    <phoneticPr fontId="3"/>
  </si>
  <si>
    <t>従業員数</t>
    <rPh sb="0" eb="2">
      <t>ジュウギョウ</t>
    </rPh>
    <rPh sb="2" eb="4">
      <t>インスウ</t>
    </rPh>
    <phoneticPr fontId="3"/>
  </si>
  <si>
    <t xml:space="preserve">情報通信機械器具製造業 </t>
    <phoneticPr fontId="20"/>
  </si>
  <si>
    <t xml:space="preserve">輸送用機械器具製造業 </t>
    <phoneticPr fontId="20"/>
  </si>
  <si>
    <t>ｔ／年</t>
    <phoneticPr fontId="3"/>
  </si>
  <si>
    <t xml:space="preserve">その他の製造業 </t>
    <phoneticPr fontId="20"/>
  </si>
  <si>
    <t xml:space="preserve">電気業 </t>
    <phoneticPr fontId="20"/>
  </si>
  <si>
    <t xml:space="preserve">ガス業 </t>
    <phoneticPr fontId="20"/>
  </si>
  <si>
    <t xml:space="preserve">熱供給業 </t>
    <phoneticPr fontId="20"/>
  </si>
  <si>
    <t xml:space="preserve">水道業 </t>
    <phoneticPr fontId="20"/>
  </si>
  <si>
    <t xml:space="preserve">通信業 </t>
    <phoneticPr fontId="20"/>
  </si>
  <si>
    <t xml:space="preserve">放送業 </t>
    <phoneticPr fontId="20"/>
  </si>
  <si>
    <t xml:space="preserve">情報サービス業 </t>
    <phoneticPr fontId="20"/>
  </si>
  <si>
    <t xml:space="preserve">インターネット付随サービス業 </t>
    <phoneticPr fontId="20"/>
  </si>
  <si>
    <t xml:space="preserve">映像・音声・文字情報制作業 </t>
    <phoneticPr fontId="20"/>
  </si>
  <si>
    <t xml:space="preserve">鉄道業 </t>
    <phoneticPr fontId="20"/>
  </si>
  <si>
    <t xml:space="preserve">道路旅客運送業 </t>
    <phoneticPr fontId="20"/>
  </si>
  <si>
    <t xml:space="preserve">道路貨物運送業 </t>
    <phoneticPr fontId="20"/>
  </si>
  <si>
    <t xml:space="preserve">水運業 </t>
    <phoneticPr fontId="20"/>
  </si>
  <si>
    <t xml:space="preserve">航空運輸業 </t>
    <phoneticPr fontId="20"/>
  </si>
  <si>
    <t xml:space="preserve">倉庫業 </t>
    <phoneticPr fontId="20"/>
  </si>
  <si>
    <t xml:space="preserve">運輸に附帯するサービス業 </t>
    <phoneticPr fontId="20"/>
  </si>
  <si>
    <t xml:space="preserve">郵便業（信書便事業を含む） </t>
    <phoneticPr fontId="20"/>
  </si>
  <si>
    <t xml:space="preserve">各種商品卸売業 </t>
    <phoneticPr fontId="20"/>
  </si>
  <si>
    <t xml:space="preserve">繊維・衣服等卸売業 </t>
    <phoneticPr fontId="20"/>
  </si>
  <si>
    <t xml:space="preserve">飲食料品卸売業 </t>
    <phoneticPr fontId="20"/>
  </si>
  <si>
    <t xml:space="preserve">建築材料、鉱物・金属材料等卸売業 </t>
    <phoneticPr fontId="20"/>
  </si>
  <si>
    <t xml:space="preserve">機械器具卸売業 </t>
    <phoneticPr fontId="20"/>
  </si>
  <si>
    <t xml:space="preserve">その他の卸売業 </t>
    <phoneticPr fontId="20"/>
  </si>
  <si>
    <t xml:space="preserve">各種商品小売業 </t>
    <phoneticPr fontId="20"/>
  </si>
  <si>
    <t xml:space="preserve">織物・衣服・身の回り品小売業 </t>
    <phoneticPr fontId="20"/>
  </si>
  <si>
    <t xml:space="preserve">飲食料品小売業 </t>
    <phoneticPr fontId="20"/>
  </si>
  <si>
    <t xml:space="preserve">機械器具小売業 </t>
    <phoneticPr fontId="20"/>
  </si>
  <si>
    <t xml:space="preserve">その他の小売業 </t>
    <phoneticPr fontId="20"/>
  </si>
  <si>
    <t xml:space="preserve">無店舗小売業 </t>
    <phoneticPr fontId="20"/>
  </si>
  <si>
    <t xml:space="preserve">銀行業 </t>
    <phoneticPr fontId="20"/>
  </si>
  <si>
    <t xml:space="preserve">協同組織金融業 </t>
    <phoneticPr fontId="20"/>
  </si>
  <si>
    <t xml:space="preserve">貸金業、クレジットカード業等非預金信用機関 </t>
    <phoneticPr fontId="20"/>
  </si>
  <si>
    <t xml:space="preserve">金融商品取引業、商品先物取引業 </t>
    <phoneticPr fontId="20"/>
  </si>
  <si>
    <t xml:space="preserve">補助的金融業等 </t>
    <phoneticPr fontId="20"/>
  </si>
  <si>
    <t xml:space="preserve">保険業（保険媒介代理業、保険サービス業を含む） </t>
    <phoneticPr fontId="20"/>
  </si>
  <si>
    <t xml:space="preserve">不動産取引業 </t>
    <phoneticPr fontId="20"/>
  </si>
  <si>
    <t xml:space="preserve">不動産賃貸業・管理業 </t>
    <phoneticPr fontId="20"/>
  </si>
  <si>
    <t xml:space="preserve">物品賃貸業 </t>
    <phoneticPr fontId="20"/>
  </si>
  <si>
    <t xml:space="preserve">学術・開発研究機関 </t>
    <phoneticPr fontId="20"/>
  </si>
  <si>
    <t xml:space="preserve">専門サービス業（他に分類されないもの） </t>
    <phoneticPr fontId="20"/>
  </si>
  <si>
    <t xml:space="preserve">広告業 </t>
    <phoneticPr fontId="20"/>
  </si>
  <si>
    <t xml:space="preserve">技術サービス業（他に分類されないもの） </t>
    <phoneticPr fontId="20"/>
  </si>
  <si>
    <t xml:space="preserve">宿泊業 </t>
    <phoneticPr fontId="20"/>
  </si>
  <si>
    <t xml:space="preserve">飲食店 </t>
    <phoneticPr fontId="20"/>
  </si>
  <si>
    <t xml:space="preserve">持ち帰り・配達飲食サービス業 </t>
    <phoneticPr fontId="20"/>
  </si>
  <si>
    <t xml:space="preserve">選択・利用・美容・浴場業 </t>
    <phoneticPr fontId="20"/>
  </si>
  <si>
    <t xml:space="preserve">その他の生活関連サービス業 </t>
    <phoneticPr fontId="20"/>
  </si>
  <si>
    <t xml:space="preserve">娯楽業 </t>
    <phoneticPr fontId="20"/>
  </si>
  <si>
    <t xml:space="preserve">学校教育 </t>
    <phoneticPr fontId="20"/>
  </si>
  <si>
    <t xml:space="preserve">その他の教育、学習支援業 </t>
    <phoneticPr fontId="20"/>
  </si>
  <si>
    <t xml:space="preserve">医療業 </t>
    <phoneticPr fontId="20"/>
  </si>
  <si>
    <t xml:space="preserve">保健衛生 </t>
    <phoneticPr fontId="20"/>
  </si>
  <si>
    <t xml:space="preserve">社会保険・社会福祉・介護事業 </t>
    <phoneticPr fontId="20"/>
  </si>
  <si>
    <t xml:space="preserve">郵便局 </t>
    <phoneticPr fontId="20"/>
  </si>
  <si>
    <t xml:space="preserve">協同組合（他に分類されないもの） </t>
    <phoneticPr fontId="20"/>
  </si>
  <si>
    <t xml:space="preserve">廃棄物処理業 </t>
    <phoneticPr fontId="20"/>
  </si>
  <si>
    <t xml:space="preserve">Ｒ サービス業（他に分類されな いもの） </t>
    <phoneticPr fontId="20"/>
  </si>
  <si>
    <t xml:space="preserve">自動車整備業 </t>
    <phoneticPr fontId="20"/>
  </si>
  <si>
    <t xml:space="preserve">機械等修理業（別掲を除く） </t>
    <phoneticPr fontId="20"/>
  </si>
  <si>
    <t xml:space="preserve">職業紹介・労働者派遣業 </t>
    <phoneticPr fontId="20"/>
  </si>
  <si>
    <t xml:space="preserve">その他の事業サービス業 </t>
    <phoneticPr fontId="20"/>
  </si>
  <si>
    <t xml:space="preserve">政治・経済・文化団体 </t>
    <phoneticPr fontId="20"/>
  </si>
  <si>
    <t xml:space="preserve">宗教 </t>
    <phoneticPr fontId="20"/>
  </si>
  <si>
    <t xml:space="preserve">その他のサービス業 </t>
    <phoneticPr fontId="20"/>
  </si>
  <si>
    <t xml:space="preserve">外国公務 </t>
    <phoneticPr fontId="20"/>
  </si>
  <si>
    <t xml:space="preserve">国家公務 </t>
    <phoneticPr fontId="20"/>
  </si>
  <si>
    <t xml:space="preserve">Ｓ 公務（他に分類されるものを 除く） </t>
    <phoneticPr fontId="20"/>
  </si>
  <si>
    <t xml:space="preserve">地方公務 </t>
    <phoneticPr fontId="20"/>
  </si>
  <si>
    <t xml:space="preserve">分類不能の産業 </t>
    <phoneticPr fontId="20"/>
  </si>
  <si>
    <t xml:space="preserve">  </t>
    <phoneticPr fontId="2"/>
  </si>
  <si>
    <t>太陽熱利用</t>
    <rPh sb="3" eb="5">
      <t>リヨウ</t>
    </rPh>
    <phoneticPr fontId="3"/>
  </si>
  <si>
    <t>温度差エネルギー利用</t>
    <rPh sb="8" eb="10">
      <t>リヨウ</t>
    </rPh>
    <phoneticPr fontId="3"/>
  </si>
  <si>
    <t>バイオマス熱利用</t>
  </si>
  <si>
    <t>地中熱利用</t>
    <rPh sb="0" eb="2">
      <t>チチュウ</t>
    </rPh>
    <rPh sb="2" eb="5">
      <t>ネツリヨウ</t>
    </rPh>
    <phoneticPr fontId="3"/>
  </si>
  <si>
    <t>中分類 ｺｰﾄﾞ</t>
    <rPh sb="0" eb="3">
      <t>チュウブンルイ</t>
    </rPh>
    <phoneticPr fontId="20"/>
  </si>
  <si>
    <t xml:space="preserve">大分類 </t>
  </si>
  <si>
    <t xml:space="preserve">Ａ 農業、林業 </t>
  </si>
  <si>
    <t xml:space="preserve">Ｂ 漁業 </t>
  </si>
  <si>
    <t xml:space="preserve">Ｄ 建設業 </t>
  </si>
  <si>
    <t xml:space="preserve">Ｅ 製造業 </t>
  </si>
  <si>
    <t>新規</t>
    <rPh sb="0" eb="2">
      <t>シンキ</t>
    </rPh>
    <phoneticPr fontId="3"/>
  </si>
  <si>
    <t>継続</t>
    <rPh sb="0" eb="2">
      <t>ケイゾク</t>
    </rPh>
    <phoneticPr fontId="3"/>
  </si>
  <si>
    <t xml:space="preserve">Ｆ 電気・ガス・熱供給・水道業 </t>
  </si>
  <si>
    <t xml:space="preserve">Ｇ 情報通信業 </t>
  </si>
  <si>
    <t xml:space="preserve">Ｈ 運輸業、郵便業 </t>
  </si>
  <si>
    <t xml:space="preserve">Ｉ 卸売・小売業 </t>
  </si>
  <si>
    <t xml:space="preserve">Ｊ 金融業・保険業 </t>
  </si>
  <si>
    <t xml:space="preserve">Ｋ 不動産業、物品賃貸業 </t>
  </si>
  <si>
    <t xml:space="preserve">Ｌ 学術研究、専門・技術サービ </t>
  </si>
  <si>
    <t xml:space="preserve">Ｍ 宿泊業、飲食サービス業 </t>
  </si>
  <si>
    <t xml:space="preserve">Ｎ 生活関連サービス業、娯楽業 </t>
  </si>
  <si>
    <t xml:space="preserve">Ｏ 教育、学習支援業 </t>
  </si>
  <si>
    <t xml:space="preserve">Ｐ 医療、福祉 </t>
  </si>
  <si>
    <t xml:space="preserve">Ｑ 複合サービス事業 </t>
  </si>
  <si>
    <t xml:space="preserve">Ｔ 分類不能の産業 </t>
  </si>
  <si>
    <t xml:space="preserve">中分類 </t>
    <phoneticPr fontId="20"/>
  </si>
  <si>
    <t xml:space="preserve">農業 </t>
    <phoneticPr fontId="20"/>
  </si>
  <si>
    <t xml:space="preserve">林業 </t>
    <phoneticPr fontId="20"/>
  </si>
  <si>
    <t xml:space="preserve">漁業 </t>
    <phoneticPr fontId="20"/>
  </si>
  <si>
    <t xml:space="preserve">水産養殖業 </t>
    <phoneticPr fontId="20"/>
  </si>
  <si>
    <t xml:space="preserve">鉱業、採石業、砂利採取業 </t>
    <phoneticPr fontId="20"/>
  </si>
  <si>
    <t xml:space="preserve">Ｃ 鉱業、採石業、砂利採取業 </t>
    <phoneticPr fontId="20"/>
  </si>
  <si>
    <t xml:space="preserve">総合工事業 </t>
    <phoneticPr fontId="20"/>
  </si>
  <si>
    <t xml:space="preserve">職別工事業（設備工事業を除く） </t>
    <phoneticPr fontId="20"/>
  </si>
  <si>
    <t>バイオマス熱供給設備</t>
    <phoneticPr fontId="3"/>
  </si>
  <si>
    <t xml:space="preserve">設備工事業 </t>
    <phoneticPr fontId="20"/>
  </si>
  <si>
    <t>コージェネレーション(熱電併給)</t>
    <phoneticPr fontId="3"/>
  </si>
  <si>
    <t xml:space="preserve">食料品製造業 </t>
    <phoneticPr fontId="20"/>
  </si>
  <si>
    <t xml:space="preserve">飲料・たばこ・飼料製造業 </t>
    <phoneticPr fontId="20"/>
  </si>
  <si>
    <t>蒸気タービン</t>
    <phoneticPr fontId="3"/>
  </si>
  <si>
    <t xml:space="preserve">繊維工業 </t>
    <phoneticPr fontId="20"/>
  </si>
  <si>
    <t>ガスエンジン</t>
    <phoneticPr fontId="3"/>
  </si>
  <si>
    <t xml:space="preserve">木材・木製品製造業（家具を除く） </t>
    <phoneticPr fontId="20"/>
  </si>
  <si>
    <t xml:space="preserve">家具・装備品製造業 </t>
    <phoneticPr fontId="20"/>
  </si>
  <si>
    <t>Kl</t>
    <phoneticPr fontId="3"/>
  </si>
  <si>
    <t xml:space="preserve">パルプ・紙・紙加工品製造業 </t>
    <phoneticPr fontId="20"/>
  </si>
  <si>
    <t>ｔ</t>
    <phoneticPr fontId="3"/>
  </si>
  <si>
    <t xml:space="preserve">印刷・同関連業 </t>
    <phoneticPr fontId="20"/>
  </si>
  <si>
    <t>MWh</t>
    <phoneticPr fontId="3"/>
  </si>
  <si>
    <t xml:space="preserve">化学工業 </t>
    <phoneticPr fontId="20"/>
  </si>
  <si>
    <t>千N㎥</t>
    <phoneticPr fontId="3"/>
  </si>
  <si>
    <t xml:space="preserve">石油製品・石炭製品製造業 </t>
    <phoneticPr fontId="20"/>
  </si>
  <si>
    <t xml:space="preserve">プラスチック製品製造業（別掲を除く） </t>
    <phoneticPr fontId="20"/>
  </si>
  <si>
    <t>メタン発酵</t>
    <phoneticPr fontId="3"/>
  </si>
  <si>
    <t xml:space="preserve">ゴム製品製造業 </t>
    <phoneticPr fontId="20"/>
  </si>
  <si>
    <t>メタン発酵方式以外</t>
    <phoneticPr fontId="3"/>
  </si>
  <si>
    <t xml:space="preserve">なめし革・同製品・毛皮製造業 </t>
    <phoneticPr fontId="20"/>
  </si>
  <si>
    <t xml:space="preserve">窯業・土石製品製造業 </t>
    <phoneticPr fontId="20"/>
  </si>
  <si>
    <t>バイオエタノール製造</t>
    <phoneticPr fontId="3"/>
  </si>
  <si>
    <t xml:space="preserve">鉄鋼業 </t>
    <phoneticPr fontId="20"/>
  </si>
  <si>
    <t>バイオディーゼル燃料製造</t>
    <phoneticPr fontId="3"/>
  </si>
  <si>
    <t xml:space="preserve">非鉄金属製造業 </t>
    <phoneticPr fontId="20"/>
  </si>
  <si>
    <t xml:space="preserve">金属製品製造業 </t>
    <phoneticPr fontId="20"/>
  </si>
  <si>
    <t>固体</t>
    <phoneticPr fontId="3"/>
  </si>
  <si>
    <t xml:space="preserve">はん用機械器具製造業 </t>
    <phoneticPr fontId="20"/>
  </si>
  <si>
    <t>液体</t>
    <phoneticPr fontId="3"/>
  </si>
  <si>
    <t xml:space="preserve">生産用機械器具製造業 </t>
    <phoneticPr fontId="20"/>
  </si>
  <si>
    <t>気体</t>
    <phoneticPr fontId="3"/>
  </si>
  <si>
    <t xml:space="preserve">業務用機械器具製造業 </t>
    <phoneticPr fontId="20"/>
  </si>
  <si>
    <t xml:space="preserve">電子部品・デバイス・電子回路製造業 </t>
    <phoneticPr fontId="20"/>
  </si>
  <si>
    <t xml:space="preserve">電気機械器具製造業 </t>
    <phoneticPr fontId="20"/>
  </si>
  <si>
    <t>N㎥／年</t>
    <phoneticPr fontId="3"/>
  </si>
  <si>
    <t>申請値</t>
    <rPh sb="0" eb="2">
      <t>シンセイ</t>
    </rPh>
    <rPh sb="2" eb="3">
      <t>チ</t>
    </rPh>
    <phoneticPr fontId="3"/>
  </si>
  <si>
    <t>補助対象経費</t>
    <rPh sb="0" eb="2">
      <t>ホジョ</t>
    </rPh>
    <rPh sb="2" eb="4">
      <t>タイショウ</t>
    </rPh>
    <rPh sb="4" eb="6">
      <t>ケイヒ</t>
    </rPh>
    <phoneticPr fontId="3"/>
  </si>
  <si>
    <t>補助金申請額</t>
    <rPh sb="0" eb="3">
      <t>ホジョキン</t>
    </rPh>
    <rPh sb="3" eb="6">
      <t>シンセイガク</t>
    </rPh>
    <phoneticPr fontId="3"/>
  </si>
  <si>
    <t>合　計</t>
    <rPh sb="0" eb="1">
      <t>ゴウ</t>
    </rPh>
    <rPh sb="2" eb="3">
      <t>ケイ</t>
    </rPh>
    <phoneticPr fontId="3"/>
  </si>
  <si>
    <t>フリガナ</t>
    <phoneticPr fontId="3"/>
  </si>
  <si>
    <t>業種</t>
    <phoneticPr fontId="3"/>
  </si>
  <si>
    <t>新築</t>
    <rPh sb="0" eb="2">
      <t>シンチク</t>
    </rPh>
    <phoneticPr fontId="3"/>
  </si>
  <si>
    <t>既築</t>
    <rPh sb="0" eb="1">
      <t>キ</t>
    </rPh>
    <rPh sb="1" eb="2">
      <t>チク</t>
    </rPh>
    <phoneticPr fontId="3"/>
  </si>
  <si>
    <t>その他</t>
  </si>
  <si>
    <t>実施年度</t>
    <rPh sb="0" eb="2">
      <t>ジッシ</t>
    </rPh>
    <rPh sb="2" eb="4">
      <t>ネンド</t>
    </rPh>
    <phoneticPr fontId="2"/>
  </si>
  <si>
    <t>種類</t>
    <rPh sb="0" eb="2">
      <t>シュルイ</t>
    </rPh>
    <phoneticPr fontId="25"/>
  </si>
  <si>
    <t>構成比</t>
    <rPh sb="0" eb="2">
      <t>コウセイ</t>
    </rPh>
    <rPh sb="2" eb="3">
      <t>ヒ</t>
    </rPh>
    <phoneticPr fontId="25"/>
  </si>
  <si>
    <t>％</t>
    <phoneticPr fontId="25"/>
  </si>
  <si>
    <t>紙くず</t>
  </si>
  <si>
    <t>紙類</t>
  </si>
  <si>
    <t>新聞紙</t>
  </si>
  <si>
    <t>紙管</t>
  </si>
  <si>
    <t>木くず</t>
  </si>
  <si>
    <t>草・木</t>
  </si>
  <si>
    <t>おがくず</t>
  </si>
  <si>
    <t>木片</t>
  </si>
  <si>
    <t>集成材・ボード</t>
  </si>
  <si>
    <t>ナイロン布</t>
  </si>
  <si>
    <t>アクリル布</t>
  </si>
  <si>
    <t>ビニロン布</t>
  </si>
  <si>
    <t>ポリエステル布</t>
  </si>
  <si>
    <t>木綿</t>
  </si>
  <si>
    <t>羊毛</t>
  </si>
  <si>
    <t>一般雑芥</t>
  </si>
  <si>
    <t>廃プラスチック類</t>
  </si>
  <si>
    <t>ポリスチレン(PS)</t>
  </si>
  <si>
    <t>発泡スチロール</t>
  </si>
  <si>
    <t>FRP樹脂</t>
  </si>
  <si>
    <t>フェノール樹脂</t>
  </si>
  <si>
    <t>PETボトル</t>
  </si>
  <si>
    <t>タイヤ</t>
  </si>
  <si>
    <t>合成ゴム</t>
  </si>
  <si>
    <t>皮革類</t>
  </si>
  <si>
    <t>構成比の合計</t>
    <rPh sb="0" eb="2">
      <t>コウセイ</t>
    </rPh>
    <rPh sb="2" eb="3">
      <t>ヒ</t>
    </rPh>
    <rPh sb="4" eb="6">
      <t>ゴウケイ</t>
    </rPh>
    <phoneticPr fontId="25"/>
  </si>
  <si>
    <t>　　　</t>
    <phoneticPr fontId="25"/>
  </si>
  <si>
    <t>バイオマス依存率＝</t>
    <phoneticPr fontId="25"/>
  </si>
  <si>
    <t>　 ×100＝①/(①＋②)×100</t>
    <phoneticPr fontId="25"/>
  </si>
  <si>
    <t>＝</t>
    <phoneticPr fontId="25"/>
  </si>
  <si>
    <t>・バイオマス排水、家畜糞尿、食品残渣等を原料にする場合はバイオマス
　依存率を１００％とする。</t>
    <rPh sb="20" eb="22">
      <t>ゲンリョウ</t>
    </rPh>
    <phoneticPr fontId="25"/>
  </si>
  <si>
    <t>バイオマス
(原料)発熱量</t>
    <rPh sb="7" eb="9">
      <t>ゲンリョウ</t>
    </rPh>
    <rPh sb="10" eb="12">
      <t>ハツネツ</t>
    </rPh>
    <rPh sb="12" eb="13">
      <t>リョウ</t>
    </rPh>
    <phoneticPr fontId="25"/>
  </si>
  <si>
    <t>構成比</t>
    <phoneticPr fontId="25"/>
  </si>
  <si>
    <t>非バイオマス
(原料)発熱量</t>
    <rPh sb="0" eb="1">
      <t>ヒ</t>
    </rPh>
    <rPh sb="8" eb="10">
      <t>ゲンリョウ</t>
    </rPh>
    <rPh sb="11" eb="13">
      <t>ハツネツ</t>
    </rPh>
    <rPh sb="13" eb="14">
      <t>リョウ</t>
    </rPh>
    <phoneticPr fontId="25"/>
  </si>
  <si>
    <t>ゴムくず</t>
    <phoneticPr fontId="25"/>
  </si>
  <si>
    <t>②</t>
    <phoneticPr fontId="25"/>
  </si>
  <si>
    <t>・メタン発酵方式の場合は発酵槽へ投じられるものをバイオマス原料とする。</t>
    <rPh sb="4" eb="6">
      <t>ハッコウ</t>
    </rPh>
    <rPh sb="6" eb="8">
      <t>ホウシキ</t>
    </rPh>
    <rPh sb="9" eb="11">
      <t>バアイ</t>
    </rPh>
    <rPh sb="12" eb="14">
      <t>ハッコウ</t>
    </rPh>
    <rPh sb="14" eb="15">
      <t>ソウ</t>
    </rPh>
    <rPh sb="16" eb="17">
      <t>トウ</t>
    </rPh>
    <rPh sb="29" eb="31">
      <t>ゲンリョウ</t>
    </rPh>
    <phoneticPr fontId="25"/>
  </si>
  <si>
    <t>種類</t>
    <rPh sb="0" eb="2">
      <t>シュルイ</t>
    </rPh>
    <phoneticPr fontId="26"/>
  </si>
  <si>
    <t>構成比</t>
    <rPh sb="0" eb="2">
      <t>コウセイ</t>
    </rPh>
    <rPh sb="2" eb="3">
      <t>ヒ</t>
    </rPh>
    <phoneticPr fontId="26"/>
  </si>
  <si>
    <t>Ａ.バイオマス
(燃料)利用量</t>
    <rPh sb="9" eb="11">
      <t>ネンリョウ</t>
    </rPh>
    <rPh sb="12" eb="14">
      <t>リヨウ</t>
    </rPh>
    <rPh sb="14" eb="15">
      <t>リョウ</t>
    </rPh>
    <phoneticPr fontId="26"/>
  </si>
  <si>
    <t>Ｂ.バイオマス
(燃料)低位発熱量</t>
    <rPh sb="9" eb="11">
      <t>ネンリョウ</t>
    </rPh>
    <rPh sb="12" eb="14">
      <t>テイイ</t>
    </rPh>
    <rPh sb="14" eb="16">
      <t>ハツネツ</t>
    </rPh>
    <rPh sb="16" eb="17">
      <t>リョウ</t>
    </rPh>
    <phoneticPr fontId="26"/>
  </si>
  <si>
    <t>バイオマス
(燃料)発熱量</t>
    <rPh sb="7" eb="9">
      <t>ネンリョウ</t>
    </rPh>
    <rPh sb="10" eb="12">
      <t>ハツネツ</t>
    </rPh>
    <rPh sb="12" eb="13">
      <t>リョウ</t>
    </rPh>
    <phoneticPr fontId="26"/>
  </si>
  <si>
    <t>％</t>
    <phoneticPr fontId="26"/>
  </si>
  <si>
    <t>廃油(動植物系)</t>
    <rPh sb="3" eb="6">
      <t>ドウショクブツ</t>
    </rPh>
    <rPh sb="6" eb="7">
      <t>ケイ</t>
    </rPh>
    <phoneticPr fontId="26"/>
  </si>
  <si>
    <t>その他</t>
    <rPh sb="2" eb="3">
      <t>タ</t>
    </rPh>
    <phoneticPr fontId="26"/>
  </si>
  <si>
    <t>①</t>
    <phoneticPr fontId="26"/>
  </si>
  <si>
    <t>構成比</t>
    <phoneticPr fontId="26"/>
  </si>
  <si>
    <t>Ｃ.非バイオマス
(燃料)利用量</t>
    <rPh sb="2" eb="3">
      <t>ヒ</t>
    </rPh>
    <rPh sb="10" eb="12">
      <t>ネンリョウ</t>
    </rPh>
    <rPh sb="13" eb="15">
      <t>リヨウ</t>
    </rPh>
    <rPh sb="15" eb="16">
      <t>リョウ</t>
    </rPh>
    <phoneticPr fontId="26"/>
  </si>
  <si>
    <t>Ｄ.非バイオマス
(燃料)低位発熱量</t>
    <rPh sb="2" eb="3">
      <t>ヒ</t>
    </rPh>
    <rPh sb="10" eb="12">
      <t>ネンリョウ</t>
    </rPh>
    <rPh sb="13" eb="15">
      <t>テイイ</t>
    </rPh>
    <rPh sb="15" eb="17">
      <t>ハツネツ</t>
    </rPh>
    <rPh sb="17" eb="18">
      <t>リョウ</t>
    </rPh>
    <phoneticPr fontId="26"/>
  </si>
  <si>
    <t>非バイオマス
(燃料)発熱量</t>
    <rPh sb="0" eb="1">
      <t>ヒ</t>
    </rPh>
    <rPh sb="8" eb="10">
      <t>ネンリョウ</t>
    </rPh>
    <rPh sb="11" eb="13">
      <t>ハツネツ</t>
    </rPh>
    <rPh sb="13" eb="14">
      <t>リョウ</t>
    </rPh>
    <phoneticPr fontId="26"/>
  </si>
  <si>
    <t>ポリエチレン(PE)</t>
    <phoneticPr fontId="26"/>
  </si>
  <si>
    <t>熱可塑性
樹脂</t>
    <phoneticPr fontId="26"/>
  </si>
  <si>
    <t>混合樹脂
製品</t>
    <phoneticPr fontId="26"/>
  </si>
  <si>
    <t>ゴムくず</t>
    <phoneticPr fontId="26"/>
  </si>
  <si>
    <t>廃油(石油系)</t>
    <rPh sb="3" eb="5">
      <t>セキユ</t>
    </rPh>
    <rPh sb="5" eb="6">
      <t>ケイ</t>
    </rPh>
    <phoneticPr fontId="26"/>
  </si>
  <si>
    <t>②</t>
    <phoneticPr fontId="26"/>
  </si>
  <si>
    <t>構成比の合計</t>
    <rPh sb="0" eb="2">
      <t>コウセイ</t>
    </rPh>
    <rPh sb="2" eb="3">
      <t>ヒ</t>
    </rPh>
    <rPh sb="4" eb="6">
      <t>ゴウケイ</t>
    </rPh>
    <phoneticPr fontId="26"/>
  </si>
  <si>
    <t>事業開始年度</t>
    <rPh sb="0" eb="2">
      <t>ジギョウ</t>
    </rPh>
    <rPh sb="2" eb="4">
      <t>カイシ</t>
    </rPh>
    <rPh sb="4" eb="6">
      <t>ネンド</t>
    </rPh>
    <phoneticPr fontId="2"/>
  </si>
  <si>
    <t>事業期間</t>
    <rPh sb="0" eb="2">
      <t>ジギョウ</t>
    </rPh>
    <rPh sb="2" eb="4">
      <t>キカン</t>
    </rPh>
    <phoneticPr fontId="2"/>
  </si>
  <si>
    <t>事業終了年度</t>
    <rPh sb="0" eb="2">
      <t>ジギョウ</t>
    </rPh>
    <rPh sb="2" eb="4">
      <t>シュウリョウ</t>
    </rPh>
    <rPh sb="4" eb="6">
      <t>ネンド</t>
    </rPh>
    <phoneticPr fontId="2"/>
  </si>
  <si>
    <t>実施計画概要</t>
    <rPh sb="0" eb="2">
      <t>ジッシ</t>
    </rPh>
    <rPh sb="2" eb="4">
      <t>ケイカク</t>
    </rPh>
    <rPh sb="4" eb="6">
      <t>ガイヨウ</t>
    </rPh>
    <phoneticPr fontId="2"/>
  </si>
  <si>
    <t>実施計画　3-1 実施計画概要</t>
    <rPh sb="0" eb="2">
      <t>ジッシ</t>
    </rPh>
    <rPh sb="2" eb="4">
      <t>ケイカク</t>
    </rPh>
    <rPh sb="9" eb="11">
      <t>ジッシ</t>
    </rPh>
    <rPh sb="11" eb="13">
      <t>ケイカク</t>
    </rPh>
    <rPh sb="13" eb="15">
      <t>ガイヨウ</t>
    </rPh>
    <phoneticPr fontId="2"/>
  </si>
  <si>
    <t>代表者氏名</t>
    <rPh sb="0" eb="3">
      <t>ダイヒョウシャ</t>
    </rPh>
    <rPh sb="3" eb="5">
      <t>シメイ</t>
    </rPh>
    <phoneticPr fontId="2"/>
  </si>
  <si>
    <t>住所</t>
    <rPh sb="0" eb="2">
      <t>ジュウショ</t>
    </rPh>
    <phoneticPr fontId="2"/>
  </si>
  <si>
    <t>フリガナ</t>
    <phoneticPr fontId="2"/>
  </si>
  <si>
    <t>設置場所住所</t>
    <rPh sb="0" eb="2">
      <t>セッチ</t>
    </rPh>
    <rPh sb="2" eb="4">
      <t>バショ</t>
    </rPh>
    <rPh sb="4" eb="6">
      <t>ジュウショ</t>
    </rPh>
    <phoneticPr fontId="3"/>
  </si>
  <si>
    <r>
      <t xml:space="preserve">再エネ率
</t>
    </r>
    <r>
      <rPr>
        <sz val="9"/>
        <rFont val="ＭＳ 明朝"/>
        <family val="1"/>
        <charset val="128"/>
      </rPr>
      <t>(%)</t>
    </r>
    <rPh sb="0" eb="1">
      <t>サイ</t>
    </rPh>
    <rPh sb="3" eb="4">
      <t>リツ</t>
    </rPh>
    <phoneticPr fontId="2"/>
  </si>
  <si>
    <r>
      <t xml:space="preserve">年間発熱量
</t>
    </r>
    <r>
      <rPr>
        <sz val="9"/>
        <rFont val="ＭＳ 明朝"/>
        <family val="1"/>
        <charset val="128"/>
      </rPr>
      <t>(GJ/年)</t>
    </r>
    <rPh sb="0" eb="2">
      <t>ネンカン</t>
    </rPh>
    <rPh sb="2" eb="4">
      <t>ハツネツ</t>
    </rPh>
    <rPh sb="4" eb="5">
      <t>リョウ</t>
    </rPh>
    <rPh sb="10" eb="11">
      <t>ネン</t>
    </rPh>
    <phoneticPr fontId="2"/>
  </si>
  <si>
    <r>
      <t xml:space="preserve">建設単価
</t>
    </r>
    <r>
      <rPr>
        <sz val="9"/>
        <rFont val="ＭＳ 明朝"/>
        <family val="1"/>
        <charset val="128"/>
      </rPr>
      <t>(円/MJ)</t>
    </r>
    <rPh sb="0" eb="2">
      <t>ケンセツ</t>
    </rPh>
    <rPh sb="2" eb="4">
      <t>タンカ</t>
    </rPh>
    <rPh sb="6" eb="7">
      <t>エン</t>
    </rPh>
    <phoneticPr fontId="3"/>
  </si>
  <si>
    <r>
      <t xml:space="preserve">熱利用単価
</t>
    </r>
    <r>
      <rPr>
        <sz val="9"/>
        <rFont val="ＭＳ 明朝"/>
        <family val="1"/>
        <charset val="128"/>
      </rPr>
      <t>(円/MJ)</t>
    </r>
    <rPh sb="0" eb="3">
      <t>ネツリヨウ</t>
    </rPh>
    <rPh sb="3" eb="5">
      <t>タンカ</t>
    </rPh>
    <phoneticPr fontId="3"/>
  </si>
  <si>
    <t>所属部署名</t>
    <rPh sb="0" eb="2">
      <t>ショゾク</t>
    </rPh>
    <rPh sb="2" eb="4">
      <t>ブショ</t>
    </rPh>
    <rPh sb="4" eb="5">
      <t>メイ</t>
    </rPh>
    <phoneticPr fontId="2"/>
  </si>
  <si>
    <t>電子メールアドレス</t>
    <rPh sb="0" eb="2">
      <t>デンシ</t>
    </rPh>
    <phoneticPr fontId="2"/>
  </si>
  <si>
    <t>電話番号</t>
    <rPh sb="0" eb="2">
      <t>デンワ</t>
    </rPh>
    <rPh sb="2" eb="4">
      <t>バンゴウ</t>
    </rPh>
    <phoneticPr fontId="2"/>
  </si>
  <si>
    <t>FAX番号</t>
    <rPh sb="3" eb="5">
      <t>バンゴウ</t>
    </rPh>
    <phoneticPr fontId="2"/>
  </si>
  <si>
    <t>エネ種</t>
    <rPh sb="2" eb="3">
      <t>シュ</t>
    </rPh>
    <phoneticPr fontId="2"/>
  </si>
  <si>
    <t>その他</t>
    <rPh sb="2" eb="3">
      <t>タ</t>
    </rPh>
    <phoneticPr fontId="2"/>
  </si>
  <si>
    <t>バイオマス依存率計算書（バイオマス燃料製造）</t>
    <rPh sb="5" eb="7">
      <t>イゾン</t>
    </rPh>
    <rPh sb="7" eb="8">
      <t>リツ</t>
    </rPh>
    <rPh sb="8" eb="11">
      <t>ケイサンショ</t>
    </rPh>
    <rPh sb="17" eb="19">
      <t>ネンリョウ</t>
    </rPh>
    <rPh sb="19" eb="21">
      <t>セイゾウ</t>
    </rPh>
    <phoneticPr fontId="25"/>
  </si>
  <si>
    <t>再生可能エネルギー利用設備の
種別</t>
    <rPh sb="0" eb="2">
      <t>サイセイ</t>
    </rPh>
    <rPh sb="2" eb="4">
      <t>カノウ</t>
    </rPh>
    <rPh sb="9" eb="11">
      <t>リヨウ</t>
    </rPh>
    <rPh sb="11" eb="13">
      <t>セツビ</t>
    </rPh>
    <rPh sb="15" eb="17">
      <t>シュベツ</t>
    </rPh>
    <phoneticPr fontId="3"/>
  </si>
  <si>
    <t>提出書類名</t>
    <rPh sb="0" eb="2">
      <t>テイシュツ</t>
    </rPh>
    <rPh sb="2" eb="4">
      <t>ショルイ</t>
    </rPh>
    <rPh sb="4" eb="5">
      <t>メイ</t>
    </rPh>
    <phoneticPr fontId="2"/>
  </si>
  <si>
    <t>No.</t>
    <phoneticPr fontId="2"/>
  </si>
  <si>
    <t>チェックリスト</t>
    <phoneticPr fontId="2"/>
  </si>
  <si>
    <t>書式</t>
    <rPh sb="0" eb="2">
      <t>ショシキ</t>
    </rPh>
    <phoneticPr fontId="2"/>
  </si>
  <si>
    <t>3-1</t>
    <phoneticPr fontId="2"/>
  </si>
  <si>
    <t>3-2</t>
    <phoneticPr fontId="2"/>
  </si>
  <si>
    <t>3-3</t>
  </si>
  <si>
    <t>3-4</t>
  </si>
  <si>
    <t>3-5</t>
  </si>
  <si>
    <t>3-6</t>
  </si>
  <si>
    <t>3-7</t>
  </si>
  <si>
    <t>3-8</t>
  </si>
  <si>
    <t>3-9</t>
  </si>
  <si>
    <t>3-10</t>
  </si>
  <si>
    <t>3-11</t>
  </si>
  <si>
    <t>3-12</t>
  </si>
  <si>
    <t>3-13</t>
  </si>
  <si>
    <t>3-14</t>
  </si>
  <si>
    <t>3-15</t>
  </si>
  <si>
    <t>3-16</t>
  </si>
  <si>
    <t>3-17</t>
  </si>
  <si>
    <t>3-19</t>
  </si>
  <si>
    <t>3-20</t>
  </si>
  <si>
    <t>3-21</t>
  </si>
  <si>
    <t>3-22</t>
  </si>
  <si>
    <t>3-23</t>
  </si>
  <si>
    <t>3-24</t>
  </si>
  <si>
    <t>3-25</t>
  </si>
  <si>
    <t>3-26</t>
  </si>
  <si>
    <t>実施計画概要</t>
    <rPh sb="0" eb="2">
      <t>ジッシ</t>
    </rPh>
    <rPh sb="2" eb="4">
      <t>ケイカク</t>
    </rPh>
    <rPh sb="4" eb="6">
      <t>ガイヨウ</t>
    </rPh>
    <phoneticPr fontId="2"/>
  </si>
  <si>
    <t>設備導入事業経費の配分</t>
    <rPh sb="0" eb="2">
      <t>セツビ</t>
    </rPh>
    <rPh sb="2" eb="4">
      <t>ドウニュウ</t>
    </rPh>
    <rPh sb="4" eb="6">
      <t>ジギョウ</t>
    </rPh>
    <rPh sb="6" eb="8">
      <t>ケイヒ</t>
    </rPh>
    <rPh sb="9" eb="11">
      <t>ハイブン</t>
    </rPh>
    <phoneticPr fontId="2"/>
  </si>
  <si>
    <t>参考見積書</t>
    <rPh sb="0" eb="2">
      <t>サンコウ</t>
    </rPh>
    <rPh sb="2" eb="5">
      <t>ミツモリショ</t>
    </rPh>
    <phoneticPr fontId="2"/>
  </si>
  <si>
    <t>補助事業に要する経費及び、その調達方法</t>
    <rPh sb="0" eb="2">
      <t>ホジョ</t>
    </rPh>
    <rPh sb="2" eb="4">
      <t>ジギョウ</t>
    </rPh>
    <rPh sb="5" eb="6">
      <t>ヨウ</t>
    </rPh>
    <rPh sb="8" eb="10">
      <t>ケイヒ</t>
    </rPh>
    <rPh sb="10" eb="11">
      <t>オヨ</t>
    </rPh>
    <rPh sb="15" eb="17">
      <t>チョウタツ</t>
    </rPh>
    <rPh sb="17" eb="19">
      <t>ホウホウ</t>
    </rPh>
    <phoneticPr fontId="2"/>
  </si>
  <si>
    <t>熱利用単価又は発電単価の算定について</t>
    <rPh sb="0" eb="1">
      <t>ネツ</t>
    </rPh>
    <rPh sb="1" eb="3">
      <t>リヨウ</t>
    </rPh>
    <rPh sb="3" eb="5">
      <t>タンカ</t>
    </rPh>
    <rPh sb="5" eb="6">
      <t>マタ</t>
    </rPh>
    <rPh sb="7" eb="9">
      <t>ハツデン</t>
    </rPh>
    <rPh sb="9" eb="11">
      <t>タンカ</t>
    </rPh>
    <rPh sb="12" eb="14">
      <t>サンテイ</t>
    </rPh>
    <phoneticPr fontId="2"/>
  </si>
  <si>
    <t>設備及び導入効果</t>
    <rPh sb="0" eb="2">
      <t>セツビ</t>
    </rPh>
    <rPh sb="2" eb="3">
      <t>オヨ</t>
    </rPh>
    <rPh sb="4" eb="6">
      <t>ドウニュウ</t>
    </rPh>
    <rPh sb="6" eb="8">
      <t>コウカ</t>
    </rPh>
    <phoneticPr fontId="2"/>
  </si>
  <si>
    <t>補助対象設備の機器リスト</t>
    <rPh sb="0" eb="2">
      <t>ホジョ</t>
    </rPh>
    <rPh sb="2" eb="4">
      <t>タイショウ</t>
    </rPh>
    <rPh sb="4" eb="6">
      <t>セツビ</t>
    </rPh>
    <rPh sb="7" eb="9">
      <t>キキ</t>
    </rPh>
    <phoneticPr fontId="2"/>
  </si>
  <si>
    <t>主要設備のカタログ・パンフレット等</t>
    <rPh sb="0" eb="2">
      <t>シュヨウ</t>
    </rPh>
    <rPh sb="2" eb="4">
      <t>セツビ</t>
    </rPh>
    <rPh sb="16" eb="17">
      <t>トウ</t>
    </rPh>
    <phoneticPr fontId="2"/>
  </si>
  <si>
    <t>システムフロー図</t>
    <rPh sb="7" eb="8">
      <t>ズ</t>
    </rPh>
    <phoneticPr fontId="2"/>
  </si>
  <si>
    <t>機器配置図</t>
    <rPh sb="0" eb="2">
      <t>キキ</t>
    </rPh>
    <rPh sb="2" eb="5">
      <t>ハイチズ</t>
    </rPh>
    <phoneticPr fontId="2"/>
  </si>
  <si>
    <t>単線結線図</t>
    <rPh sb="0" eb="2">
      <t>タンセン</t>
    </rPh>
    <rPh sb="2" eb="4">
      <t>ケッセン</t>
    </rPh>
    <rPh sb="4" eb="5">
      <t>ズ</t>
    </rPh>
    <phoneticPr fontId="2"/>
  </si>
  <si>
    <t>再エネ設備から供給される熱量又は発電量の計算根拠</t>
    <rPh sb="0" eb="1">
      <t>サイ</t>
    </rPh>
    <rPh sb="3" eb="5">
      <t>セツビ</t>
    </rPh>
    <rPh sb="7" eb="9">
      <t>キョウキュウ</t>
    </rPh>
    <rPh sb="12" eb="14">
      <t>ネツリョウ</t>
    </rPh>
    <rPh sb="14" eb="15">
      <t>マタ</t>
    </rPh>
    <rPh sb="16" eb="18">
      <t>ハツデン</t>
    </rPh>
    <rPh sb="18" eb="19">
      <t>リョウ</t>
    </rPh>
    <rPh sb="20" eb="22">
      <t>ケイサン</t>
    </rPh>
    <rPh sb="22" eb="24">
      <t>コンキョ</t>
    </rPh>
    <phoneticPr fontId="2"/>
  </si>
  <si>
    <t>対象施設等で必要とされる熱量又は電力の計算根拠</t>
    <rPh sb="0" eb="2">
      <t>タイショウ</t>
    </rPh>
    <rPh sb="2" eb="4">
      <t>シセツ</t>
    </rPh>
    <rPh sb="4" eb="5">
      <t>トウ</t>
    </rPh>
    <rPh sb="6" eb="8">
      <t>ヒツヨウ</t>
    </rPh>
    <rPh sb="12" eb="14">
      <t>ネツリョウ</t>
    </rPh>
    <rPh sb="14" eb="15">
      <t>マタ</t>
    </rPh>
    <rPh sb="16" eb="18">
      <t>デンリョク</t>
    </rPh>
    <rPh sb="19" eb="21">
      <t>ケイサン</t>
    </rPh>
    <rPh sb="21" eb="23">
      <t>コンキョ</t>
    </rPh>
    <phoneticPr fontId="2"/>
  </si>
  <si>
    <t>太陽熱集熱器の性能を証明する資料</t>
    <rPh sb="0" eb="3">
      <t>タイヨウネツ</t>
    </rPh>
    <rPh sb="3" eb="4">
      <t>シュウ</t>
    </rPh>
    <rPh sb="4" eb="5">
      <t>ネツ</t>
    </rPh>
    <rPh sb="5" eb="6">
      <t>キ</t>
    </rPh>
    <rPh sb="7" eb="9">
      <t>セイノウ</t>
    </rPh>
    <rPh sb="10" eb="12">
      <t>ショウメイ</t>
    </rPh>
    <rPh sb="14" eb="16">
      <t>シリョウ</t>
    </rPh>
    <phoneticPr fontId="2"/>
  </si>
  <si>
    <t>バイオマス依存率計算書</t>
    <rPh sb="5" eb="7">
      <t>イゾン</t>
    </rPh>
    <rPh sb="7" eb="8">
      <t>リツ</t>
    </rPh>
    <rPh sb="8" eb="11">
      <t>ケイサンショ</t>
    </rPh>
    <phoneticPr fontId="2"/>
  </si>
  <si>
    <t>バイオマスの調達に係る資料</t>
    <rPh sb="6" eb="8">
      <t>チョウタツ</t>
    </rPh>
    <rPh sb="9" eb="10">
      <t>カカ</t>
    </rPh>
    <rPh sb="11" eb="13">
      <t>シリョウ</t>
    </rPh>
    <phoneticPr fontId="2"/>
  </si>
  <si>
    <t>灰の処分に係る資料</t>
    <rPh sb="0" eb="1">
      <t>ハイ</t>
    </rPh>
    <rPh sb="2" eb="4">
      <t>ショブン</t>
    </rPh>
    <rPh sb="5" eb="6">
      <t>カカ</t>
    </rPh>
    <rPh sb="7" eb="9">
      <t>シリョウ</t>
    </rPh>
    <phoneticPr fontId="2"/>
  </si>
  <si>
    <t>低位発熱量を証明する資料</t>
    <rPh sb="0" eb="2">
      <t>テイイ</t>
    </rPh>
    <rPh sb="2" eb="4">
      <t>ハツネツ</t>
    </rPh>
    <rPh sb="4" eb="5">
      <t>リョウ</t>
    </rPh>
    <rPh sb="6" eb="8">
      <t>ショウメイ</t>
    </rPh>
    <rPh sb="10" eb="12">
      <t>シリョウ</t>
    </rPh>
    <phoneticPr fontId="2"/>
  </si>
  <si>
    <t>バイオマス燃料利用計画</t>
    <rPh sb="5" eb="7">
      <t>ネンリョウ</t>
    </rPh>
    <rPh sb="7" eb="9">
      <t>リヨウ</t>
    </rPh>
    <rPh sb="9" eb="11">
      <t>ケイカク</t>
    </rPh>
    <phoneticPr fontId="2"/>
  </si>
  <si>
    <t>バイオマス燃料製造計画</t>
    <rPh sb="5" eb="7">
      <t>ネンリョウ</t>
    </rPh>
    <rPh sb="7" eb="9">
      <t>セイゾウ</t>
    </rPh>
    <rPh sb="9" eb="11">
      <t>ケイカク</t>
    </rPh>
    <phoneticPr fontId="2"/>
  </si>
  <si>
    <t>事業実施に関連する事項</t>
    <rPh sb="0" eb="2">
      <t>ジギョウ</t>
    </rPh>
    <rPh sb="2" eb="4">
      <t>ジッシ</t>
    </rPh>
    <rPh sb="5" eb="7">
      <t>カンレン</t>
    </rPh>
    <rPh sb="9" eb="11">
      <t>ジコウ</t>
    </rPh>
    <phoneticPr fontId="2"/>
  </si>
  <si>
    <t>事業実施体制</t>
    <rPh sb="0" eb="2">
      <t>ジギョウ</t>
    </rPh>
    <rPh sb="2" eb="4">
      <t>ジッシ</t>
    </rPh>
    <rPh sb="4" eb="6">
      <t>タイセイ</t>
    </rPh>
    <phoneticPr fontId="2"/>
  </si>
  <si>
    <t>3分の2要件に係る書類</t>
    <rPh sb="1" eb="2">
      <t>ブン</t>
    </rPh>
    <rPh sb="4" eb="6">
      <t>ヨウケン</t>
    </rPh>
    <rPh sb="7" eb="8">
      <t>カカ</t>
    </rPh>
    <rPh sb="9" eb="11">
      <t>ショルイ</t>
    </rPh>
    <phoneticPr fontId="2"/>
  </si>
  <si>
    <t>会社・団体概要（パンフレット等）</t>
    <rPh sb="0" eb="2">
      <t>カイシャ</t>
    </rPh>
    <rPh sb="3" eb="5">
      <t>ダンタイ</t>
    </rPh>
    <rPh sb="5" eb="7">
      <t>ガイヨウ</t>
    </rPh>
    <rPh sb="14" eb="15">
      <t>トウ</t>
    </rPh>
    <phoneticPr fontId="2"/>
  </si>
  <si>
    <t>財務諸表（貸借対照表）直近３期分</t>
    <rPh sb="0" eb="2">
      <t>ザイム</t>
    </rPh>
    <rPh sb="2" eb="4">
      <t>ショヒョウ</t>
    </rPh>
    <rPh sb="5" eb="10">
      <t>タイシャクタイショウヒョウ</t>
    </rPh>
    <rPh sb="11" eb="13">
      <t>チョッキン</t>
    </rPh>
    <rPh sb="14" eb="15">
      <t>キ</t>
    </rPh>
    <rPh sb="15" eb="16">
      <t>ブン</t>
    </rPh>
    <phoneticPr fontId="2"/>
  </si>
  <si>
    <t>登記簿（履歴事項全部証明書の原本）</t>
    <rPh sb="0" eb="3">
      <t>トウキボ</t>
    </rPh>
    <rPh sb="4" eb="6">
      <t>リレキ</t>
    </rPh>
    <rPh sb="6" eb="8">
      <t>ジコウ</t>
    </rPh>
    <rPh sb="8" eb="10">
      <t>ゼンブ</t>
    </rPh>
    <rPh sb="10" eb="13">
      <t>ショウメイショ</t>
    </rPh>
    <rPh sb="14" eb="16">
      <t>ゲンポン</t>
    </rPh>
    <phoneticPr fontId="2"/>
  </si>
  <si>
    <t>リース契約書及びリース計算書</t>
    <rPh sb="3" eb="6">
      <t>ケイヤクショ</t>
    </rPh>
    <rPh sb="6" eb="7">
      <t>オヨ</t>
    </rPh>
    <rPh sb="11" eb="14">
      <t>ケイサンショ</t>
    </rPh>
    <phoneticPr fontId="2"/>
  </si>
  <si>
    <t>再エネ設備の保有者とすべての熱利用者との契約書</t>
    <rPh sb="0" eb="1">
      <t>サイ</t>
    </rPh>
    <rPh sb="3" eb="5">
      <t>セツビ</t>
    </rPh>
    <rPh sb="6" eb="9">
      <t>ホユウシャ</t>
    </rPh>
    <rPh sb="14" eb="15">
      <t>ネツ</t>
    </rPh>
    <rPh sb="15" eb="17">
      <t>リヨウ</t>
    </rPh>
    <rPh sb="17" eb="18">
      <t>シャ</t>
    </rPh>
    <rPh sb="20" eb="23">
      <t>ケイヤクショ</t>
    </rPh>
    <phoneticPr fontId="2"/>
  </si>
  <si>
    <t>利用許可書、賃貸借契約書等</t>
    <rPh sb="0" eb="2">
      <t>リヨウ</t>
    </rPh>
    <rPh sb="2" eb="5">
      <t>キョカショ</t>
    </rPh>
    <rPh sb="6" eb="9">
      <t>チンタイシャク</t>
    </rPh>
    <rPh sb="9" eb="12">
      <t>ケイヤクショ</t>
    </rPh>
    <rPh sb="12" eb="13">
      <t>トウ</t>
    </rPh>
    <phoneticPr fontId="2"/>
  </si>
  <si>
    <t>金融機関から確実に融資されることが判る書類</t>
    <rPh sb="0" eb="2">
      <t>キンユウ</t>
    </rPh>
    <rPh sb="2" eb="4">
      <t>キカン</t>
    </rPh>
    <rPh sb="6" eb="8">
      <t>カクジツ</t>
    </rPh>
    <rPh sb="9" eb="11">
      <t>ユウシ</t>
    </rPh>
    <rPh sb="17" eb="18">
      <t>ワカ</t>
    </rPh>
    <rPh sb="19" eb="21">
      <t>ショルイ</t>
    </rPh>
    <phoneticPr fontId="2"/>
  </si>
  <si>
    <t>添付資料1</t>
    <rPh sb="0" eb="2">
      <t>テンプ</t>
    </rPh>
    <rPh sb="2" eb="4">
      <t>シリョウ</t>
    </rPh>
    <phoneticPr fontId="2"/>
  </si>
  <si>
    <t>添付資料2</t>
    <rPh sb="0" eb="2">
      <t>テンプ</t>
    </rPh>
    <rPh sb="2" eb="4">
      <t>シリョウ</t>
    </rPh>
    <phoneticPr fontId="2"/>
  </si>
  <si>
    <t>添付資料3</t>
    <rPh sb="0" eb="2">
      <t>テンプ</t>
    </rPh>
    <rPh sb="2" eb="4">
      <t>シリョウ</t>
    </rPh>
    <phoneticPr fontId="2"/>
  </si>
  <si>
    <t>添付資料4</t>
    <rPh sb="0" eb="2">
      <t>テンプ</t>
    </rPh>
    <rPh sb="2" eb="4">
      <t>シリョウ</t>
    </rPh>
    <phoneticPr fontId="2"/>
  </si>
  <si>
    <t>添付資料5</t>
    <rPh sb="0" eb="2">
      <t>テンプ</t>
    </rPh>
    <rPh sb="2" eb="4">
      <t>シリョウ</t>
    </rPh>
    <phoneticPr fontId="2"/>
  </si>
  <si>
    <t>添付資料6</t>
    <rPh sb="0" eb="2">
      <t>テンプ</t>
    </rPh>
    <rPh sb="2" eb="4">
      <t>シリョウ</t>
    </rPh>
    <phoneticPr fontId="2"/>
  </si>
  <si>
    <t>添付資料7</t>
    <rPh sb="0" eb="2">
      <t>テンプ</t>
    </rPh>
    <rPh sb="2" eb="4">
      <t>シリョウ</t>
    </rPh>
    <phoneticPr fontId="2"/>
  </si>
  <si>
    <t>添付資料9</t>
    <rPh sb="0" eb="2">
      <t>テンプ</t>
    </rPh>
    <rPh sb="2" eb="4">
      <t>シリョウ</t>
    </rPh>
    <phoneticPr fontId="2"/>
  </si>
  <si>
    <t>自由書式</t>
    <rPh sb="0" eb="2">
      <t>ジユウ</t>
    </rPh>
    <rPh sb="2" eb="4">
      <t>ショシキ</t>
    </rPh>
    <phoneticPr fontId="2"/>
  </si>
  <si>
    <t>Excel様式</t>
    <rPh sb="5" eb="7">
      <t>ヨウシキ</t>
    </rPh>
    <phoneticPr fontId="2"/>
  </si>
  <si>
    <t>Excel様式</t>
    <phoneticPr fontId="2"/>
  </si>
  <si>
    <t>△</t>
    <phoneticPr fontId="2"/>
  </si>
  <si>
    <t>必要な場合のみ</t>
    <rPh sb="0" eb="2">
      <t>ヒツヨウ</t>
    </rPh>
    <rPh sb="3" eb="5">
      <t>バアイ</t>
    </rPh>
    <phoneticPr fontId="2"/>
  </si>
  <si>
    <t>備考</t>
    <rPh sb="0" eb="2">
      <t>ビコウ</t>
    </rPh>
    <phoneticPr fontId="2"/>
  </si>
  <si>
    <t>2</t>
    <phoneticPr fontId="2"/>
  </si>
  <si>
    <t>-</t>
    <phoneticPr fontId="2"/>
  </si>
  <si>
    <t>交付申請書</t>
    <rPh sb="0" eb="2">
      <t>コウフ</t>
    </rPh>
    <rPh sb="2" eb="4">
      <t>シンセイ</t>
    </rPh>
    <rPh sb="4" eb="5">
      <t>ショ</t>
    </rPh>
    <phoneticPr fontId="2"/>
  </si>
  <si>
    <t>実施計画書</t>
    <rPh sb="0" eb="2">
      <t>ジッシ</t>
    </rPh>
    <rPh sb="2" eb="5">
      <t>ケイカクショ</t>
    </rPh>
    <phoneticPr fontId="2"/>
  </si>
  <si>
    <t>添付資料</t>
    <rPh sb="0" eb="2">
      <t>テンプ</t>
    </rPh>
    <rPh sb="2" eb="4">
      <t>シリョウ</t>
    </rPh>
    <phoneticPr fontId="2"/>
  </si>
  <si>
    <t>ポリプロピレン(PP)</t>
    <phoneticPr fontId="26"/>
  </si>
  <si>
    <t>バイオマス燃料製造</t>
  </si>
  <si>
    <t>雪氷熱利用</t>
  </si>
  <si>
    <t>太陽光発電</t>
    <rPh sb="0" eb="3">
      <t>タイヨウコウ</t>
    </rPh>
    <rPh sb="3" eb="5">
      <t>ハツデン</t>
    </rPh>
    <phoneticPr fontId="2"/>
  </si>
  <si>
    <t>風力発電</t>
    <rPh sb="0" eb="2">
      <t>フウリョク</t>
    </rPh>
    <rPh sb="2" eb="4">
      <t>ハツデン</t>
    </rPh>
    <phoneticPr fontId="2"/>
  </si>
  <si>
    <t>バイオマス発電</t>
    <rPh sb="5" eb="7">
      <t>ハツデン</t>
    </rPh>
    <phoneticPr fontId="2"/>
  </si>
  <si>
    <t>水力発電</t>
    <rPh sb="0" eb="2">
      <t>スイリョク</t>
    </rPh>
    <rPh sb="2" eb="4">
      <t>ハツデン</t>
    </rPh>
    <phoneticPr fontId="2"/>
  </si>
  <si>
    <t>地熱発電</t>
    <rPh sb="0" eb="2">
      <t>チネツ</t>
    </rPh>
    <rPh sb="2" eb="4">
      <t>ハツデン</t>
    </rPh>
    <phoneticPr fontId="2"/>
  </si>
  <si>
    <t>設置場所（建物または土地）の登記簿謄本（全部事項証明書）</t>
    <rPh sb="0" eb="2">
      <t>セッチ</t>
    </rPh>
    <rPh sb="2" eb="4">
      <t>バショ</t>
    </rPh>
    <rPh sb="5" eb="7">
      <t>タテモノ</t>
    </rPh>
    <rPh sb="10" eb="12">
      <t>トチ</t>
    </rPh>
    <rPh sb="14" eb="17">
      <t>トウキボ</t>
    </rPh>
    <rPh sb="17" eb="19">
      <t>トウホン</t>
    </rPh>
    <rPh sb="20" eb="22">
      <t>ゼンブ</t>
    </rPh>
    <rPh sb="22" eb="24">
      <t>ジコウ</t>
    </rPh>
    <rPh sb="24" eb="27">
      <t>ショウメイショ</t>
    </rPh>
    <phoneticPr fontId="2"/>
  </si>
  <si>
    <t>補助対象設備の
規模・能力</t>
    <rPh sb="0" eb="2">
      <t>ホジョ</t>
    </rPh>
    <rPh sb="2" eb="4">
      <t>タイショウ</t>
    </rPh>
    <rPh sb="4" eb="6">
      <t>セツビ</t>
    </rPh>
    <rPh sb="8" eb="10">
      <t>キボ</t>
    </rPh>
    <rPh sb="11" eb="13">
      <t>ノウリョク</t>
    </rPh>
    <phoneticPr fontId="2"/>
  </si>
  <si>
    <t>給湯</t>
    <rPh sb="0" eb="2">
      <t>キュウトウ</t>
    </rPh>
    <phoneticPr fontId="2"/>
  </si>
  <si>
    <t>空調</t>
    <rPh sb="0" eb="2">
      <t>クウチョウ</t>
    </rPh>
    <phoneticPr fontId="2"/>
  </si>
  <si>
    <t>融雪</t>
    <rPh sb="0" eb="2">
      <t>ユウセツ</t>
    </rPh>
    <phoneticPr fontId="2"/>
  </si>
  <si>
    <r>
      <t>ＭＪ/Ｎｍ</t>
    </r>
    <r>
      <rPr>
        <vertAlign val="superscript"/>
        <sz val="11"/>
        <color indexed="8"/>
        <rFont val="ＭＳ 明朝"/>
        <family val="1"/>
        <charset val="128"/>
      </rPr>
      <t>３</t>
    </r>
    <phoneticPr fontId="2"/>
  </si>
  <si>
    <r>
      <t>ｋｇ</t>
    </r>
    <r>
      <rPr>
        <sz val="11"/>
        <color indexed="8"/>
        <rFont val="ＭＳ 明朝"/>
        <family val="1"/>
        <charset val="128"/>
      </rPr>
      <t>/ｈ</t>
    </r>
    <phoneticPr fontId="2"/>
  </si>
  <si>
    <t>ＭＪ/ｋｇ</t>
    <phoneticPr fontId="2"/>
  </si>
  <si>
    <t>担当連絡先１</t>
    <rPh sb="0" eb="2">
      <t>タントウ</t>
    </rPh>
    <rPh sb="2" eb="5">
      <t>レンラクサキ</t>
    </rPh>
    <phoneticPr fontId="2"/>
  </si>
  <si>
    <t>担当連絡先２</t>
    <rPh sb="0" eb="2">
      <t>タントウ</t>
    </rPh>
    <rPh sb="2" eb="5">
      <t>レンラクサキ</t>
    </rPh>
    <phoneticPr fontId="2"/>
  </si>
  <si>
    <t>事業者名</t>
    <rPh sb="0" eb="3">
      <t>ジギョウシャ</t>
    </rPh>
    <rPh sb="3" eb="4">
      <t>メイ</t>
    </rPh>
    <phoneticPr fontId="2"/>
  </si>
  <si>
    <t>データ</t>
    <phoneticPr fontId="2"/>
  </si>
  <si>
    <t>データ参照元</t>
    <rPh sb="3" eb="5">
      <t>サンショウ</t>
    </rPh>
    <rPh sb="5" eb="6">
      <t>モト</t>
    </rPh>
    <phoneticPr fontId="2"/>
  </si>
  <si>
    <t>補助事業に要する経費</t>
    <rPh sb="0" eb="2">
      <t>ホジョ</t>
    </rPh>
    <rPh sb="2" eb="4">
      <t>ジギョウ</t>
    </rPh>
    <rPh sb="5" eb="6">
      <t>ヨウ</t>
    </rPh>
    <rPh sb="8" eb="10">
      <t>ケイヒ</t>
    </rPh>
    <phoneticPr fontId="3"/>
  </si>
  <si>
    <t>申請対象年度</t>
    <rPh sb="0" eb="2">
      <t>シンセイ</t>
    </rPh>
    <rPh sb="2" eb="4">
      <t>タイショウ</t>
    </rPh>
    <rPh sb="4" eb="6">
      <t>ネンド</t>
    </rPh>
    <phoneticPr fontId="2"/>
  </si>
  <si>
    <t>他年度１</t>
    <rPh sb="0" eb="1">
      <t>ホカ</t>
    </rPh>
    <rPh sb="1" eb="3">
      <t>ネンド</t>
    </rPh>
    <phoneticPr fontId="2"/>
  </si>
  <si>
    <t>他年度２</t>
    <rPh sb="0" eb="1">
      <t>ホカ</t>
    </rPh>
    <rPh sb="1" eb="3">
      <t>ネンド</t>
    </rPh>
    <phoneticPr fontId="2"/>
  </si>
  <si>
    <t>他年度３</t>
    <rPh sb="0" eb="1">
      <t>ホカ</t>
    </rPh>
    <rPh sb="1" eb="3">
      <t>ネンド</t>
    </rPh>
    <phoneticPr fontId="2"/>
  </si>
  <si>
    <t>何年目か</t>
    <rPh sb="0" eb="3">
      <t>ナンネンメ</t>
    </rPh>
    <phoneticPr fontId="2"/>
  </si>
  <si>
    <t>-</t>
    <phoneticPr fontId="2"/>
  </si>
  <si>
    <t>-</t>
    <phoneticPr fontId="2"/>
  </si>
  <si>
    <t>1/1</t>
    <phoneticPr fontId="2"/>
  </si>
  <si>
    <t>1/2</t>
    <phoneticPr fontId="2"/>
  </si>
  <si>
    <t>1/3</t>
    <phoneticPr fontId="2"/>
  </si>
  <si>
    <t>1/4</t>
    <phoneticPr fontId="2"/>
  </si>
  <si>
    <t>2/2</t>
    <phoneticPr fontId="2"/>
  </si>
  <si>
    <t>2/3</t>
    <phoneticPr fontId="2"/>
  </si>
  <si>
    <t>2/4</t>
    <phoneticPr fontId="2"/>
  </si>
  <si>
    <t>3/3</t>
    <phoneticPr fontId="2"/>
  </si>
  <si>
    <t>3/4</t>
    <phoneticPr fontId="2"/>
  </si>
  <si>
    <t>4/4</t>
    <phoneticPr fontId="2"/>
  </si>
  <si>
    <t>コード表</t>
    <rPh sb="3" eb="4">
      <t>ヒョウ</t>
    </rPh>
    <phoneticPr fontId="2"/>
  </si>
  <si>
    <t>コード</t>
    <phoneticPr fontId="2"/>
  </si>
  <si>
    <t>計算</t>
    <rPh sb="0" eb="1">
      <t>ケイサン</t>
    </rPh>
    <phoneticPr fontId="2"/>
  </si>
  <si>
    <t>計算</t>
    <rPh sb="0" eb="2">
      <t>ケイサン</t>
    </rPh>
    <phoneticPr fontId="2"/>
  </si>
  <si>
    <t>基本情報入力　エネ種１</t>
    <rPh sb="0" eb="2">
      <t>キホン</t>
    </rPh>
    <rPh sb="2" eb="4">
      <t>ジョウホウ</t>
    </rPh>
    <rPh sb="4" eb="6">
      <t>ニュウリョク</t>
    </rPh>
    <rPh sb="9" eb="10">
      <t>シュ</t>
    </rPh>
    <phoneticPr fontId="2"/>
  </si>
  <si>
    <t>設備費１</t>
    <rPh sb="0" eb="2">
      <t>セツビ</t>
    </rPh>
    <rPh sb="2" eb="3">
      <t>ヒ</t>
    </rPh>
    <phoneticPr fontId="2"/>
  </si>
  <si>
    <t>設備費２</t>
    <rPh sb="0" eb="2">
      <t>セツビ</t>
    </rPh>
    <rPh sb="2" eb="3">
      <t>ヒ</t>
    </rPh>
    <phoneticPr fontId="2"/>
  </si>
  <si>
    <t>設備費３</t>
    <rPh sb="0" eb="2">
      <t>セツビ</t>
    </rPh>
    <rPh sb="2" eb="3">
      <t>ヒ</t>
    </rPh>
    <phoneticPr fontId="2"/>
  </si>
  <si>
    <t>設備費４</t>
    <rPh sb="0" eb="2">
      <t>セツビ</t>
    </rPh>
    <rPh sb="2" eb="3">
      <t>ヒ</t>
    </rPh>
    <phoneticPr fontId="2"/>
  </si>
  <si>
    <t>設備費５</t>
    <rPh sb="0" eb="2">
      <t>セツビ</t>
    </rPh>
    <rPh sb="2" eb="3">
      <t>ヒ</t>
    </rPh>
    <phoneticPr fontId="2"/>
  </si>
  <si>
    <t>設備費６</t>
    <rPh sb="0" eb="2">
      <t>セツビ</t>
    </rPh>
    <rPh sb="2" eb="3">
      <t>ヒ</t>
    </rPh>
    <phoneticPr fontId="2"/>
  </si>
  <si>
    <t>設備費７</t>
    <rPh sb="0" eb="2">
      <t>セツビ</t>
    </rPh>
    <rPh sb="2" eb="3">
      <t>ヒ</t>
    </rPh>
    <phoneticPr fontId="2"/>
  </si>
  <si>
    <t>設備費８</t>
    <rPh sb="0" eb="2">
      <t>セツビ</t>
    </rPh>
    <rPh sb="2" eb="3">
      <t>ヒ</t>
    </rPh>
    <phoneticPr fontId="2"/>
  </si>
  <si>
    <t>設備費９</t>
    <rPh sb="0" eb="2">
      <t>セツビ</t>
    </rPh>
    <rPh sb="2" eb="3">
      <t>ヒ</t>
    </rPh>
    <phoneticPr fontId="2"/>
  </si>
  <si>
    <t>設備費１０</t>
    <rPh sb="0" eb="2">
      <t>セツビ</t>
    </rPh>
    <rPh sb="2" eb="3">
      <t>ヒ</t>
    </rPh>
    <phoneticPr fontId="2"/>
  </si>
  <si>
    <t>数値表</t>
    <rPh sb="0" eb="2">
      <t>スウチ</t>
    </rPh>
    <rPh sb="2" eb="3">
      <t>ヒョウ</t>
    </rPh>
    <phoneticPr fontId="2"/>
  </si>
  <si>
    <t>工事費１</t>
    <rPh sb="0" eb="2">
      <t>コウジ</t>
    </rPh>
    <rPh sb="2" eb="3">
      <t>ヒ</t>
    </rPh>
    <phoneticPr fontId="2"/>
  </si>
  <si>
    <t>工事費２</t>
    <rPh sb="0" eb="2">
      <t>コウジ</t>
    </rPh>
    <rPh sb="2" eb="3">
      <t>ヒ</t>
    </rPh>
    <phoneticPr fontId="2"/>
  </si>
  <si>
    <t>工事費３</t>
    <rPh sb="0" eb="2">
      <t>コウジ</t>
    </rPh>
    <rPh sb="2" eb="3">
      <t>ヒ</t>
    </rPh>
    <phoneticPr fontId="2"/>
  </si>
  <si>
    <t>工事費４</t>
    <rPh sb="0" eb="2">
      <t>コウジ</t>
    </rPh>
    <rPh sb="2" eb="3">
      <t>ヒ</t>
    </rPh>
    <phoneticPr fontId="2"/>
  </si>
  <si>
    <t>工事費５</t>
    <rPh sb="0" eb="2">
      <t>コウジ</t>
    </rPh>
    <rPh sb="2" eb="3">
      <t>ヒ</t>
    </rPh>
    <phoneticPr fontId="2"/>
  </si>
  <si>
    <t>工事費６</t>
    <rPh sb="0" eb="2">
      <t>コウジ</t>
    </rPh>
    <rPh sb="2" eb="3">
      <t>ヒ</t>
    </rPh>
    <phoneticPr fontId="2"/>
  </si>
  <si>
    <t>工事費７</t>
    <rPh sb="0" eb="2">
      <t>コウジ</t>
    </rPh>
    <rPh sb="2" eb="3">
      <t>ヒ</t>
    </rPh>
    <phoneticPr fontId="2"/>
  </si>
  <si>
    <t>汎用入力規則（工事費の内訳）とエネ種１</t>
    <rPh sb="0" eb="2">
      <t>ハンヨウ</t>
    </rPh>
    <rPh sb="2" eb="4">
      <t>ニュウリョク</t>
    </rPh>
    <rPh sb="4" eb="6">
      <t>キソク</t>
    </rPh>
    <rPh sb="7" eb="10">
      <t>コウジヒ</t>
    </rPh>
    <rPh sb="11" eb="13">
      <t>ウチワケ</t>
    </rPh>
    <rPh sb="17" eb="18">
      <t>シュ</t>
    </rPh>
    <phoneticPr fontId="2"/>
  </si>
  <si>
    <t>汎用入力規則（機器リスト）とエネ種１</t>
    <rPh sb="0" eb="2">
      <t>ハンヨウ</t>
    </rPh>
    <rPh sb="2" eb="4">
      <t>ニュウリョク</t>
    </rPh>
    <rPh sb="4" eb="6">
      <t>キソク</t>
    </rPh>
    <rPh sb="7" eb="9">
      <t>キキ</t>
    </rPh>
    <rPh sb="16" eb="17">
      <t>シュ</t>
    </rPh>
    <phoneticPr fontId="2"/>
  </si>
  <si>
    <t>コード表より取得</t>
    <rPh sb="3" eb="4">
      <t>ヒョウ</t>
    </rPh>
    <rPh sb="6" eb="8">
      <t>シュトク</t>
    </rPh>
    <phoneticPr fontId="2"/>
  </si>
  <si>
    <t>他年度１メッセージ</t>
    <rPh sb="0" eb="1">
      <t>ホカ</t>
    </rPh>
    <rPh sb="1" eb="3">
      <t>ネンド</t>
    </rPh>
    <phoneticPr fontId="2"/>
  </si>
  <si>
    <t>他年度２メッセージ</t>
    <rPh sb="0" eb="1">
      <t>ホカ</t>
    </rPh>
    <rPh sb="1" eb="3">
      <t>ネンド</t>
    </rPh>
    <phoneticPr fontId="2"/>
  </si>
  <si>
    <t>他年度３メッセージ</t>
    <rPh sb="0" eb="1">
      <t>ホカ</t>
    </rPh>
    <rPh sb="1" eb="3">
      <t>ネンド</t>
    </rPh>
    <phoneticPr fontId="2"/>
  </si>
  <si>
    <t>※過年度の実績報告内容に即して記入してください。</t>
  </si>
  <si>
    <t>※来年度以降の事業計画に基づいて記入してください。</t>
    <rPh sb="1" eb="4">
      <t>ライネンド</t>
    </rPh>
    <rPh sb="4" eb="6">
      <t>イコウ</t>
    </rPh>
    <rPh sb="7" eb="9">
      <t>ジギョウ</t>
    </rPh>
    <rPh sb="9" eb="11">
      <t>ケイカク</t>
    </rPh>
    <rPh sb="12" eb="13">
      <t>モト</t>
    </rPh>
    <rPh sb="16" eb="18">
      <t>キニュウ</t>
    </rPh>
    <phoneticPr fontId="15"/>
  </si>
  <si>
    <t>※事業年度外のため、本シートは提出の必要はありません。</t>
    <rPh sb="1" eb="3">
      <t>ジギョウ</t>
    </rPh>
    <rPh sb="3" eb="5">
      <t>ネンド</t>
    </rPh>
    <rPh sb="5" eb="6">
      <t>ガイ</t>
    </rPh>
    <rPh sb="10" eb="11">
      <t>ホン</t>
    </rPh>
    <rPh sb="15" eb="17">
      <t>テイシュツ</t>
    </rPh>
    <rPh sb="18" eb="20">
      <t>ヒツヨウ</t>
    </rPh>
    <phoneticPr fontId="15"/>
  </si>
  <si>
    <t>メッセージ分岐１</t>
    <rPh sb="5" eb="7">
      <t>ブンキ</t>
    </rPh>
    <phoneticPr fontId="2"/>
  </si>
  <si>
    <t>メッセージ分岐１より取得</t>
    <rPh sb="5" eb="7">
      <t>ブンキ</t>
    </rPh>
    <rPh sb="10" eb="12">
      <t>シュトク</t>
    </rPh>
    <phoneticPr fontId="2"/>
  </si>
  <si>
    <t>ｋｇ/ｈ</t>
    <phoneticPr fontId="26"/>
  </si>
  <si>
    <t>ＭＪ/ｈ</t>
    <phoneticPr fontId="25"/>
  </si>
  <si>
    <t>ＭＪ/ｋｇ</t>
    <phoneticPr fontId="26"/>
  </si>
  <si>
    <t>ＭＪ/ｈ</t>
    <phoneticPr fontId="26"/>
  </si>
  <si>
    <t>ＭＪ/ｈ</t>
    <phoneticPr fontId="26"/>
  </si>
  <si>
    <t>設備コード表</t>
    <rPh sb="0" eb="2">
      <t>セツビ</t>
    </rPh>
    <rPh sb="5" eb="6">
      <t>ヒョウ</t>
    </rPh>
    <phoneticPr fontId="2"/>
  </si>
  <si>
    <t>給湯</t>
    <rPh sb="0" eb="2">
      <t>キュウトウ</t>
    </rPh>
    <phoneticPr fontId="2"/>
  </si>
  <si>
    <t>空調</t>
    <rPh sb="0" eb="2">
      <t>クウチョウ</t>
    </rPh>
    <phoneticPr fontId="2"/>
  </si>
  <si>
    <t>融雪</t>
    <rPh sb="0" eb="2">
      <t>ユウセツ</t>
    </rPh>
    <phoneticPr fontId="2"/>
  </si>
  <si>
    <t>-</t>
    <phoneticPr fontId="2"/>
  </si>
  <si>
    <t>補助事業に要する経費（設備費）（実施年度）</t>
    <rPh sb="0" eb="2">
      <t>ホジョ</t>
    </rPh>
    <rPh sb="2" eb="4">
      <t>ジギョウ</t>
    </rPh>
    <rPh sb="5" eb="6">
      <t>ヨウ</t>
    </rPh>
    <rPh sb="8" eb="10">
      <t>ケイヒ</t>
    </rPh>
    <rPh sb="11" eb="13">
      <t>セツビ</t>
    </rPh>
    <rPh sb="13" eb="14">
      <t>ヒ</t>
    </rPh>
    <rPh sb="16" eb="18">
      <t>ジッシ</t>
    </rPh>
    <rPh sb="18" eb="20">
      <t>ネンド</t>
    </rPh>
    <phoneticPr fontId="2"/>
  </si>
  <si>
    <t>補助事業に要する経費（設計費）（実施年度）</t>
    <rPh sb="0" eb="2">
      <t>ホジョ</t>
    </rPh>
    <rPh sb="2" eb="4">
      <t>ジギョウ</t>
    </rPh>
    <rPh sb="5" eb="6">
      <t>ヨウ</t>
    </rPh>
    <rPh sb="8" eb="10">
      <t>ケイヒ</t>
    </rPh>
    <rPh sb="11" eb="13">
      <t>セッケイ</t>
    </rPh>
    <rPh sb="13" eb="14">
      <t>ヒ</t>
    </rPh>
    <rPh sb="16" eb="18">
      <t>ジッシ</t>
    </rPh>
    <rPh sb="18" eb="20">
      <t>ネンド</t>
    </rPh>
    <phoneticPr fontId="2"/>
  </si>
  <si>
    <t>補助事業に要する経費（工事費）（実施年度）</t>
    <rPh sb="0" eb="2">
      <t>ホジョ</t>
    </rPh>
    <rPh sb="2" eb="4">
      <t>ジギョウ</t>
    </rPh>
    <rPh sb="5" eb="6">
      <t>ヨウ</t>
    </rPh>
    <rPh sb="8" eb="10">
      <t>ケイヒ</t>
    </rPh>
    <rPh sb="11" eb="14">
      <t>コウジヒ</t>
    </rPh>
    <rPh sb="16" eb="18">
      <t>ジッシ</t>
    </rPh>
    <rPh sb="18" eb="20">
      <t>ネンド</t>
    </rPh>
    <phoneticPr fontId="2"/>
  </si>
  <si>
    <t>補助事業に要する経費（消費税）（実施年度）</t>
    <rPh sb="0" eb="2">
      <t>ホジョ</t>
    </rPh>
    <rPh sb="2" eb="4">
      <t>ジギョウ</t>
    </rPh>
    <rPh sb="5" eb="6">
      <t>ヨウ</t>
    </rPh>
    <rPh sb="8" eb="10">
      <t>ケイヒ</t>
    </rPh>
    <rPh sb="11" eb="14">
      <t>ショウヒゼイ</t>
    </rPh>
    <rPh sb="16" eb="18">
      <t>ジッシ</t>
    </rPh>
    <rPh sb="18" eb="20">
      <t>ネンド</t>
    </rPh>
    <phoneticPr fontId="2"/>
  </si>
  <si>
    <t>補助対象経費（設計費）（実施年度）</t>
    <rPh sb="0" eb="2">
      <t>ホジョ</t>
    </rPh>
    <rPh sb="2" eb="4">
      <t>タイショウ</t>
    </rPh>
    <rPh sb="4" eb="6">
      <t>ケイヒ</t>
    </rPh>
    <rPh sb="7" eb="9">
      <t>セッケイ</t>
    </rPh>
    <rPh sb="9" eb="10">
      <t>ヒ</t>
    </rPh>
    <rPh sb="12" eb="14">
      <t>ジッシ</t>
    </rPh>
    <rPh sb="14" eb="16">
      <t>ネンド</t>
    </rPh>
    <phoneticPr fontId="2"/>
  </si>
  <si>
    <t>補助対象経費（設備費）（実施年度）</t>
    <rPh sb="0" eb="2">
      <t>ホジョ</t>
    </rPh>
    <rPh sb="2" eb="4">
      <t>タイショウ</t>
    </rPh>
    <rPh sb="4" eb="6">
      <t>ケイヒ</t>
    </rPh>
    <rPh sb="7" eb="9">
      <t>セツビ</t>
    </rPh>
    <rPh sb="9" eb="10">
      <t>ヒ</t>
    </rPh>
    <rPh sb="12" eb="14">
      <t>ジッシ</t>
    </rPh>
    <rPh sb="14" eb="16">
      <t>ネンド</t>
    </rPh>
    <phoneticPr fontId="2"/>
  </si>
  <si>
    <t>補助対象経費（工事費）（実施年度）</t>
    <rPh sb="0" eb="2">
      <t>ホジョ</t>
    </rPh>
    <rPh sb="2" eb="4">
      <t>タイショウ</t>
    </rPh>
    <rPh sb="4" eb="6">
      <t>ケイヒ</t>
    </rPh>
    <rPh sb="7" eb="10">
      <t>コウジヒ</t>
    </rPh>
    <rPh sb="12" eb="14">
      <t>ジッシ</t>
    </rPh>
    <rPh sb="14" eb="16">
      <t>ネンド</t>
    </rPh>
    <phoneticPr fontId="2"/>
  </si>
  <si>
    <t>補助金の交付申請予定額（設計費）（実施年度）</t>
    <rPh sb="0" eb="3">
      <t>ホジョキン</t>
    </rPh>
    <rPh sb="4" eb="6">
      <t>コウフ</t>
    </rPh>
    <rPh sb="6" eb="8">
      <t>シンセイ</t>
    </rPh>
    <rPh sb="8" eb="10">
      <t>ヨテイ</t>
    </rPh>
    <rPh sb="10" eb="11">
      <t>ガク</t>
    </rPh>
    <rPh sb="12" eb="14">
      <t>セッケイ</t>
    </rPh>
    <rPh sb="14" eb="15">
      <t>ヒ</t>
    </rPh>
    <rPh sb="17" eb="19">
      <t>ジッシ</t>
    </rPh>
    <rPh sb="19" eb="21">
      <t>ネンド</t>
    </rPh>
    <phoneticPr fontId="2"/>
  </si>
  <si>
    <t>補助金の交付申請予定額（設備費）（実施年度）</t>
    <rPh sb="0" eb="3">
      <t>ホジョキン</t>
    </rPh>
    <rPh sb="4" eb="6">
      <t>コウフ</t>
    </rPh>
    <rPh sb="6" eb="8">
      <t>シンセイ</t>
    </rPh>
    <rPh sb="8" eb="10">
      <t>ヨテイ</t>
    </rPh>
    <rPh sb="10" eb="11">
      <t>ガク</t>
    </rPh>
    <rPh sb="12" eb="14">
      <t>セツビ</t>
    </rPh>
    <rPh sb="14" eb="15">
      <t>ヒ</t>
    </rPh>
    <rPh sb="17" eb="19">
      <t>ジッシ</t>
    </rPh>
    <rPh sb="19" eb="21">
      <t>ネンド</t>
    </rPh>
    <phoneticPr fontId="2"/>
  </si>
  <si>
    <t>補助金の交付申請予定額（工事費）（実施年度）</t>
    <rPh sb="0" eb="3">
      <t>ホジョキン</t>
    </rPh>
    <rPh sb="4" eb="6">
      <t>コウフ</t>
    </rPh>
    <rPh sb="6" eb="8">
      <t>シンセイ</t>
    </rPh>
    <rPh sb="8" eb="10">
      <t>ヨテイ</t>
    </rPh>
    <rPh sb="10" eb="11">
      <t>ガク</t>
    </rPh>
    <rPh sb="12" eb="15">
      <t>コウジヒ</t>
    </rPh>
    <rPh sb="17" eb="19">
      <t>ジッシ</t>
    </rPh>
    <rPh sb="19" eb="21">
      <t>ネンド</t>
    </rPh>
    <phoneticPr fontId="2"/>
  </si>
  <si>
    <t>補助事業に要する経費（設計費）（他年度１）</t>
    <rPh sb="0" eb="2">
      <t>ホジョ</t>
    </rPh>
    <rPh sb="2" eb="4">
      <t>ジギョウ</t>
    </rPh>
    <rPh sb="5" eb="6">
      <t>ヨウ</t>
    </rPh>
    <rPh sb="8" eb="10">
      <t>ケイヒ</t>
    </rPh>
    <rPh sb="11" eb="13">
      <t>セッケイ</t>
    </rPh>
    <rPh sb="13" eb="14">
      <t>ヒ</t>
    </rPh>
    <phoneticPr fontId="2"/>
  </si>
  <si>
    <t>補助事業に要する経費（設備費）（他年度１）</t>
    <rPh sb="0" eb="2">
      <t>ホジョ</t>
    </rPh>
    <rPh sb="2" eb="4">
      <t>ジギョウ</t>
    </rPh>
    <rPh sb="5" eb="6">
      <t>ヨウ</t>
    </rPh>
    <rPh sb="8" eb="10">
      <t>ケイヒ</t>
    </rPh>
    <rPh sb="11" eb="13">
      <t>セツビ</t>
    </rPh>
    <rPh sb="13" eb="14">
      <t>ヒ</t>
    </rPh>
    <phoneticPr fontId="2"/>
  </si>
  <si>
    <t>補助事業に要する経費（工事費）（他年度１）</t>
    <rPh sb="0" eb="2">
      <t>ホジョ</t>
    </rPh>
    <rPh sb="2" eb="4">
      <t>ジギョウ</t>
    </rPh>
    <rPh sb="5" eb="6">
      <t>ヨウ</t>
    </rPh>
    <rPh sb="8" eb="10">
      <t>ケイヒ</t>
    </rPh>
    <rPh sb="11" eb="14">
      <t>コウジヒ</t>
    </rPh>
    <phoneticPr fontId="2"/>
  </si>
  <si>
    <t>補助事業に要する経費（消費税）（他年度１）</t>
    <rPh sb="0" eb="2">
      <t>ホジョ</t>
    </rPh>
    <rPh sb="2" eb="4">
      <t>ジギョウ</t>
    </rPh>
    <rPh sb="5" eb="6">
      <t>ヨウ</t>
    </rPh>
    <rPh sb="8" eb="10">
      <t>ケイヒ</t>
    </rPh>
    <rPh sb="11" eb="14">
      <t>ショウヒゼイ</t>
    </rPh>
    <phoneticPr fontId="2"/>
  </si>
  <si>
    <t>補助対象経費（設計費）（他年度１）</t>
    <rPh sb="0" eb="2">
      <t>ホジョ</t>
    </rPh>
    <rPh sb="2" eb="4">
      <t>タイショウ</t>
    </rPh>
    <rPh sb="4" eb="6">
      <t>ケイヒ</t>
    </rPh>
    <rPh sb="7" eb="9">
      <t>セッケイ</t>
    </rPh>
    <rPh sb="9" eb="10">
      <t>ヒ</t>
    </rPh>
    <phoneticPr fontId="2"/>
  </si>
  <si>
    <t>補助対象経費（設備費）（他年度１）</t>
    <rPh sb="0" eb="2">
      <t>ホジョ</t>
    </rPh>
    <rPh sb="2" eb="4">
      <t>タイショウ</t>
    </rPh>
    <rPh sb="4" eb="6">
      <t>ケイヒ</t>
    </rPh>
    <rPh sb="7" eb="9">
      <t>セツビ</t>
    </rPh>
    <rPh sb="9" eb="10">
      <t>ヒ</t>
    </rPh>
    <phoneticPr fontId="2"/>
  </si>
  <si>
    <t>補助対象経費（工事費）（他年度１）</t>
    <rPh sb="0" eb="2">
      <t>ホジョ</t>
    </rPh>
    <rPh sb="2" eb="4">
      <t>タイショウ</t>
    </rPh>
    <rPh sb="4" eb="6">
      <t>ケイヒ</t>
    </rPh>
    <rPh sb="7" eb="10">
      <t>コウジヒ</t>
    </rPh>
    <phoneticPr fontId="2"/>
  </si>
  <si>
    <t>補助金の交付申請予定額（設計費）（他年度１）</t>
    <rPh sb="0" eb="3">
      <t>ホジョキン</t>
    </rPh>
    <rPh sb="4" eb="6">
      <t>コウフ</t>
    </rPh>
    <rPh sb="6" eb="8">
      <t>シンセイ</t>
    </rPh>
    <rPh sb="8" eb="10">
      <t>ヨテイ</t>
    </rPh>
    <rPh sb="10" eb="11">
      <t>ガク</t>
    </rPh>
    <rPh sb="12" eb="14">
      <t>セッケイ</t>
    </rPh>
    <rPh sb="14" eb="15">
      <t>ヒ</t>
    </rPh>
    <phoneticPr fontId="2"/>
  </si>
  <si>
    <t>補助金の交付申請予定額（設備費）（他年度１）</t>
    <rPh sb="0" eb="3">
      <t>ホジョキン</t>
    </rPh>
    <rPh sb="4" eb="6">
      <t>コウフ</t>
    </rPh>
    <rPh sb="6" eb="8">
      <t>シンセイ</t>
    </rPh>
    <rPh sb="8" eb="10">
      <t>ヨテイ</t>
    </rPh>
    <rPh sb="10" eb="11">
      <t>ガク</t>
    </rPh>
    <rPh sb="12" eb="14">
      <t>セツビ</t>
    </rPh>
    <rPh sb="14" eb="15">
      <t>ヒ</t>
    </rPh>
    <phoneticPr fontId="2"/>
  </si>
  <si>
    <t>補助金の交付申請予定額（工事費）（他年度１）</t>
    <rPh sb="0" eb="3">
      <t>ホジョキン</t>
    </rPh>
    <rPh sb="4" eb="6">
      <t>コウフ</t>
    </rPh>
    <rPh sb="6" eb="8">
      <t>シンセイ</t>
    </rPh>
    <rPh sb="8" eb="10">
      <t>ヨテイ</t>
    </rPh>
    <rPh sb="10" eb="11">
      <t>ガク</t>
    </rPh>
    <rPh sb="12" eb="15">
      <t>コウジヒ</t>
    </rPh>
    <phoneticPr fontId="2"/>
  </si>
  <si>
    <t>補助事業に要する経費（設計費）（他年度２）</t>
    <rPh sb="0" eb="2">
      <t>ホジョ</t>
    </rPh>
    <rPh sb="2" eb="4">
      <t>ジギョウ</t>
    </rPh>
    <rPh sb="5" eb="6">
      <t>ヨウ</t>
    </rPh>
    <rPh sb="8" eb="10">
      <t>ケイヒ</t>
    </rPh>
    <rPh sb="11" eb="13">
      <t>セッケイ</t>
    </rPh>
    <rPh sb="13" eb="14">
      <t>ヒ</t>
    </rPh>
    <phoneticPr fontId="2"/>
  </si>
  <si>
    <t>補助事業に要する経費（設備費）（他年度２）</t>
    <rPh sb="0" eb="2">
      <t>ホジョ</t>
    </rPh>
    <rPh sb="2" eb="4">
      <t>ジギョウ</t>
    </rPh>
    <rPh sb="5" eb="6">
      <t>ヨウ</t>
    </rPh>
    <rPh sb="8" eb="10">
      <t>ケイヒ</t>
    </rPh>
    <rPh sb="11" eb="13">
      <t>セツビ</t>
    </rPh>
    <rPh sb="13" eb="14">
      <t>ヒ</t>
    </rPh>
    <phoneticPr fontId="2"/>
  </si>
  <si>
    <t>補助事業に要する経費（工事費）（他年度２）</t>
    <rPh sb="0" eb="2">
      <t>ホジョ</t>
    </rPh>
    <rPh sb="2" eb="4">
      <t>ジギョウ</t>
    </rPh>
    <rPh sb="5" eb="6">
      <t>ヨウ</t>
    </rPh>
    <rPh sb="8" eb="10">
      <t>ケイヒ</t>
    </rPh>
    <rPh sb="11" eb="14">
      <t>コウジヒ</t>
    </rPh>
    <phoneticPr fontId="2"/>
  </si>
  <si>
    <t>補助事業に要する経費（消費税）（他年度２）</t>
    <rPh sb="0" eb="2">
      <t>ホジョ</t>
    </rPh>
    <rPh sb="2" eb="4">
      <t>ジギョウ</t>
    </rPh>
    <rPh sb="5" eb="6">
      <t>ヨウ</t>
    </rPh>
    <rPh sb="8" eb="10">
      <t>ケイヒ</t>
    </rPh>
    <rPh sb="11" eb="14">
      <t>ショウヒゼイ</t>
    </rPh>
    <phoneticPr fontId="2"/>
  </si>
  <si>
    <t>補助対象経費（設計費）（他年度２）</t>
    <rPh sb="0" eb="2">
      <t>ホジョ</t>
    </rPh>
    <rPh sb="2" eb="4">
      <t>タイショウ</t>
    </rPh>
    <rPh sb="4" eb="6">
      <t>ケイヒ</t>
    </rPh>
    <rPh sb="7" eb="9">
      <t>セッケイ</t>
    </rPh>
    <rPh sb="9" eb="10">
      <t>ヒ</t>
    </rPh>
    <phoneticPr fontId="2"/>
  </si>
  <si>
    <t>補助対象経費（設備費）（他年度２）</t>
    <rPh sb="0" eb="2">
      <t>ホジョ</t>
    </rPh>
    <rPh sb="2" eb="4">
      <t>タイショウ</t>
    </rPh>
    <rPh sb="4" eb="6">
      <t>ケイヒ</t>
    </rPh>
    <rPh sb="7" eb="9">
      <t>セツビ</t>
    </rPh>
    <rPh sb="9" eb="10">
      <t>ヒ</t>
    </rPh>
    <phoneticPr fontId="2"/>
  </si>
  <si>
    <t>補助対象経費（工事費）（他年度２）</t>
    <rPh sb="0" eb="2">
      <t>ホジョ</t>
    </rPh>
    <rPh sb="2" eb="4">
      <t>タイショウ</t>
    </rPh>
    <rPh sb="4" eb="6">
      <t>ケイヒ</t>
    </rPh>
    <rPh sb="7" eb="10">
      <t>コウジヒ</t>
    </rPh>
    <phoneticPr fontId="2"/>
  </si>
  <si>
    <t>補助金の交付申請予定額（設計費）（他年度２）</t>
    <rPh sb="0" eb="3">
      <t>ホジョキン</t>
    </rPh>
    <rPh sb="4" eb="6">
      <t>コウフ</t>
    </rPh>
    <rPh sb="6" eb="8">
      <t>シンセイ</t>
    </rPh>
    <rPh sb="8" eb="10">
      <t>ヨテイ</t>
    </rPh>
    <rPh sb="10" eb="11">
      <t>ガク</t>
    </rPh>
    <rPh sb="12" eb="14">
      <t>セッケイ</t>
    </rPh>
    <rPh sb="14" eb="15">
      <t>ヒ</t>
    </rPh>
    <phoneticPr fontId="2"/>
  </si>
  <si>
    <t>補助金の交付申請予定額（設備費）（他年度２）</t>
    <rPh sb="0" eb="3">
      <t>ホジョキン</t>
    </rPh>
    <rPh sb="4" eb="6">
      <t>コウフ</t>
    </rPh>
    <rPh sb="6" eb="8">
      <t>シンセイ</t>
    </rPh>
    <rPh sb="8" eb="10">
      <t>ヨテイ</t>
    </rPh>
    <rPh sb="10" eb="11">
      <t>ガク</t>
    </rPh>
    <rPh sb="12" eb="14">
      <t>セツビ</t>
    </rPh>
    <rPh sb="14" eb="15">
      <t>ヒ</t>
    </rPh>
    <phoneticPr fontId="2"/>
  </si>
  <si>
    <t>補助金の交付申請予定額（工事費）（他年度２）</t>
    <rPh sb="0" eb="3">
      <t>ホジョキン</t>
    </rPh>
    <rPh sb="4" eb="6">
      <t>コウフ</t>
    </rPh>
    <rPh sb="6" eb="8">
      <t>シンセイ</t>
    </rPh>
    <rPh sb="8" eb="10">
      <t>ヨテイ</t>
    </rPh>
    <rPh sb="10" eb="11">
      <t>ガク</t>
    </rPh>
    <rPh sb="12" eb="15">
      <t>コウジヒ</t>
    </rPh>
    <phoneticPr fontId="2"/>
  </si>
  <si>
    <t>補助事業に要する経費（設計費）（他年度３）</t>
    <rPh sb="0" eb="2">
      <t>ホジョ</t>
    </rPh>
    <rPh sb="2" eb="4">
      <t>ジギョウ</t>
    </rPh>
    <rPh sb="5" eb="6">
      <t>ヨウ</t>
    </rPh>
    <rPh sb="8" eb="10">
      <t>ケイヒ</t>
    </rPh>
    <rPh sb="11" eb="13">
      <t>セッケイ</t>
    </rPh>
    <rPh sb="13" eb="14">
      <t>ヒ</t>
    </rPh>
    <phoneticPr fontId="2"/>
  </si>
  <si>
    <t>補助事業に要する経費（設備費）（他年度３）</t>
    <rPh sb="0" eb="2">
      <t>ホジョ</t>
    </rPh>
    <rPh sb="2" eb="4">
      <t>ジギョウ</t>
    </rPh>
    <rPh sb="5" eb="6">
      <t>ヨウ</t>
    </rPh>
    <rPh sb="8" eb="10">
      <t>ケイヒ</t>
    </rPh>
    <rPh sb="11" eb="13">
      <t>セツビ</t>
    </rPh>
    <rPh sb="13" eb="14">
      <t>ヒ</t>
    </rPh>
    <phoneticPr fontId="2"/>
  </si>
  <si>
    <t>補助事業に要する経費（工事費）（他年度３）</t>
    <rPh sb="0" eb="2">
      <t>ホジョ</t>
    </rPh>
    <rPh sb="2" eb="4">
      <t>ジギョウ</t>
    </rPh>
    <rPh sb="5" eb="6">
      <t>ヨウ</t>
    </rPh>
    <rPh sb="8" eb="10">
      <t>ケイヒ</t>
    </rPh>
    <rPh sb="11" eb="14">
      <t>コウジヒ</t>
    </rPh>
    <phoneticPr fontId="2"/>
  </si>
  <si>
    <t>補助事業に要する経費（消費税）（他年度３）</t>
    <rPh sb="0" eb="2">
      <t>ホジョ</t>
    </rPh>
    <rPh sb="2" eb="4">
      <t>ジギョウ</t>
    </rPh>
    <rPh sb="5" eb="6">
      <t>ヨウ</t>
    </rPh>
    <rPh sb="8" eb="10">
      <t>ケイヒ</t>
    </rPh>
    <rPh sb="11" eb="14">
      <t>ショウヒゼイ</t>
    </rPh>
    <phoneticPr fontId="2"/>
  </si>
  <si>
    <t>補助対象経費（設計費）（他年度３）</t>
    <rPh sb="0" eb="2">
      <t>ホジョ</t>
    </rPh>
    <rPh sb="2" eb="4">
      <t>タイショウ</t>
    </rPh>
    <rPh sb="4" eb="6">
      <t>ケイヒ</t>
    </rPh>
    <rPh sb="7" eb="9">
      <t>セッケイ</t>
    </rPh>
    <rPh sb="9" eb="10">
      <t>ヒ</t>
    </rPh>
    <phoneticPr fontId="2"/>
  </si>
  <si>
    <t>補助対象経費（設備費）（他年度３）</t>
    <rPh sb="0" eb="2">
      <t>ホジョ</t>
    </rPh>
    <rPh sb="2" eb="4">
      <t>タイショウ</t>
    </rPh>
    <rPh sb="4" eb="6">
      <t>ケイヒ</t>
    </rPh>
    <rPh sb="7" eb="9">
      <t>セツビ</t>
    </rPh>
    <rPh sb="9" eb="10">
      <t>ヒ</t>
    </rPh>
    <phoneticPr fontId="2"/>
  </si>
  <si>
    <t>補助対象経費（工事費）（他年度３）</t>
    <rPh sb="0" eb="2">
      <t>ホジョ</t>
    </rPh>
    <rPh sb="2" eb="4">
      <t>タイショウ</t>
    </rPh>
    <rPh sb="4" eb="6">
      <t>ケイヒ</t>
    </rPh>
    <rPh sb="7" eb="10">
      <t>コウジヒ</t>
    </rPh>
    <phoneticPr fontId="2"/>
  </si>
  <si>
    <t>補助金の交付申請予定額（設計費）（他年度３）</t>
    <rPh sb="0" eb="3">
      <t>ホジョキン</t>
    </rPh>
    <rPh sb="4" eb="6">
      <t>コウフ</t>
    </rPh>
    <rPh sb="6" eb="8">
      <t>シンセイ</t>
    </rPh>
    <rPh sb="8" eb="10">
      <t>ヨテイ</t>
    </rPh>
    <rPh sb="10" eb="11">
      <t>ガク</t>
    </rPh>
    <rPh sb="12" eb="14">
      <t>セッケイ</t>
    </rPh>
    <rPh sb="14" eb="15">
      <t>ヒ</t>
    </rPh>
    <phoneticPr fontId="2"/>
  </si>
  <si>
    <t>補助金の交付申請予定額（設備費）（他年度３）</t>
    <rPh sb="0" eb="3">
      <t>ホジョキン</t>
    </rPh>
    <rPh sb="4" eb="6">
      <t>コウフ</t>
    </rPh>
    <rPh sb="6" eb="8">
      <t>シンセイ</t>
    </rPh>
    <rPh sb="8" eb="10">
      <t>ヨテイ</t>
    </rPh>
    <rPh sb="10" eb="11">
      <t>ガク</t>
    </rPh>
    <rPh sb="12" eb="14">
      <t>セツビ</t>
    </rPh>
    <rPh sb="14" eb="15">
      <t>ヒ</t>
    </rPh>
    <phoneticPr fontId="2"/>
  </si>
  <si>
    <t>補助金の交付申請予定額（工事費）（他年度３）</t>
    <rPh sb="0" eb="3">
      <t>ホジョキン</t>
    </rPh>
    <rPh sb="4" eb="6">
      <t>コウフ</t>
    </rPh>
    <rPh sb="6" eb="8">
      <t>シンセイ</t>
    </rPh>
    <rPh sb="8" eb="10">
      <t>ヨテイ</t>
    </rPh>
    <rPh sb="10" eb="11">
      <t>ガク</t>
    </rPh>
    <rPh sb="12" eb="15">
      <t>コウジヒ</t>
    </rPh>
    <phoneticPr fontId="2"/>
  </si>
  <si>
    <t>補助事業に要する経費（合計）（実施年度）</t>
    <rPh sb="0" eb="2">
      <t>ホジョ</t>
    </rPh>
    <rPh sb="2" eb="4">
      <t>ジギョウ</t>
    </rPh>
    <rPh sb="5" eb="6">
      <t>ヨウ</t>
    </rPh>
    <rPh sb="8" eb="10">
      <t>ケイヒ</t>
    </rPh>
    <rPh sb="11" eb="13">
      <t>ゴウケイ</t>
    </rPh>
    <rPh sb="15" eb="17">
      <t>ジッシ</t>
    </rPh>
    <rPh sb="17" eb="19">
      <t>ネンド</t>
    </rPh>
    <phoneticPr fontId="2"/>
  </si>
  <si>
    <t>補助対象経費（合計）（実施年度）</t>
    <rPh sb="0" eb="2">
      <t>ホジョ</t>
    </rPh>
    <rPh sb="2" eb="4">
      <t>タイショウ</t>
    </rPh>
    <rPh sb="4" eb="6">
      <t>ケイヒ</t>
    </rPh>
    <rPh sb="7" eb="9">
      <t>ゴウケイ</t>
    </rPh>
    <rPh sb="11" eb="13">
      <t>ジッシ</t>
    </rPh>
    <rPh sb="13" eb="15">
      <t>ネンド</t>
    </rPh>
    <phoneticPr fontId="2"/>
  </si>
  <si>
    <t>補助金の交付申請予定額（合計）（実施年度）</t>
    <rPh sb="0" eb="3">
      <t>ホジョキン</t>
    </rPh>
    <rPh sb="4" eb="6">
      <t>コウフ</t>
    </rPh>
    <rPh sb="6" eb="8">
      <t>シンセイ</t>
    </rPh>
    <rPh sb="8" eb="10">
      <t>ヨテイ</t>
    </rPh>
    <rPh sb="10" eb="11">
      <t>ガク</t>
    </rPh>
    <rPh sb="12" eb="14">
      <t>ゴウケイ</t>
    </rPh>
    <rPh sb="16" eb="18">
      <t>ジッシ</t>
    </rPh>
    <rPh sb="18" eb="20">
      <t>ネンド</t>
    </rPh>
    <phoneticPr fontId="2"/>
  </si>
  <si>
    <t>補助事業に要する経費（合計）（他年度１）</t>
    <rPh sb="0" eb="2">
      <t>ホジョ</t>
    </rPh>
    <rPh sb="2" eb="4">
      <t>ジギョウ</t>
    </rPh>
    <rPh sb="5" eb="6">
      <t>ヨウ</t>
    </rPh>
    <rPh sb="8" eb="10">
      <t>ケイヒ</t>
    </rPh>
    <rPh sb="11" eb="13">
      <t>ゴウケイ</t>
    </rPh>
    <phoneticPr fontId="2"/>
  </si>
  <si>
    <t>補助対象経費（合計）（他年度１）</t>
    <rPh sb="0" eb="2">
      <t>ホジョ</t>
    </rPh>
    <rPh sb="2" eb="4">
      <t>タイショウ</t>
    </rPh>
    <rPh sb="4" eb="6">
      <t>ケイヒ</t>
    </rPh>
    <rPh sb="7" eb="9">
      <t>ゴウケイ</t>
    </rPh>
    <phoneticPr fontId="2"/>
  </si>
  <si>
    <t>補助金の交付申請予定額（合計）（他年度１）</t>
    <rPh sb="0" eb="3">
      <t>ホジョキン</t>
    </rPh>
    <rPh sb="4" eb="6">
      <t>コウフ</t>
    </rPh>
    <rPh sb="6" eb="8">
      <t>シンセイ</t>
    </rPh>
    <rPh sb="8" eb="10">
      <t>ヨテイ</t>
    </rPh>
    <rPh sb="10" eb="11">
      <t>ガク</t>
    </rPh>
    <rPh sb="12" eb="14">
      <t>ゴウケイ</t>
    </rPh>
    <phoneticPr fontId="2"/>
  </si>
  <si>
    <t>補助事業に要する経費（合計）（他年度２）</t>
    <rPh sb="0" eb="2">
      <t>ホジョ</t>
    </rPh>
    <rPh sb="2" eb="4">
      <t>ジギョウ</t>
    </rPh>
    <rPh sb="5" eb="6">
      <t>ヨウ</t>
    </rPh>
    <rPh sb="8" eb="10">
      <t>ケイヒ</t>
    </rPh>
    <rPh sb="11" eb="13">
      <t>ゴウケイ</t>
    </rPh>
    <phoneticPr fontId="2"/>
  </si>
  <si>
    <t>補助対象経費（合計）（他年度２）</t>
    <rPh sb="0" eb="2">
      <t>ホジョ</t>
    </rPh>
    <rPh sb="2" eb="4">
      <t>タイショウ</t>
    </rPh>
    <rPh sb="4" eb="6">
      <t>ケイヒ</t>
    </rPh>
    <rPh sb="7" eb="9">
      <t>ゴウケイ</t>
    </rPh>
    <phoneticPr fontId="2"/>
  </si>
  <si>
    <t>補助金の交付申請予定額（合計）（他年度２）</t>
    <rPh sb="0" eb="3">
      <t>ホジョキン</t>
    </rPh>
    <rPh sb="4" eb="6">
      <t>コウフ</t>
    </rPh>
    <rPh sb="6" eb="8">
      <t>シンセイ</t>
    </rPh>
    <rPh sb="8" eb="10">
      <t>ヨテイ</t>
    </rPh>
    <rPh sb="10" eb="11">
      <t>ガク</t>
    </rPh>
    <rPh sb="12" eb="14">
      <t>ゴウケイ</t>
    </rPh>
    <phoneticPr fontId="2"/>
  </si>
  <si>
    <t>補助事業に要する経費（合計）（他年度３）</t>
    <rPh sb="0" eb="2">
      <t>ホジョ</t>
    </rPh>
    <rPh sb="2" eb="4">
      <t>ジギョウ</t>
    </rPh>
    <rPh sb="5" eb="6">
      <t>ヨウ</t>
    </rPh>
    <rPh sb="8" eb="10">
      <t>ケイヒ</t>
    </rPh>
    <rPh sb="11" eb="13">
      <t>ゴウケイ</t>
    </rPh>
    <phoneticPr fontId="2"/>
  </si>
  <si>
    <t>補助対象経費（合計）（他年度３）</t>
    <rPh sb="0" eb="2">
      <t>ホジョ</t>
    </rPh>
    <rPh sb="2" eb="4">
      <t>タイショウ</t>
    </rPh>
    <rPh sb="4" eb="6">
      <t>ケイヒ</t>
    </rPh>
    <rPh sb="7" eb="9">
      <t>ゴウケイ</t>
    </rPh>
    <phoneticPr fontId="2"/>
  </si>
  <si>
    <t>補助金の交付申請予定額（合計）（他年度３）</t>
    <rPh sb="0" eb="3">
      <t>ホジョキン</t>
    </rPh>
    <rPh sb="4" eb="6">
      <t>コウフ</t>
    </rPh>
    <rPh sb="6" eb="8">
      <t>シンセイ</t>
    </rPh>
    <rPh sb="8" eb="10">
      <t>ヨテイ</t>
    </rPh>
    <rPh sb="10" eb="11">
      <t>ガク</t>
    </rPh>
    <rPh sb="12" eb="14">
      <t>ゴウケイ</t>
    </rPh>
    <phoneticPr fontId="2"/>
  </si>
  <si>
    <t>補助事業に要する経費（総計）（実施年度）</t>
    <rPh sb="0" eb="2">
      <t>ホジョ</t>
    </rPh>
    <rPh sb="2" eb="4">
      <t>ジギョウ</t>
    </rPh>
    <rPh sb="5" eb="6">
      <t>ヨウ</t>
    </rPh>
    <rPh sb="8" eb="10">
      <t>ケイヒ</t>
    </rPh>
    <rPh sb="11" eb="13">
      <t>ソウケイ</t>
    </rPh>
    <rPh sb="15" eb="17">
      <t>ジッシ</t>
    </rPh>
    <rPh sb="17" eb="19">
      <t>ネンド</t>
    </rPh>
    <phoneticPr fontId="2"/>
  </si>
  <si>
    <t>補助事業に要する経費（総計）（他年度１）</t>
    <rPh sb="0" eb="2">
      <t>ホジョ</t>
    </rPh>
    <rPh sb="2" eb="4">
      <t>ジギョウ</t>
    </rPh>
    <rPh sb="5" eb="6">
      <t>ヨウ</t>
    </rPh>
    <rPh sb="8" eb="10">
      <t>ケイヒ</t>
    </rPh>
    <rPh sb="11" eb="13">
      <t>ソウケイ</t>
    </rPh>
    <phoneticPr fontId="2"/>
  </si>
  <si>
    <t>補助事業に要する経費（総計）（他年度２）</t>
    <rPh sb="0" eb="2">
      <t>ホジョ</t>
    </rPh>
    <rPh sb="2" eb="4">
      <t>ジギョウ</t>
    </rPh>
    <rPh sb="5" eb="6">
      <t>ヨウ</t>
    </rPh>
    <rPh sb="8" eb="10">
      <t>ケイヒ</t>
    </rPh>
    <rPh sb="11" eb="13">
      <t>ソウケイ</t>
    </rPh>
    <phoneticPr fontId="2"/>
  </si>
  <si>
    <t>補助事業に要する経費（総計）（他年度３）</t>
    <rPh sb="0" eb="2">
      <t>ホジョ</t>
    </rPh>
    <rPh sb="2" eb="4">
      <t>ジギョウ</t>
    </rPh>
    <rPh sb="5" eb="6">
      <t>ヨウ</t>
    </rPh>
    <rPh sb="8" eb="10">
      <t>ケイヒ</t>
    </rPh>
    <rPh sb="11" eb="13">
      <t>ソウケイ</t>
    </rPh>
    <phoneticPr fontId="2"/>
  </si>
  <si>
    <t>3-2設備導入事業経費の配分（実施年度）（熱利用）</t>
    <rPh sb="3" eb="5">
      <t>セツビ</t>
    </rPh>
    <rPh sb="5" eb="7">
      <t>ドウニュウ</t>
    </rPh>
    <rPh sb="7" eb="9">
      <t>ジギョウ</t>
    </rPh>
    <rPh sb="9" eb="11">
      <t>ケイヒ</t>
    </rPh>
    <rPh sb="12" eb="14">
      <t>ハイブン</t>
    </rPh>
    <rPh sb="15" eb="17">
      <t>ジッシ</t>
    </rPh>
    <rPh sb="17" eb="19">
      <t>ネンド</t>
    </rPh>
    <rPh sb="21" eb="22">
      <t>ネツ</t>
    </rPh>
    <rPh sb="22" eb="24">
      <t>リヨウ</t>
    </rPh>
    <phoneticPr fontId="2"/>
  </si>
  <si>
    <t>3-2設備導入事業経費の配分（他年度１）（熱利用）</t>
    <rPh sb="3" eb="5">
      <t>セツビ</t>
    </rPh>
    <rPh sb="5" eb="7">
      <t>ドウニュウ</t>
    </rPh>
    <rPh sb="7" eb="9">
      <t>ジギョウ</t>
    </rPh>
    <rPh sb="9" eb="11">
      <t>ケイヒ</t>
    </rPh>
    <rPh sb="12" eb="14">
      <t>ハイブン</t>
    </rPh>
    <rPh sb="15" eb="16">
      <t>ホカ</t>
    </rPh>
    <rPh sb="16" eb="18">
      <t>ネンド</t>
    </rPh>
    <rPh sb="21" eb="22">
      <t>ネツ</t>
    </rPh>
    <rPh sb="22" eb="24">
      <t>リヨウ</t>
    </rPh>
    <phoneticPr fontId="2"/>
  </si>
  <si>
    <t>3-2設備導入事業経費の配分（他年度２）（熱利用）</t>
    <rPh sb="3" eb="5">
      <t>セツビ</t>
    </rPh>
    <rPh sb="5" eb="7">
      <t>ドウニュウ</t>
    </rPh>
    <rPh sb="7" eb="9">
      <t>ジギョウ</t>
    </rPh>
    <rPh sb="9" eb="11">
      <t>ケイヒ</t>
    </rPh>
    <rPh sb="12" eb="14">
      <t>ハイブン</t>
    </rPh>
    <rPh sb="15" eb="16">
      <t>ホカ</t>
    </rPh>
    <rPh sb="16" eb="18">
      <t>ネンド</t>
    </rPh>
    <rPh sb="21" eb="22">
      <t>ネツ</t>
    </rPh>
    <rPh sb="22" eb="24">
      <t>リヨウ</t>
    </rPh>
    <phoneticPr fontId="2"/>
  </si>
  <si>
    <t>3-2設備導入事業経費の配分（他年度３）（熱利用）</t>
    <rPh sb="3" eb="5">
      <t>セツビ</t>
    </rPh>
    <rPh sb="5" eb="7">
      <t>ドウニュウ</t>
    </rPh>
    <rPh sb="7" eb="9">
      <t>ジギョウ</t>
    </rPh>
    <rPh sb="9" eb="11">
      <t>ケイヒ</t>
    </rPh>
    <rPh sb="12" eb="14">
      <t>ハイブン</t>
    </rPh>
    <rPh sb="15" eb="16">
      <t>ホカ</t>
    </rPh>
    <rPh sb="16" eb="18">
      <t>ネンド</t>
    </rPh>
    <rPh sb="21" eb="22">
      <t>ネツ</t>
    </rPh>
    <rPh sb="22" eb="24">
      <t>リヨウ</t>
    </rPh>
    <phoneticPr fontId="2"/>
  </si>
  <si>
    <t>3-2設備導入事業経費の配分（全体）（熱利用）</t>
    <rPh sb="3" eb="5">
      <t>セツビ</t>
    </rPh>
    <rPh sb="5" eb="7">
      <t>ドウニュウ</t>
    </rPh>
    <rPh sb="7" eb="9">
      <t>ジギョウ</t>
    </rPh>
    <rPh sb="9" eb="11">
      <t>ケイヒ</t>
    </rPh>
    <rPh sb="12" eb="14">
      <t>ハイブン</t>
    </rPh>
    <rPh sb="15" eb="17">
      <t>ゼンタイ</t>
    </rPh>
    <rPh sb="19" eb="20">
      <t>ネツ</t>
    </rPh>
    <rPh sb="20" eb="22">
      <t>リヨウ</t>
    </rPh>
    <phoneticPr fontId="2"/>
  </si>
  <si>
    <t>借入資金</t>
    <rPh sb="0" eb="2">
      <t>カリイレ</t>
    </rPh>
    <rPh sb="2" eb="4">
      <t>シキン</t>
    </rPh>
    <phoneticPr fontId="2"/>
  </si>
  <si>
    <t>3-4補助事業に要する経費及びその調達方法金融機関借入総合計</t>
    <rPh sb="3" eb="5">
      <t>ホジョ</t>
    </rPh>
    <rPh sb="5" eb="7">
      <t>ジギョウ</t>
    </rPh>
    <rPh sb="8" eb="9">
      <t>ヨウ</t>
    </rPh>
    <rPh sb="11" eb="13">
      <t>ケイヒ</t>
    </rPh>
    <rPh sb="13" eb="14">
      <t>オヨ</t>
    </rPh>
    <rPh sb="17" eb="19">
      <t>チョウタツ</t>
    </rPh>
    <rPh sb="19" eb="21">
      <t>ホウホウ</t>
    </rPh>
    <rPh sb="21" eb="23">
      <t>キンユウ</t>
    </rPh>
    <rPh sb="23" eb="25">
      <t>キカン</t>
    </rPh>
    <rPh sb="25" eb="27">
      <t>カリイレ</t>
    </rPh>
    <rPh sb="27" eb="30">
      <t>ソウゴウケイ</t>
    </rPh>
    <phoneticPr fontId="2"/>
  </si>
  <si>
    <t>法定耐用年数</t>
    <rPh sb="0" eb="2">
      <t>ホウテイ</t>
    </rPh>
    <rPh sb="2" eb="4">
      <t>タイヨウ</t>
    </rPh>
    <rPh sb="4" eb="6">
      <t>ネンスウ</t>
    </rPh>
    <phoneticPr fontId="2"/>
  </si>
  <si>
    <t>法定耐用年数コード表</t>
    <rPh sb="0" eb="2">
      <t>ホウテイ</t>
    </rPh>
    <rPh sb="2" eb="4">
      <t>タイヨウ</t>
    </rPh>
    <rPh sb="4" eb="6">
      <t>ネンスウ</t>
    </rPh>
    <rPh sb="9" eb="10">
      <t>ヒョウ</t>
    </rPh>
    <phoneticPr fontId="2"/>
  </si>
  <si>
    <t>設置する設備（法定耐用年数算出用）</t>
    <rPh sb="0" eb="2">
      <t>セッチ</t>
    </rPh>
    <rPh sb="4" eb="6">
      <t>セツビ</t>
    </rPh>
    <rPh sb="7" eb="9">
      <t>ホウテイ</t>
    </rPh>
    <rPh sb="9" eb="11">
      <t>タイヨウ</t>
    </rPh>
    <rPh sb="11" eb="13">
      <t>ネンスウ</t>
    </rPh>
    <rPh sb="13" eb="15">
      <t>サンシュツ</t>
    </rPh>
    <rPh sb="15" eb="16">
      <t>ヨウ</t>
    </rPh>
    <phoneticPr fontId="2"/>
  </si>
  <si>
    <t>設置する設備</t>
    <rPh sb="0" eb="2">
      <t>セッチ</t>
    </rPh>
    <rPh sb="4" eb="6">
      <t>セツビ</t>
    </rPh>
    <phoneticPr fontId="2"/>
  </si>
  <si>
    <t>-</t>
    <phoneticPr fontId="2"/>
  </si>
  <si>
    <t>太陽熱：給湯チェック</t>
    <rPh sb="0" eb="3">
      <t>タイヨウネツ</t>
    </rPh>
    <rPh sb="4" eb="6">
      <t>キュウトウ</t>
    </rPh>
    <phoneticPr fontId="2"/>
  </si>
  <si>
    <t>太陽熱：空調チェック</t>
    <rPh sb="0" eb="3">
      <t>タイヨウネツ</t>
    </rPh>
    <rPh sb="4" eb="6">
      <t>クウチョウ</t>
    </rPh>
    <phoneticPr fontId="2"/>
  </si>
  <si>
    <t>太陽熱：融雪チェック</t>
    <rPh sb="0" eb="3">
      <t>タイヨウネツ</t>
    </rPh>
    <rPh sb="4" eb="6">
      <t>ユウセツ</t>
    </rPh>
    <phoneticPr fontId="2"/>
  </si>
  <si>
    <t>太陽熱：その他チェック</t>
    <rPh sb="0" eb="3">
      <t>タイヨウネツ</t>
    </rPh>
    <rPh sb="6" eb="7">
      <t>タ</t>
    </rPh>
    <phoneticPr fontId="2"/>
  </si>
  <si>
    <t>太陽熱：利用用途１</t>
    <rPh sb="0" eb="3">
      <t>タイヨウネツ</t>
    </rPh>
    <rPh sb="4" eb="6">
      <t>リヨウ</t>
    </rPh>
    <rPh sb="6" eb="8">
      <t>ヨウト</t>
    </rPh>
    <phoneticPr fontId="2"/>
  </si>
  <si>
    <t>太陽熱：利用用途２</t>
    <rPh sb="0" eb="3">
      <t>タイヨウネツ</t>
    </rPh>
    <rPh sb="4" eb="6">
      <t>リヨウ</t>
    </rPh>
    <rPh sb="6" eb="8">
      <t>ヨウト</t>
    </rPh>
    <phoneticPr fontId="2"/>
  </si>
  <si>
    <t>太陽熱：利用用途３</t>
    <rPh sb="0" eb="3">
      <t>タイヨウネツ</t>
    </rPh>
    <rPh sb="4" eb="6">
      <t>リヨウ</t>
    </rPh>
    <rPh sb="6" eb="8">
      <t>ヨウト</t>
    </rPh>
    <phoneticPr fontId="2"/>
  </si>
  <si>
    <t>太陽熱：利用用途４</t>
    <rPh sb="0" eb="3">
      <t>タイヨウネツ</t>
    </rPh>
    <rPh sb="4" eb="6">
      <t>リヨウ</t>
    </rPh>
    <rPh sb="6" eb="8">
      <t>ヨウト</t>
    </rPh>
    <phoneticPr fontId="2"/>
  </si>
  <si>
    <t>温度差：給湯チェック</t>
    <rPh sb="0" eb="2">
      <t>オンド</t>
    </rPh>
    <rPh sb="2" eb="3">
      <t>サ</t>
    </rPh>
    <rPh sb="4" eb="6">
      <t>キュウトウ</t>
    </rPh>
    <phoneticPr fontId="2"/>
  </si>
  <si>
    <t>温度差：空調チェック</t>
    <rPh sb="4" eb="6">
      <t>クウチョウ</t>
    </rPh>
    <phoneticPr fontId="2"/>
  </si>
  <si>
    <t>温度差：融雪チェック</t>
    <rPh sb="4" eb="6">
      <t>ユウセツ</t>
    </rPh>
    <phoneticPr fontId="2"/>
  </si>
  <si>
    <t>温度差：その他チェック</t>
    <rPh sb="6" eb="7">
      <t>タ</t>
    </rPh>
    <phoneticPr fontId="2"/>
  </si>
  <si>
    <t>温度差：利用用途１</t>
    <rPh sb="4" eb="6">
      <t>リヨウ</t>
    </rPh>
    <rPh sb="6" eb="8">
      <t>ヨウト</t>
    </rPh>
    <phoneticPr fontId="2"/>
  </si>
  <si>
    <t>温度差：利用用途２</t>
    <rPh sb="4" eb="6">
      <t>リヨウ</t>
    </rPh>
    <rPh sb="6" eb="8">
      <t>ヨウト</t>
    </rPh>
    <phoneticPr fontId="2"/>
  </si>
  <si>
    <t>温度差：利用用途３</t>
    <rPh sb="4" eb="6">
      <t>リヨウ</t>
    </rPh>
    <rPh sb="6" eb="8">
      <t>ヨウト</t>
    </rPh>
    <phoneticPr fontId="2"/>
  </si>
  <si>
    <t>温度差：利用用途４</t>
    <rPh sb="4" eb="6">
      <t>リヨウ</t>
    </rPh>
    <rPh sb="6" eb="8">
      <t>ヨウト</t>
    </rPh>
    <phoneticPr fontId="2"/>
  </si>
  <si>
    <t>雪氷熱：給湯チェック</t>
    <rPh sb="4" eb="6">
      <t>キュウトウ</t>
    </rPh>
    <phoneticPr fontId="2"/>
  </si>
  <si>
    <t>雪氷熱：空調チェック</t>
    <rPh sb="4" eb="6">
      <t>クウチョウ</t>
    </rPh>
    <phoneticPr fontId="2"/>
  </si>
  <si>
    <t>雪氷熱：融雪チェック</t>
    <rPh sb="4" eb="6">
      <t>ユウセツ</t>
    </rPh>
    <phoneticPr fontId="2"/>
  </si>
  <si>
    <t>雪氷熱：その他チェック</t>
    <rPh sb="6" eb="7">
      <t>タ</t>
    </rPh>
    <phoneticPr fontId="2"/>
  </si>
  <si>
    <t>雪氷熱：利用用途１</t>
    <rPh sb="4" eb="6">
      <t>リヨウ</t>
    </rPh>
    <rPh sb="6" eb="8">
      <t>ヨウト</t>
    </rPh>
    <phoneticPr fontId="2"/>
  </si>
  <si>
    <t>雪氷熱：利用用途２</t>
    <rPh sb="4" eb="6">
      <t>リヨウ</t>
    </rPh>
    <rPh sb="6" eb="8">
      <t>ヨウト</t>
    </rPh>
    <phoneticPr fontId="2"/>
  </si>
  <si>
    <t>雪氷熱：利用用途３</t>
    <rPh sb="4" eb="6">
      <t>リヨウ</t>
    </rPh>
    <rPh sb="6" eb="8">
      <t>ヨウト</t>
    </rPh>
    <phoneticPr fontId="2"/>
  </si>
  <si>
    <t>雪氷熱：利用用途４</t>
    <rPh sb="4" eb="6">
      <t>リヨウ</t>
    </rPh>
    <rPh sb="6" eb="8">
      <t>ヨウト</t>
    </rPh>
    <phoneticPr fontId="2"/>
  </si>
  <si>
    <t>地中熱：給湯チェック</t>
    <rPh sb="4" eb="6">
      <t>キュウトウ</t>
    </rPh>
    <phoneticPr fontId="2"/>
  </si>
  <si>
    <t>地中熱：空調チェック</t>
    <rPh sb="4" eb="6">
      <t>クウチョウ</t>
    </rPh>
    <phoneticPr fontId="2"/>
  </si>
  <si>
    <t>地中熱：融雪チェック</t>
    <rPh sb="4" eb="6">
      <t>ユウセツ</t>
    </rPh>
    <phoneticPr fontId="2"/>
  </si>
  <si>
    <t>地中熱：その他チェック</t>
    <rPh sb="6" eb="7">
      <t>タ</t>
    </rPh>
    <phoneticPr fontId="2"/>
  </si>
  <si>
    <t>地中熱：利用用途１</t>
    <rPh sb="4" eb="6">
      <t>リヨウ</t>
    </rPh>
    <rPh sb="6" eb="8">
      <t>ヨウト</t>
    </rPh>
    <phoneticPr fontId="2"/>
  </si>
  <si>
    <t>地中熱：利用用途２</t>
    <rPh sb="4" eb="6">
      <t>リヨウ</t>
    </rPh>
    <rPh sb="6" eb="8">
      <t>ヨウト</t>
    </rPh>
    <phoneticPr fontId="2"/>
  </si>
  <si>
    <t>地中熱：利用用途３</t>
    <rPh sb="4" eb="6">
      <t>リヨウ</t>
    </rPh>
    <rPh sb="6" eb="8">
      <t>ヨウト</t>
    </rPh>
    <phoneticPr fontId="2"/>
  </si>
  <si>
    <t>地中熱：利用用途４</t>
    <rPh sb="4" eb="6">
      <t>リヨウ</t>
    </rPh>
    <rPh sb="6" eb="8">
      <t>ヨウト</t>
    </rPh>
    <phoneticPr fontId="2"/>
  </si>
  <si>
    <t>バイオマス熱：給湯チェック</t>
    <rPh sb="7" eb="9">
      <t>キュウトウ</t>
    </rPh>
    <phoneticPr fontId="2"/>
  </si>
  <si>
    <t>バイオマス熱：空調チェック</t>
    <rPh sb="7" eb="9">
      <t>クウチョウ</t>
    </rPh>
    <phoneticPr fontId="2"/>
  </si>
  <si>
    <t>バイオマス熱：融雪チェック</t>
    <rPh sb="7" eb="9">
      <t>ユウセツ</t>
    </rPh>
    <phoneticPr fontId="2"/>
  </si>
  <si>
    <t>バイオマス熱：その他チェック</t>
    <rPh sb="9" eb="10">
      <t>タ</t>
    </rPh>
    <phoneticPr fontId="2"/>
  </si>
  <si>
    <t>バイオマス熱：利用用途１</t>
    <rPh sb="7" eb="9">
      <t>リヨウ</t>
    </rPh>
    <rPh sb="9" eb="11">
      <t>ヨウト</t>
    </rPh>
    <phoneticPr fontId="2"/>
  </si>
  <si>
    <t>バイオマス熱：利用用途２</t>
    <rPh sb="7" eb="9">
      <t>リヨウ</t>
    </rPh>
    <rPh sb="9" eb="11">
      <t>ヨウト</t>
    </rPh>
    <phoneticPr fontId="2"/>
  </si>
  <si>
    <t>バイオマス熱：利用用途３</t>
    <rPh sb="7" eb="9">
      <t>リヨウ</t>
    </rPh>
    <rPh sb="9" eb="11">
      <t>ヨウト</t>
    </rPh>
    <phoneticPr fontId="2"/>
  </si>
  <si>
    <t>バイオマス熱：利用用途４</t>
    <rPh sb="7" eb="9">
      <t>リヨウ</t>
    </rPh>
    <rPh sb="9" eb="11">
      <t>ヨウト</t>
    </rPh>
    <phoneticPr fontId="2"/>
  </si>
  <si>
    <t>再エネ率表</t>
    <rPh sb="0" eb="1">
      <t>サイ</t>
    </rPh>
    <rPh sb="3" eb="4">
      <t>リツ</t>
    </rPh>
    <rPh sb="4" eb="5">
      <t>ヒョウ</t>
    </rPh>
    <phoneticPr fontId="2"/>
  </si>
  <si>
    <t>太陽熱利用再エネ率（給湯）</t>
    <rPh sb="0" eb="3">
      <t>タイヨウネツ</t>
    </rPh>
    <rPh sb="3" eb="5">
      <t>リヨウ</t>
    </rPh>
    <rPh sb="5" eb="6">
      <t>サイ</t>
    </rPh>
    <rPh sb="8" eb="9">
      <t>リツ</t>
    </rPh>
    <rPh sb="10" eb="12">
      <t>キュウトウ</t>
    </rPh>
    <phoneticPr fontId="2"/>
  </si>
  <si>
    <t>太陽熱利用再エネ率（空調）</t>
    <rPh sb="0" eb="3">
      <t>タイヨウネツ</t>
    </rPh>
    <rPh sb="3" eb="5">
      <t>リヨウ</t>
    </rPh>
    <rPh sb="5" eb="6">
      <t>サイ</t>
    </rPh>
    <rPh sb="8" eb="9">
      <t>リツ</t>
    </rPh>
    <rPh sb="10" eb="12">
      <t>クウチョウ</t>
    </rPh>
    <phoneticPr fontId="2"/>
  </si>
  <si>
    <t>太陽熱利用再エネ率（融雪）</t>
    <rPh sb="0" eb="3">
      <t>タイヨウネツ</t>
    </rPh>
    <rPh sb="3" eb="5">
      <t>リヨウ</t>
    </rPh>
    <rPh sb="5" eb="6">
      <t>サイ</t>
    </rPh>
    <rPh sb="8" eb="9">
      <t>リツ</t>
    </rPh>
    <rPh sb="10" eb="12">
      <t>ユウセツ</t>
    </rPh>
    <phoneticPr fontId="2"/>
  </si>
  <si>
    <t>太陽熱利用再エネ率（その他）</t>
    <rPh sb="0" eb="3">
      <t>タイヨウネツ</t>
    </rPh>
    <rPh sb="3" eb="5">
      <t>リヨウ</t>
    </rPh>
    <rPh sb="5" eb="6">
      <t>サイ</t>
    </rPh>
    <rPh sb="8" eb="9">
      <t>リツ</t>
    </rPh>
    <rPh sb="12" eb="13">
      <t>タ</t>
    </rPh>
    <phoneticPr fontId="2"/>
  </si>
  <si>
    <t>3-1　事業概要表再エネ率（給湯）</t>
    <rPh sb="4" eb="6">
      <t>ジギョウ</t>
    </rPh>
    <rPh sb="6" eb="8">
      <t>ガイヨウ</t>
    </rPh>
    <rPh sb="8" eb="9">
      <t>ヒョウ</t>
    </rPh>
    <rPh sb="9" eb="10">
      <t>サイ</t>
    </rPh>
    <rPh sb="12" eb="13">
      <t>リツ</t>
    </rPh>
    <rPh sb="14" eb="16">
      <t>キュウトウ</t>
    </rPh>
    <phoneticPr fontId="2"/>
  </si>
  <si>
    <t>3-1　事業概要表再エネ率（空調）</t>
    <rPh sb="4" eb="6">
      <t>ジギョウ</t>
    </rPh>
    <rPh sb="6" eb="8">
      <t>ガイヨウ</t>
    </rPh>
    <rPh sb="8" eb="9">
      <t>ヒョウ</t>
    </rPh>
    <rPh sb="9" eb="10">
      <t>サイ</t>
    </rPh>
    <rPh sb="12" eb="13">
      <t>リツ</t>
    </rPh>
    <rPh sb="14" eb="16">
      <t>クウチョウ</t>
    </rPh>
    <phoneticPr fontId="2"/>
  </si>
  <si>
    <t>3-1　事業概要表再エネ率（融雪）</t>
    <rPh sb="4" eb="6">
      <t>ジギョウ</t>
    </rPh>
    <rPh sb="6" eb="8">
      <t>ガイヨウ</t>
    </rPh>
    <rPh sb="8" eb="9">
      <t>ヒョウ</t>
    </rPh>
    <rPh sb="9" eb="10">
      <t>サイ</t>
    </rPh>
    <rPh sb="12" eb="13">
      <t>リツ</t>
    </rPh>
    <rPh sb="14" eb="16">
      <t>ユウセツ</t>
    </rPh>
    <phoneticPr fontId="2"/>
  </si>
  <si>
    <t>3-1　事業概要表再エネ率（その他）</t>
    <rPh sb="4" eb="6">
      <t>ジギョウ</t>
    </rPh>
    <rPh sb="6" eb="8">
      <t>ガイヨウ</t>
    </rPh>
    <rPh sb="8" eb="9">
      <t>ヒョウ</t>
    </rPh>
    <rPh sb="9" eb="10">
      <t>サイ</t>
    </rPh>
    <rPh sb="12" eb="13">
      <t>リツ</t>
    </rPh>
    <rPh sb="16" eb="17">
      <t>タ</t>
    </rPh>
    <phoneticPr fontId="2"/>
  </si>
  <si>
    <t>エネ種×再エネ率表</t>
    <rPh sb="2" eb="3">
      <t>シュ</t>
    </rPh>
    <rPh sb="4" eb="5">
      <t>サイ</t>
    </rPh>
    <rPh sb="7" eb="8">
      <t>リツ</t>
    </rPh>
    <rPh sb="8" eb="9">
      <t>ヒョウ</t>
    </rPh>
    <phoneticPr fontId="2"/>
  </si>
  <si>
    <t>施設名称</t>
    <rPh sb="0" eb="2">
      <t>シセツ</t>
    </rPh>
    <rPh sb="2" eb="4">
      <t>メイショウ</t>
    </rPh>
    <phoneticPr fontId="2"/>
  </si>
  <si>
    <t>蓄電池の容量規模の根拠資料</t>
    <rPh sb="0" eb="3">
      <t>チクデンチ</t>
    </rPh>
    <rPh sb="4" eb="6">
      <t>ヨウリョウ</t>
    </rPh>
    <rPh sb="6" eb="8">
      <t>キボ</t>
    </rPh>
    <rPh sb="9" eb="11">
      <t>コンキョ</t>
    </rPh>
    <rPh sb="11" eb="13">
      <t>シリョウ</t>
    </rPh>
    <phoneticPr fontId="2"/>
  </si>
  <si>
    <t>ポータル</t>
    <phoneticPr fontId="2"/>
  </si>
  <si>
    <t>ポータル</t>
    <phoneticPr fontId="2"/>
  </si>
  <si>
    <t>補助金交付申請書（様式第１）</t>
    <rPh sb="0" eb="3">
      <t>ホジョキン</t>
    </rPh>
    <rPh sb="3" eb="5">
      <t>コウフ</t>
    </rPh>
    <rPh sb="5" eb="7">
      <t>シンセイ</t>
    </rPh>
    <rPh sb="7" eb="8">
      <t>ショ</t>
    </rPh>
    <rPh sb="9" eb="11">
      <t>ヨウシキ</t>
    </rPh>
    <rPh sb="11" eb="12">
      <t>ダイ</t>
    </rPh>
    <phoneticPr fontId="2"/>
  </si>
  <si>
    <t>補助事業に要する経費の配分四半期別発生予定額（別紙２）</t>
    <rPh sb="0" eb="2">
      <t>ホジョ</t>
    </rPh>
    <rPh sb="2" eb="4">
      <t>ジギョウ</t>
    </rPh>
    <rPh sb="5" eb="6">
      <t>ヨウ</t>
    </rPh>
    <rPh sb="8" eb="10">
      <t>ケイヒ</t>
    </rPh>
    <rPh sb="11" eb="13">
      <t>ハイブン</t>
    </rPh>
    <rPh sb="13" eb="16">
      <t>シハンキ</t>
    </rPh>
    <rPh sb="16" eb="17">
      <t>ベツ</t>
    </rPh>
    <rPh sb="17" eb="19">
      <t>ハッセイ</t>
    </rPh>
    <rPh sb="19" eb="21">
      <t>ヨテイ</t>
    </rPh>
    <rPh sb="21" eb="22">
      <t>ガク</t>
    </rPh>
    <rPh sb="23" eb="25">
      <t>ベッシ</t>
    </rPh>
    <phoneticPr fontId="2"/>
  </si>
  <si>
    <t>役員名簿（別紙３）</t>
    <rPh sb="0" eb="2">
      <t>ヤクイン</t>
    </rPh>
    <rPh sb="2" eb="4">
      <t>メイボ</t>
    </rPh>
    <rPh sb="5" eb="7">
      <t>ベッシ</t>
    </rPh>
    <phoneticPr fontId="2"/>
  </si>
  <si>
    <t>3-19　バイオマス原料利用単位</t>
    <rPh sb="10" eb="12">
      <t>ゲンリョウ</t>
    </rPh>
    <rPh sb="12" eb="14">
      <t>リヨウ</t>
    </rPh>
    <rPh sb="14" eb="16">
      <t>タンイ</t>
    </rPh>
    <phoneticPr fontId="2"/>
  </si>
  <si>
    <t>3-19　バイオマス原料利用単位（低位発熱量）</t>
    <rPh sb="10" eb="12">
      <t>ゲンリョウ</t>
    </rPh>
    <rPh sb="12" eb="14">
      <t>リヨウ</t>
    </rPh>
    <rPh sb="14" eb="16">
      <t>タンイ</t>
    </rPh>
    <rPh sb="17" eb="19">
      <t>テイイ</t>
    </rPh>
    <rPh sb="19" eb="21">
      <t>ハツネツ</t>
    </rPh>
    <rPh sb="21" eb="22">
      <t>リョウ</t>
    </rPh>
    <phoneticPr fontId="2"/>
  </si>
  <si>
    <t>年間発熱量表</t>
    <rPh sb="0" eb="2">
      <t>ネンカン</t>
    </rPh>
    <rPh sb="2" eb="4">
      <t>ハツネツ</t>
    </rPh>
    <rPh sb="4" eb="5">
      <t>リョウ</t>
    </rPh>
    <rPh sb="5" eb="6">
      <t>ヒョウ</t>
    </rPh>
    <phoneticPr fontId="2"/>
  </si>
  <si>
    <t>3-1　事業概要表年間総発熱量（給湯）</t>
    <rPh sb="4" eb="6">
      <t>ジギョウ</t>
    </rPh>
    <rPh sb="6" eb="8">
      <t>ガイヨウ</t>
    </rPh>
    <rPh sb="8" eb="9">
      <t>ヒョウ</t>
    </rPh>
    <rPh sb="16" eb="18">
      <t>キュウトウ</t>
    </rPh>
    <phoneticPr fontId="2"/>
  </si>
  <si>
    <t>3-1　事業概要表年間総発熱量（空調）</t>
    <rPh sb="4" eb="6">
      <t>ジギョウ</t>
    </rPh>
    <rPh sb="6" eb="8">
      <t>ガイヨウ</t>
    </rPh>
    <rPh sb="8" eb="9">
      <t>ヒョウ</t>
    </rPh>
    <rPh sb="16" eb="18">
      <t>クウチョウ</t>
    </rPh>
    <phoneticPr fontId="2"/>
  </si>
  <si>
    <t>3-1　事業概要表年間総発熱量（融雪）</t>
    <rPh sb="4" eb="6">
      <t>ジギョウ</t>
    </rPh>
    <rPh sb="6" eb="8">
      <t>ガイヨウ</t>
    </rPh>
    <rPh sb="8" eb="9">
      <t>ヒョウ</t>
    </rPh>
    <rPh sb="16" eb="18">
      <t>ユウセツ</t>
    </rPh>
    <phoneticPr fontId="2"/>
  </si>
  <si>
    <t>3-1　事業概要表年間総発熱量（その他）</t>
    <rPh sb="4" eb="6">
      <t>ジギョウ</t>
    </rPh>
    <rPh sb="6" eb="8">
      <t>ガイヨウ</t>
    </rPh>
    <rPh sb="8" eb="9">
      <t>ヒョウ</t>
    </rPh>
    <rPh sb="18" eb="19">
      <t>タ</t>
    </rPh>
    <phoneticPr fontId="2"/>
  </si>
  <si>
    <t>エネ種×年間総発熱量表</t>
    <rPh sb="2" eb="3">
      <t>シュ</t>
    </rPh>
    <rPh sb="10" eb="11">
      <t>ヒョウ</t>
    </rPh>
    <phoneticPr fontId="2"/>
  </si>
  <si>
    <t>太陽熱利用年間発熱量（給湯）</t>
    <rPh sb="0" eb="3">
      <t>タイヨウネツ</t>
    </rPh>
    <rPh sb="3" eb="5">
      <t>リヨウ</t>
    </rPh>
    <rPh sb="5" eb="7">
      <t>ネンカン</t>
    </rPh>
    <rPh sb="7" eb="9">
      <t>ハツネツ</t>
    </rPh>
    <rPh sb="9" eb="10">
      <t>リョウ</t>
    </rPh>
    <rPh sb="11" eb="13">
      <t>キュウトウ</t>
    </rPh>
    <phoneticPr fontId="2"/>
  </si>
  <si>
    <t>太陽熱利用年間発熱量（空調）</t>
    <rPh sb="0" eb="3">
      <t>タイヨウネツ</t>
    </rPh>
    <rPh sb="3" eb="5">
      <t>リヨウ</t>
    </rPh>
    <rPh sb="5" eb="7">
      <t>ネンカン</t>
    </rPh>
    <rPh sb="7" eb="9">
      <t>ハツネツ</t>
    </rPh>
    <rPh sb="9" eb="10">
      <t>リョウ</t>
    </rPh>
    <rPh sb="11" eb="13">
      <t>クウチョウ</t>
    </rPh>
    <phoneticPr fontId="2"/>
  </si>
  <si>
    <t>太陽熱利用年間発熱量（融雪）</t>
    <rPh sb="0" eb="3">
      <t>タイヨウネツ</t>
    </rPh>
    <rPh sb="3" eb="5">
      <t>リヨウ</t>
    </rPh>
    <rPh sb="5" eb="7">
      <t>ネンカン</t>
    </rPh>
    <rPh sb="7" eb="9">
      <t>ハツネツ</t>
    </rPh>
    <rPh sb="9" eb="10">
      <t>リョウ</t>
    </rPh>
    <rPh sb="11" eb="13">
      <t>ユウセツ</t>
    </rPh>
    <phoneticPr fontId="2"/>
  </si>
  <si>
    <t>太陽熱利用年間発熱量（その他）</t>
    <rPh sb="0" eb="3">
      <t>タイヨウネツ</t>
    </rPh>
    <rPh sb="3" eb="5">
      <t>リヨウ</t>
    </rPh>
    <rPh sb="5" eb="7">
      <t>ネンカン</t>
    </rPh>
    <rPh sb="7" eb="9">
      <t>ハツネツ</t>
    </rPh>
    <rPh sb="9" eb="10">
      <t>リョウ</t>
    </rPh>
    <rPh sb="13" eb="14">
      <t>タ</t>
    </rPh>
    <phoneticPr fontId="2"/>
  </si>
  <si>
    <t>温度差年間発熱量（給湯）</t>
    <rPh sb="3" eb="5">
      <t>ネンカン</t>
    </rPh>
    <rPh sb="5" eb="7">
      <t>ハツネツ</t>
    </rPh>
    <rPh sb="7" eb="8">
      <t>リョウ</t>
    </rPh>
    <rPh sb="9" eb="11">
      <t>キュウトウ</t>
    </rPh>
    <phoneticPr fontId="2"/>
  </si>
  <si>
    <t>温度差年間発熱量（空調）</t>
    <rPh sb="3" eb="5">
      <t>ネンカン</t>
    </rPh>
    <rPh sb="5" eb="7">
      <t>ハツネツ</t>
    </rPh>
    <rPh sb="7" eb="8">
      <t>リョウ</t>
    </rPh>
    <rPh sb="9" eb="11">
      <t>クウチョウ</t>
    </rPh>
    <phoneticPr fontId="2"/>
  </si>
  <si>
    <t>温度差年間発熱量（融雪）</t>
    <rPh sb="3" eb="5">
      <t>ネンカン</t>
    </rPh>
    <rPh sb="5" eb="7">
      <t>ハツネツ</t>
    </rPh>
    <rPh sb="7" eb="8">
      <t>リョウ</t>
    </rPh>
    <rPh sb="9" eb="11">
      <t>ユウセツ</t>
    </rPh>
    <phoneticPr fontId="2"/>
  </si>
  <si>
    <t>温度差年間発熱量（その他）</t>
    <rPh sb="3" eb="5">
      <t>ネンカン</t>
    </rPh>
    <rPh sb="5" eb="7">
      <t>ハツネツ</t>
    </rPh>
    <rPh sb="7" eb="8">
      <t>リョウ</t>
    </rPh>
    <rPh sb="11" eb="12">
      <t>タ</t>
    </rPh>
    <phoneticPr fontId="2"/>
  </si>
  <si>
    <t>温度差再エネ率（給湯）</t>
    <rPh sb="3" eb="4">
      <t>サイ</t>
    </rPh>
    <rPh sb="6" eb="7">
      <t>リツ</t>
    </rPh>
    <rPh sb="8" eb="10">
      <t>キュウトウ</t>
    </rPh>
    <phoneticPr fontId="2"/>
  </si>
  <si>
    <t>温度差再エネ率（空調）</t>
    <rPh sb="3" eb="4">
      <t>サイ</t>
    </rPh>
    <rPh sb="6" eb="7">
      <t>リツ</t>
    </rPh>
    <rPh sb="8" eb="10">
      <t>クウチョウ</t>
    </rPh>
    <phoneticPr fontId="2"/>
  </si>
  <si>
    <t>温度差再エネ率（融雪）</t>
    <rPh sb="3" eb="4">
      <t>サイ</t>
    </rPh>
    <rPh sb="6" eb="7">
      <t>リツ</t>
    </rPh>
    <rPh sb="8" eb="10">
      <t>ユウセツ</t>
    </rPh>
    <phoneticPr fontId="2"/>
  </si>
  <si>
    <t>温度差再エネ率（その他）</t>
    <rPh sb="3" eb="4">
      <t>サイ</t>
    </rPh>
    <rPh sb="6" eb="7">
      <t>リツ</t>
    </rPh>
    <rPh sb="10" eb="11">
      <t>タ</t>
    </rPh>
    <phoneticPr fontId="2"/>
  </si>
  <si>
    <t>雪氷熱年間発熱量（給湯）</t>
    <rPh sb="3" eb="5">
      <t>ネンカン</t>
    </rPh>
    <rPh sb="5" eb="7">
      <t>ハツネツ</t>
    </rPh>
    <rPh sb="7" eb="8">
      <t>リョウ</t>
    </rPh>
    <rPh sb="9" eb="11">
      <t>キュウトウ</t>
    </rPh>
    <phoneticPr fontId="2"/>
  </si>
  <si>
    <t>雪氷熱年間発熱量（空調）</t>
    <rPh sb="3" eb="5">
      <t>ネンカン</t>
    </rPh>
    <rPh sb="5" eb="7">
      <t>ハツネツ</t>
    </rPh>
    <rPh sb="7" eb="8">
      <t>リョウ</t>
    </rPh>
    <rPh sb="9" eb="11">
      <t>クウチョウ</t>
    </rPh>
    <phoneticPr fontId="2"/>
  </si>
  <si>
    <t>雪氷熱年間発熱量（融雪）</t>
    <rPh sb="3" eb="5">
      <t>ネンカン</t>
    </rPh>
    <rPh sb="5" eb="7">
      <t>ハツネツ</t>
    </rPh>
    <rPh sb="7" eb="8">
      <t>リョウ</t>
    </rPh>
    <rPh sb="9" eb="11">
      <t>ユウセツ</t>
    </rPh>
    <phoneticPr fontId="2"/>
  </si>
  <si>
    <t>雪氷熱年間発熱量（その他）</t>
    <rPh sb="3" eb="5">
      <t>ネンカン</t>
    </rPh>
    <rPh sb="5" eb="7">
      <t>ハツネツ</t>
    </rPh>
    <rPh sb="7" eb="8">
      <t>リョウ</t>
    </rPh>
    <rPh sb="11" eb="12">
      <t>タ</t>
    </rPh>
    <phoneticPr fontId="2"/>
  </si>
  <si>
    <t>雪氷熱再エネ率（給湯）</t>
    <rPh sb="3" eb="4">
      <t>サイ</t>
    </rPh>
    <rPh sb="6" eb="7">
      <t>リツ</t>
    </rPh>
    <rPh sb="8" eb="10">
      <t>キュウトウ</t>
    </rPh>
    <phoneticPr fontId="2"/>
  </si>
  <si>
    <t>雪氷熱再エネ率（空調）</t>
    <rPh sb="3" eb="4">
      <t>サイ</t>
    </rPh>
    <rPh sb="6" eb="7">
      <t>リツ</t>
    </rPh>
    <rPh sb="8" eb="10">
      <t>クウチョウ</t>
    </rPh>
    <phoneticPr fontId="2"/>
  </si>
  <si>
    <t>雪氷熱再エネ率（融雪）</t>
    <rPh sb="3" eb="4">
      <t>サイ</t>
    </rPh>
    <rPh sb="6" eb="7">
      <t>リツ</t>
    </rPh>
    <rPh sb="8" eb="10">
      <t>ユウセツ</t>
    </rPh>
    <phoneticPr fontId="2"/>
  </si>
  <si>
    <t>雪氷熱再エネ率（その他）</t>
    <rPh sb="3" eb="4">
      <t>サイ</t>
    </rPh>
    <rPh sb="6" eb="7">
      <t>リツ</t>
    </rPh>
    <rPh sb="10" eb="11">
      <t>タ</t>
    </rPh>
    <phoneticPr fontId="2"/>
  </si>
  <si>
    <t>地中熱年間発熱量（給湯）</t>
    <rPh sb="3" eb="5">
      <t>ネンカン</t>
    </rPh>
    <rPh sb="5" eb="7">
      <t>ハツネツ</t>
    </rPh>
    <rPh sb="7" eb="8">
      <t>リョウ</t>
    </rPh>
    <rPh sb="9" eb="11">
      <t>キュウトウ</t>
    </rPh>
    <phoneticPr fontId="2"/>
  </si>
  <si>
    <t>地中熱年間発熱量（空調）</t>
    <rPh sb="3" eb="5">
      <t>ネンカン</t>
    </rPh>
    <rPh sb="5" eb="7">
      <t>ハツネツ</t>
    </rPh>
    <rPh sb="7" eb="8">
      <t>リョウ</t>
    </rPh>
    <rPh sb="9" eb="11">
      <t>クウチョウ</t>
    </rPh>
    <phoneticPr fontId="2"/>
  </si>
  <si>
    <t>地中熱年間発熱量（融雪）</t>
    <rPh sb="3" eb="5">
      <t>ネンカン</t>
    </rPh>
    <rPh sb="5" eb="7">
      <t>ハツネツ</t>
    </rPh>
    <rPh sb="7" eb="8">
      <t>リョウ</t>
    </rPh>
    <rPh sb="9" eb="11">
      <t>ユウセツ</t>
    </rPh>
    <phoneticPr fontId="2"/>
  </si>
  <si>
    <t>地中熱年間発熱量（その他）</t>
    <rPh sb="3" eb="5">
      <t>ネンカン</t>
    </rPh>
    <rPh sb="5" eb="7">
      <t>ハツネツ</t>
    </rPh>
    <rPh sb="7" eb="8">
      <t>リョウ</t>
    </rPh>
    <rPh sb="11" eb="12">
      <t>タ</t>
    </rPh>
    <phoneticPr fontId="2"/>
  </si>
  <si>
    <t>地中熱再エネ率（給湯）</t>
    <rPh sb="3" eb="4">
      <t>サイ</t>
    </rPh>
    <rPh sb="6" eb="7">
      <t>リツ</t>
    </rPh>
    <rPh sb="8" eb="10">
      <t>キュウトウ</t>
    </rPh>
    <phoneticPr fontId="2"/>
  </si>
  <si>
    <t>地中熱再エネ率（空調）</t>
    <rPh sb="3" eb="4">
      <t>サイ</t>
    </rPh>
    <rPh sb="6" eb="7">
      <t>リツ</t>
    </rPh>
    <rPh sb="8" eb="10">
      <t>クウチョウ</t>
    </rPh>
    <phoneticPr fontId="2"/>
  </si>
  <si>
    <t>地中熱再エネ率（融雪）</t>
    <rPh sb="3" eb="4">
      <t>サイ</t>
    </rPh>
    <rPh sb="6" eb="7">
      <t>リツ</t>
    </rPh>
    <rPh sb="8" eb="10">
      <t>ユウセツ</t>
    </rPh>
    <phoneticPr fontId="2"/>
  </si>
  <si>
    <t>地中熱再エネ率（その他）</t>
    <rPh sb="3" eb="4">
      <t>サイ</t>
    </rPh>
    <rPh sb="6" eb="7">
      <t>リツ</t>
    </rPh>
    <rPh sb="10" eb="11">
      <t>タ</t>
    </rPh>
    <phoneticPr fontId="2"/>
  </si>
  <si>
    <t>バイオマス熱年間発熱量（給湯）</t>
    <rPh sb="6" eb="8">
      <t>ネンカン</t>
    </rPh>
    <rPh sb="8" eb="10">
      <t>ハツネツ</t>
    </rPh>
    <rPh sb="10" eb="11">
      <t>リョウ</t>
    </rPh>
    <rPh sb="12" eb="14">
      <t>キュウトウ</t>
    </rPh>
    <phoneticPr fontId="2"/>
  </si>
  <si>
    <t>バイオマス熱年間発熱量（空調）</t>
    <rPh sb="6" eb="8">
      <t>ネンカン</t>
    </rPh>
    <rPh sb="8" eb="10">
      <t>ハツネツ</t>
    </rPh>
    <rPh sb="10" eb="11">
      <t>リョウ</t>
    </rPh>
    <rPh sb="12" eb="14">
      <t>クウチョウ</t>
    </rPh>
    <phoneticPr fontId="2"/>
  </si>
  <si>
    <t>バイオマス熱年間発熱量（融雪）</t>
    <rPh sb="6" eb="8">
      <t>ネンカン</t>
    </rPh>
    <rPh sb="8" eb="10">
      <t>ハツネツ</t>
    </rPh>
    <rPh sb="10" eb="11">
      <t>リョウ</t>
    </rPh>
    <rPh sb="12" eb="14">
      <t>ユウセツ</t>
    </rPh>
    <phoneticPr fontId="2"/>
  </si>
  <si>
    <t>バイオマス熱年間発熱量（その他）</t>
    <rPh sb="6" eb="8">
      <t>ネンカン</t>
    </rPh>
    <rPh sb="8" eb="10">
      <t>ハツネツ</t>
    </rPh>
    <rPh sb="10" eb="11">
      <t>リョウ</t>
    </rPh>
    <rPh sb="14" eb="15">
      <t>タ</t>
    </rPh>
    <phoneticPr fontId="2"/>
  </si>
  <si>
    <t>バイオマス熱再エネ率（給湯）</t>
    <rPh sb="6" eb="7">
      <t>サイ</t>
    </rPh>
    <rPh sb="9" eb="10">
      <t>リツ</t>
    </rPh>
    <rPh sb="11" eb="13">
      <t>キュウトウ</t>
    </rPh>
    <phoneticPr fontId="2"/>
  </si>
  <si>
    <t>バイオマス熱再エネ率（空調）</t>
    <rPh sb="6" eb="7">
      <t>サイ</t>
    </rPh>
    <rPh sb="9" eb="10">
      <t>リツ</t>
    </rPh>
    <rPh sb="11" eb="13">
      <t>クウチョウ</t>
    </rPh>
    <phoneticPr fontId="2"/>
  </si>
  <si>
    <t>バイオマス熱再エネ率（融雪）</t>
    <rPh sb="6" eb="7">
      <t>サイ</t>
    </rPh>
    <rPh sb="9" eb="10">
      <t>リツ</t>
    </rPh>
    <rPh sb="11" eb="13">
      <t>ユウセツ</t>
    </rPh>
    <phoneticPr fontId="2"/>
  </si>
  <si>
    <t>バイオマス熱再エネ率（その他）</t>
    <rPh sb="6" eb="7">
      <t>サイ</t>
    </rPh>
    <rPh sb="9" eb="10">
      <t>リツ</t>
    </rPh>
    <rPh sb="13" eb="14">
      <t>タ</t>
    </rPh>
    <phoneticPr fontId="2"/>
  </si>
  <si>
    <t>工事に係る工程表</t>
    <rPh sb="0" eb="2">
      <t>コウジ</t>
    </rPh>
    <rPh sb="3" eb="4">
      <t>カカ</t>
    </rPh>
    <rPh sb="5" eb="8">
      <t>コウテイヒョウ</t>
    </rPh>
    <phoneticPr fontId="2"/>
  </si>
  <si>
    <t>エネルギー賦存状況に関する根拠資料</t>
    <rPh sb="5" eb="7">
      <t>フソン</t>
    </rPh>
    <rPh sb="7" eb="9">
      <t>ジョウキョウ</t>
    </rPh>
    <rPh sb="10" eb="11">
      <t>カン</t>
    </rPh>
    <rPh sb="13" eb="15">
      <t>コンキョ</t>
    </rPh>
    <rPh sb="15" eb="17">
      <t>シリョウ</t>
    </rPh>
    <phoneticPr fontId="2"/>
  </si>
  <si>
    <t>当該実施年度</t>
    <rPh sb="0" eb="2">
      <t>トウガイ</t>
    </rPh>
    <rPh sb="2" eb="4">
      <t>ジッシ</t>
    </rPh>
    <rPh sb="4" eb="6">
      <t>ネンド</t>
    </rPh>
    <phoneticPr fontId="2"/>
  </si>
  <si>
    <t>当該年度実施期間</t>
    <rPh sb="0" eb="2">
      <t>トウガイ</t>
    </rPh>
    <rPh sb="2" eb="4">
      <t>ネンド</t>
    </rPh>
    <rPh sb="4" eb="6">
      <t>ジッシ</t>
    </rPh>
    <rPh sb="6" eb="8">
      <t>キカン</t>
    </rPh>
    <phoneticPr fontId="2"/>
  </si>
  <si>
    <t>事業実施期間</t>
    <rPh sb="0" eb="2">
      <t>ジギョウ</t>
    </rPh>
    <rPh sb="2" eb="4">
      <t>ジッシ</t>
    </rPh>
    <rPh sb="4" eb="6">
      <t>キカン</t>
    </rPh>
    <phoneticPr fontId="3"/>
  </si>
  <si>
    <t>設備導入事業内容</t>
    <rPh sb="0" eb="2">
      <t>セツビ</t>
    </rPh>
    <rPh sb="2" eb="4">
      <t>ドウニュウ</t>
    </rPh>
    <rPh sb="4" eb="6">
      <t>ジギョウ</t>
    </rPh>
    <rPh sb="6" eb="8">
      <t>ナイヨウ</t>
    </rPh>
    <phoneticPr fontId="3"/>
  </si>
  <si>
    <r>
      <t>Ｎｍ</t>
    </r>
    <r>
      <rPr>
        <vertAlign val="superscript"/>
        <sz val="11"/>
        <color indexed="8"/>
        <rFont val="ＭＳ 明朝"/>
        <family val="1"/>
        <charset val="128"/>
      </rPr>
      <t>３</t>
    </r>
    <r>
      <rPr>
        <sz val="11"/>
        <color indexed="8"/>
        <rFont val="ＭＳ 明朝"/>
        <family val="1"/>
        <charset val="128"/>
      </rPr>
      <t>/ｈ</t>
    </r>
    <phoneticPr fontId="2"/>
  </si>
  <si>
    <t>3-18</t>
  </si>
  <si>
    <t>3-27</t>
  </si>
  <si>
    <t>添付資料8</t>
    <rPh sb="0" eb="2">
      <t>テンプ</t>
    </rPh>
    <rPh sb="2" eb="4">
      <t>シリョウ</t>
    </rPh>
    <phoneticPr fontId="2"/>
  </si>
  <si>
    <t>採点審査の際に
考慮する項目</t>
    <rPh sb="0" eb="2">
      <t>サイテン</t>
    </rPh>
    <rPh sb="2" eb="4">
      <t>シンサ</t>
    </rPh>
    <rPh sb="5" eb="6">
      <t>サイ</t>
    </rPh>
    <rPh sb="8" eb="10">
      <t>コウリョ</t>
    </rPh>
    <rPh sb="12" eb="14">
      <t>コウモク</t>
    </rPh>
    <phoneticPr fontId="2"/>
  </si>
  <si>
    <t>利用用途</t>
    <rPh sb="0" eb="2">
      <t>リヨウ</t>
    </rPh>
    <rPh sb="2" eb="4">
      <t>ヨウト</t>
    </rPh>
    <phoneticPr fontId="2"/>
  </si>
  <si>
    <t>～</t>
    <phoneticPr fontId="2"/>
  </si>
  <si>
    <t>補助事業の
目的及び内容</t>
    <rPh sb="0" eb="2">
      <t>ホジョ</t>
    </rPh>
    <rPh sb="2" eb="4">
      <t>ジギョウ</t>
    </rPh>
    <rPh sb="6" eb="8">
      <t>モクテキ</t>
    </rPh>
    <rPh sb="8" eb="9">
      <t>オヨ</t>
    </rPh>
    <rPh sb="10" eb="12">
      <t>ナイヨウ</t>
    </rPh>
    <phoneticPr fontId="3"/>
  </si>
  <si>
    <r>
      <rPr>
        <sz val="10"/>
        <rFont val="ＭＳ 明朝"/>
        <family val="1"/>
        <charset val="128"/>
      </rPr>
      <t>事業名</t>
    </r>
    <r>
      <rPr>
        <sz val="11"/>
        <rFont val="ＭＳ 明朝"/>
        <family val="1"/>
        <charset val="128"/>
      </rPr>
      <t xml:space="preserve">
</t>
    </r>
    <r>
      <rPr>
        <sz val="9"/>
        <rFont val="ＭＳ 明朝"/>
        <family val="1"/>
        <charset val="128"/>
      </rPr>
      <t>（補助事業の名称）</t>
    </r>
    <rPh sb="0" eb="2">
      <t>ジギョウ</t>
    </rPh>
    <rPh sb="2" eb="3">
      <t>メイ</t>
    </rPh>
    <phoneticPr fontId="3"/>
  </si>
  <si>
    <t>開始年度～終了年度</t>
    <rPh sb="0" eb="2">
      <t>カイシ</t>
    </rPh>
    <rPh sb="2" eb="4">
      <t>ネンド</t>
    </rPh>
    <rPh sb="5" eb="7">
      <t>シュウリョウ</t>
    </rPh>
    <rPh sb="7" eb="9">
      <t>ネンド</t>
    </rPh>
    <phoneticPr fontId="2"/>
  </si>
  <si>
    <t>補助率</t>
    <rPh sb="0" eb="3">
      <t>ホジョリツ</t>
    </rPh>
    <phoneticPr fontId="2"/>
  </si>
  <si>
    <t>補助率（分子／分母）</t>
    <rPh sb="0" eb="3">
      <t>ホジョリツ</t>
    </rPh>
    <rPh sb="4" eb="6">
      <t>ブンシ</t>
    </rPh>
    <rPh sb="7" eb="9">
      <t>ブンボ</t>
    </rPh>
    <phoneticPr fontId="2"/>
  </si>
  <si>
    <t>実施計画概要　新規・継続の別</t>
    <rPh sb="0" eb="2">
      <t>ジッシ</t>
    </rPh>
    <rPh sb="2" eb="4">
      <t>ケイカク</t>
    </rPh>
    <rPh sb="4" eb="6">
      <t>ガイヨウ</t>
    </rPh>
    <rPh sb="7" eb="9">
      <t>シンキ</t>
    </rPh>
    <rPh sb="10" eb="12">
      <t>ケイゾク</t>
    </rPh>
    <rPh sb="13" eb="14">
      <t>ベツ</t>
    </rPh>
    <phoneticPr fontId="2"/>
  </si>
  <si>
    <t>交付決定日</t>
    <rPh sb="0" eb="2">
      <t>コウフ</t>
    </rPh>
    <rPh sb="2" eb="4">
      <t>ケッテイ</t>
    </rPh>
    <rPh sb="4" eb="5">
      <t>ビ</t>
    </rPh>
    <phoneticPr fontId="3"/>
  </si>
  <si>
    <t>実施計画　3-25 事業実施体制</t>
    <rPh sb="0" eb="2">
      <t>ジッシ</t>
    </rPh>
    <rPh sb="2" eb="4">
      <t>ケイカク</t>
    </rPh>
    <rPh sb="10" eb="12">
      <t>ジギョウ</t>
    </rPh>
    <rPh sb="12" eb="14">
      <t>ジッシ</t>
    </rPh>
    <rPh sb="14" eb="16">
      <t>タイセイ</t>
    </rPh>
    <phoneticPr fontId="2"/>
  </si>
  <si>
    <t>事業計画</t>
    <rPh sb="0" eb="2">
      <t>ジギョウ</t>
    </rPh>
    <rPh sb="2" eb="4">
      <t>ケイカク</t>
    </rPh>
    <phoneticPr fontId="3"/>
  </si>
  <si>
    <t>申請する補助率</t>
    <rPh sb="0" eb="2">
      <t>シンセイ</t>
    </rPh>
    <rPh sb="4" eb="7">
      <t>ホジョリツ</t>
    </rPh>
    <phoneticPr fontId="3"/>
  </si>
  <si>
    <t>〒</t>
    <phoneticPr fontId="2"/>
  </si>
  <si>
    <t>指定・認定を受けている
地方公共団体</t>
    <rPh sb="0" eb="2">
      <t>シテイ</t>
    </rPh>
    <rPh sb="3" eb="5">
      <t>ニンテイ</t>
    </rPh>
    <rPh sb="6" eb="7">
      <t>ウ</t>
    </rPh>
    <rPh sb="12" eb="14">
      <t>チホウ</t>
    </rPh>
    <rPh sb="14" eb="16">
      <t>コウキョウ</t>
    </rPh>
    <rPh sb="16" eb="18">
      <t>ダンタイ</t>
    </rPh>
    <phoneticPr fontId="2"/>
  </si>
  <si>
    <t>都道府県</t>
    <rPh sb="0" eb="4">
      <t>トドウフケン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</si>
  <si>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</si>
  <si>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</si>
  <si>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</si>
  <si>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</si>
  <si>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</si>
  <si>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</si>
  <si>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</si>
  <si>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</si>
  <si>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</si>
  <si>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</si>
  <si>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</si>
  <si>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</si>
  <si>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</si>
  <si>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</si>
  <si>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</si>
  <si>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</si>
  <si>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</si>
  <si>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</si>
  <si>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</si>
  <si>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</si>
  <si>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</si>
  <si>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</si>
  <si>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</si>
  <si>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</si>
  <si>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</si>
  <si>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</si>
  <si>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</si>
  <si>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</si>
  <si>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</si>
  <si>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</si>
  <si>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</si>
  <si>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</si>
  <si>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</si>
  <si>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</si>
  <si>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</si>
  <si>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</si>
  <si>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</si>
  <si>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</si>
  <si>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</si>
  <si>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</si>
  <si>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</si>
  <si>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</si>
  <si>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</si>
  <si>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</si>
  <si>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</si>
  <si>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</si>
  <si>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</si>
  <si>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当該事業に対する
地方公共団体の財政支援</t>
    <rPh sb="0" eb="2">
      <t>トウガイ</t>
    </rPh>
    <rPh sb="2" eb="4">
      <t>ジギョウ</t>
    </rPh>
    <rPh sb="5" eb="6">
      <t>タイ</t>
    </rPh>
    <rPh sb="9" eb="11">
      <t>チホウ</t>
    </rPh>
    <rPh sb="11" eb="13">
      <t>コウキョウ</t>
    </rPh>
    <rPh sb="13" eb="15">
      <t>ダンタイ</t>
    </rPh>
    <rPh sb="16" eb="18">
      <t>ザイセイ</t>
    </rPh>
    <rPh sb="18" eb="20">
      <t>シエン</t>
    </rPh>
    <phoneticPr fontId="2"/>
  </si>
  <si>
    <t>地方公共団体と連携した
普及啓発事業の
実施内容</t>
    <rPh sb="0" eb="2">
      <t>チホウ</t>
    </rPh>
    <rPh sb="2" eb="4">
      <t>コウキョウ</t>
    </rPh>
    <rPh sb="4" eb="6">
      <t>ダンタイ</t>
    </rPh>
    <rPh sb="7" eb="9">
      <t>レンケイ</t>
    </rPh>
    <rPh sb="12" eb="14">
      <t>フキュウ</t>
    </rPh>
    <rPh sb="14" eb="16">
      <t>ケイハツ</t>
    </rPh>
    <rPh sb="16" eb="18">
      <t>ジギョウ</t>
    </rPh>
    <rPh sb="20" eb="22">
      <t>ジッシ</t>
    </rPh>
    <rPh sb="22" eb="24">
      <t>ナイヨウ</t>
    </rPh>
    <phoneticPr fontId="2"/>
  </si>
  <si>
    <t>担当部署名</t>
    <rPh sb="0" eb="2">
      <t>タントウ</t>
    </rPh>
    <rPh sb="2" eb="4">
      <t>ブショ</t>
    </rPh>
    <rPh sb="4" eb="5">
      <t>メイ</t>
    </rPh>
    <phoneticPr fontId="2"/>
  </si>
  <si>
    <t>他地域への波及効果　等</t>
    <rPh sb="0" eb="1">
      <t>ホカ</t>
    </rPh>
    <rPh sb="1" eb="3">
      <t>チイキ</t>
    </rPh>
    <rPh sb="5" eb="7">
      <t>ハキュウ</t>
    </rPh>
    <rPh sb="7" eb="9">
      <t>コウカ</t>
    </rPh>
    <rPh sb="10" eb="11">
      <t>トウ</t>
    </rPh>
    <phoneticPr fontId="2"/>
  </si>
  <si>
    <t>当該地域の
再生可能エネルギー
導入促進効果、波及効果　等</t>
    <rPh sb="0" eb="2">
      <t>トウガイ</t>
    </rPh>
    <rPh sb="2" eb="4">
      <t>チイキ</t>
    </rPh>
    <rPh sb="6" eb="8">
      <t>サイセイ</t>
    </rPh>
    <rPh sb="8" eb="10">
      <t>カノウ</t>
    </rPh>
    <rPh sb="16" eb="18">
      <t>ドウニュウ</t>
    </rPh>
    <rPh sb="18" eb="20">
      <t>ソクシン</t>
    </rPh>
    <rPh sb="20" eb="22">
      <t>コウカ</t>
    </rPh>
    <rPh sb="23" eb="25">
      <t>ハキュウ</t>
    </rPh>
    <rPh sb="25" eb="27">
      <t>コウカ</t>
    </rPh>
    <rPh sb="28" eb="29">
      <t>トウ</t>
    </rPh>
    <phoneticPr fontId="2"/>
  </si>
  <si>
    <t>再生エネルギー利用設備の設置場所が離島・へき地の申請案件</t>
    <phoneticPr fontId="2"/>
  </si>
  <si>
    <t>次世代エネルギーパーク計画の認定を受けている申請案件</t>
    <phoneticPr fontId="2"/>
  </si>
  <si>
    <t>事業実施予定スケジュール及び請負会社選定方法</t>
    <rPh sb="0" eb="2">
      <t>ジギョウ</t>
    </rPh>
    <rPh sb="2" eb="4">
      <t>ジッシ</t>
    </rPh>
    <rPh sb="4" eb="6">
      <t>ヨテイ</t>
    </rPh>
    <rPh sb="12" eb="13">
      <t>オヨ</t>
    </rPh>
    <rPh sb="14" eb="16">
      <t>ウケオイ</t>
    </rPh>
    <rPh sb="16" eb="18">
      <t>ガイシャ</t>
    </rPh>
    <rPh sb="18" eb="20">
      <t>センテイ</t>
    </rPh>
    <rPh sb="20" eb="22">
      <t>ホウホウ</t>
    </rPh>
    <phoneticPr fontId="2"/>
  </si>
  <si>
    <t>補助事業に要する経費、補助対象経費及び
補助金の配分額（別紙１）</t>
    <rPh sb="0" eb="2">
      <t>ホジョ</t>
    </rPh>
    <rPh sb="2" eb="4">
      <t>ジギョウ</t>
    </rPh>
    <rPh sb="5" eb="6">
      <t>ヨウ</t>
    </rPh>
    <rPh sb="8" eb="10">
      <t>ケイヒ</t>
    </rPh>
    <rPh sb="11" eb="13">
      <t>ホジョ</t>
    </rPh>
    <rPh sb="13" eb="15">
      <t>タイショウ</t>
    </rPh>
    <rPh sb="15" eb="17">
      <t>ケイヒ</t>
    </rPh>
    <rPh sb="17" eb="18">
      <t>オヨ</t>
    </rPh>
    <rPh sb="20" eb="23">
      <t>ホジョキン</t>
    </rPh>
    <rPh sb="24" eb="26">
      <t>ハイブン</t>
    </rPh>
    <rPh sb="26" eb="27">
      <t>ガク</t>
    </rPh>
    <rPh sb="28" eb="30">
      <t>ベッシ</t>
    </rPh>
    <phoneticPr fontId="2"/>
  </si>
  <si>
    <t>地方公共団体が策定した再生可能エネルギー計画における
本補助事業の位置づけ</t>
    <rPh sb="0" eb="2">
      <t>チホウ</t>
    </rPh>
    <rPh sb="2" eb="4">
      <t>コウキョウ</t>
    </rPh>
    <rPh sb="4" eb="6">
      <t>ダンタイ</t>
    </rPh>
    <rPh sb="7" eb="9">
      <t>サクテイ</t>
    </rPh>
    <rPh sb="11" eb="13">
      <t>サイセイ</t>
    </rPh>
    <rPh sb="13" eb="15">
      <t>カノウ</t>
    </rPh>
    <rPh sb="20" eb="22">
      <t>ケイカク</t>
    </rPh>
    <rPh sb="27" eb="28">
      <t>ホン</t>
    </rPh>
    <rPh sb="28" eb="30">
      <t>ホジョ</t>
    </rPh>
    <rPh sb="30" eb="32">
      <t>ジギョウ</t>
    </rPh>
    <rPh sb="33" eb="35">
      <t>イチ</t>
    </rPh>
    <phoneticPr fontId="2"/>
  </si>
  <si>
    <t>地方公共団体の
再生可能エネルギー
計画名称</t>
    <rPh sb="0" eb="2">
      <t>チホウ</t>
    </rPh>
    <rPh sb="2" eb="4">
      <t>コウキョウ</t>
    </rPh>
    <rPh sb="4" eb="6">
      <t>ダンタイ</t>
    </rPh>
    <rPh sb="8" eb="10">
      <t>サイセイ</t>
    </rPh>
    <rPh sb="10" eb="12">
      <t>カノウ</t>
    </rPh>
    <rPh sb="18" eb="20">
      <t>ケイカク</t>
    </rPh>
    <rPh sb="20" eb="22">
      <t>メイショウ</t>
    </rPh>
    <phoneticPr fontId="2"/>
  </si>
  <si>
    <t>本補助事業が再生可能エネルギー計画の指定・認定を受けている理由</t>
    <rPh sb="0" eb="1">
      <t>ホン</t>
    </rPh>
    <rPh sb="1" eb="3">
      <t>ホジョ</t>
    </rPh>
    <rPh sb="3" eb="5">
      <t>ジギョウ</t>
    </rPh>
    <rPh sb="6" eb="8">
      <t>サイセイ</t>
    </rPh>
    <rPh sb="8" eb="10">
      <t>カノウ</t>
    </rPh>
    <rPh sb="15" eb="17">
      <t>ケイカク</t>
    </rPh>
    <rPh sb="18" eb="20">
      <t>シテイ</t>
    </rPh>
    <rPh sb="21" eb="23">
      <t>ニンテイ</t>
    </rPh>
    <rPh sb="24" eb="25">
      <t>ウ</t>
    </rPh>
    <rPh sb="29" eb="31">
      <t>リユウ</t>
    </rPh>
    <phoneticPr fontId="2"/>
  </si>
  <si>
    <t>バイオマス依存率（熱利用／発電）</t>
    <rPh sb="5" eb="7">
      <t>イゾン</t>
    </rPh>
    <rPh sb="7" eb="8">
      <t>リツ</t>
    </rPh>
    <rPh sb="9" eb="10">
      <t>ネツ</t>
    </rPh>
    <rPh sb="10" eb="12">
      <t>リヨウ</t>
    </rPh>
    <rPh sb="13" eb="15">
      <t>ハツデン</t>
    </rPh>
    <phoneticPr fontId="2"/>
  </si>
  <si>
    <t>バイオマス依存率（燃料製造）</t>
    <rPh sb="5" eb="7">
      <t>イゾン</t>
    </rPh>
    <rPh sb="7" eb="8">
      <t>リツ</t>
    </rPh>
    <rPh sb="9" eb="11">
      <t>ネンリョウ</t>
    </rPh>
    <rPh sb="11" eb="13">
      <t>セイゾウ</t>
    </rPh>
    <phoneticPr fontId="2"/>
  </si>
  <si>
    <t>上記合計</t>
    <rPh sb="0" eb="2">
      <t>ジョウキ</t>
    </rPh>
    <rPh sb="2" eb="4">
      <t>ゴウケイ</t>
    </rPh>
    <phoneticPr fontId="2"/>
  </si>
  <si>
    <t>設置コスト（熱利用）</t>
    <rPh sb="0" eb="2">
      <t>セッチ</t>
    </rPh>
    <rPh sb="6" eb="7">
      <t>ネツ</t>
    </rPh>
    <rPh sb="7" eb="9">
      <t>リヨウ</t>
    </rPh>
    <phoneticPr fontId="2"/>
  </si>
  <si>
    <t>3-1　事業概要表年間総発熱量（合計）(GJ)</t>
    <rPh sb="4" eb="6">
      <t>ジギョウ</t>
    </rPh>
    <rPh sb="6" eb="8">
      <t>ガイヨウ</t>
    </rPh>
    <rPh sb="8" eb="9">
      <t>ヒョウ</t>
    </rPh>
    <rPh sb="9" eb="11">
      <t>ネンカン</t>
    </rPh>
    <rPh sb="11" eb="15">
      <t>ソウハツネツリョウ</t>
    </rPh>
    <rPh sb="16" eb="18">
      <t>ゴウケイ</t>
    </rPh>
    <phoneticPr fontId="2"/>
  </si>
  <si>
    <t>3-7　低位発熱量MJ（1つめの型式）×年間最大利用量/1000※複数種類の燃料製造の場合は使えないことに注意</t>
    <rPh sb="4" eb="6">
      <t>テイイ</t>
    </rPh>
    <rPh sb="6" eb="8">
      <t>ハツネツ</t>
    </rPh>
    <rPh sb="8" eb="9">
      <t>リョウ</t>
    </rPh>
    <rPh sb="16" eb="18">
      <t>カタシキ</t>
    </rPh>
    <rPh sb="20" eb="22">
      <t>ネンカン</t>
    </rPh>
    <rPh sb="22" eb="24">
      <t>サイダイ</t>
    </rPh>
    <rPh sb="24" eb="26">
      <t>リヨウ</t>
    </rPh>
    <rPh sb="26" eb="27">
      <t>リョウ</t>
    </rPh>
    <rPh sb="33" eb="35">
      <t>フクスウ</t>
    </rPh>
    <rPh sb="35" eb="37">
      <t>シュルイ</t>
    </rPh>
    <rPh sb="38" eb="40">
      <t>ネンリョウ</t>
    </rPh>
    <rPh sb="40" eb="42">
      <t>セイゾウ</t>
    </rPh>
    <rPh sb="43" eb="45">
      <t>バアイ</t>
    </rPh>
    <rPh sb="46" eb="47">
      <t>ツカ</t>
    </rPh>
    <rPh sb="53" eb="55">
      <t>チュウイ</t>
    </rPh>
    <phoneticPr fontId="2"/>
  </si>
  <si>
    <t>3-1　事業概要表年間総発熱量（バイオマス燃料製造）(GJ)</t>
    <rPh sb="4" eb="6">
      <t>ジギョウ</t>
    </rPh>
    <rPh sb="6" eb="8">
      <t>ガイヨウ</t>
    </rPh>
    <rPh sb="8" eb="9">
      <t>ヒョウ</t>
    </rPh>
    <rPh sb="9" eb="11">
      <t>ネンカン</t>
    </rPh>
    <rPh sb="11" eb="15">
      <t>ソウハツネツリョウ</t>
    </rPh>
    <rPh sb="21" eb="23">
      <t>ネンリョウ</t>
    </rPh>
    <rPh sb="23" eb="25">
      <t>セイゾウ</t>
    </rPh>
    <phoneticPr fontId="2"/>
  </si>
  <si>
    <t>再生可能エネルギー
計画の策定日・年度 等</t>
    <rPh sb="0" eb="2">
      <t>サイセイ</t>
    </rPh>
    <rPh sb="2" eb="4">
      <t>カノウ</t>
    </rPh>
    <rPh sb="10" eb="12">
      <t>ケイカク</t>
    </rPh>
    <rPh sb="13" eb="15">
      <t>サクテイ</t>
    </rPh>
    <rPh sb="15" eb="16">
      <t>ヒ</t>
    </rPh>
    <rPh sb="17" eb="19">
      <t>ネンド</t>
    </rPh>
    <rPh sb="20" eb="21">
      <t>トウ</t>
    </rPh>
    <phoneticPr fontId="2"/>
  </si>
  <si>
    <t>3-1　熱利用単価</t>
    <rPh sb="4" eb="5">
      <t>ネツ</t>
    </rPh>
    <rPh sb="5" eb="7">
      <t>リヨウ</t>
    </rPh>
    <rPh sb="7" eb="9">
      <t>タンカ</t>
    </rPh>
    <phoneticPr fontId="2"/>
  </si>
  <si>
    <t>3-5　熱利用単価の算定</t>
    <rPh sb="4" eb="5">
      <t>ネツ</t>
    </rPh>
    <rPh sb="5" eb="7">
      <t>リヨウ</t>
    </rPh>
    <rPh sb="7" eb="9">
      <t>タンカ</t>
    </rPh>
    <rPh sb="10" eb="12">
      <t>サンテイ</t>
    </rPh>
    <phoneticPr fontId="2"/>
  </si>
  <si>
    <t>△</t>
  </si>
  <si>
    <t>必要な場合のみ</t>
  </si>
  <si>
    <t>再生可能エネルギー計画の中で本補助事業が位置づけられている箇所</t>
    <rPh sb="0" eb="2">
      <t>サイセイ</t>
    </rPh>
    <rPh sb="2" eb="4">
      <t>カノウ</t>
    </rPh>
    <rPh sb="9" eb="11">
      <t>ケイカク</t>
    </rPh>
    <rPh sb="12" eb="13">
      <t>ナカ</t>
    </rPh>
    <rPh sb="14" eb="15">
      <t>ホン</t>
    </rPh>
    <rPh sb="15" eb="17">
      <t>ホジョ</t>
    </rPh>
    <rPh sb="17" eb="19">
      <t>ジギョウ</t>
    </rPh>
    <rPh sb="20" eb="22">
      <t>イチ</t>
    </rPh>
    <rPh sb="29" eb="31">
      <t>カショ</t>
    </rPh>
    <phoneticPr fontId="2"/>
  </si>
  <si>
    <t>バイオマス燃料製造</t>
    <rPh sb="5" eb="7">
      <t>ネンリョウ</t>
    </rPh>
    <rPh sb="7" eb="9">
      <t>セイゾウ</t>
    </rPh>
    <phoneticPr fontId="2"/>
  </si>
  <si>
    <t>○</t>
  </si>
  <si>
    <t>チェックリスト表</t>
    <rPh sb="7" eb="8">
      <t>ヒョウ</t>
    </rPh>
    <phoneticPr fontId="2"/>
  </si>
  <si>
    <t>太陽熱利用</t>
    <rPh sb="0" eb="3">
      <t>タイヨウネツ</t>
    </rPh>
    <rPh sb="3" eb="5">
      <t>リヨウ</t>
    </rPh>
    <phoneticPr fontId="2"/>
  </si>
  <si>
    <t>温度差エネルギー利用</t>
    <rPh sb="0" eb="2">
      <t>オンド</t>
    </rPh>
    <rPh sb="2" eb="3">
      <t>サ</t>
    </rPh>
    <rPh sb="8" eb="10">
      <t>リヨウ</t>
    </rPh>
    <phoneticPr fontId="2"/>
  </si>
  <si>
    <t>雪氷熱利用</t>
    <rPh sb="0" eb="2">
      <t>セッピョウ</t>
    </rPh>
    <rPh sb="2" eb="3">
      <t>ネツ</t>
    </rPh>
    <rPh sb="3" eb="5">
      <t>リヨウ</t>
    </rPh>
    <phoneticPr fontId="2"/>
  </si>
  <si>
    <t>地中熱利用</t>
    <rPh sb="0" eb="2">
      <t>チチュウ</t>
    </rPh>
    <rPh sb="2" eb="3">
      <t>ネツ</t>
    </rPh>
    <rPh sb="3" eb="5">
      <t>リヨウ</t>
    </rPh>
    <phoneticPr fontId="2"/>
  </si>
  <si>
    <t>バイオマス熱利用</t>
    <rPh sb="5" eb="6">
      <t>ネツ</t>
    </rPh>
    <rPh sb="6" eb="8">
      <t>リヨウ</t>
    </rPh>
    <phoneticPr fontId="2"/>
  </si>
  <si>
    <t>○</t>
    <phoneticPr fontId="2"/>
  </si>
  <si>
    <t>△</t>
    <phoneticPr fontId="2"/>
  </si>
  <si>
    <t>－</t>
    <phoneticPr fontId="2"/>
  </si>
  <si>
    <t>補助率を２／３で申請する場合のみ
①２／３要件についての説明書
②地方公共団体が策定した再生可能エネルギー計画
③地方公共団体から指定・認定を受けていることの証明書（当該地方公共団体の首長の押印があること）
④地方公共団体からの財政支援に関する証明書（当該地方公共団体の首長の押印があること）</t>
    <rPh sb="0" eb="3">
      <t>ホジョリツ</t>
    </rPh>
    <rPh sb="8" eb="10">
      <t>シンセイ</t>
    </rPh>
    <rPh sb="12" eb="14">
      <t>バアイ</t>
    </rPh>
    <rPh sb="21" eb="23">
      <t>ヨウケン</t>
    </rPh>
    <rPh sb="28" eb="31">
      <t>セツメイショ</t>
    </rPh>
    <rPh sb="33" eb="35">
      <t>チホウ</t>
    </rPh>
    <rPh sb="35" eb="37">
      <t>コウキョウ</t>
    </rPh>
    <rPh sb="37" eb="39">
      <t>ダンタイ</t>
    </rPh>
    <rPh sb="40" eb="42">
      <t>サクテイ</t>
    </rPh>
    <rPh sb="44" eb="46">
      <t>サイセイ</t>
    </rPh>
    <rPh sb="46" eb="48">
      <t>カノウ</t>
    </rPh>
    <rPh sb="53" eb="55">
      <t>ケイカク</t>
    </rPh>
    <rPh sb="57" eb="59">
      <t>チホウ</t>
    </rPh>
    <rPh sb="59" eb="61">
      <t>コウキョウ</t>
    </rPh>
    <rPh sb="61" eb="63">
      <t>ダンタイ</t>
    </rPh>
    <rPh sb="65" eb="67">
      <t>シテイ</t>
    </rPh>
    <rPh sb="68" eb="70">
      <t>ニンテイ</t>
    </rPh>
    <rPh sb="71" eb="72">
      <t>ウ</t>
    </rPh>
    <rPh sb="79" eb="82">
      <t>ショウメイショ</t>
    </rPh>
    <rPh sb="83" eb="85">
      <t>トウガイ</t>
    </rPh>
    <rPh sb="85" eb="87">
      <t>チホウ</t>
    </rPh>
    <rPh sb="87" eb="89">
      <t>コウキョウ</t>
    </rPh>
    <rPh sb="89" eb="91">
      <t>ダンタイ</t>
    </rPh>
    <rPh sb="92" eb="94">
      <t>シュチョウ</t>
    </rPh>
    <rPh sb="95" eb="97">
      <t>オウイン</t>
    </rPh>
    <rPh sb="105" eb="107">
      <t>チホウ</t>
    </rPh>
    <rPh sb="107" eb="109">
      <t>コウキョウ</t>
    </rPh>
    <rPh sb="109" eb="111">
      <t>ダンタイ</t>
    </rPh>
    <rPh sb="114" eb="116">
      <t>ザイセイ</t>
    </rPh>
    <rPh sb="116" eb="118">
      <t>シエン</t>
    </rPh>
    <rPh sb="119" eb="120">
      <t>カン</t>
    </rPh>
    <rPh sb="122" eb="125">
      <t>ショウメイショ</t>
    </rPh>
    <rPh sb="126" eb="128">
      <t>トウガイ</t>
    </rPh>
    <rPh sb="128" eb="130">
      <t>チホウ</t>
    </rPh>
    <rPh sb="130" eb="132">
      <t>コウキョウ</t>
    </rPh>
    <rPh sb="132" eb="134">
      <t>ダンタイ</t>
    </rPh>
    <rPh sb="135" eb="137">
      <t>シュチョウ</t>
    </rPh>
    <rPh sb="138" eb="140">
      <t>オウイン</t>
    </rPh>
    <phoneticPr fontId="2"/>
  </si>
  <si>
    <t>バイオマスコージェネレーションを行う場合のみ</t>
    <rPh sb="16" eb="17">
      <t>オコナ</t>
    </rPh>
    <rPh sb="18" eb="20">
      <t>バアイ</t>
    </rPh>
    <phoneticPr fontId="2"/>
  </si>
  <si>
    <t>-</t>
  </si>
  <si>
    <t>○</t>
    <phoneticPr fontId="2"/>
  </si>
  <si>
    <t>太陽熱利用設備の場合のみ</t>
    <rPh sb="0" eb="3">
      <t>タイヨウネツ</t>
    </rPh>
    <rPh sb="3" eb="5">
      <t>リヨウ</t>
    </rPh>
    <rPh sb="5" eb="7">
      <t>セツビ</t>
    </rPh>
    <rPh sb="8" eb="10">
      <t>バアイ</t>
    </rPh>
    <phoneticPr fontId="2"/>
  </si>
  <si>
    <t>バイオマス燃料製造設備の場合のみ</t>
    <rPh sb="5" eb="7">
      <t>ネンリョウ</t>
    </rPh>
    <rPh sb="7" eb="9">
      <t>セイゾウ</t>
    </rPh>
    <rPh sb="9" eb="11">
      <t>セツビ</t>
    </rPh>
    <rPh sb="12" eb="14">
      <t>バアイ</t>
    </rPh>
    <phoneticPr fontId="2"/>
  </si>
  <si>
    <t>バイオマス熱利用設備、バイオマス燃料製造設備の場合のみ</t>
    <rPh sb="5" eb="6">
      <t>ネツ</t>
    </rPh>
    <rPh sb="6" eb="8">
      <t>リヨウ</t>
    </rPh>
    <rPh sb="8" eb="10">
      <t>セツビ</t>
    </rPh>
    <rPh sb="16" eb="18">
      <t>ネンリョウ</t>
    </rPh>
    <rPh sb="18" eb="20">
      <t>セイゾウ</t>
    </rPh>
    <rPh sb="20" eb="22">
      <t>セツビ</t>
    </rPh>
    <rPh sb="23" eb="25">
      <t>バアイ</t>
    </rPh>
    <phoneticPr fontId="2"/>
  </si>
  <si>
    <t>バイオマス熱利用設備の場合のみ</t>
    <rPh sb="5" eb="6">
      <t>ネツ</t>
    </rPh>
    <rPh sb="6" eb="8">
      <t>リヨウ</t>
    </rPh>
    <rPh sb="8" eb="10">
      <t>セツビ</t>
    </rPh>
    <rPh sb="11" eb="13">
      <t>バアイ</t>
    </rPh>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</si>
  <si>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</si>
  <si>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</si>
  <si>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</si>
  <si>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</si>
  <si>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</si>
  <si>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</si>
  <si>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提出</t>
    <rPh sb="0" eb="2">
      <t>テイシュツ</t>
    </rPh>
    <phoneticPr fontId="2"/>
  </si>
  <si>
    <t>チェック</t>
    <phoneticPr fontId="2"/>
  </si>
  <si>
    <t>補助率を２／３で申請する場合のみ
①２／３要件についての説明書
②地方公共団体が策定した再生可能エネルギー計画
③地方公共団体から指定・認定を受けていることの証明書
　（当該地方公共団体の首長の押印があること）
④地方公共団体からの財政支援に関する証明書
　（当該地方公共団体の首長の押印があること）</t>
    <phoneticPr fontId="2"/>
  </si>
  <si>
    <t>エネルギー
種別</t>
    <rPh sb="6" eb="8">
      <t>シュベツ</t>
    </rPh>
    <phoneticPr fontId="2"/>
  </si>
  <si>
    <t>繊維くず</t>
    <rPh sb="0" eb="2">
      <t>センイ</t>
    </rPh>
    <phoneticPr fontId="25"/>
  </si>
  <si>
    <t>繊維
くず</t>
    <rPh sb="0" eb="2">
      <t>センイ</t>
    </rPh>
    <phoneticPr fontId="25"/>
  </si>
  <si>
    <t>繊維くず</t>
    <rPh sb="0" eb="2">
      <t>センイ</t>
    </rPh>
    <phoneticPr fontId="2"/>
  </si>
  <si>
    <t>繊維
くず</t>
    <rPh sb="0" eb="2">
      <t>センイ</t>
    </rPh>
    <phoneticPr fontId="2"/>
  </si>
  <si>
    <t>実施スケジュール用年度１</t>
    <rPh sb="0" eb="2">
      <t>ジッシ</t>
    </rPh>
    <rPh sb="8" eb="9">
      <t>ヨウ</t>
    </rPh>
    <rPh sb="9" eb="11">
      <t>ネンド</t>
    </rPh>
    <phoneticPr fontId="2"/>
  </si>
  <si>
    <t>実施スケジュール用年度２</t>
    <rPh sb="0" eb="2">
      <t>ジッシ</t>
    </rPh>
    <rPh sb="8" eb="9">
      <t>ヨウ</t>
    </rPh>
    <rPh sb="9" eb="11">
      <t>ネンド</t>
    </rPh>
    <phoneticPr fontId="2"/>
  </si>
  <si>
    <t>実施スケジュール用年度３</t>
    <rPh sb="0" eb="2">
      <t>ジッシ</t>
    </rPh>
    <rPh sb="8" eb="9">
      <t>ヨウ</t>
    </rPh>
    <rPh sb="9" eb="11">
      <t>ネンド</t>
    </rPh>
    <phoneticPr fontId="2"/>
  </si>
  <si>
    <t>実施スケジュール用年度４</t>
    <rPh sb="0" eb="2">
      <t>ジッシ</t>
    </rPh>
    <rPh sb="8" eb="9">
      <t>ヨウ</t>
    </rPh>
    <rPh sb="9" eb="11">
      <t>ネンド</t>
    </rPh>
    <phoneticPr fontId="2"/>
  </si>
  <si>
    <t>3-1　建設単価</t>
    <rPh sb="4" eb="6">
      <t>ケンセツ</t>
    </rPh>
    <rPh sb="6" eb="8">
      <t>タンカ</t>
    </rPh>
    <phoneticPr fontId="2"/>
  </si>
  <si>
    <t>3-1　事業概要表年間総発熱量（最終適用熱量）</t>
    <rPh sb="4" eb="6">
      <t>ジギョウ</t>
    </rPh>
    <rPh sb="6" eb="8">
      <t>ガイヨウ</t>
    </rPh>
    <rPh sb="8" eb="9">
      <t>ヒョウ</t>
    </rPh>
    <rPh sb="9" eb="11">
      <t>ネンカン</t>
    </rPh>
    <rPh sb="11" eb="15">
      <t>ソウハツネツリョウ</t>
    </rPh>
    <rPh sb="16" eb="18">
      <t>サイシュウ</t>
    </rPh>
    <rPh sb="18" eb="20">
      <t>テキヨウ</t>
    </rPh>
    <rPh sb="20" eb="22">
      <t>ネツリョウ</t>
    </rPh>
    <phoneticPr fontId="2"/>
  </si>
  <si>
    <t>ベニア・合板・化粧板</t>
    <rPh sb="9" eb="10">
      <t>イタ</t>
    </rPh>
    <phoneticPr fontId="2"/>
  </si>
  <si>
    <t>ベニア・合板・化粧板</t>
    <rPh sb="9" eb="10">
      <t>イタ</t>
    </rPh>
    <phoneticPr fontId="25"/>
  </si>
  <si>
    <t>その他</t>
    <rPh sb="2" eb="3">
      <t>タ</t>
    </rPh>
    <phoneticPr fontId="25"/>
  </si>
  <si>
    <t>複数の種類の再生可能エネルギー利用設備を導入している申請案件</t>
    <rPh sb="3" eb="5">
      <t>シュルイ</t>
    </rPh>
    <rPh sb="8" eb="10">
      <t>カノウ</t>
    </rPh>
    <phoneticPr fontId="2"/>
  </si>
  <si>
    <t>１／３</t>
  </si>
  <si>
    <t>実施計画　3-XX 3分の2要件に係る概要説明書</t>
    <rPh sb="0" eb="2">
      <t>ジッシ</t>
    </rPh>
    <rPh sb="2" eb="4">
      <t>ケイカク</t>
    </rPh>
    <rPh sb="11" eb="12">
      <t>ブン</t>
    </rPh>
    <rPh sb="14" eb="16">
      <t>ヨウケン</t>
    </rPh>
    <rPh sb="17" eb="18">
      <t>カカ</t>
    </rPh>
    <rPh sb="19" eb="21">
      <t>ガイヨウ</t>
    </rPh>
    <rPh sb="21" eb="23">
      <t>セツメイ</t>
    </rPh>
    <rPh sb="23" eb="24">
      <t>ショ</t>
    </rPh>
    <phoneticPr fontId="2"/>
  </si>
  <si>
    <t>再生可能エネルギー
計画の策定日・年度等</t>
    <rPh sb="0" eb="2">
      <t>サイセイ</t>
    </rPh>
    <rPh sb="2" eb="4">
      <t>カノウ</t>
    </rPh>
    <rPh sb="10" eb="12">
      <t>ケイカク</t>
    </rPh>
    <rPh sb="13" eb="15">
      <t>サクテイ</t>
    </rPh>
    <rPh sb="15" eb="16">
      <t>ヒ</t>
    </rPh>
    <rPh sb="17" eb="19">
      <t>ネンド</t>
    </rPh>
    <rPh sb="19" eb="20">
      <t>トウ</t>
    </rPh>
    <phoneticPr fontId="2"/>
  </si>
  <si>
    <t>事業実施体制</t>
    <phoneticPr fontId="3"/>
  </si>
  <si>
    <t>〒</t>
    <phoneticPr fontId="2"/>
  </si>
  <si>
    <t>フリガナ</t>
    <phoneticPr fontId="2"/>
  </si>
  <si>
    <t>氏名</t>
    <rPh sb="0" eb="2">
      <t>シメイ</t>
    </rPh>
    <phoneticPr fontId="2"/>
  </si>
  <si>
    <t>経理責任者</t>
    <rPh sb="0" eb="2">
      <t>ケイリ</t>
    </rPh>
    <rPh sb="2" eb="5">
      <t>セキニンシャ</t>
    </rPh>
    <phoneticPr fontId="2"/>
  </si>
  <si>
    <t>検収責任者</t>
    <rPh sb="0" eb="2">
      <t>ケンシュウ</t>
    </rPh>
    <rPh sb="2" eb="5">
      <t>セキニンシャ</t>
    </rPh>
    <phoneticPr fontId="2"/>
  </si>
  <si>
    <t>フリガナ</t>
    <phoneticPr fontId="2"/>
  </si>
  <si>
    <t>年間熱需要量</t>
    <rPh sb="0" eb="2">
      <t>ネンカン</t>
    </rPh>
    <rPh sb="2" eb="3">
      <t>ネツ</t>
    </rPh>
    <rPh sb="3" eb="5">
      <t>ジュヨウ</t>
    </rPh>
    <rPh sb="5" eb="6">
      <t>リョウ</t>
    </rPh>
    <phoneticPr fontId="2"/>
  </si>
  <si>
    <t>Ｎｍ３/ｈ</t>
  </si>
  <si>
    <t>Ｅ.バイオマス
(原料)利用量</t>
    <rPh sb="9" eb="11">
      <t>ゲンリョウ</t>
    </rPh>
    <rPh sb="12" eb="14">
      <t>リヨウ</t>
    </rPh>
    <rPh sb="14" eb="15">
      <t>リョウ</t>
    </rPh>
    <phoneticPr fontId="25"/>
  </si>
  <si>
    <t>Ｆ.バイオマス
(原料)低位発熱量</t>
    <rPh sb="9" eb="11">
      <t>ゲンリョウ</t>
    </rPh>
    <rPh sb="12" eb="14">
      <t>テイイ</t>
    </rPh>
    <rPh sb="14" eb="16">
      <t>ハツネツ</t>
    </rPh>
    <rPh sb="16" eb="17">
      <t>リョウ</t>
    </rPh>
    <phoneticPr fontId="25"/>
  </si>
  <si>
    <t>Ｇ.非バイオマス
(原料)利用量</t>
    <rPh sb="2" eb="3">
      <t>ヒ</t>
    </rPh>
    <rPh sb="10" eb="12">
      <t>ゲンリョウ</t>
    </rPh>
    <rPh sb="13" eb="15">
      <t>リヨウ</t>
    </rPh>
    <rPh sb="15" eb="16">
      <t>リョウ</t>
    </rPh>
    <phoneticPr fontId="25"/>
  </si>
  <si>
    <t>Ｈ.非バイオマス
(原料)低位発熱量</t>
    <rPh sb="2" eb="3">
      <t>ヒ</t>
    </rPh>
    <rPh sb="10" eb="12">
      <t>ゲンリョウ</t>
    </rPh>
    <rPh sb="13" eb="15">
      <t>テイイ</t>
    </rPh>
    <rPh sb="15" eb="17">
      <t>ハツネツ</t>
    </rPh>
    <rPh sb="17" eb="18">
      <t>リョウ</t>
    </rPh>
    <phoneticPr fontId="25"/>
  </si>
  <si>
    <t>バイオマス由来</t>
    <rPh sb="5" eb="7">
      <t>ユライ</t>
    </rPh>
    <phoneticPr fontId="26"/>
  </si>
  <si>
    <t>非バイオマス由来</t>
    <rPh sb="6" eb="8">
      <t>ユライ</t>
    </rPh>
    <phoneticPr fontId="26"/>
  </si>
  <si>
    <t>バイオマス由来</t>
    <rPh sb="5" eb="7">
      <t>ユライ</t>
    </rPh>
    <phoneticPr fontId="25"/>
  </si>
  <si>
    <t>非バイオマス由来</t>
    <rPh sb="6" eb="8">
      <t>ユライ</t>
    </rPh>
    <phoneticPr fontId="25"/>
  </si>
  <si>
    <t>バイオマス依存率計算書（バイオマス熱利用）</t>
    <rPh sb="5" eb="7">
      <t>イゾン</t>
    </rPh>
    <rPh sb="7" eb="8">
      <t>リツ</t>
    </rPh>
    <rPh sb="8" eb="11">
      <t>ケイサンショ</t>
    </rPh>
    <rPh sb="17" eb="18">
      <t>ネツ</t>
    </rPh>
    <rPh sb="18" eb="20">
      <t>リヨウ</t>
    </rPh>
    <phoneticPr fontId="26"/>
  </si>
  <si>
    <t>バイオマス依存率計算書（バイオマス発電）</t>
    <rPh sb="5" eb="7">
      <t>イゾン</t>
    </rPh>
    <rPh sb="7" eb="8">
      <t>リツ</t>
    </rPh>
    <rPh sb="8" eb="11">
      <t>ケイサンショ</t>
    </rPh>
    <rPh sb="17" eb="19">
      <t>ハツデン</t>
    </rPh>
    <phoneticPr fontId="26"/>
  </si>
  <si>
    <t>交付決定番号：</t>
    <rPh sb="0" eb="2">
      <t>コウフ</t>
    </rPh>
    <rPh sb="2" eb="4">
      <t>ケッテイ</t>
    </rPh>
    <rPh sb="4" eb="6">
      <t>バンゴウ</t>
    </rPh>
    <phoneticPr fontId="25"/>
  </si>
  <si>
    <t>補助事業者名：</t>
    <rPh sb="0" eb="2">
      <t>ホジョ</t>
    </rPh>
    <rPh sb="2" eb="4">
      <t>ジギョウ</t>
    </rPh>
    <rPh sb="4" eb="5">
      <t>シャ</t>
    </rPh>
    <rPh sb="5" eb="6">
      <t>メイ</t>
    </rPh>
    <phoneticPr fontId="25"/>
  </si>
</sst>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quot;¥&quot;#,##0_);[Red]\(&quot;¥&quot;#,##0\)"/>
    <numFmt numFmtId="177" formatCode="#,##0_ "/>
    <numFmt numFmtId="178" formatCode="[$-411]ggge&quot;年&quot;m&quot;月&quot;d&quot;日&quot;;@"/>
    <numFmt numFmtId="179" formatCode="[&lt;=99999999]####\-####;\(00\)\ ####\-####"/>
    <numFmt numFmtId="180" formatCode="0.0"/>
    <numFmt numFmtId="181" formatCode="&quot;平成&quot;##&quot;年度&quot;"/>
    <numFmt numFmtId="182" formatCode="#&quot;年&quot;"/>
    <numFmt numFmtId="183" formatCode="#&quot;年目&quot;"/>
    <numFmt numFmtId="184" formatCode="#&quot;人&quot;"/>
    <numFmt numFmtId="185" formatCode="#,###&quot;円&quot;\ "/>
  </numFmts>
  <fonts count="60">
    <font>
      <sz val="16"/>
      <color theme="1"/>
      <name val="ＭＳ ゴシック"/>
      <family val="3"/>
      <charset val="128"/>
    </font>
    <font>
      <sz val="11"/>
      <name val="ＭＳ Ｐゴシック"/>
      <family val="3"/>
      <charset val="128"/>
    </font>
    <font>
      <sz val="8"/>
      <name val="ＭＳ ゴシック"/>
      <family val="3"/>
      <charset val="128"/>
    </font>
    <font>
      <sz val="6"/>
      <name val="ＭＳ Ｐゴシック"/>
      <family val="3"/>
      <charset val="128"/>
    </font>
    <font>
      <sz val="10"/>
      <name val="ＭＳ Ｐゴシック"/>
      <family val="3"/>
      <charset val="128"/>
    </font>
    <font>
      <sz val="11"/>
      <name val="ＭＳ 明朝"/>
      <family val="1"/>
      <charset val="128"/>
    </font>
    <font>
      <sz val="12"/>
      <name val="Arial Unicode MS"/>
      <family val="3"/>
      <charset val="128"/>
    </font>
    <font>
      <sz val="9"/>
      <name val="ＭＳ 明朝"/>
      <family val="1"/>
      <charset val="128"/>
    </font>
    <font>
      <sz val="12"/>
      <name val="ＭＳ 明朝"/>
      <family val="1"/>
      <charset val="128"/>
    </font>
    <font>
      <u/>
      <sz val="5.5"/>
      <color indexed="12"/>
      <name val="ＭＳ Ｐゴシック"/>
      <family val="3"/>
      <charset val="128"/>
    </font>
    <font>
      <sz val="10"/>
      <name val="ＭＳ 明朝"/>
      <family val="1"/>
      <charset val="128"/>
    </font>
    <font>
      <sz val="16"/>
      <name val="ＭＳ 明朝"/>
      <family val="1"/>
      <charset val="128"/>
    </font>
    <font>
      <sz val="10.5"/>
      <color indexed="8"/>
      <name val="ＭＳ 明朝"/>
      <family val="1"/>
      <charset val="128"/>
    </font>
    <font>
      <sz val="10.5"/>
      <name val="ＭＳ 明朝"/>
      <family val="1"/>
      <charset val="128"/>
    </font>
    <font>
      <sz val="10"/>
      <color indexed="10"/>
      <name val="ＭＳ Ｐ明朝"/>
      <family val="1"/>
      <charset val="128"/>
    </font>
    <font>
      <sz val="10"/>
      <color indexed="10"/>
      <name val="ＭＳ 明朝"/>
      <family val="1"/>
      <charset val="128"/>
    </font>
    <font>
      <sz val="11"/>
      <color indexed="8"/>
      <name val="ＭＳ 明朝"/>
      <family val="1"/>
      <charset val="128"/>
    </font>
    <font>
      <vertAlign val="superscript"/>
      <sz val="11"/>
      <color indexed="8"/>
      <name val="ＭＳ 明朝"/>
      <family val="1"/>
      <charset val="128"/>
    </font>
    <font>
      <sz val="14"/>
      <name val="ＭＳ 明朝"/>
      <family val="1"/>
      <charset val="128"/>
    </font>
    <font>
      <sz val="10"/>
      <name val="ＭＳ Ｐ明朝"/>
      <family val="1"/>
      <charset val="128"/>
    </font>
    <font>
      <sz val="11"/>
      <color indexed="0"/>
      <name val="ＭＳ Ｐ明朝"/>
      <family val="1"/>
      <charset val="128"/>
    </font>
    <font>
      <sz val="16"/>
      <color indexed="8"/>
      <name val="ＭＳ ゴシック"/>
      <family val="3"/>
      <charset val="128"/>
    </font>
    <font>
      <sz val="11"/>
      <color indexed="8"/>
      <name val="ＭＳ 明朝"/>
      <family val="1"/>
      <charset val="128"/>
    </font>
    <font>
      <sz val="14"/>
      <color indexed="8"/>
      <name val="ＭＳ 明朝"/>
      <family val="1"/>
      <charset val="128"/>
    </font>
    <font>
      <b/>
      <sz val="9"/>
      <color indexed="10"/>
      <name val="ＭＳ Ｐゴシック"/>
      <family val="3"/>
      <charset val="128"/>
    </font>
    <font>
      <sz val="6"/>
      <name val="ＭＳ Ｐゴシック"/>
      <family val="3"/>
      <charset val="128"/>
    </font>
    <font>
      <sz val="6"/>
      <name val="ＭＳ Ｐゴシック"/>
      <family val="3"/>
      <charset val="128"/>
    </font>
    <font>
      <u/>
      <sz val="11"/>
      <color indexed="12"/>
      <name val="ＭＳ Ｐゴシック"/>
      <family val="3"/>
      <charset val="128"/>
    </font>
    <font>
      <sz val="10.5"/>
      <name val="ＭＳ Ｐ明朝"/>
      <family val="1"/>
      <charset val="128"/>
    </font>
    <font>
      <sz val="16"/>
      <name val="ＭＳ ゴシック"/>
      <family val="3"/>
      <charset val="128"/>
    </font>
    <font>
      <sz val="16"/>
      <color theme="1"/>
      <name val="ＭＳ ゴシック"/>
      <family val="3"/>
      <charset val="128"/>
    </font>
    <font>
      <sz val="11"/>
      <color theme="1"/>
      <name val="ＭＳ Ｐゴシック"/>
      <family val="3"/>
      <charset val="128"/>
      <scheme val="minor"/>
    </font>
    <font>
      <sz val="11"/>
      <color theme="1"/>
      <name val="ＭＳ 明朝"/>
      <family val="1"/>
      <charset val="128"/>
    </font>
    <font>
      <sz val="16"/>
      <color theme="1"/>
      <name val="ＭＳ 明朝"/>
      <family val="1"/>
      <charset val="128"/>
    </font>
    <font>
      <sz val="10.5"/>
      <color theme="1"/>
      <name val="ＭＳ 明朝"/>
      <family val="1"/>
      <charset val="128"/>
    </font>
    <font>
      <b/>
      <sz val="14"/>
      <color theme="1"/>
      <name val="ＭＳ 明朝"/>
      <family val="1"/>
      <charset val="128"/>
    </font>
    <font>
      <sz val="12"/>
      <color rgb="FF0000FF"/>
      <name val="ＭＳ 明朝"/>
      <family val="1"/>
      <charset val="128"/>
    </font>
    <font>
      <b/>
      <sz val="10.5"/>
      <color theme="1"/>
      <name val="ＭＳ 明朝"/>
      <family val="1"/>
      <charset val="128"/>
    </font>
    <font>
      <sz val="12"/>
      <color theme="1"/>
      <name val="ＭＳ 明朝"/>
      <family val="1"/>
      <charset val="128"/>
    </font>
    <font>
      <sz val="14"/>
      <color theme="1"/>
      <name val="ＭＳ 明朝"/>
      <family val="1"/>
      <charset val="128"/>
    </font>
    <font>
      <sz val="10.5"/>
      <color rgb="FF000000"/>
      <name val="ＭＳ 明朝"/>
      <family val="1"/>
      <charset val="128"/>
    </font>
    <font>
      <sz val="16"/>
      <color rgb="FF000000"/>
      <name val="ＭＳ 明朝"/>
      <family val="1"/>
      <charset val="128"/>
    </font>
    <font>
      <b/>
      <sz val="14"/>
      <color rgb="FF000000"/>
      <name val="ＭＳ 明朝"/>
      <family val="1"/>
      <charset val="128"/>
    </font>
    <font>
      <sz val="12"/>
      <color rgb="FF000000"/>
      <name val="ＭＳ 明朝"/>
      <family val="1"/>
      <charset val="128"/>
    </font>
    <font>
      <b/>
      <sz val="12"/>
      <color rgb="FF000000"/>
      <name val="ＭＳ 明朝"/>
      <family val="1"/>
      <charset val="128"/>
    </font>
    <font>
      <b/>
      <sz val="10.5"/>
      <color rgb="FF000000"/>
      <name val="ＭＳ 明朝"/>
      <family val="1"/>
      <charset val="128"/>
    </font>
    <font>
      <sz val="11"/>
      <color theme="1"/>
      <name val="ＭＳ ゴシック"/>
      <family val="3"/>
      <charset val="128"/>
    </font>
    <font>
      <sz val="12"/>
      <color theme="1"/>
      <name val="ＭＳ ゴシック"/>
      <family val="3"/>
      <charset val="128"/>
    </font>
    <font>
      <sz val="9"/>
      <color theme="1"/>
      <name val="ＭＳ ゴシック"/>
      <family val="3"/>
      <charset val="128"/>
    </font>
    <font>
      <sz val="10"/>
      <color theme="1"/>
      <name val="ＭＳ ゴシック"/>
      <family val="3"/>
      <charset val="128"/>
    </font>
    <font>
      <sz val="9"/>
      <color theme="1"/>
      <name val="ＭＳ 明朝"/>
      <family val="1"/>
      <charset val="128"/>
    </font>
    <font>
      <sz val="9"/>
      <color rgb="FF0000FF"/>
      <name val="ＭＳ 明朝"/>
      <family val="1"/>
      <charset val="128"/>
    </font>
    <font>
      <sz val="10"/>
      <color theme="1"/>
      <name val="ＭＳ 明朝"/>
      <family val="1"/>
      <charset val="128"/>
    </font>
    <font>
      <sz val="10.5"/>
      <color rgb="FF0000FF"/>
      <name val="ＭＳ 明朝"/>
      <family val="1"/>
      <charset val="128"/>
    </font>
    <font>
      <sz val="10"/>
      <color rgb="FF0000FF"/>
      <name val="ＭＳ 明朝"/>
      <family val="1"/>
      <charset val="128"/>
    </font>
    <font>
      <sz val="14"/>
      <color rgb="FF000000"/>
      <name val="ＭＳ 明朝"/>
      <family val="1"/>
      <charset val="128"/>
    </font>
    <font>
      <sz val="9"/>
      <color rgb="FF000000"/>
      <name val="ＭＳ 明朝"/>
      <family val="1"/>
      <charset val="128"/>
    </font>
    <font>
      <b/>
      <sz val="16"/>
      <color theme="1"/>
      <name val="ＭＳ 明朝"/>
      <family val="1"/>
      <charset val="128"/>
    </font>
    <font>
      <sz val="8"/>
      <color rgb="FF000000"/>
      <name val="ＭＳ 明朝"/>
      <family val="1"/>
      <charset val="128"/>
    </font>
    <font>
      <b/>
      <sz val="12"/>
      <color theme="1"/>
      <name val="ＭＳ 明朝"/>
      <family val="1"/>
      <charset val="128"/>
    </font>
  </fonts>
  <fills count="14">
    <fill>
      <patternFill patternType="none"/>
    </fill>
    <fill>
      <patternFill patternType="gray125"/>
    </fill>
    <fill>
      <patternFill patternType="solid">
        <fgColor indexed="44"/>
        <bgColor indexed="64"/>
      </patternFill>
    </fill>
    <fill>
      <patternFill patternType="solid">
        <fgColor indexed="11"/>
        <bgColor indexed="64"/>
      </patternFill>
    </fill>
    <fill>
      <patternFill patternType="solid">
        <fgColor indexed="1"/>
        <bgColor indexed="64"/>
      </patternFill>
    </fill>
    <fill>
      <patternFill patternType="solid">
        <fgColor indexed="45"/>
        <bgColor indexed="64"/>
      </patternFill>
    </fill>
    <fill>
      <patternFill patternType="solid">
        <fgColor indexed="9"/>
        <bgColor indexed="64"/>
      </patternFill>
    </fill>
    <fill>
      <patternFill patternType="solid">
        <fgColor theme="9" tint="0.59999389629810485"/>
        <bgColor indexed="64"/>
      </patternFill>
    </fill>
    <fill>
      <patternFill patternType="solid">
        <fgColor theme="8" tint="0.59999389629810485"/>
        <bgColor theme="8" tint="0.59999389629810485"/>
      </patternFill>
    </fill>
    <fill>
      <patternFill patternType="solid">
        <fgColor theme="8" tint="0.79998168889431442"/>
        <bgColor theme="8" tint="0.79998168889431442"/>
      </patternFill>
    </fill>
    <fill>
      <patternFill patternType="solid">
        <fgColor rgb="FFCCFFFF"/>
        <bgColor indexed="64"/>
      </patternFill>
    </fill>
    <fill>
      <patternFill patternType="solid">
        <fgColor theme="0" tint="-0.34998626667073579"/>
        <bgColor indexed="64"/>
      </patternFill>
    </fill>
    <fill>
      <patternFill patternType="solid">
        <fgColor theme="8" tint="0.59999389629810485"/>
        <bgColor theme="8" tint="0.79998168889431442"/>
      </patternFill>
    </fill>
    <fill>
      <patternFill patternType="solid">
        <fgColor rgb="FFFFFF99"/>
        <bgColor indexed="64"/>
      </patternFill>
    </fill>
  </fills>
  <borders count="112">
    <border>
      <left/>
      <right/>
      <top/>
      <bottom/>
      <diagonal/>
    </border>
    <border>
      <left/>
      <right style="thin">
        <color indexed="64"/>
      </right>
      <top style="thin">
        <color indexed="64"/>
      </top>
      <bottom style="dashed">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dotted">
        <color indexed="64"/>
      </top>
      <bottom style="thin">
        <color indexed="64"/>
      </bottom>
      <diagonal/>
    </border>
    <border>
      <left style="thin">
        <color indexed="62"/>
      </left>
      <right style="thin">
        <color indexed="62"/>
      </right>
      <top style="thin">
        <color indexed="62"/>
      </top>
      <bottom style="thin">
        <color indexed="62"/>
      </bottom>
      <diagonal/>
    </border>
    <border>
      <left style="thin">
        <color indexed="64"/>
      </left>
      <right/>
      <top/>
      <bottom/>
      <diagonal/>
    </border>
    <border>
      <left/>
      <right style="thin">
        <color indexed="64"/>
      </right>
      <top/>
      <bottom/>
      <diagonal/>
    </border>
    <border>
      <left/>
      <right/>
      <top style="double">
        <color indexed="64"/>
      </top>
      <bottom/>
      <diagonal/>
    </border>
    <border>
      <left/>
      <right style="medium">
        <color indexed="64"/>
      </right>
      <top/>
      <bottom/>
      <diagonal/>
    </border>
    <border>
      <left style="medium">
        <color indexed="64"/>
      </left>
      <right style="hair">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style="dotted">
        <color indexed="64"/>
      </top>
      <bottom/>
      <diagonal/>
    </border>
    <border>
      <left/>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diagonal/>
    </border>
    <border>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dotted">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hair">
        <color indexed="64"/>
      </left>
      <right/>
      <top style="medium">
        <color indexed="64"/>
      </top>
      <bottom/>
      <diagonal/>
    </border>
    <border>
      <left style="hair">
        <color indexed="64"/>
      </left>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FFC000"/>
      </left>
      <right style="thin">
        <color rgb="FFFFC000"/>
      </right>
      <top style="thin">
        <color rgb="FFFFC000"/>
      </top>
      <bottom style="thin">
        <color rgb="FFFFC000"/>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ck">
        <color rgb="FFFF0000"/>
      </left>
      <right style="thin">
        <color indexed="64"/>
      </right>
      <top style="thin">
        <color indexed="64"/>
      </top>
      <bottom/>
      <diagonal/>
    </border>
    <border>
      <left style="thin">
        <color indexed="64"/>
      </left>
      <right style="thick">
        <color rgb="FFFF0000"/>
      </right>
      <top style="thin">
        <color indexed="64"/>
      </top>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dotted">
        <color indexed="64"/>
      </top>
      <bottom/>
      <diagonal/>
    </border>
    <border>
      <left style="medium">
        <color indexed="64"/>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5">
    <xf numFmtId="0" fontId="0" fillId="0" borderId="0">
      <alignment vertical="center"/>
    </xf>
    <xf numFmtId="0" fontId="28" fillId="0" borderId="88">
      <alignment horizontal="left" vertical="center"/>
    </xf>
    <xf numFmtId="9" fontId="1" fillId="0" borderId="0" applyFont="0" applyFill="0" applyBorder="0" applyAlignment="0" applyProtection="0">
      <alignment vertical="center"/>
    </xf>
    <xf numFmtId="0" fontId="27"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6" fillId="0" borderId="0"/>
    <xf numFmtId="0" fontId="6" fillId="0" borderId="0"/>
    <xf numFmtId="0" fontId="31" fillId="0" borderId="0">
      <alignment vertical="center"/>
    </xf>
    <xf numFmtId="0" fontId="30" fillId="0" borderId="0">
      <alignment vertical="center"/>
    </xf>
    <xf numFmtId="0" fontId="1" fillId="0" borderId="0"/>
    <xf numFmtId="0" fontId="1" fillId="0" borderId="0"/>
    <xf numFmtId="0" fontId="1" fillId="0" borderId="0">
      <alignment vertical="center"/>
    </xf>
    <xf numFmtId="0" fontId="1" fillId="0" borderId="0">
      <alignment vertical="center"/>
    </xf>
    <xf numFmtId="0" fontId="30" fillId="0" borderId="0">
      <alignment vertical="center"/>
    </xf>
    <xf numFmtId="0" fontId="31" fillId="0" borderId="0"/>
    <xf numFmtId="0" fontId="31" fillId="0" borderId="0"/>
    <xf numFmtId="0" fontId="1" fillId="0" borderId="0">
      <alignment vertical="center"/>
    </xf>
    <xf numFmtId="9" fontId="21" fillId="0" borderId="0" applyFont="0" applyFill="0" applyBorder="0" applyAlignment="0" applyProtection="0">
      <alignment vertical="center"/>
    </xf>
    <xf numFmtId="38" fontId="1" fillId="0" borderId="0" applyFont="0" applyFill="0" applyBorder="0" applyAlignment="0" applyProtection="0"/>
    <xf numFmtId="0" fontId="30" fillId="0" borderId="0">
      <alignment vertical="center"/>
    </xf>
  </cellStyleXfs>
  <cellXfs count="440">
    <xf numFmtId="0" fontId="0" fillId="0" borderId="0" xfId="0">
      <alignment vertical="center"/>
    </xf>
    <xf numFmtId="0" fontId="5" fillId="0" borderId="0" xfId="0" applyFont="1">
      <alignment vertical="center"/>
    </xf>
    <xf numFmtId="0" fontId="5" fillId="0" borderId="0" xfId="0" applyFont="1" applyAlignment="1">
      <alignment vertical="center"/>
    </xf>
    <xf numFmtId="0" fontId="7"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5"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0" xfId="0" applyFont="1" applyAlignment="1">
      <alignment horizontal="right" vertical="center"/>
    </xf>
    <xf numFmtId="0" fontId="5" fillId="0" borderId="0" xfId="9" applyFont="1">
      <alignment vertical="center"/>
    </xf>
    <xf numFmtId="0" fontId="5" fillId="0" borderId="0" xfId="9" applyFont="1" applyAlignment="1">
      <alignment horizontal="left" vertical="center"/>
    </xf>
    <xf numFmtId="0" fontId="6" fillId="2" borderId="4" xfId="10" applyFill="1" applyBorder="1" applyAlignment="1">
      <alignment vertical="center"/>
    </xf>
    <xf numFmtId="0" fontId="20" fillId="2" borderId="4" xfId="10" applyNumberFormat="1" applyFont="1" applyFill="1" applyBorder="1" applyAlignment="1" applyProtection="1">
      <alignment horizontal="center" vertical="center" wrapText="1"/>
    </xf>
    <xf numFmtId="0" fontId="20" fillId="2" borderId="4" xfId="10" applyNumberFormat="1" applyFont="1" applyFill="1" applyBorder="1" applyAlignment="1" applyProtection="1">
      <alignment vertical="center" wrapText="1"/>
    </xf>
    <xf numFmtId="0" fontId="6" fillId="0" borderId="0" xfId="10" applyAlignment="1">
      <alignment vertical="center"/>
    </xf>
    <xf numFmtId="0" fontId="6" fillId="3" borderId="4" xfId="10" quotePrefix="1" applyNumberFormat="1" applyFill="1" applyBorder="1" applyAlignment="1">
      <alignment vertical="center"/>
    </xf>
    <xf numFmtId="0" fontId="20" fillId="4" borderId="4" xfId="10" applyNumberFormat="1" applyFont="1" applyFill="1" applyBorder="1" applyAlignment="1" applyProtection="1">
      <alignment horizontal="left" vertical="center" wrapText="1"/>
    </xf>
    <xf numFmtId="0" fontId="20" fillId="4" borderId="4" xfId="10" applyNumberFormat="1" applyFont="1" applyFill="1" applyBorder="1" applyAlignment="1" applyProtection="1">
      <alignment vertical="center" wrapText="1"/>
    </xf>
    <xf numFmtId="0" fontId="22" fillId="5" borderId="10" xfId="13" applyFont="1" applyFill="1" applyBorder="1">
      <alignment vertical="center"/>
    </xf>
    <xf numFmtId="0" fontId="6" fillId="5" borderId="10" xfId="10" applyFill="1" applyBorder="1" applyAlignment="1">
      <alignment vertical="center"/>
    </xf>
    <xf numFmtId="0" fontId="20" fillId="4" borderId="4" xfId="10" applyNumberFormat="1" applyFont="1" applyFill="1" applyBorder="1" applyAlignment="1" applyProtection="1">
      <alignment horizontal="center" vertical="center" wrapText="1"/>
    </xf>
    <xf numFmtId="0" fontId="33" fillId="0" borderId="0" xfId="0" applyFont="1">
      <alignment vertical="center"/>
    </xf>
    <xf numFmtId="0" fontId="33" fillId="0" borderId="0" xfId="0" applyFont="1" applyAlignment="1">
      <alignment vertical="center"/>
    </xf>
    <xf numFmtId="0" fontId="34" fillId="0" borderId="0" xfId="0" applyFont="1">
      <alignment vertical="center"/>
    </xf>
    <xf numFmtId="0" fontId="35" fillId="0" borderId="0" xfId="0" applyFont="1" applyAlignment="1">
      <alignment horizontal="left" vertical="center"/>
    </xf>
    <xf numFmtId="0" fontId="34" fillId="0" borderId="4" xfId="0" applyFont="1" applyBorder="1" applyAlignment="1">
      <alignment horizontal="center" vertical="center"/>
    </xf>
    <xf numFmtId="0" fontId="34" fillId="0" borderId="4" xfId="0" applyFont="1" applyBorder="1" applyAlignment="1">
      <alignment horizontal="center" vertical="center" wrapText="1"/>
    </xf>
    <xf numFmtId="0" fontId="34" fillId="0" borderId="6" xfId="0" applyFont="1" applyBorder="1" applyAlignment="1">
      <alignment horizontal="center" vertical="center"/>
    </xf>
    <xf numFmtId="0" fontId="34" fillId="0" borderId="0" xfId="0" applyFont="1" applyAlignment="1">
      <alignment horizontal="center" vertical="center"/>
    </xf>
    <xf numFmtId="0" fontId="36" fillId="0" borderId="0" xfId="0" applyFont="1" applyBorder="1" applyAlignment="1">
      <alignment horizontal="center" vertical="center"/>
    </xf>
    <xf numFmtId="0" fontId="37" fillId="0" borderId="0" xfId="0" applyFont="1" applyBorder="1" applyAlignment="1">
      <alignment vertical="center" textRotation="255"/>
    </xf>
    <xf numFmtId="0" fontId="38" fillId="0" borderId="0" xfId="0" applyFont="1" applyBorder="1" applyAlignment="1">
      <alignment horizontal="center" vertical="center"/>
    </xf>
    <xf numFmtId="0" fontId="37" fillId="0" borderId="12" xfId="0" applyFont="1" applyBorder="1" applyAlignment="1">
      <alignment vertical="center" textRotation="255"/>
    </xf>
    <xf numFmtId="0" fontId="8" fillId="0" borderId="0" xfId="0" applyFont="1" applyBorder="1" applyAlignment="1">
      <alignment horizontal="center" vertical="center"/>
    </xf>
    <xf numFmtId="0" fontId="35" fillId="0" borderId="0" xfId="0" applyFont="1" applyAlignment="1">
      <alignment vertical="center"/>
    </xf>
    <xf numFmtId="0" fontId="7" fillId="0" borderId="0" xfId="0" applyFont="1" applyBorder="1" applyAlignment="1">
      <alignment horizontal="center" vertical="center"/>
    </xf>
    <xf numFmtId="0" fontId="7" fillId="0" borderId="0" xfId="0" applyFont="1" applyBorder="1" applyAlignment="1">
      <alignment horizontal="center" vertical="top"/>
    </xf>
    <xf numFmtId="0" fontId="34" fillId="0" borderId="0" xfId="0" applyFont="1" applyBorder="1">
      <alignment vertical="center"/>
    </xf>
    <xf numFmtId="0" fontId="39" fillId="0" borderId="0" xfId="0" applyFont="1" applyAlignment="1">
      <alignment horizontal="center" vertical="top" wrapText="1"/>
    </xf>
    <xf numFmtId="0" fontId="35" fillId="0" borderId="0" xfId="0" applyFont="1" applyBorder="1" applyAlignment="1">
      <alignment horizontal="right" vertical="center"/>
    </xf>
    <xf numFmtId="0" fontId="35" fillId="0" borderId="0" xfId="0" applyFont="1" applyBorder="1" applyAlignment="1">
      <alignment horizontal="center" vertical="center"/>
    </xf>
    <xf numFmtId="180" fontId="13" fillId="0" borderId="13" xfId="0" applyNumberFormat="1" applyFont="1" applyBorder="1" applyAlignment="1">
      <alignment horizontal="center" vertical="center"/>
    </xf>
    <xf numFmtId="0" fontId="40" fillId="0" borderId="0" xfId="0" applyFont="1" applyFill="1" applyBorder="1">
      <alignment vertical="center"/>
    </xf>
    <xf numFmtId="0" fontId="41" fillId="0" borderId="0" xfId="0" applyFont="1" applyFill="1" applyBorder="1">
      <alignment vertical="center"/>
    </xf>
    <xf numFmtId="0" fontId="41" fillId="0" borderId="0" xfId="0" applyFont="1" applyFill="1" applyBorder="1" applyAlignment="1">
      <alignment vertical="center"/>
    </xf>
    <xf numFmtId="0" fontId="42" fillId="0" borderId="0" xfId="0" applyFont="1" applyFill="1" applyBorder="1" applyAlignment="1">
      <alignment horizontal="left" vertical="center"/>
    </xf>
    <xf numFmtId="0" fontId="40" fillId="0" borderId="4" xfId="0" applyFont="1" applyFill="1" applyBorder="1" applyAlignment="1">
      <alignment horizontal="center" vertical="center"/>
    </xf>
    <xf numFmtId="0" fontId="40" fillId="0" borderId="4" xfId="0" applyFont="1" applyFill="1" applyBorder="1" applyAlignment="1">
      <alignment horizontal="center" vertical="center" wrapText="1"/>
    </xf>
    <xf numFmtId="0" fontId="40" fillId="0" borderId="6" xfId="0" applyFont="1" applyFill="1" applyBorder="1" applyAlignment="1">
      <alignment horizontal="center" vertical="center"/>
    </xf>
    <xf numFmtId="0" fontId="40" fillId="0" borderId="0" xfId="0" applyFont="1" applyFill="1" applyBorder="1" applyAlignment="1">
      <alignment horizontal="center" vertical="center"/>
    </xf>
    <xf numFmtId="0" fontId="40" fillId="0" borderId="4" xfId="0" applyFont="1" applyFill="1" applyBorder="1" applyAlignment="1">
      <alignment vertical="center" shrinkToFit="1"/>
    </xf>
    <xf numFmtId="0" fontId="36" fillId="0" borderId="0" xfId="0" applyFont="1" applyFill="1" applyBorder="1" applyAlignment="1">
      <alignment horizontal="center" vertical="center"/>
    </xf>
    <xf numFmtId="0" fontId="43" fillId="0" borderId="14" xfId="0" applyFont="1" applyFill="1" applyBorder="1" applyAlignment="1">
      <alignment horizontal="center" vertical="center"/>
    </xf>
    <xf numFmtId="0" fontId="44" fillId="0" borderId="15" xfId="0" applyFont="1" applyFill="1" applyBorder="1" applyAlignment="1">
      <alignment horizontal="center" vertical="center"/>
    </xf>
    <xf numFmtId="0" fontId="45" fillId="0" borderId="0" xfId="0" applyFont="1" applyFill="1" applyBorder="1" applyAlignment="1">
      <alignment vertical="center" textRotation="255"/>
    </xf>
    <xf numFmtId="180" fontId="13" fillId="0" borderId="0" xfId="0" applyNumberFormat="1" applyFont="1" applyFill="1" applyBorder="1" applyAlignment="1">
      <alignment horizontal="center" vertical="center"/>
    </xf>
    <xf numFmtId="0" fontId="43" fillId="0" borderId="0" xfId="0" applyFont="1" applyFill="1" applyBorder="1" applyAlignment="1">
      <alignment horizontal="center" vertical="center"/>
    </xf>
    <xf numFmtId="0" fontId="45" fillId="0" borderId="12" xfId="0" applyFont="1" applyFill="1" applyBorder="1" applyAlignment="1">
      <alignment vertical="center" textRotation="255"/>
    </xf>
    <xf numFmtId="0" fontId="8" fillId="0" borderId="0" xfId="0" applyFont="1" applyFill="1" applyBorder="1" applyAlignment="1">
      <alignment horizontal="center" vertical="center"/>
    </xf>
    <xf numFmtId="0" fontId="42" fillId="0" borderId="0" xfId="0" applyFont="1" applyFill="1" applyBorder="1" applyAlignment="1">
      <alignment vertical="center"/>
    </xf>
    <xf numFmtId="0" fontId="5" fillId="0" borderId="0" xfId="9" applyFont="1" applyAlignment="1">
      <alignment horizontal="center" vertical="center"/>
    </xf>
    <xf numFmtId="0" fontId="11" fillId="0" borderId="0" xfId="9" applyFont="1">
      <alignment vertical="center"/>
    </xf>
    <xf numFmtId="0" fontId="10" fillId="0" borderId="0" xfId="0" applyFont="1">
      <alignment vertical="center"/>
    </xf>
    <xf numFmtId="0" fontId="5" fillId="0" borderId="4" xfId="8" applyFont="1" applyFill="1" applyBorder="1" applyAlignment="1">
      <alignment horizontal="center" vertical="center" wrapText="1"/>
    </xf>
    <xf numFmtId="0" fontId="5" fillId="0" borderId="18" xfId="8" applyFont="1" applyFill="1" applyBorder="1" applyAlignment="1">
      <alignment horizontal="center" vertical="center" wrapText="1"/>
    </xf>
    <xf numFmtId="0" fontId="10" fillId="0" borderId="20" xfId="0" applyFont="1" applyFill="1" applyBorder="1" applyAlignment="1">
      <alignment vertical="center" wrapText="1"/>
    </xf>
    <xf numFmtId="0" fontId="13" fillId="0" borderId="21"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18" xfId="0" applyFont="1" applyFill="1" applyBorder="1" applyAlignment="1">
      <alignment horizontal="center" vertical="center"/>
    </xf>
    <xf numFmtId="0" fontId="46" fillId="0" borderId="0" xfId="0" applyFont="1">
      <alignment vertical="center"/>
    </xf>
    <xf numFmtId="0" fontId="47" fillId="7" borderId="4" xfId="0" applyFont="1" applyFill="1" applyBorder="1" applyAlignment="1">
      <alignment horizontal="center" vertical="center"/>
    </xf>
    <xf numFmtId="0" fontId="46" fillId="8" borderId="22" xfId="0" applyFont="1" applyFill="1" applyBorder="1" applyAlignment="1">
      <alignment horizontal="center" vertical="center"/>
    </xf>
    <xf numFmtId="0" fontId="46" fillId="9" borderId="22" xfId="0" applyFont="1" applyFill="1" applyBorder="1" applyAlignment="1">
      <alignment horizontal="center" vertical="center"/>
    </xf>
    <xf numFmtId="0" fontId="46" fillId="8" borderId="3" xfId="0" applyFont="1" applyFill="1" applyBorder="1" applyAlignment="1">
      <alignment horizontal="center" vertical="center"/>
    </xf>
    <xf numFmtId="49" fontId="46" fillId="9" borderId="22" xfId="0" applyNumberFormat="1" applyFont="1" applyFill="1" applyBorder="1" applyAlignment="1">
      <alignment horizontal="center" vertical="center"/>
    </xf>
    <xf numFmtId="49" fontId="46" fillId="8" borderId="22" xfId="0" applyNumberFormat="1" applyFont="1" applyFill="1" applyBorder="1" applyAlignment="1">
      <alignment horizontal="center" vertical="center"/>
    </xf>
    <xf numFmtId="0" fontId="48" fillId="8" borderId="22" xfId="0" applyFont="1" applyFill="1" applyBorder="1" applyAlignment="1">
      <alignment horizontal="center" vertical="center"/>
    </xf>
    <xf numFmtId="0" fontId="48" fillId="9" borderId="22" xfId="0" applyFont="1" applyFill="1" applyBorder="1" applyAlignment="1">
      <alignment horizontal="center" vertical="center"/>
    </xf>
    <xf numFmtId="0" fontId="48" fillId="8" borderId="3" xfId="0" applyFont="1" applyFill="1" applyBorder="1" applyAlignment="1">
      <alignment horizontal="center" vertical="center"/>
    </xf>
    <xf numFmtId="0" fontId="49" fillId="8" borderId="22" xfId="0" applyFont="1" applyFill="1" applyBorder="1">
      <alignment vertical="center"/>
    </xf>
    <xf numFmtId="0" fontId="49" fillId="9" borderId="22" xfId="0" applyFont="1" applyFill="1" applyBorder="1">
      <alignment vertical="center"/>
    </xf>
    <xf numFmtId="0" fontId="49" fillId="8" borderId="3" xfId="0" applyFont="1" applyFill="1" applyBorder="1">
      <alignment vertical="center"/>
    </xf>
    <xf numFmtId="0" fontId="49" fillId="8" borderId="6" xfId="0" applyFont="1" applyFill="1" applyBorder="1">
      <alignment vertical="center"/>
    </xf>
    <xf numFmtId="0" fontId="49" fillId="9" borderId="6" xfId="0" applyFont="1" applyFill="1" applyBorder="1">
      <alignment vertical="center"/>
    </xf>
    <xf numFmtId="0" fontId="49" fillId="8" borderId="4" xfId="0" applyFont="1" applyFill="1" applyBorder="1">
      <alignment vertical="center"/>
    </xf>
    <xf numFmtId="0" fontId="49" fillId="9" borderId="6" xfId="0" applyFont="1" applyFill="1" applyBorder="1" applyAlignment="1">
      <alignment vertical="center" wrapText="1"/>
    </xf>
    <xf numFmtId="0" fontId="49" fillId="8" borderId="6" xfId="0" applyFont="1" applyFill="1" applyBorder="1" applyAlignment="1">
      <alignment vertical="center" wrapText="1"/>
    </xf>
    <xf numFmtId="0" fontId="49" fillId="0" borderId="0" xfId="0" applyFont="1">
      <alignment vertical="center"/>
    </xf>
    <xf numFmtId="0" fontId="32" fillId="0" borderId="0" xfId="0" applyFont="1">
      <alignment vertical="center"/>
    </xf>
    <xf numFmtId="0" fontId="10" fillId="0" borderId="4" xfId="0" applyFont="1" applyFill="1" applyBorder="1" applyAlignment="1">
      <alignment horizontal="center" vertical="center" shrinkToFit="1"/>
    </xf>
    <xf numFmtId="181" fontId="46" fillId="0" borderId="0" xfId="0" applyNumberFormat="1" applyFont="1">
      <alignment vertical="center"/>
    </xf>
    <xf numFmtId="181" fontId="49" fillId="0" borderId="0" xfId="0" applyNumberFormat="1" applyFont="1">
      <alignment vertical="center"/>
    </xf>
    <xf numFmtId="182" fontId="46" fillId="0" borderId="0" xfId="0" applyNumberFormat="1" applyFont="1">
      <alignment vertical="center"/>
    </xf>
    <xf numFmtId="183" fontId="46" fillId="0" borderId="0" xfId="0" applyNumberFormat="1" applyFont="1">
      <alignment vertical="center"/>
    </xf>
    <xf numFmtId="0" fontId="49" fillId="0" borderId="0" xfId="0" quotePrefix="1" applyFont="1">
      <alignment vertical="center"/>
    </xf>
    <xf numFmtId="49" fontId="49" fillId="0" borderId="0" xfId="0" quotePrefix="1" applyNumberFormat="1" applyFont="1">
      <alignment vertical="center"/>
    </xf>
    <xf numFmtId="49" fontId="49" fillId="0" borderId="0" xfId="0" applyNumberFormat="1" applyFont="1">
      <alignment vertical="center"/>
    </xf>
    <xf numFmtId="38" fontId="49" fillId="0" borderId="0" xfId="0" applyNumberFormat="1" applyFont="1">
      <alignment vertical="center"/>
    </xf>
    <xf numFmtId="0" fontId="51" fillId="0" borderId="0" xfId="0" applyFont="1" applyAlignment="1">
      <alignment horizontal="right" vertical="center"/>
    </xf>
    <xf numFmtId="0" fontId="46" fillId="9" borderId="22" xfId="0" applyFont="1" applyFill="1" applyBorder="1" applyAlignment="1">
      <alignment horizontal="center" vertical="center"/>
    </xf>
    <xf numFmtId="0" fontId="49" fillId="9" borderId="22" xfId="0" applyFont="1" applyFill="1" applyBorder="1">
      <alignment vertical="center"/>
    </xf>
    <xf numFmtId="0" fontId="48" fillId="9" borderId="22" xfId="0" applyFont="1" applyFill="1" applyBorder="1" applyAlignment="1">
      <alignment horizontal="center" vertical="center"/>
    </xf>
    <xf numFmtId="0" fontId="49" fillId="9" borderId="6" xfId="0" applyFont="1" applyFill="1" applyBorder="1">
      <alignment vertical="center"/>
    </xf>
    <xf numFmtId="49" fontId="46" fillId="8" borderId="22" xfId="0" applyNumberFormat="1" applyFont="1" applyFill="1" applyBorder="1" applyAlignment="1">
      <alignment horizontal="center" vertical="center"/>
    </xf>
    <xf numFmtId="0" fontId="49" fillId="8" borderId="22" xfId="0" applyFont="1" applyFill="1" applyBorder="1">
      <alignment vertical="center"/>
    </xf>
    <xf numFmtId="0" fontId="48" fillId="8" borderId="22" xfId="0" applyFont="1" applyFill="1" applyBorder="1" applyAlignment="1">
      <alignment horizontal="center" vertical="center"/>
    </xf>
    <xf numFmtId="0" fontId="49" fillId="8" borderId="6" xfId="0" applyFont="1" applyFill="1" applyBorder="1" applyAlignment="1">
      <alignment vertical="center" wrapText="1"/>
    </xf>
    <xf numFmtId="178" fontId="5" fillId="0" borderId="4" xfId="0" applyNumberFormat="1" applyFont="1" applyFill="1" applyBorder="1" applyAlignment="1">
      <alignment horizontal="center" vertical="center"/>
    </xf>
    <xf numFmtId="38" fontId="5" fillId="10" borderId="4" xfId="0" applyNumberFormat="1" applyFont="1" applyFill="1" applyBorder="1" applyAlignment="1">
      <alignment horizontal="right" vertical="center"/>
    </xf>
    <xf numFmtId="38" fontId="5" fillId="10" borderId="18" xfId="0" applyNumberFormat="1" applyFont="1" applyFill="1" applyBorder="1" applyAlignment="1">
      <alignment horizontal="right" vertical="center"/>
    </xf>
    <xf numFmtId="38" fontId="5" fillId="10" borderId="4" xfId="6" applyFont="1" applyFill="1" applyBorder="1" applyAlignment="1">
      <alignment horizontal="right" vertical="center"/>
    </xf>
    <xf numFmtId="38" fontId="5" fillId="10" borderId="18" xfId="6" applyFont="1" applyFill="1" applyBorder="1" applyAlignment="1">
      <alignment horizontal="right" vertical="center"/>
    </xf>
    <xf numFmtId="0" fontId="5" fillId="10" borderId="4" xfId="0" applyFont="1" applyFill="1" applyBorder="1" applyAlignment="1">
      <alignment horizontal="center" vertical="center" wrapText="1"/>
    </xf>
    <xf numFmtId="0" fontId="49" fillId="12" borderId="22" xfId="0" applyFont="1" applyFill="1" applyBorder="1">
      <alignment vertical="center"/>
    </xf>
    <xf numFmtId="0" fontId="48" fillId="12" borderId="22" xfId="0" applyFont="1" applyFill="1" applyBorder="1" applyAlignment="1">
      <alignment horizontal="center" vertical="center"/>
    </xf>
    <xf numFmtId="0" fontId="49" fillId="12" borderId="6" xfId="0" applyFont="1" applyFill="1" applyBorder="1">
      <alignment vertical="center"/>
    </xf>
    <xf numFmtId="178" fontId="10" fillId="0" borderId="4" xfId="0" applyNumberFormat="1" applyFont="1" applyFill="1" applyBorder="1" applyAlignment="1">
      <alignment horizontal="center" vertical="center"/>
    </xf>
    <xf numFmtId="0" fontId="33" fillId="0" borderId="16" xfId="0" applyFont="1" applyFill="1" applyBorder="1" applyAlignment="1">
      <alignment horizontal="center" vertical="center"/>
    </xf>
    <xf numFmtId="181" fontId="5" fillId="10" borderId="4" xfId="0" applyNumberFormat="1" applyFont="1" applyFill="1" applyBorder="1" applyAlignment="1">
      <alignment horizontal="center" vertical="center"/>
    </xf>
    <xf numFmtId="0" fontId="49" fillId="0" borderId="0" xfId="0" applyNumberFormat="1" applyFont="1">
      <alignment vertical="center"/>
    </xf>
    <xf numFmtId="0" fontId="5"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14" fillId="0" borderId="0" xfId="0" applyFont="1" applyFill="1" applyBorder="1" applyAlignment="1">
      <alignment horizontal="left" vertical="top" wrapText="1"/>
    </xf>
    <xf numFmtId="0" fontId="49" fillId="8" borderId="22" xfId="0" applyFont="1" applyFill="1" applyBorder="1" applyAlignment="1">
      <alignment vertical="center" wrapText="1"/>
    </xf>
    <xf numFmtId="0" fontId="52" fillId="0" borderId="20" xfId="0" applyFont="1" applyBorder="1" applyAlignment="1">
      <alignment vertical="center" wrapText="1"/>
    </xf>
    <xf numFmtId="0" fontId="50" fillId="0" borderId="4" xfId="0" applyFont="1" applyFill="1" applyBorder="1" applyAlignment="1">
      <alignment vertical="center" wrapText="1"/>
    </xf>
    <xf numFmtId="0" fontId="40" fillId="10" borderId="3" xfId="0" applyFont="1" applyFill="1" applyBorder="1">
      <alignment vertical="center"/>
    </xf>
    <xf numFmtId="0" fontId="8" fillId="10" borderId="4" xfId="0" applyFont="1" applyFill="1" applyBorder="1" applyAlignment="1">
      <alignment horizontal="center" vertical="center"/>
    </xf>
    <xf numFmtId="0" fontId="53" fillId="10" borderId="6" xfId="0" applyFont="1" applyFill="1" applyBorder="1" applyAlignment="1">
      <alignment horizontal="center" vertical="center"/>
    </xf>
    <xf numFmtId="56" fontId="49" fillId="0" borderId="0" xfId="0" applyNumberFormat="1" applyFont="1">
      <alignment vertical="center"/>
    </xf>
    <xf numFmtId="0" fontId="32" fillId="7" borderId="32" xfId="0" applyFont="1" applyFill="1" applyBorder="1" applyAlignment="1" applyProtection="1">
      <alignment horizontal="center" vertical="center"/>
      <protection locked="0"/>
    </xf>
    <xf numFmtId="177" fontId="13" fillId="13" borderId="11" xfId="0" applyNumberFormat="1" applyFont="1" applyFill="1" applyBorder="1" applyAlignment="1" applyProtection="1">
      <alignment vertical="center"/>
      <protection locked="0"/>
    </xf>
    <xf numFmtId="0" fontId="29" fillId="13" borderId="0" xfId="0" applyFont="1" applyFill="1" applyBorder="1" applyAlignment="1" applyProtection="1">
      <alignment vertical="center"/>
      <protection locked="0"/>
    </xf>
    <xf numFmtId="0" fontId="29" fillId="13" borderId="14" xfId="0" applyFont="1" applyFill="1" applyBorder="1" applyAlignment="1" applyProtection="1">
      <alignment vertical="center"/>
      <protection locked="0"/>
    </xf>
    <xf numFmtId="0" fontId="13" fillId="13" borderId="22" xfId="0" applyFont="1" applyFill="1" applyBorder="1" applyAlignment="1" applyProtection="1">
      <alignment vertical="top" wrapText="1"/>
      <protection locked="0"/>
    </xf>
    <xf numFmtId="0" fontId="13" fillId="13" borderId="33" xfId="0" applyFont="1" applyFill="1" applyBorder="1" applyAlignment="1" applyProtection="1">
      <alignment vertical="top" wrapText="1"/>
      <protection locked="0"/>
    </xf>
    <xf numFmtId="0" fontId="13" fillId="13" borderId="34" xfId="0" applyFont="1" applyFill="1" applyBorder="1" applyAlignment="1" applyProtection="1">
      <alignment vertical="top" wrapText="1"/>
      <protection locked="0"/>
    </xf>
    <xf numFmtId="181" fontId="38" fillId="13" borderId="35" xfId="0" applyNumberFormat="1" applyFont="1" applyFill="1" applyBorder="1" applyAlignment="1" applyProtection="1">
      <alignment horizontal="center" vertical="center"/>
      <protection locked="0"/>
    </xf>
    <xf numFmtId="181" fontId="38" fillId="13" borderId="36" xfId="0" applyNumberFormat="1" applyFont="1" applyFill="1" applyBorder="1" applyAlignment="1" applyProtection="1">
      <alignment horizontal="center" vertical="center"/>
      <protection locked="0"/>
    </xf>
    <xf numFmtId="181" fontId="38" fillId="13" borderId="3" xfId="0" applyNumberFormat="1" applyFont="1" applyFill="1" applyBorder="1" applyAlignment="1" applyProtection="1">
      <alignment horizontal="center" vertical="center"/>
      <protection locked="0"/>
    </xf>
    <xf numFmtId="0" fontId="13" fillId="13" borderId="90" xfId="0" applyFont="1" applyFill="1" applyBorder="1" applyAlignment="1" applyProtection="1">
      <alignment horizontal="center" vertical="center"/>
      <protection locked="0"/>
    </xf>
    <xf numFmtId="0" fontId="13" fillId="13" borderId="91" xfId="0" applyFont="1" applyFill="1" applyBorder="1" applyAlignment="1" applyProtection="1">
      <alignment horizontal="center" vertical="center"/>
      <protection locked="0"/>
    </xf>
    <xf numFmtId="0" fontId="13" fillId="13" borderId="92" xfId="0" applyFont="1" applyFill="1" applyBorder="1" applyAlignment="1" applyProtection="1">
      <alignment horizontal="center" vertical="center"/>
      <protection locked="0"/>
    </xf>
    <xf numFmtId="0" fontId="13" fillId="13" borderId="89" xfId="0" applyFont="1" applyFill="1" applyBorder="1" applyAlignment="1" applyProtection="1">
      <alignment horizontal="center" vertical="center"/>
      <protection locked="0"/>
    </xf>
    <xf numFmtId="0" fontId="13" fillId="13" borderId="93" xfId="0" applyFont="1" applyFill="1" applyBorder="1" applyAlignment="1" applyProtection="1">
      <alignment horizontal="center" vertical="center"/>
      <protection locked="0"/>
    </xf>
    <xf numFmtId="0" fontId="13" fillId="13" borderId="94" xfId="0" applyFont="1" applyFill="1" applyBorder="1" applyAlignment="1" applyProtection="1">
      <alignment horizontal="center" vertical="center"/>
      <protection locked="0"/>
    </xf>
    <xf numFmtId="0" fontId="13" fillId="13" borderId="95" xfId="0" applyFont="1" applyFill="1" applyBorder="1" applyAlignment="1" applyProtection="1">
      <alignment horizontal="center" vertical="center"/>
      <protection locked="0"/>
    </xf>
    <xf numFmtId="0" fontId="13" fillId="13" borderId="96" xfId="0" applyFont="1" applyFill="1" applyBorder="1" applyAlignment="1" applyProtection="1">
      <alignment horizontal="center" vertical="center"/>
      <protection locked="0"/>
    </xf>
    <xf numFmtId="49" fontId="54" fillId="7" borderId="6" xfId="0" applyNumberFormat="1" applyFont="1" applyFill="1" applyBorder="1" applyAlignment="1" applyProtection="1">
      <alignment horizontal="center" vertical="center"/>
      <protection locked="0"/>
    </xf>
    <xf numFmtId="0" fontId="13" fillId="13" borderId="92" xfId="0" applyFont="1" applyFill="1" applyBorder="1" applyProtection="1">
      <alignment vertical="center"/>
      <protection locked="0"/>
    </xf>
    <xf numFmtId="0" fontId="13" fillId="13" borderId="89" xfId="0" applyFont="1" applyFill="1" applyBorder="1" applyProtection="1">
      <alignment vertical="center"/>
      <protection locked="0"/>
    </xf>
    <xf numFmtId="0" fontId="13" fillId="13" borderId="95" xfId="0" applyFont="1" applyFill="1" applyBorder="1" applyProtection="1">
      <alignment vertical="center"/>
      <protection locked="0"/>
    </xf>
    <xf numFmtId="0" fontId="13" fillId="13" borderId="96" xfId="0" applyFont="1" applyFill="1" applyBorder="1" applyProtection="1">
      <alignment vertical="center"/>
      <protection locked="0"/>
    </xf>
    <xf numFmtId="0" fontId="5" fillId="0" borderId="0" xfId="0" applyFont="1" applyProtection="1">
      <alignment vertical="center"/>
      <protection locked="0"/>
    </xf>
    <xf numFmtId="0" fontId="51" fillId="0" borderId="0" xfId="0" applyFont="1" applyAlignment="1" applyProtection="1">
      <alignment horizontal="right" vertical="center"/>
      <protection locked="0"/>
    </xf>
    <xf numFmtId="0" fontId="0" fillId="0" borderId="0" xfId="0" applyProtection="1">
      <alignment vertical="center"/>
      <protection locked="0"/>
    </xf>
    <xf numFmtId="0" fontId="24" fillId="0" borderId="0" xfId="0" applyFont="1" applyProtection="1">
      <alignment vertical="center"/>
      <protection locked="0"/>
    </xf>
    <xf numFmtId="0" fontId="23"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13" fillId="0" borderId="0" xfId="0" applyFont="1" applyAlignment="1" applyProtection="1">
      <alignment vertical="top"/>
      <protection locked="0"/>
    </xf>
    <xf numFmtId="0" fontId="0" fillId="0" borderId="0" xfId="0" applyBorder="1" applyAlignment="1" applyProtection="1">
      <alignment vertical="center"/>
      <protection locked="0"/>
    </xf>
    <xf numFmtId="0" fontId="5" fillId="0" borderId="0" xfId="0" applyFont="1" applyAlignment="1" applyProtection="1">
      <alignment vertical="top" shrinkToFit="1"/>
      <protection locked="0"/>
    </xf>
    <xf numFmtId="0" fontId="5" fillId="0" borderId="0" xfId="0" applyFont="1" applyAlignment="1" applyProtection="1">
      <alignment horizontal="left"/>
      <protection locked="0"/>
    </xf>
    <xf numFmtId="0" fontId="13" fillId="0" borderId="0" xfId="0" applyFont="1" applyFill="1" applyAlignment="1" applyProtection="1">
      <alignment horizontal="left"/>
      <protection locked="0"/>
    </xf>
    <xf numFmtId="49" fontId="13" fillId="0" borderId="0" xfId="0" applyNumberFormat="1" applyFont="1" applyFill="1" applyAlignment="1" applyProtection="1">
      <alignment horizontal="left"/>
      <protection locked="0"/>
    </xf>
    <xf numFmtId="0" fontId="10" fillId="0" borderId="0" xfId="0" applyFont="1" applyProtection="1">
      <alignment vertical="center"/>
    </xf>
    <xf numFmtId="0" fontId="49" fillId="0" borderId="0" xfId="0" applyFont="1" applyAlignment="1">
      <alignment vertical="center" wrapText="1"/>
    </xf>
    <xf numFmtId="0" fontId="49" fillId="7" borderId="4" xfId="0" applyFont="1" applyFill="1" applyBorder="1" applyAlignment="1">
      <alignment horizontal="center" vertical="center"/>
    </xf>
    <xf numFmtId="0" fontId="48" fillId="8" borderId="22" xfId="0" applyFont="1" applyFill="1" applyBorder="1" applyAlignment="1" applyProtection="1">
      <alignment horizontal="center" vertical="center"/>
      <protection locked="0"/>
    </xf>
    <xf numFmtId="0" fontId="48" fillId="9" borderId="22" xfId="0" applyFont="1" applyFill="1" applyBorder="1" applyAlignment="1" applyProtection="1">
      <alignment horizontal="center" vertical="center"/>
      <protection locked="0"/>
    </xf>
    <xf numFmtId="0" fontId="48" fillId="12" borderId="22" xfId="0" applyFont="1" applyFill="1" applyBorder="1" applyAlignment="1" applyProtection="1">
      <alignment horizontal="center" vertical="center"/>
      <protection locked="0"/>
    </xf>
    <xf numFmtId="0" fontId="48" fillId="8" borderId="3" xfId="0" applyFont="1" applyFill="1" applyBorder="1" applyAlignment="1" applyProtection="1">
      <alignment horizontal="center" vertical="center"/>
      <protection locked="0"/>
    </xf>
    <xf numFmtId="0" fontId="46" fillId="10" borderId="4" xfId="0" applyFont="1" applyFill="1" applyBorder="1" applyAlignment="1" applyProtection="1">
      <alignment horizontal="left" vertical="center" shrinkToFit="1"/>
    </xf>
    <xf numFmtId="184" fontId="13" fillId="13" borderId="46" xfId="0" applyNumberFormat="1" applyFont="1" applyFill="1" applyBorder="1" applyAlignment="1" applyProtection="1">
      <alignment horizontal="center" vertical="center"/>
      <protection locked="0"/>
    </xf>
    <xf numFmtId="177" fontId="10" fillId="7" borderId="42" xfId="0" applyNumberFormat="1" applyFont="1" applyFill="1" applyBorder="1" applyAlignment="1" applyProtection="1">
      <alignment horizontal="right" vertical="center" wrapText="1"/>
      <protection locked="0"/>
    </xf>
    <xf numFmtId="178" fontId="32" fillId="13" borderId="36" xfId="0" applyNumberFormat="1" applyFont="1" applyFill="1" applyBorder="1" applyAlignment="1" applyProtection="1">
      <alignment horizontal="center" vertical="center"/>
      <protection locked="0"/>
    </xf>
    <xf numFmtId="177" fontId="10" fillId="7" borderId="47" xfId="0" applyNumberFormat="1" applyFont="1" applyFill="1" applyBorder="1" applyAlignment="1" applyProtection="1">
      <alignment horizontal="center" vertical="center" wrapText="1"/>
      <protection locked="0"/>
    </xf>
    <xf numFmtId="185" fontId="13" fillId="13" borderId="47" xfId="0" applyNumberFormat="1" applyFont="1" applyFill="1" applyBorder="1" applyAlignment="1" applyProtection="1">
      <alignment horizontal="center" vertical="center"/>
      <protection locked="0"/>
    </xf>
    <xf numFmtId="0" fontId="54" fillId="10" borderId="6" xfId="0" applyNumberFormat="1" applyFont="1" applyFill="1" applyBorder="1" applyAlignment="1" applyProtection="1">
      <alignment horizontal="center" vertical="center"/>
      <protection locked="0"/>
    </xf>
    <xf numFmtId="0" fontId="52" fillId="13" borderId="37" xfId="0" applyFont="1" applyFill="1" applyBorder="1" applyAlignment="1" applyProtection="1">
      <alignment vertical="center" wrapText="1"/>
      <protection locked="0"/>
    </xf>
    <xf numFmtId="0" fontId="18" fillId="0" borderId="0" xfId="0" applyFont="1" applyBorder="1" applyAlignment="1">
      <alignment horizontal="center" vertical="center" wrapText="1"/>
    </xf>
    <xf numFmtId="0" fontId="10" fillId="0" borderId="6" xfId="0" applyFont="1" applyFill="1" applyBorder="1" applyAlignment="1">
      <alignment horizontal="center" vertical="center" wrapText="1"/>
    </xf>
    <xf numFmtId="0" fontId="5" fillId="6" borderId="0" xfId="0" applyFont="1" applyFill="1" applyBorder="1" applyAlignment="1">
      <alignment horizontal="left" vertical="center" wrapText="1"/>
    </xf>
    <xf numFmtId="0" fontId="5" fillId="0" borderId="6"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98" xfId="0" applyFont="1" applyFill="1" applyBorder="1" applyAlignment="1" applyProtection="1">
      <alignment horizontal="center" vertical="center"/>
    </xf>
    <xf numFmtId="0" fontId="5" fillId="0" borderId="0" xfId="0" applyFont="1" applyBorder="1" applyAlignment="1" applyProtection="1">
      <alignment vertical="center" textRotation="255"/>
    </xf>
    <xf numFmtId="179" fontId="13" fillId="0" borderId="0" xfId="0" applyNumberFormat="1" applyFont="1" applyFill="1" applyBorder="1" applyAlignment="1" applyProtection="1">
      <alignment horizontal="center" vertical="center"/>
    </xf>
    <xf numFmtId="0" fontId="0" fillId="0" borderId="0" xfId="0" applyBorder="1" applyAlignment="1">
      <alignment horizontal="center" vertical="center"/>
    </xf>
    <xf numFmtId="0" fontId="0" fillId="0" borderId="0" xfId="0" applyFill="1" applyBorder="1" applyAlignment="1" applyProtection="1">
      <alignment vertical="center"/>
      <protection locked="0"/>
    </xf>
    <xf numFmtId="0" fontId="40" fillId="0" borderId="4" xfId="0" applyFont="1" applyFill="1" applyBorder="1" applyAlignment="1">
      <alignment horizontal="center" vertical="center"/>
    </xf>
    <xf numFmtId="0" fontId="39" fillId="0" borderId="0" xfId="0" applyFont="1" applyAlignment="1">
      <alignment horizontal="center" vertical="top" wrapText="1"/>
    </xf>
    <xf numFmtId="0" fontId="43" fillId="0" borderId="0" xfId="0" applyFont="1" applyFill="1" applyBorder="1" applyAlignment="1">
      <alignment horizontal="center" vertical="center"/>
    </xf>
    <xf numFmtId="0" fontId="0" fillId="0" borderId="0" xfId="0" applyAlignment="1">
      <alignment vertical="center"/>
    </xf>
    <xf numFmtId="0" fontId="46" fillId="0" borderId="3" xfId="0" applyFont="1" applyBorder="1" applyAlignment="1">
      <alignment horizontal="center" vertical="center" wrapText="1"/>
    </xf>
    <xf numFmtId="0" fontId="0" fillId="0" borderId="17" xfId="0" applyBorder="1" applyAlignment="1">
      <alignment horizontal="center" vertical="center"/>
    </xf>
    <xf numFmtId="49" fontId="46" fillId="9" borderId="6" xfId="0" applyNumberFormat="1" applyFont="1" applyFill="1" applyBorder="1" applyAlignment="1">
      <alignment horizontal="center" vertical="center"/>
    </xf>
    <xf numFmtId="0" fontId="0" fillId="0" borderId="29" xfId="0" applyBorder="1" applyAlignment="1">
      <alignment horizontal="center" vertical="center"/>
    </xf>
    <xf numFmtId="0" fontId="0" fillId="0" borderId="28" xfId="0" applyBorder="1" applyAlignment="1">
      <alignment horizontal="center" vertical="center"/>
    </xf>
    <xf numFmtId="49" fontId="46" fillId="0" borderId="6" xfId="0" applyNumberFormat="1" applyFont="1" applyFill="1" applyBorder="1" applyAlignment="1">
      <alignment horizontal="center" vertical="center" textRotation="255"/>
    </xf>
    <xf numFmtId="0" fontId="0" fillId="0" borderId="29" xfId="0" applyFill="1" applyBorder="1" applyAlignment="1">
      <alignment horizontal="center" vertical="center" textRotation="255"/>
    </xf>
    <xf numFmtId="0" fontId="0" fillId="0" borderId="28" xfId="0" applyFill="1" applyBorder="1" applyAlignment="1">
      <alignment horizontal="center" vertical="center" textRotation="255"/>
    </xf>
    <xf numFmtId="0" fontId="46" fillId="0" borderId="6" xfId="0" applyFont="1" applyFill="1" applyBorder="1" applyAlignment="1">
      <alignment horizontal="center" vertical="center" textRotation="255"/>
    </xf>
    <xf numFmtId="0" fontId="47" fillId="0" borderId="6" xfId="0" applyFont="1" applyFill="1" applyBorder="1" applyAlignment="1">
      <alignment horizontal="center" vertical="center"/>
    </xf>
    <xf numFmtId="0" fontId="0" fillId="0" borderId="28" xfId="0" applyBorder="1" applyAlignment="1">
      <alignment vertical="center"/>
    </xf>
    <xf numFmtId="0" fontId="0" fillId="0" borderId="28" xfId="0" applyBorder="1" applyAlignment="1">
      <alignment horizontal="center" vertical="center" textRotation="255"/>
    </xf>
    <xf numFmtId="0" fontId="5" fillId="0" borderId="51" xfId="0" applyFont="1" applyBorder="1" applyAlignment="1">
      <alignment vertical="center" wrapText="1"/>
    </xf>
    <xf numFmtId="0" fontId="0" fillId="0" borderId="52" xfId="0" applyBorder="1" applyAlignment="1">
      <alignment vertical="center"/>
    </xf>
    <xf numFmtId="0" fontId="0" fillId="0" borderId="53" xfId="0" applyBorder="1" applyAlignment="1">
      <alignment vertical="center"/>
    </xf>
    <xf numFmtId="0" fontId="52" fillId="13" borderId="59" xfId="0" applyFont="1" applyFill="1" applyBorder="1" applyAlignment="1" applyProtection="1">
      <alignment vertical="center" wrapText="1"/>
      <protection locked="0"/>
    </xf>
    <xf numFmtId="0" fontId="52" fillId="13" borderId="52" xfId="0" applyFont="1" applyFill="1" applyBorder="1" applyAlignment="1" applyProtection="1">
      <alignment vertical="center" wrapText="1"/>
      <protection locked="0"/>
    </xf>
    <xf numFmtId="0" fontId="52" fillId="13" borderId="60" xfId="0" applyFont="1" applyFill="1" applyBorder="1" applyAlignment="1" applyProtection="1">
      <alignment vertical="center" wrapText="1"/>
      <protection locked="0"/>
    </xf>
    <xf numFmtId="0" fontId="5" fillId="0" borderId="50" xfId="0" applyFont="1" applyBorder="1" applyAlignment="1">
      <alignment vertical="center" wrapText="1"/>
    </xf>
    <xf numFmtId="0" fontId="0" fillId="0" borderId="16" xfId="0" applyBorder="1" applyAlignment="1">
      <alignment vertical="center"/>
    </xf>
    <xf numFmtId="0" fontId="0" fillId="0" borderId="17" xfId="0" applyBorder="1" applyAlignment="1">
      <alignment vertical="center"/>
    </xf>
    <xf numFmtId="0" fontId="52" fillId="13" borderId="3" xfId="0" applyFont="1" applyFill="1" applyBorder="1" applyAlignment="1" applyProtection="1">
      <alignment vertical="center" wrapText="1"/>
      <protection locked="0"/>
    </xf>
    <xf numFmtId="0" fontId="52" fillId="13" borderId="16" xfId="0" applyFont="1" applyFill="1" applyBorder="1" applyAlignment="1" applyProtection="1">
      <alignment vertical="center" wrapText="1"/>
      <protection locked="0"/>
    </xf>
    <xf numFmtId="0" fontId="52" fillId="13" borderId="58" xfId="0" applyFont="1" applyFill="1" applyBorder="1" applyAlignment="1" applyProtection="1">
      <alignment vertical="center" wrapText="1"/>
      <protection locked="0"/>
    </xf>
    <xf numFmtId="0" fontId="10" fillId="0" borderId="61" xfId="0" applyFont="1" applyBorder="1" applyAlignment="1">
      <alignment vertical="center" wrapText="1"/>
    </xf>
    <xf numFmtId="0" fontId="49" fillId="0" borderId="62" xfId="0" applyFont="1" applyBorder="1" applyAlignment="1">
      <alignment vertical="center"/>
    </xf>
    <xf numFmtId="0" fontId="49" fillId="0" borderId="57" xfId="0" applyFont="1" applyBorder="1" applyAlignment="1">
      <alignment vertical="center"/>
    </xf>
    <xf numFmtId="0" fontId="52" fillId="13" borderId="56" xfId="0" applyFont="1" applyFill="1" applyBorder="1" applyAlignment="1" applyProtection="1">
      <alignment vertical="center" wrapText="1"/>
      <protection locked="0"/>
    </xf>
    <xf numFmtId="0" fontId="0" fillId="0" borderId="57" xfId="0" applyBorder="1" applyAlignment="1" applyProtection="1">
      <alignment vertical="center" wrapText="1"/>
      <protection locked="0"/>
    </xf>
    <xf numFmtId="0" fontId="10" fillId="0" borderId="5" xfId="0" applyFont="1" applyBorder="1" applyAlignment="1">
      <alignment vertical="center" wrapText="1"/>
    </xf>
    <xf numFmtId="0" fontId="0" fillId="0" borderId="33" xfId="0" applyBorder="1" applyAlignment="1">
      <alignment vertical="center"/>
    </xf>
    <xf numFmtId="0" fontId="0" fillId="0" borderId="45" xfId="0" applyBorder="1" applyAlignment="1">
      <alignment vertical="center"/>
    </xf>
    <xf numFmtId="0" fontId="0" fillId="0" borderId="7" xfId="0" applyBorder="1" applyAlignment="1">
      <alignment vertical="center"/>
    </xf>
    <xf numFmtId="0" fontId="0" fillId="0" borderId="0" xfId="0" applyAlignment="1">
      <alignment vertical="center"/>
    </xf>
    <xf numFmtId="0" fontId="0" fillId="0" borderId="12" xfId="0" applyBorder="1" applyAlignment="1">
      <alignment vertical="center"/>
    </xf>
    <xf numFmtId="0" fontId="0" fillId="0" borderId="2" xfId="0" applyBorder="1" applyAlignment="1">
      <alignment vertical="center"/>
    </xf>
    <xf numFmtId="0" fontId="0" fillId="0" borderId="39" xfId="0" applyBorder="1" applyAlignment="1">
      <alignment vertical="center"/>
    </xf>
    <xf numFmtId="0" fontId="0" fillId="0" borderId="31" xfId="0" applyBorder="1" applyAlignment="1">
      <alignment vertical="center"/>
    </xf>
    <xf numFmtId="0" fontId="0" fillId="0" borderId="16" xfId="0" applyBorder="1" applyAlignment="1" applyProtection="1">
      <alignment vertical="center" wrapText="1"/>
      <protection locked="0"/>
    </xf>
    <xf numFmtId="0" fontId="0" fillId="0" borderId="58" xfId="0" applyBorder="1" applyAlignment="1" applyProtection="1">
      <alignment vertical="center" wrapText="1"/>
      <protection locked="0"/>
    </xf>
    <xf numFmtId="0" fontId="5" fillId="10" borderId="69" xfId="8" applyFont="1" applyFill="1" applyBorder="1" applyAlignment="1">
      <alignment horizontal="center" vertical="center" wrapText="1"/>
    </xf>
    <xf numFmtId="0" fontId="29" fillId="10" borderId="70" xfId="0" applyFont="1" applyFill="1" applyBorder="1" applyAlignment="1">
      <alignment vertical="center"/>
    </xf>
    <xf numFmtId="0" fontId="29" fillId="10" borderId="71" xfId="0" applyFont="1" applyFill="1" applyBorder="1" applyAlignment="1">
      <alignment vertical="center"/>
    </xf>
    <xf numFmtId="0" fontId="7" fillId="0" borderId="3" xfId="8" applyFont="1" applyFill="1" applyBorder="1" applyAlignment="1">
      <alignment horizontal="center" vertical="center" wrapText="1"/>
    </xf>
    <xf numFmtId="0" fontId="50" fillId="0" borderId="3" xfId="0" applyFont="1" applyBorder="1" applyAlignment="1">
      <alignment horizontal="center" vertical="center" wrapText="1"/>
    </xf>
    <xf numFmtId="0" fontId="5" fillId="6" borderId="5" xfId="0" applyFont="1" applyFill="1" applyBorder="1" applyAlignment="1">
      <alignment horizontal="left" vertical="center" wrapText="1"/>
    </xf>
    <xf numFmtId="0" fontId="5" fillId="6" borderId="33" xfId="0" applyFont="1" applyFill="1" applyBorder="1" applyAlignment="1">
      <alignment horizontal="left" vertical="center" wrapText="1"/>
    </xf>
    <xf numFmtId="0" fontId="0" fillId="0" borderId="45" xfId="0" applyBorder="1" applyAlignment="1">
      <alignment horizontal="left" vertical="center" wrapText="1"/>
    </xf>
    <xf numFmtId="0" fontId="5" fillId="6" borderId="7" xfId="0" applyFont="1" applyFill="1" applyBorder="1" applyAlignment="1">
      <alignment horizontal="left" vertical="center" wrapText="1"/>
    </xf>
    <xf numFmtId="0" fontId="5" fillId="6" borderId="0" xfId="0" applyFont="1" applyFill="1" applyBorder="1" applyAlignment="1">
      <alignment horizontal="left" vertical="center" wrapText="1"/>
    </xf>
    <xf numFmtId="0" fontId="0" fillId="0" borderId="12" xfId="0" applyBorder="1" applyAlignment="1">
      <alignment horizontal="left" vertical="center" wrapText="1"/>
    </xf>
    <xf numFmtId="0" fontId="5" fillId="6" borderId="8" xfId="0" applyFont="1" applyFill="1" applyBorder="1" applyAlignment="1">
      <alignment horizontal="left" vertical="center" wrapText="1"/>
    </xf>
    <xf numFmtId="0" fontId="5" fillId="6" borderId="63" xfId="0" applyFont="1" applyFill="1" applyBorder="1" applyAlignment="1">
      <alignment horizontal="left" vertical="center" wrapText="1"/>
    </xf>
    <xf numFmtId="0" fontId="0" fillId="0" borderId="25" xfId="0" applyBorder="1" applyAlignment="1">
      <alignment horizontal="left" vertical="center" wrapText="1"/>
    </xf>
    <xf numFmtId="0" fontId="19" fillId="13" borderId="22" xfId="0" applyFont="1" applyFill="1" applyBorder="1" applyAlignment="1">
      <alignment horizontal="left" vertical="center" wrapText="1" indent="1"/>
    </xf>
    <xf numFmtId="0" fontId="29" fillId="0" borderId="33" xfId="0" applyFont="1" applyBorder="1" applyAlignment="1">
      <alignment horizontal="left" vertical="center" wrapText="1" indent="1"/>
    </xf>
    <xf numFmtId="0" fontId="29" fillId="0" borderId="34" xfId="0" applyFont="1" applyBorder="1" applyAlignment="1">
      <alignment horizontal="left" vertical="center" wrapText="1" indent="1"/>
    </xf>
    <xf numFmtId="0" fontId="19" fillId="13" borderId="11" xfId="0" applyFont="1" applyFill="1" applyBorder="1" applyAlignment="1">
      <alignment horizontal="left" vertical="center" wrapText="1" indent="1"/>
    </xf>
    <xf numFmtId="0" fontId="29" fillId="0" borderId="0" xfId="0" applyFont="1" applyBorder="1" applyAlignment="1">
      <alignment horizontal="left" vertical="center" wrapText="1" indent="1"/>
    </xf>
    <xf numFmtId="0" fontId="29" fillId="0" borderId="14" xfId="0" applyFont="1" applyBorder="1" applyAlignment="1">
      <alignment horizontal="left" vertical="center" wrapText="1" indent="1"/>
    </xf>
    <xf numFmtId="0" fontId="19" fillId="13" borderId="24" xfId="0" applyFont="1" applyFill="1" applyBorder="1" applyAlignment="1">
      <alignment horizontal="left" vertical="center" wrapText="1" indent="1"/>
    </xf>
    <xf numFmtId="0" fontId="29" fillId="0" borderId="63" xfId="0" applyFont="1" applyBorder="1" applyAlignment="1">
      <alignment horizontal="left" vertical="center" wrapText="1" indent="1"/>
    </xf>
    <xf numFmtId="0" fontId="29" fillId="0" borderId="64" xfId="0" applyFont="1" applyBorder="1" applyAlignment="1">
      <alignment horizontal="left" vertical="center" wrapText="1" indent="1"/>
    </xf>
    <xf numFmtId="0" fontId="10" fillId="0" borderId="5" xfId="8" applyFont="1" applyFill="1" applyBorder="1" applyAlignment="1">
      <alignment horizontal="left" vertical="center"/>
    </xf>
    <xf numFmtId="0" fontId="0" fillId="0" borderId="33" xfId="0" applyBorder="1" applyAlignment="1">
      <alignment horizontal="left" vertical="center"/>
    </xf>
    <xf numFmtId="0" fontId="0" fillId="0" borderId="7" xfId="0"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0" fillId="0" borderId="39" xfId="0" applyBorder="1" applyAlignment="1">
      <alignment horizontal="left" vertical="center"/>
    </xf>
    <xf numFmtId="0" fontId="5" fillId="10" borderId="6" xfId="8" applyFont="1" applyFill="1" applyBorder="1" applyAlignment="1">
      <alignment horizontal="center" vertical="center" wrapText="1"/>
    </xf>
    <xf numFmtId="0" fontId="29" fillId="10" borderId="29" xfId="0" applyFont="1" applyFill="1" applyBorder="1" applyAlignment="1">
      <alignment vertical="center"/>
    </xf>
    <xf numFmtId="0" fontId="29" fillId="10" borderId="28" xfId="0" applyFont="1" applyFill="1" applyBorder="1" applyAlignment="1">
      <alignment vertical="center"/>
    </xf>
    <xf numFmtId="0" fontId="0" fillId="0" borderId="7" xfId="0" applyBorder="1" applyAlignment="1">
      <alignment horizontal="left"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0" fillId="0" borderId="39" xfId="0" applyBorder="1" applyAlignment="1">
      <alignment horizontal="left" vertical="center" wrapText="1"/>
    </xf>
    <xf numFmtId="0" fontId="0" fillId="0" borderId="31" xfId="0" applyBorder="1" applyAlignment="1">
      <alignment horizontal="left" vertical="center" wrapText="1"/>
    </xf>
    <xf numFmtId="0" fontId="33" fillId="11" borderId="54" xfId="0" applyFont="1" applyFill="1" applyBorder="1" applyAlignment="1">
      <alignment vertical="center"/>
    </xf>
    <xf numFmtId="0" fontId="0" fillId="11" borderId="55" xfId="0" applyFill="1" applyBorder="1" applyAlignment="1">
      <alignment vertical="center"/>
    </xf>
    <xf numFmtId="0" fontId="5" fillId="0" borderId="6" xfId="0" applyFont="1" applyFill="1" applyBorder="1" applyAlignment="1">
      <alignment horizontal="center" vertical="center"/>
    </xf>
    <xf numFmtId="0" fontId="5" fillId="0" borderId="28"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58" xfId="0" applyFont="1" applyFill="1" applyBorder="1" applyAlignment="1">
      <alignment horizontal="center" vertical="center"/>
    </xf>
    <xf numFmtId="0" fontId="13" fillId="13" borderId="3" xfId="0" applyFont="1" applyFill="1" applyBorder="1" applyAlignment="1" applyProtection="1">
      <alignment horizontal="left" vertical="center" wrapText="1"/>
      <protection locked="0"/>
    </xf>
    <xf numFmtId="0" fontId="13" fillId="13" borderId="16" xfId="0" applyFont="1" applyFill="1" applyBorder="1" applyAlignment="1" applyProtection="1">
      <alignment horizontal="left" vertical="center" wrapText="1"/>
      <protection locked="0"/>
    </xf>
    <xf numFmtId="0" fontId="13" fillId="13" borderId="58" xfId="0" applyFont="1" applyFill="1" applyBorder="1" applyAlignment="1" applyProtection="1">
      <alignment horizontal="left" vertical="center" wrapText="1"/>
      <protection locked="0"/>
    </xf>
    <xf numFmtId="0" fontId="13" fillId="13" borderId="3" xfId="0" applyFont="1" applyFill="1" applyBorder="1" applyAlignment="1" applyProtection="1">
      <alignment vertical="center" wrapText="1"/>
      <protection locked="0"/>
    </xf>
    <xf numFmtId="0" fontId="13" fillId="13" borderId="16" xfId="0" applyFont="1" applyFill="1" applyBorder="1" applyAlignment="1" applyProtection="1">
      <alignment vertical="center" wrapText="1"/>
      <protection locked="0"/>
    </xf>
    <xf numFmtId="0" fontId="13" fillId="13" borderId="58" xfId="0" applyFont="1" applyFill="1" applyBorder="1" applyAlignment="1" applyProtection="1">
      <alignment vertical="center" wrapText="1"/>
      <protection locked="0"/>
    </xf>
    <xf numFmtId="0" fontId="10" fillId="0" borderId="6" xfId="0" applyFont="1" applyFill="1" applyBorder="1" applyAlignment="1">
      <alignment horizontal="center" vertical="center" wrapText="1"/>
    </xf>
    <xf numFmtId="0" fontId="10" fillId="13" borderId="48" xfId="0" applyFont="1" applyFill="1" applyBorder="1" applyAlignment="1" applyProtection="1">
      <alignment vertical="center" wrapText="1"/>
      <protection locked="0"/>
    </xf>
    <xf numFmtId="0" fontId="10" fillId="0" borderId="49" xfId="0" applyFont="1" applyBorder="1" applyAlignment="1" applyProtection="1">
      <alignment vertical="center" wrapText="1"/>
      <protection locked="0"/>
    </xf>
    <xf numFmtId="0" fontId="10" fillId="6" borderId="5" xfId="0" applyFont="1" applyFill="1" applyBorder="1" applyAlignment="1">
      <alignment horizontal="left" vertical="center" wrapText="1"/>
    </xf>
    <xf numFmtId="0" fontId="10" fillId="6" borderId="33" xfId="0" applyFont="1" applyFill="1" applyBorder="1" applyAlignment="1">
      <alignment horizontal="left" vertical="center" wrapText="1"/>
    </xf>
    <xf numFmtId="0" fontId="10" fillId="6" borderId="7" xfId="0" applyFont="1" applyFill="1" applyBorder="1" applyAlignment="1">
      <alignment horizontal="left" vertical="center" wrapText="1"/>
    </xf>
    <xf numFmtId="0" fontId="10" fillId="6" borderId="0" xfId="0" applyFont="1" applyFill="1" applyBorder="1" applyAlignment="1">
      <alignment horizontal="left" vertical="center" wrapText="1"/>
    </xf>
    <xf numFmtId="0" fontId="0" fillId="0" borderId="0" xfId="0" applyBorder="1" applyAlignment="1">
      <alignment horizontal="left" vertical="center" wrapText="1"/>
    </xf>
    <xf numFmtId="0" fontId="10" fillId="0" borderId="74" xfId="0" applyFont="1" applyFill="1" applyBorder="1" applyAlignment="1">
      <alignment horizontal="center" vertical="center" wrapText="1"/>
    </xf>
    <xf numFmtId="0" fontId="10" fillId="0" borderId="75" xfId="0" applyFont="1" applyFill="1" applyBorder="1" applyAlignment="1">
      <alignment horizontal="center" vertical="center" wrapText="1"/>
    </xf>
    <xf numFmtId="177" fontId="13" fillId="13" borderId="44" xfId="0" applyNumberFormat="1" applyFont="1" applyFill="1" applyBorder="1" applyAlignment="1" applyProtection="1">
      <alignment vertical="center" shrinkToFit="1"/>
      <protection locked="0"/>
    </xf>
    <xf numFmtId="0" fontId="29" fillId="13" borderId="76" xfId="0" applyFont="1" applyFill="1" applyBorder="1" applyAlignment="1" applyProtection="1">
      <alignment vertical="center" shrinkToFit="1"/>
      <protection locked="0"/>
    </xf>
    <xf numFmtId="0" fontId="29" fillId="13" borderId="77" xfId="0" applyFont="1" applyFill="1" applyBorder="1" applyAlignment="1" applyProtection="1">
      <alignment vertical="center" shrinkToFit="1"/>
      <protection locked="0"/>
    </xf>
    <xf numFmtId="177" fontId="13" fillId="13" borderId="42" xfId="0" applyNumberFormat="1" applyFont="1" applyFill="1" applyBorder="1" applyAlignment="1" applyProtection="1">
      <alignment vertical="center" shrinkToFit="1"/>
      <protection locked="0"/>
    </xf>
    <xf numFmtId="0" fontId="29" fillId="13" borderId="43" xfId="0" applyFont="1" applyFill="1" applyBorder="1" applyAlignment="1" applyProtection="1">
      <alignment vertical="center" shrinkToFit="1"/>
      <protection locked="0"/>
    </xf>
    <xf numFmtId="0" fontId="29" fillId="13" borderId="49" xfId="0" applyFont="1" applyFill="1" applyBorder="1" applyAlignment="1" applyProtection="1">
      <alignment vertical="center" shrinkToFit="1"/>
      <protection locked="0"/>
    </xf>
    <xf numFmtId="0" fontId="0" fillId="0" borderId="28" xfId="0" applyBorder="1" applyAlignment="1">
      <alignment horizontal="center" vertical="center" wrapText="1"/>
    </xf>
    <xf numFmtId="0" fontId="5" fillId="6" borderId="67"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0" fillId="0" borderId="47" xfId="0" applyBorder="1" applyAlignment="1">
      <alignment horizontal="left" vertical="center" wrapText="1"/>
    </xf>
    <xf numFmtId="0" fontId="13" fillId="13" borderId="23" xfId="0" applyFont="1" applyFill="1" applyBorder="1" applyAlignment="1" applyProtection="1">
      <alignment horizontal="left" vertical="center" shrinkToFit="1"/>
      <protection locked="0"/>
    </xf>
    <xf numFmtId="0" fontId="13" fillId="13" borderId="39" xfId="0" applyFont="1" applyFill="1" applyBorder="1" applyAlignment="1" applyProtection="1">
      <alignment horizontal="left" vertical="center" shrinkToFit="1"/>
      <protection locked="0"/>
    </xf>
    <xf numFmtId="0" fontId="13" fillId="13" borderId="38" xfId="0" applyFont="1" applyFill="1" applyBorder="1" applyAlignment="1" applyProtection="1">
      <alignment horizontal="left" vertical="center" shrinkToFit="1"/>
      <protection locked="0"/>
    </xf>
    <xf numFmtId="0" fontId="18" fillId="0" borderId="0" xfId="0" applyFont="1" applyBorder="1" applyAlignment="1">
      <alignment horizontal="center" vertical="center" wrapText="1"/>
    </xf>
    <xf numFmtId="0" fontId="10" fillId="6" borderId="61" xfId="0" applyFont="1" applyFill="1" applyBorder="1" applyAlignment="1">
      <alignment horizontal="left" vertical="center" wrapText="1"/>
    </xf>
    <xf numFmtId="0" fontId="10" fillId="6" borderId="62" xfId="0" applyFont="1" applyFill="1" applyBorder="1" applyAlignment="1">
      <alignment horizontal="left" vertical="center" wrapText="1"/>
    </xf>
    <xf numFmtId="0" fontId="4" fillId="6" borderId="62" xfId="0" applyFont="1" applyFill="1" applyBorder="1" applyAlignment="1">
      <alignment horizontal="left" vertical="center" wrapText="1"/>
    </xf>
    <xf numFmtId="0" fontId="0" fillId="0" borderId="57" xfId="0" applyBorder="1" applyAlignment="1">
      <alignment horizontal="left" vertical="center" wrapText="1"/>
    </xf>
    <xf numFmtId="0" fontId="13" fillId="7" borderId="56" xfId="0" applyFont="1" applyFill="1" applyBorder="1" applyAlignment="1" applyProtection="1">
      <alignment horizontal="center" vertical="center"/>
      <protection locked="0"/>
    </xf>
    <xf numFmtId="0" fontId="13" fillId="7" borderId="57" xfId="0" applyFont="1" applyFill="1" applyBorder="1" applyAlignment="1" applyProtection="1">
      <alignment horizontal="center" vertical="center"/>
      <protection locked="0"/>
    </xf>
    <xf numFmtId="0" fontId="10" fillId="6" borderId="65" xfId="0" applyFont="1" applyFill="1" applyBorder="1" applyAlignment="1">
      <alignment horizontal="left" vertical="center" wrapText="1"/>
    </xf>
    <xf numFmtId="0" fontId="10" fillId="6" borderId="66" xfId="0" applyFont="1" applyFill="1" applyBorder="1" applyAlignment="1">
      <alignment horizontal="left" vertical="center" wrapText="1"/>
    </xf>
    <xf numFmtId="0" fontId="0" fillId="0" borderId="1" xfId="0" applyBorder="1" applyAlignment="1">
      <alignment horizontal="left" vertical="center" wrapText="1"/>
    </xf>
    <xf numFmtId="0" fontId="10" fillId="13" borderId="72" xfId="0" applyFont="1" applyFill="1" applyBorder="1" applyAlignment="1" applyProtection="1">
      <alignment horizontal="left" vertical="center" shrinkToFit="1"/>
      <protection locked="0"/>
    </xf>
    <xf numFmtId="0" fontId="10" fillId="13" borderId="66" xfId="0" applyFont="1" applyFill="1" applyBorder="1" applyAlignment="1" applyProtection="1">
      <alignment horizontal="left" vertical="center" shrinkToFit="1"/>
      <protection locked="0"/>
    </xf>
    <xf numFmtId="0" fontId="10" fillId="13" borderId="73" xfId="0" applyFont="1" applyFill="1" applyBorder="1" applyAlignment="1" applyProtection="1">
      <alignment horizontal="left" vertical="center" shrinkToFit="1"/>
      <protection locked="0"/>
    </xf>
    <xf numFmtId="0" fontId="34" fillId="10" borderId="16" xfId="0" applyFont="1" applyFill="1" applyBorder="1">
      <alignment vertical="center"/>
    </xf>
    <xf numFmtId="0" fontId="34" fillId="10" borderId="17" xfId="0" applyFont="1" applyFill="1" applyBorder="1">
      <alignment vertical="center"/>
    </xf>
    <xf numFmtId="0" fontId="40" fillId="0" borderId="4" xfId="0" applyFont="1" applyFill="1" applyBorder="1" applyAlignment="1">
      <alignment horizontal="center" vertical="center" textRotation="255" wrapText="1"/>
    </xf>
    <xf numFmtId="0" fontId="40" fillId="0" borderId="4" xfId="0" applyFont="1" applyFill="1" applyBorder="1" applyAlignment="1">
      <alignment horizontal="center" vertical="center" textRotation="255"/>
    </xf>
    <xf numFmtId="0" fontId="55" fillId="0" borderId="0" xfId="0" applyFont="1" applyFill="1" applyBorder="1" applyAlignment="1">
      <alignment horizontal="center" vertical="center"/>
    </xf>
    <xf numFmtId="0" fontId="45" fillId="0" borderId="4" xfId="0" applyFont="1" applyFill="1" applyBorder="1" applyAlignment="1">
      <alignment horizontal="center" vertical="center" textRotation="255"/>
    </xf>
    <xf numFmtId="0" fontId="40" fillId="0" borderId="4" xfId="0" applyFont="1" applyFill="1" applyBorder="1" applyAlignment="1">
      <alignment horizontal="center" vertical="center"/>
    </xf>
    <xf numFmtId="0" fontId="40" fillId="0" borderId="3" xfId="0" applyFont="1" applyFill="1" applyBorder="1" applyAlignment="1">
      <alignment horizontal="center" vertical="center" wrapText="1"/>
    </xf>
    <xf numFmtId="0" fontId="40" fillId="0" borderId="16" xfId="0" applyFont="1" applyFill="1" applyBorder="1" applyAlignment="1">
      <alignment horizontal="center" vertical="center" wrapText="1"/>
    </xf>
    <xf numFmtId="0" fontId="40" fillId="0" borderId="17" xfId="0" applyFont="1" applyFill="1" applyBorder="1" applyAlignment="1">
      <alignment horizontal="center" vertical="center" wrapText="1"/>
    </xf>
    <xf numFmtId="0" fontId="40" fillId="0" borderId="3" xfId="0" applyFont="1" applyFill="1" applyBorder="1" applyAlignment="1">
      <alignment horizontal="center" vertical="center"/>
    </xf>
    <xf numFmtId="0" fontId="40" fillId="0" borderId="16" xfId="0" applyFont="1" applyFill="1" applyBorder="1" applyAlignment="1">
      <alignment horizontal="center" vertical="center"/>
    </xf>
    <xf numFmtId="0" fontId="40" fillId="0" borderId="17" xfId="0" applyFont="1" applyFill="1" applyBorder="1" applyAlignment="1">
      <alignment horizontal="center" vertical="center"/>
    </xf>
    <xf numFmtId="0" fontId="58" fillId="0" borderId="4" xfId="0" applyFont="1" applyFill="1" applyBorder="1" applyAlignment="1">
      <alignment horizontal="center" vertical="center" textRotation="255"/>
    </xf>
    <xf numFmtId="0" fontId="42" fillId="0" borderId="0" xfId="0" applyFont="1" applyFill="1" applyBorder="1" applyAlignment="1">
      <alignment horizontal="left"/>
    </xf>
    <xf numFmtId="0" fontId="42" fillId="0" borderId="39" xfId="0" applyFont="1" applyFill="1" applyBorder="1" applyAlignment="1">
      <alignment horizontal="left"/>
    </xf>
    <xf numFmtId="0" fontId="57" fillId="10" borderId="86" xfId="0" applyFont="1" applyFill="1" applyBorder="1" applyAlignment="1">
      <alignment horizontal="center" vertical="center"/>
    </xf>
    <xf numFmtId="0" fontId="57" fillId="10" borderId="87" xfId="0" applyFont="1" applyFill="1" applyBorder="1" applyAlignment="1">
      <alignment horizontal="center" vertical="center"/>
    </xf>
    <xf numFmtId="0" fontId="56" fillId="0" borderId="6" xfId="0" applyFont="1" applyFill="1" applyBorder="1" applyAlignment="1">
      <alignment horizontal="center" vertical="center" textRotation="255" shrinkToFit="1"/>
    </xf>
    <xf numFmtId="0" fontId="56" fillId="0" borderId="28" xfId="0" applyFont="1" applyFill="1" applyBorder="1" applyAlignment="1">
      <alignment horizontal="center" vertical="center" textRotation="255" shrinkToFit="1"/>
    </xf>
    <xf numFmtId="0" fontId="40" fillId="0" borderId="6" xfId="0" applyFont="1" applyFill="1" applyBorder="1" applyAlignment="1">
      <alignment horizontal="center" vertical="center" textRotation="255" wrapText="1"/>
    </xf>
    <xf numFmtId="0" fontId="40" fillId="0" borderId="29" xfId="0" applyFont="1" applyFill="1" applyBorder="1" applyAlignment="1">
      <alignment horizontal="center" vertical="center" textRotation="255" wrapText="1"/>
    </xf>
    <xf numFmtId="0" fontId="0" fillId="0" borderId="28" xfId="0" applyBorder="1" applyAlignment="1">
      <alignment horizontal="center" vertical="center" textRotation="255" wrapText="1"/>
    </xf>
    <xf numFmtId="0" fontId="40" fillId="0" borderId="17" xfId="0" applyFont="1" applyFill="1" applyBorder="1" applyAlignment="1">
      <alignment horizontal="center" vertical="center" textRotation="255" wrapText="1"/>
    </xf>
    <xf numFmtId="0" fontId="0" fillId="0" borderId="29" xfId="0" applyBorder="1" applyAlignment="1">
      <alignment horizontal="center" vertical="center" textRotation="255" wrapText="1"/>
    </xf>
    <xf numFmtId="0" fontId="55" fillId="0" borderId="0" xfId="0" applyFont="1" applyFill="1" applyBorder="1" applyAlignment="1">
      <alignment horizontal="left" vertical="center"/>
    </xf>
    <xf numFmtId="0" fontId="35" fillId="0" borderId="0" xfId="0" applyFont="1" applyAlignment="1">
      <alignment horizontal="center" vertical="center"/>
    </xf>
    <xf numFmtId="0" fontId="35" fillId="0" borderId="14" xfId="0" applyFont="1" applyBorder="1" applyAlignment="1">
      <alignment horizontal="right" vertical="center"/>
    </xf>
    <xf numFmtId="0" fontId="35" fillId="10" borderId="80" xfId="0" applyFont="1" applyFill="1" applyBorder="1" applyAlignment="1">
      <alignment horizontal="right" vertical="center"/>
    </xf>
    <xf numFmtId="0" fontId="35" fillId="10" borderId="81" xfId="0" applyFont="1" applyFill="1" applyBorder="1" applyAlignment="1">
      <alignment horizontal="right" vertical="center"/>
    </xf>
    <xf numFmtId="0" fontId="35" fillId="10" borderId="8" xfId="0" applyFont="1" applyFill="1" applyBorder="1" applyAlignment="1">
      <alignment horizontal="right" vertical="center"/>
    </xf>
    <xf numFmtId="0" fontId="35" fillId="10" borderId="63" xfId="0" applyFont="1" applyFill="1" applyBorder="1" applyAlignment="1">
      <alignment horizontal="right" vertical="center"/>
    </xf>
    <xf numFmtId="0" fontId="35" fillId="0" borderId="79" xfId="0" applyFont="1" applyBorder="1" applyAlignment="1">
      <alignment horizontal="center" vertical="center"/>
    </xf>
    <xf numFmtId="0" fontId="35" fillId="0" borderId="64" xfId="0" applyFont="1" applyBorder="1" applyAlignment="1">
      <alignment horizontal="center" vertical="center"/>
    </xf>
    <xf numFmtId="0" fontId="39" fillId="0" borderId="0" xfId="0" applyFont="1" applyAlignment="1">
      <alignment horizontal="center" vertical="top" wrapText="1"/>
    </xf>
    <xf numFmtId="0" fontId="57" fillId="10" borderId="82" xfId="0" applyFont="1" applyFill="1" applyBorder="1" applyAlignment="1">
      <alignment horizontal="center" vertical="center"/>
    </xf>
    <xf numFmtId="0" fontId="57" fillId="10" borderId="79" xfId="0" applyFont="1" applyFill="1" applyBorder="1" applyAlignment="1">
      <alignment horizontal="center" vertical="center"/>
    </xf>
    <xf numFmtId="0" fontId="57" fillId="10" borderId="83" xfId="0" applyFont="1" applyFill="1" applyBorder="1" applyAlignment="1">
      <alignment horizontal="center" vertical="center"/>
    </xf>
    <xf numFmtId="0" fontId="57" fillId="10" borderId="64" xfId="0" applyFont="1" applyFill="1" applyBorder="1" applyAlignment="1">
      <alignment horizontal="center" vertical="center"/>
    </xf>
    <xf numFmtId="0" fontId="43" fillId="0" borderId="3" xfId="0" applyFont="1" applyFill="1" applyBorder="1" applyAlignment="1">
      <alignment horizontal="center" vertical="center"/>
    </xf>
    <xf numFmtId="0" fontId="43" fillId="0" borderId="17" xfId="0" applyFont="1" applyFill="1" applyBorder="1" applyAlignment="1">
      <alignment horizontal="center" vertical="center"/>
    </xf>
    <xf numFmtId="0" fontId="43" fillId="0" borderId="0" xfId="0" applyFont="1" applyFill="1" applyBorder="1" applyAlignment="1">
      <alignment horizontal="center" vertical="center"/>
    </xf>
    <xf numFmtId="0" fontId="44" fillId="0" borderId="84" xfId="0" applyFont="1" applyFill="1" applyBorder="1" applyAlignment="1">
      <alignment horizontal="center" vertical="center"/>
    </xf>
    <xf numFmtId="0" fontId="44" fillId="0" borderId="85" xfId="0" applyFont="1" applyFill="1" applyBorder="1" applyAlignment="1">
      <alignment horizontal="center" vertical="center"/>
    </xf>
    <xf numFmtId="0" fontId="38" fillId="0" borderId="0" xfId="0" applyFont="1" applyAlignment="1">
      <alignment horizontal="left" vertical="top" wrapText="1"/>
    </xf>
    <xf numFmtId="0" fontId="39" fillId="0" borderId="0" xfId="0" applyFont="1" applyAlignment="1">
      <alignment horizontal="center" vertical="center"/>
    </xf>
    <xf numFmtId="0" fontId="37" fillId="0" borderId="4" xfId="0" applyFont="1" applyBorder="1" applyAlignment="1">
      <alignment horizontal="center" vertical="center" textRotation="255"/>
    </xf>
    <xf numFmtId="0" fontId="34" fillId="0" borderId="4" xfId="0" applyFont="1" applyBorder="1" applyAlignment="1">
      <alignment horizontal="center" vertical="center"/>
    </xf>
    <xf numFmtId="0" fontId="34" fillId="0" borderId="3" xfId="0" applyFont="1" applyBorder="1" applyAlignment="1">
      <alignment horizontal="center" vertical="center" wrapText="1"/>
    </xf>
    <xf numFmtId="0" fontId="34" fillId="0" borderId="16"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3" xfId="0" applyFont="1" applyBorder="1" applyAlignment="1">
      <alignment horizontal="center" vertical="center"/>
    </xf>
    <xf numFmtId="0" fontId="34" fillId="0" borderId="16" xfId="0" applyFont="1" applyBorder="1" applyAlignment="1">
      <alignment horizontal="center" vertical="center"/>
    </xf>
    <xf numFmtId="0" fontId="34" fillId="0" borderId="17" xfId="0" applyFont="1" applyBorder="1" applyAlignment="1">
      <alignment horizontal="center" vertical="center"/>
    </xf>
    <xf numFmtId="0" fontId="50" fillId="0" borderId="6" xfId="0" applyFont="1" applyBorder="1" applyAlignment="1">
      <alignment horizontal="center" vertical="center" textRotation="255" shrinkToFit="1"/>
    </xf>
    <xf numFmtId="0" fontId="50" fillId="0" borderId="19" xfId="0" applyFont="1" applyBorder="1" applyAlignment="1">
      <alignment horizontal="center" vertical="center" textRotation="255" shrinkToFit="1"/>
    </xf>
    <xf numFmtId="0" fontId="34" fillId="0" borderId="6" xfId="0" applyFont="1" applyBorder="1" applyAlignment="1">
      <alignment horizontal="center" vertical="center" textRotation="255" wrapText="1"/>
    </xf>
    <xf numFmtId="0" fontId="34" fillId="0" borderId="29" xfId="0" applyFont="1" applyBorder="1" applyAlignment="1">
      <alignment horizontal="center" vertical="center" textRotation="255" wrapText="1"/>
    </xf>
    <xf numFmtId="0" fontId="38" fillId="0" borderId="0" xfId="0" applyFont="1" applyAlignment="1">
      <alignment horizontal="left" vertical="center"/>
    </xf>
    <xf numFmtId="0" fontId="38" fillId="0" borderId="13" xfId="0" applyFont="1" applyBorder="1" applyAlignment="1">
      <alignment horizontal="center" vertical="center"/>
    </xf>
    <xf numFmtId="0" fontId="59" fillId="0" borderId="84" xfId="0" applyFont="1" applyBorder="1" applyAlignment="1">
      <alignment horizontal="center" vertical="center"/>
    </xf>
    <xf numFmtId="0" fontId="59" fillId="0" borderId="85" xfId="0" applyFont="1" applyBorder="1" applyAlignment="1">
      <alignment horizontal="center" vertical="center"/>
    </xf>
    <xf numFmtId="0" fontId="38" fillId="0" borderId="3" xfId="0" applyFont="1" applyBorder="1" applyAlignment="1">
      <alignment horizontal="center" vertical="center"/>
    </xf>
    <xf numFmtId="0" fontId="38" fillId="0" borderId="17" xfId="0" applyFont="1" applyBorder="1" applyAlignment="1">
      <alignment horizontal="center" vertical="center"/>
    </xf>
    <xf numFmtId="0" fontId="34" fillId="0" borderId="17" xfId="0" applyFont="1" applyBorder="1" applyAlignment="1">
      <alignment horizontal="center" vertical="center" textRotation="255" wrapText="1"/>
    </xf>
    <xf numFmtId="0" fontId="23" fillId="0" borderId="0" xfId="0" applyFont="1" applyAlignment="1" applyProtection="1">
      <alignment horizontal="center" vertical="center"/>
    </xf>
    <xf numFmtId="0" fontId="5" fillId="0" borderId="97" xfId="0" applyFont="1" applyBorder="1" applyAlignment="1" applyProtection="1">
      <alignment vertical="center" textRotation="255"/>
    </xf>
    <xf numFmtId="0" fontId="5" fillId="0" borderId="30" xfId="0" applyFont="1" applyBorder="1" applyAlignment="1" applyProtection="1">
      <alignment vertical="center" textRotation="255"/>
    </xf>
    <xf numFmtId="0" fontId="5" fillId="0" borderId="100" xfId="0" applyFont="1" applyBorder="1" applyAlignment="1" applyProtection="1">
      <alignment vertical="center" textRotation="255"/>
    </xf>
    <xf numFmtId="0" fontId="13" fillId="0" borderId="98" xfId="0" applyFont="1" applyFill="1" applyBorder="1" applyAlignment="1" applyProtection="1">
      <alignment horizontal="center" vertical="center"/>
    </xf>
    <xf numFmtId="0" fontId="0" fillId="0" borderId="78" xfId="0" applyBorder="1" applyAlignment="1">
      <alignment horizontal="center" vertical="center"/>
    </xf>
    <xf numFmtId="0" fontId="0" fillId="0" borderId="23" xfId="0" applyBorder="1" applyAlignment="1" applyProtection="1">
      <alignment horizontal="center" vertical="center"/>
    </xf>
    <xf numFmtId="0" fontId="0" fillId="0" borderId="31" xfId="0" applyBorder="1" applyAlignment="1">
      <alignment horizontal="center" vertical="center"/>
    </xf>
    <xf numFmtId="0" fontId="0" fillId="13" borderId="81" xfId="0" applyFill="1" applyBorder="1" applyAlignment="1" applyProtection="1">
      <alignment vertical="center"/>
      <protection locked="0"/>
    </xf>
    <xf numFmtId="0" fontId="0" fillId="13" borderId="79" xfId="0" applyFill="1" applyBorder="1" applyAlignment="1" applyProtection="1">
      <alignment vertical="center"/>
      <protection locked="0"/>
    </xf>
    <xf numFmtId="0" fontId="0" fillId="13" borderId="40" xfId="0" applyFill="1" applyBorder="1" applyAlignment="1" applyProtection="1">
      <alignment vertical="center"/>
      <protection locked="0"/>
    </xf>
    <xf numFmtId="0" fontId="0" fillId="13" borderId="41" xfId="0" applyFill="1" applyBorder="1" applyAlignment="1" applyProtection="1">
      <alignment vertical="center"/>
      <protection locked="0"/>
    </xf>
    <xf numFmtId="0" fontId="0" fillId="13" borderId="99" xfId="0" applyFill="1" applyBorder="1" applyAlignment="1" applyProtection="1">
      <alignment vertical="center"/>
      <protection locked="0"/>
    </xf>
    <xf numFmtId="0" fontId="13" fillId="0" borderId="44" xfId="0" applyFont="1" applyFill="1" applyBorder="1" applyAlignment="1" applyProtection="1">
      <alignment horizontal="center" vertical="center"/>
    </xf>
    <xf numFmtId="0" fontId="0" fillId="0" borderId="26" xfId="0" applyBorder="1" applyAlignment="1">
      <alignment horizontal="center" vertical="center"/>
    </xf>
    <xf numFmtId="0" fontId="5" fillId="13" borderId="44" xfId="0" applyFont="1" applyFill="1" applyBorder="1" applyAlignment="1" applyProtection="1">
      <alignment horizontal="center" vertical="center"/>
    </xf>
    <xf numFmtId="0" fontId="0" fillId="13" borderId="76" xfId="0" applyFill="1" applyBorder="1" applyAlignment="1">
      <alignment vertical="center"/>
    </xf>
    <xf numFmtId="0" fontId="0" fillId="13" borderId="77" xfId="0" applyFill="1" applyBorder="1" applyAlignment="1">
      <alignment vertical="center"/>
    </xf>
    <xf numFmtId="0" fontId="13" fillId="0" borderId="42" xfId="0" applyFont="1" applyFill="1" applyBorder="1" applyAlignment="1" applyProtection="1">
      <alignment horizontal="center" vertical="center"/>
    </xf>
    <xf numFmtId="0" fontId="0" fillId="0" borderId="27" xfId="0" applyBorder="1" applyAlignment="1">
      <alignment horizontal="center" vertical="center"/>
    </xf>
    <xf numFmtId="0" fontId="0" fillId="13" borderId="42" xfId="0" applyFill="1" applyBorder="1" applyAlignment="1" applyProtection="1">
      <alignment vertical="center"/>
      <protection locked="0"/>
    </xf>
    <xf numFmtId="0" fontId="0" fillId="13" borderId="43" xfId="0" applyFill="1" applyBorder="1" applyAlignment="1" applyProtection="1">
      <alignment vertical="center"/>
      <protection locked="0"/>
    </xf>
    <xf numFmtId="0" fontId="0" fillId="13" borderId="49" xfId="0" applyFill="1" applyBorder="1" applyAlignment="1" applyProtection="1">
      <alignment vertical="center"/>
      <protection locked="0"/>
    </xf>
    <xf numFmtId="0" fontId="5" fillId="0" borderId="44" xfId="0" applyFont="1" applyFill="1" applyBorder="1" applyAlignment="1" applyProtection="1">
      <alignment horizontal="center" vertical="center"/>
    </xf>
    <xf numFmtId="0" fontId="0" fillId="0" borderId="76" xfId="0" applyBorder="1" applyAlignment="1">
      <alignment horizontal="center" vertical="center"/>
    </xf>
    <xf numFmtId="0" fontId="5" fillId="0" borderId="42" xfId="0" applyFont="1" applyFill="1" applyBorder="1" applyAlignment="1" applyProtection="1">
      <alignment horizontal="center" vertical="center"/>
    </xf>
    <xf numFmtId="0" fontId="0" fillId="0" borderId="43" xfId="0" applyBorder="1" applyAlignment="1">
      <alignment horizontal="center" vertical="center"/>
    </xf>
    <xf numFmtId="0" fontId="5" fillId="0" borderId="3" xfId="0" applyFont="1" applyFill="1" applyBorder="1" applyAlignment="1" applyProtection="1">
      <alignment horizontal="center" vertical="center" shrinkToFit="1"/>
    </xf>
    <xf numFmtId="0" fontId="0" fillId="0" borderId="16" xfId="0" applyBorder="1" applyAlignment="1">
      <alignment horizontal="center" vertical="center" shrinkToFit="1"/>
    </xf>
    <xf numFmtId="179" fontId="13" fillId="0" borderId="3" xfId="0" applyNumberFormat="1" applyFont="1" applyFill="1" applyBorder="1" applyAlignment="1" applyProtection="1">
      <alignment horizontal="center" vertical="center"/>
    </xf>
    <xf numFmtId="0" fontId="0" fillId="0" borderId="16" xfId="0" applyBorder="1" applyAlignment="1">
      <alignment horizontal="center" vertical="center"/>
    </xf>
    <xf numFmtId="0" fontId="13" fillId="0" borderId="11" xfId="0" applyFont="1" applyFill="1" applyBorder="1" applyAlignment="1" applyProtection="1">
      <alignment horizontal="center" vertical="center"/>
    </xf>
    <xf numFmtId="0" fontId="0" fillId="0" borderId="12" xfId="0" applyBorder="1" applyAlignment="1">
      <alignment horizontal="center" vertical="center"/>
    </xf>
    <xf numFmtId="179" fontId="13" fillId="0" borderId="59" xfId="0" applyNumberFormat="1" applyFont="1" applyFill="1" applyBorder="1" applyAlignment="1" applyProtection="1">
      <alignment horizontal="center" vertical="center"/>
    </xf>
    <xf numFmtId="0" fontId="0" fillId="0" borderId="52" xfId="0" applyBorder="1" applyAlignment="1">
      <alignment horizontal="center" vertical="center"/>
    </xf>
    <xf numFmtId="0" fontId="0" fillId="13" borderId="101" xfId="0" applyFill="1" applyBorder="1" applyAlignment="1" applyProtection="1">
      <alignment vertical="center"/>
      <protection locked="0"/>
    </xf>
    <xf numFmtId="0" fontId="0" fillId="13" borderId="102" xfId="0" applyFill="1" applyBorder="1" applyAlignment="1" applyProtection="1">
      <alignment vertical="center"/>
      <protection locked="0"/>
    </xf>
    <xf numFmtId="0" fontId="0" fillId="13" borderId="103" xfId="0" applyFill="1" applyBorder="1" applyAlignment="1" applyProtection="1">
      <alignment vertical="center"/>
      <protection locked="0"/>
    </xf>
    <xf numFmtId="0" fontId="13" fillId="0" borderId="24" xfId="0" applyFont="1" applyFill="1" applyBorder="1" applyAlignment="1" applyProtection="1">
      <alignment horizontal="center" vertical="center"/>
    </xf>
    <xf numFmtId="0" fontId="0" fillId="0" borderId="25" xfId="0" applyBorder="1" applyAlignment="1">
      <alignment horizontal="center" vertical="center"/>
    </xf>
    <xf numFmtId="0" fontId="13" fillId="0" borderId="104" xfId="0" applyFont="1" applyFill="1" applyBorder="1" applyAlignment="1" applyProtection="1">
      <alignment horizontal="center" vertical="center"/>
    </xf>
    <xf numFmtId="0" fontId="0" fillId="0" borderId="105" xfId="0" applyBorder="1" applyAlignment="1">
      <alignment horizontal="center" vertical="center"/>
    </xf>
    <xf numFmtId="0" fontId="5" fillId="13" borderId="104" xfId="0" applyFont="1" applyFill="1" applyBorder="1" applyAlignment="1" applyProtection="1">
      <alignment horizontal="center" vertical="center"/>
    </xf>
    <xf numFmtId="0" fontId="0" fillId="13" borderId="106" xfId="0" applyFill="1" applyBorder="1" applyAlignment="1">
      <alignment vertical="center"/>
    </xf>
    <xf numFmtId="0" fontId="0" fillId="13" borderId="107" xfId="0" applyFill="1" applyBorder="1" applyAlignment="1">
      <alignment vertical="center"/>
    </xf>
    <xf numFmtId="0" fontId="10" fillId="0" borderId="0" xfId="9" applyFont="1" applyAlignment="1">
      <alignment vertical="center"/>
    </xf>
    <xf numFmtId="0" fontId="0" fillId="0" borderId="0" xfId="0" applyAlignment="1">
      <alignment horizontal="right" vertical="center"/>
    </xf>
    <xf numFmtId="0" fontId="10" fillId="0" borderId="108" xfId="9" applyFont="1" applyBorder="1" applyAlignment="1">
      <alignment horizontal="center" vertical="center"/>
    </xf>
    <xf numFmtId="0" fontId="11" fillId="13" borderId="109" xfId="9" applyFont="1" applyFill="1" applyBorder="1" applyAlignment="1" applyProtection="1">
      <alignment vertical="center"/>
      <protection locked="0"/>
    </xf>
    <xf numFmtId="0" fontId="11" fillId="13" borderId="110" xfId="9" applyFont="1" applyFill="1" applyBorder="1" applyAlignment="1" applyProtection="1">
      <alignment vertical="center"/>
      <protection locked="0"/>
    </xf>
    <xf numFmtId="0" fontId="11" fillId="13" borderId="111" xfId="9" applyFont="1" applyFill="1" applyBorder="1" applyAlignment="1" applyProtection="1">
      <alignment vertical="center"/>
      <protection locked="0"/>
    </xf>
    <xf numFmtId="0" fontId="33" fillId="13" borderId="108" xfId="0" applyFont="1" applyFill="1" applyBorder="1" applyAlignment="1" applyProtection="1">
      <alignment vertical="center"/>
      <protection locked="0"/>
    </xf>
    <xf numFmtId="0" fontId="52" fillId="0" borderId="108" xfId="0" applyFont="1" applyBorder="1" applyAlignment="1">
      <alignment horizontal="center" vertical="center"/>
    </xf>
  </cellXfs>
  <cellStyles count="25">
    <cellStyle name="スタイル 1" xfId="1"/>
    <cellStyle name="パーセント 2" xfId="2"/>
    <cellStyle name="パーセント 2 2" xfId="22"/>
    <cellStyle name="ハイパーリンク 2" xfId="3"/>
    <cellStyle name="ハイパーリンク 3" xfId="4"/>
    <cellStyle name="桁区切り 2" xfId="5"/>
    <cellStyle name="桁区切り 2 10" xfId="6"/>
    <cellStyle name="桁区切り 3" xfId="23"/>
    <cellStyle name="通貨 2" xfId="7"/>
    <cellStyle name="標準" xfId="0" builtinId="0"/>
    <cellStyle name="標準 2" xfId="8"/>
    <cellStyle name="標準 2 2" xfId="9"/>
    <cellStyle name="標準 2 3" xfId="10"/>
    <cellStyle name="標準 2 4" xfId="11"/>
    <cellStyle name="標準 2 5" xfId="24"/>
    <cellStyle name="標準 3" xfId="12"/>
    <cellStyle name="標準 4" xfId="13"/>
    <cellStyle name="標準 5" xfId="14"/>
    <cellStyle name="標準 5 2" xfId="15"/>
    <cellStyle name="標準 5 2 2" xfId="21"/>
    <cellStyle name="標準 6" xfId="16"/>
    <cellStyle name="標準 7" xfId="17"/>
    <cellStyle name="標準 8" xfId="18"/>
    <cellStyle name="標準 9" xfId="19"/>
    <cellStyle name="標準 9 2" xfId="20"/>
  </cellStyles>
  <dxfs count="3">
    <dxf>
      <font>
        <color auto="1"/>
      </font>
      <fill>
        <patternFill>
          <bgColor rgb="FFFF0000"/>
        </patternFill>
      </fill>
    </dxf>
    <dxf>
      <fill>
        <patternFill>
          <bgColor theme="0" tint="-0.24994659260841701"/>
        </patternFill>
      </fill>
    </dxf>
    <dxf>
      <fill>
        <patternFill>
          <bgColor theme="0" tint="-0.24994659260841701"/>
        </patternFill>
      </fill>
    </dxf>
  </dxfs>
  <tableStyles count="0" defaultTableStyle="TableStyleMedium9" defaultPivotStyle="PivotStyleLight16"/>
  <colors>
    <mruColors>
      <color rgb="FFFFFF99"/>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104775</xdr:colOff>
          <xdr:row>33</xdr:row>
          <xdr:rowOff>9525</xdr:rowOff>
        </xdr:from>
        <xdr:to>
          <xdr:col>4</xdr:col>
          <xdr:colOff>409575</xdr:colOff>
          <xdr:row>33</xdr:row>
          <xdr:rowOff>266700</xdr:rowOff>
        </xdr:to>
        <xdr:sp macro="" textlink="">
          <xdr:nvSpPr>
            <xdr:cNvPr id="3245057" name="Check Box 1" hidden="1">
              <a:extLst>
                <a:ext uri="{63B3BB69-23CF-44E3-9099-C40C66FF867C}">
                  <a14:compatExt spid="_x0000_s3245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34</xdr:row>
          <xdr:rowOff>0</xdr:rowOff>
        </xdr:from>
        <xdr:to>
          <xdr:col>4</xdr:col>
          <xdr:colOff>409575</xdr:colOff>
          <xdr:row>34</xdr:row>
          <xdr:rowOff>257175</xdr:rowOff>
        </xdr:to>
        <xdr:sp macro="" textlink="">
          <xdr:nvSpPr>
            <xdr:cNvPr id="3245058" name="Check Box 2" hidden="1">
              <a:extLst>
                <a:ext uri="{63B3BB69-23CF-44E3-9099-C40C66FF867C}">
                  <a14:compatExt spid="_x0000_s3245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35</xdr:row>
          <xdr:rowOff>0</xdr:rowOff>
        </xdr:from>
        <xdr:to>
          <xdr:col>4</xdr:col>
          <xdr:colOff>409575</xdr:colOff>
          <xdr:row>35</xdr:row>
          <xdr:rowOff>257175</xdr:rowOff>
        </xdr:to>
        <xdr:sp macro="" textlink="">
          <xdr:nvSpPr>
            <xdr:cNvPr id="3245059" name="Check Box 3" hidden="1">
              <a:extLst>
                <a:ext uri="{63B3BB69-23CF-44E3-9099-C40C66FF867C}">
                  <a14:compatExt spid="_x0000_s3245059"/>
                </a:ext>
              </a:extLst>
            </xdr:cNvPr>
            <xdr:cNvSpPr/>
          </xdr:nvSpPr>
          <xdr:spPr>
            <a:xfrm>
              <a:off x="0" y="0"/>
              <a:ext cx="0" cy="0"/>
            </a:xfrm>
            <a:prstGeom prst="rect">
              <a:avLst/>
            </a:prstGeom>
          </xdr:spPr>
        </xdr:sp>
        <xdr:clientData/>
      </xdr:twoCellAnchor>
    </mc:Choice>
    <mc:Fallback/>
  </mc:AlternateContent>
  <xdr:twoCellAnchor editAs="oneCell">
    <xdr:from>
      <xdr:col>9</xdr:col>
      <xdr:colOff>0</xdr:colOff>
      <xdr:row>0</xdr:row>
      <xdr:rowOff>47625</xdr:rowOff>
    </xdr:from>
    <xdr:to>
      <xdr:col>15</xdr:col>
      <xdr:colOff>828675</xdr:colOff>
      <xdr:row>49</xdr:row>
      <xdr:rowOff>85725</xdr:rowOff>
    </xdr:to>
    <xdr:pic>
      <xdr:nvPicPr>
        <xdr:cNvPr id="5"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15300" y="47625"/>
          <a:ext cx="6315075" cy="2296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xdr:from>
      <xdr:col>5</xdr:col>
      <xdr:colOff>15530</xdr:colOff>
      <xdr:row>44</xdr:row>
      <xdr:rowOff>172959</xdr:rowOff>
    </xdr:from>
    <xdr:to>
      <xdr:col>5</xdr:col>
      <xdr:colOff>1100890</xdr:colOff>
      <xdr:row>46</xdr:row>
      <xdr:rowOff>44824</xdr:rowOff>
    </xdr:to>
    <xdr:sp macro="" textlink="">
      <xdr:nvSpPr>
        <xdr:cNvPr id="2" name="テキスト ボックス 1"/>
        <xdr:cNvSpPr txBox="1"/>
      </xdr:nvSpPr>
      <xdr:spPr>
        <a:xfrm>
          <a:off x="3063530" y="9783684"/>
          <a:ext cx="1098580" cy="281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l-GR" altLang="ja-JP" sz="1100" b="1">
              <a:latin typeface="ＭＳ 明朝" panose="02020609040205080304" pitchFamily="17" charset="-128"/>
              <a:ea typeface="ＭＳ 明朝" panose="02020609040205080304" pitchFamily="17" charset="-128"/>
            </a:rPr>
            <a:t>Σ(</a:t>
          </a:r>
          <a:r>
            <a:rPr kumimoji="1" lang="ja-JP" altLang="en-US" sz="1100" b="1">
              <a:latin typeface="ＭＳ 明朝" panose="02020609040205080304" pitchFamily="17" charset="-128"/>
              <a:ea typeface="ＭＳ 明朝" panose="02020609040205080304" pitchFamily="17" charset="-128"/>
            </a:rPr>
            <a:t>Ａ</a:t>
          </a:r>
          <a:r>
            <a:rPr kumimoji="1" lang="ja-JP" altLang="en-US" sz="1100" b="1" baseline="-25000">
              <a:latin typeface="ＭＳ 明朝" panose="02020609040205080304" pitchFamily="17" charset="-128"/>
              <a:ea typeface="ＭＳ 明朝" panose="02020609040205080304" pitchFamily="17" charset="-128"/>
            </a:rPr>
            <a:t>ｎ</a:t>
          </a:r>
          <a:r>
            <a:rPr kumimoji="1" lang="en-US" altLang="ja-JP" sz="1100" b="1">
              <a:latin typeface="ＭＳ 明朝" panose="02020609040205080304" pitchFamily="17" charset="-128"/>
              <a:ea typeface="ＭＳ 明朝" panose="02020609040205080304" pitchFamily="17" charset="-128"/>
            </a:rPr>
            <a:t>×</a:t>
          </a:r>
          <a:r>
            <a:rPr kumimoji="1" lang="ja-JP" altLang="en-US" sz="1100" b="1">
              <a:latin typeface="ＭＳ 明朝" panose="02020609040205080304" pitchFamily="17" charset="-128"/>
              <a:ea typeface="ＭＳ 明朝" panose="02020609040205080304" pitchFamily="17" charset="-128"/>
            </a:rPr>
            <a:t>Ｂ</a:t>
          </a:r>
          <a:r>
            <a:rPr kumimoji="1" lang="en-US" altLang="ja-JP" sz="1100" b="1" baseline="-25000">
              <a:latin typeface="ＭＳ 明朝" panose="02020609040205080304" pitchFamily="17" charset="-128"/>
              <a:ea typeface="ＭＳ 明朝" panose="02020609040205080304" pitchFamily="17" charset="-128"/>
            </a:rPr>
            <a:t>n</a:t>
          </a:r>
          <a:r>
            <a:rPr kumimoji="1" lang="en-US" altLang="ja-JP" sz="1100" b="1">
              <a:latin typeface="ＭＳ 明朝" panose="02020609040205080304" pitchFamily="17" charset="-128"/>
              <a:ea typeface="ＭＳ 明朝" panose="02020609040205080304" pitchFamily="17" charset="-128"/>
            </a:rPr>
            <a:t>)</a:t>
          </a:r>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3</xdr:col>
      <xdr:colOff>1020475</xdr:colOff>
      <xdr:row>47</xdr:row>
      <xdr:rowOff>175046</xdr:rowOff>
    </xdr:from>
    <xdr:to>
      <xdr:col>5</xdr:col>
      <xdr:colOff>195108</xdr:colOff>
      <xdr:row>49</xdr:row>
      <xdr:rowOff>117555</xdr:rowOff>
    </xdr:to>
    <xdr:sp macro="" textlink="">
      <xdr:nvSpPr>
        <xdr:cNvPr id="3" name="テキスト ボックス 2"/>
        <xdr:cNvSpPr txBox="1"/>
      </xdr:nvSpPr>
      <xdr:spPr>
        <a:xfrm>
          <a:off x="2128550" y="10315996"/>
          <a:ext cx="1124356" cy="3044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baseline="-25000">
              <a:latin typeface="ＭＳ 明朝" panose="02020609040205080304" pitchFamily="17" charset="-128"/>
              <a:ea typeface="ＭＳ 明朝" panose="02020609040205080304" pitchFamily="17" charset="-128"/>
            </a:rPr>
            <a:t>ｎ＝１，２，３</a:t>
          </a:r>
          <a:r>
            <a:rPr kumimoji="1" lang="en-US" altLang="ja-JP" sz="1100" b="1" baseline="-25000">
              <a:latin typeface="ＭＳ 明朝" panose="02020609040205080304" pitchFamily="17" charset="-128"/>
              <a:ea typeface="ＭＳ 明朝" panose="02020609040205080304" pitchFamily="17" charset="-128"/>
            </a:rPr>
            <a:t>… </a:t>
          </a:r>
          <a:r>
            <a:rPr kumimoji="1" lang="en-US" altLang="ja-JP" sz="1100" b="1">
              <a:latin typeface="ＭＳ 明朝" panose="02020609040205080304" pitchFamily="17" charset="-128"/>
              <a:ea typeface="ＭＳ 明朝" panose="02020609040205080304" pitchFamily="17" charset="-128"/>
            </a:rPr>
            <a:t>    </a:t>
          </a:r>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4</xdr:col>
      <xdr:colOff>21686</xdr:colOff>
      <xdr:row>47</xdr:row>
      <xdr:rowOff>52787</xdr:rowOff>
    </xdr:from>
    <xdr:to>
      <xdr:col>6</xdr:col>
      <xdr:colOff>487023</xdr:colOff>
      <xdr:row>48</xdr:row>
      <xdr:rowOff>120996</xdr:rowOff>
    </xdr:to>
    <xdr:sp macro="" textlink="">
      <xdr:nvSpPr>
        <xdr:cNvPr id="4" name="テキスト ボックス 3"/>
        <xdr:cNvSpPr txBox="1"/>
      </xdr:nvSpPr>
      <xdr:spPr>
        <a:xfrm>
          <a:off x="2298161" y="10187387"/>
          <a:ext cx="2598888" cy="287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l-GR" altLang="ja-JP" sz="1100" b="1">
              <a:latin typeface="ＭＳ 明朝" panose="02020609040205080304" pitchFamily="17" charset="-128"/>
              <a:ea typeface="ＭＳ 明朝" panose="02020609040205080304" pitchFamily="17" charset="-128"/>
            </a:rPr>
            <a:t>Σ(</a:t>
          </a:r>
          <a:r>
            <a:rPr kumimoji="1" lang="ja-JP" altLang="en-US" sz="1100" b="1">
              <a:latin typeface="ＭＳ 明朝" panose="02020609040205080304" pitchFamily="17" charset="-128"/>
              <a:ea typeface="ＭＳ 明朝" panose="02020609040205080304" pitchFamily="17" charset="-128"/>
            </a:rPr>
            <a:t>Ａ</a:t>
          </a:r>
          <a:r>
            <a:rPr kumimoji="1" lang="ja-JP" altLang="en-US" sz="1100" b="1" baseline="-25000">
              <a:latin typeface="ＭＳ 明朝" panose="02020609040205080304" pitchFamily="17" charset="-128"/>
              <a:ea typeface="ＭＳ 明朝" panose="02020609040205080304" pitchFamily="17" charset="-128"/>
            </a:rPr>
            <a:t>ｎ</a:t>
          </a:r>
          <a:r>
            <a:rPr kumimoji="1" lang="en-US" altLang="ja-JP" sz="1100" b="1">
              <a:latin typeface="ＭＳ 明朝" panose="02020609040205080304" pitchFamily="17" charset="-128"/>
              <a:ea typeface="ＭＳ 明朝" panose="02020609040205080304" pitchFamily="17" charset="-128"/>
            </a:rPr>
            <a:t>×</a:t>
          </a:r>
          <a:r>
            <a:rPr kumimoji="1" lang="ja-JP" altLang="en-US" sz="1100" b="1">
              <a:latin typeface="ＭＳ 明朝" panose="02020609040205080304" pitchFamily="17" charset="-128"/>
              <a:ea typeface="ＭＳ 明朝" panose="02020609040205080304" pitchFamily="17" charset="-128"/>
            </a:rPr>
            <a:t>Ｂ</a:t>
          </a:r>
          <a:r>
            <a:rPr kumimoji="1" lang="ja-JP" altLang="en-US" sz="1100" b="1" baseline="-25000">
              <a:latin typeface="ＭＳ 明朝" panose="02020609040205080304" pitchFamily="17" charset="-128"/>
              <a:ea typeface="ＭＳ 明朝" panose="02020609040205080304" pitchFamily="17" charset="-128"/>
            </a:rPr>
            <a:t>ｎ</a:t>
          </a:r>
          <a:r>
            <a:rPr kumimoji="1" lang="en-US" altLang="ja-JP" sz="1100" b="1">
              <a:latin typeface="ＭＳ 明朝" panose="02020609040205080304" pitchFamily="17" charset="-128"/>
              <a:ea typeface="ＭＳ 明朝" panose="02020609040205080304" pitchFamily="17" charset="-128"/>
            </a:rPr>
            <a:t>) </a:t>
          </a:r>
          <a:r>
            <a:rPr kumimoji="1" lang="ja-JP" altLang="en-US" sz="1100" b="1">
              <a:latin typeface="ＭＳ 明朝" panose="02020609040205080304" pitchFamily="17" charset="-128"/>
              <a:ea typeface="ＭＳ 明朝" panose="02020609040205080304" pitchFamily="17" charset="-128"/>
            </a:rPr>
            <a:t>＋ </a:t>
          </a:r>
          <a:r>
            <a:rPr kumimoji="1" lang="el-GR" altLang="ja-JP" sz="1100" b="1">
              <a:solidFill>
                <a:schemeClr val="dk1"/>
              </a:solidFill>
              <a:effectLst/>
              <a:latin typeface="ＭＳ 明朝" panose="02020609040205080304" pitchFamily="17" charset="-128"/>
              <a:ea typeface="ＭＳ 明朝" panose="02020609040205080304" pitchFamily="17" charset="-128"/>
              <a:cs typeface="+mn-cs"/>
            </a:rPr>
            <a:t>Σ(</a:t>
          </a:r>
          <a:r>
            <a:rPr kumimoji="1" lang="ja-JP" altLang="en-US" sz="1100" b="1">
              <a:solidFill>
                <a:schemeClr val="dk1"/>
              </a:solidFill>
              <a:effectLst/>
              <a:latin typeface="ＭＳ 明朝" panose="02020609040205080304" pitchFamily="17" charset="-128"/>
              <a:ea typeface="ＭＳ 明朝" panose="02020609040205080304" pitchFamily="17" charset="-128"/>
              <a:cs typeface="+mn-cs"/>
            </a:rPr>
            <a:t>Ｃ</a:t>
          </a:r>
          <a:r>
            <a:rPr kumimoji="1" lang="ja-JP" altLang="en-US" sz="1100" b="1" baseline="-25000">
              <a:solidFill>
                <a:schemeClr val="dk1"/>
              </a:solidFill>
              <a:effectLst/>
              <a:latin typeface="ＭＳ 明朝" panose="02020609040205080304" pitchFamily="17" charset="-128"/>
              <a:ea typeface="ＭＳ 明朝" panose="02020609040205080304" pitchFamily="17" charset="-128"/>
              <a:cs typeface="+mn-cs"/>
            </a:rPr>
            <a:t>ｍ</a:t>
          </a:r>
          <a:r>
            <a:rPr kumimoji="1" lang="en-US" altLang="ja-JP" sz="1100" b="1">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dk1"/>
              </a:solidFill>
              <a:effectLst/>
              <a:latin typeface="ＭＳ 明朝" panose="02020609040205080304" pitchFamily="17" charset="-128"/>
              <a:ea typeface="ＭＳ 明朝" panose="02020609040205080304" pitchFamily="17" charset="-128"/>
              <a:cs typeface="+mn-cs"/>
            </a:rPr>
            <a:t>Ｄ</a:t>
          </a:r>
          <a:r>
            <a:rPr kumimoji="1" lang="ja-JP" altLang="en-US" sz="1100" b="1" baseline="-25000">
              <a:solidFill>
                <a:schemeClr val="dk1"/>
              </a:solidFill>
              <a:effectLst/>
              <a:latin typeface="ＭＳ 明朝" panose="02020609040205080304" pitchFamily="17" charset="-128"/>
              <a:ea typeface="ＭＳ 明朝" panose="02020609040205080304" pitchFamily="17" charset="-128"/>
              <a:cs typeface="+mn-cs"/>
            </a:rPr>
            <a:t>ｍ</a:t>
          </a:r>
          <a:r>
            <a:rPr kumimoji="1" lang="en-US" altLang="ja-JP" sz="1100" b="1">
              <a:solidFill>
                <a:schemeClr val="dk1"/>
              </a:solidFill>
              <a:effectLst/>
              <a:latin typeface="ＭＳ 明朝" panose="02020609040205080304" pitchFamily="17" charset="-128"/>
              <a:ea typeface="ＭＳ 明朝" panose="02020609040205080304" pitchFamily="17" charset="-128"/>
              <a:cs typeface="+mn-cs"/>
            </a:rPr>
            <a:t>) </a:t>
          </a:r>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5</xdr:col>
      <xdr:colOff>429360</xdr:colOff>
      <xdr:row>47</xdr:row>
      <xdr:rowOff>156378</xdr:rowOff>
    </xdr:from>
    <xdr:to>
      <xdr:col>6</xdr:col>
      <xdr:colOff>114099</xdr:colOff>
      <xdr:row>49</xdr:row>
      <xdr:rowOff>135318</xdr:rowOff>
    </xdr:to>
    <xdr:sp macro="" textlink="">
      <xdr:nvSpPr>
        <xdr:cNvPr id="5" name="テキスト ボックス 4"/>
        <xdr:cNvSpPr txBox="1"/>
      </xdr:nvSpPr>
      <xdr:spPr>
        <a:xfrm>
          <a:off x="3471010" y="10290978"/>
          <a:ext cx="1065850" cy="3470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baseline="-25000">
              <a:latin typeface="ＭＳ 明朝" panose="02020609040205080304" pitchFamily="17" charset="-128"/>
              <a:ea typeface="ＭＳ 明朝" panose="02020609040205080304" pitchFamily="17" charset="-128"/>
            </a:rPr>
            <a:t>ｍ＝１，２，３</a:t>
          </a:r>
          <a:r>
            <a:rPr kumimoji="1" lang="en-US" altLang="ja-JP" sz="1100" b="1" baseline="-25000">
              <a:latin typeface="ＭＳ 明朝" panose="02020609040205080304" pitchFamily="17" charset="-128"/>
              <a:ea typeface="ＭＳ 明朝" panose="02020609040205080304" pitchFamily="17" charset="-128"/>
            </a:rPr>
            <a:t>… </a:t>
          </a:r>
          <a:r>
            <a:rPr kumimoji="1" lang="en-US" altLang="ja-JP" sz="1100" b="1">
              <a:latin typeface="ＭＳ 明朝" panose="02020609040205080304" pitchFamily="17" charset="-128"/>
              <a:ea typeface="ＭＳ 明朝" panose="02020609040205080304" pitchFamily="17" charset="-128"/>
            </a:rPr>
            <a:t>    </a:t>
          </a:r>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4</xdr:col>
      <xdr:colOff>668379</xdr:colOff>
      <xdr:row>45</xdr:row>
      <xdr:rowOff>110109</xdr:rowOff>
    </xdr:from>
    <xdr:to>
      <xdr:col>5</xdr:col>
      <xdr:colOff>982626</xdr:colOff>
      <xdr:row>47</xdr:row>
      <xdr:rowOff>123266</xdr:rowOff>
    </xdr:to>
    <xdr:sp macro="" textlink="">
      <xdr:nvSpPr>
        <xdr:cNvPr id="6" name="テキスト ボックス 5"/>
        <xdr:cNvSpPr txBox="1"/>
      </xdr:nvSpPr>
      <xdr:spPr>
        <a:xfrm>
          <a:off x="2944854" y="9911334"/>
          <a:ext cx="1092140" cy="346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baseline="-25000">
              <a:latin typeface="ＭＳ 明朝" panose="02020609040205080304" pitchFamily="17" charset="-128"/>
              <a:ea typeface="ＭＳ 明朝" panose="02020609040205080304" pitchFamily="17" charset="-128"/>
            </a:rPr>
            <a:t>ｎ＝１，２，３</a:t>
          </a:r>
          <a:r>
            <a:rPr kumimoji="1" lang="en-US" altLang="ja-JP" sz="1100" b="1" baseline="-25000">
              <a:latin typeface="ＭＳ 明朝" panose="02020609040205080304" pitchFamily="17" charset="-128"/>
              <a:ea typeface="ＭＳ 明朝" panose="02020609040205080304" pitchFamily="17" charset="-128"/>
            </a:rPr>
            <a:t>… </a:t>
          </a:r>
          <a:r>
            <a:rPr kumimoji="1" lang="en-US" altLang="ja-JP" sz="1100" b="1">
              <a:latin typeface="ＭＳ 明朝" panose="02020609040205080304" pitchFamily="17" charset="-128"/>
              <a:ea typeface="ＭＳ 明朝" panose="02020609040205080304" pitchFamily="17" charset="-128"/>
            </a:rPr>
            <a:t>    </a:t>
          </a:r>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4</xdr:col>
      <xdr:colOff>37193</xdr:colOff>
      <xdr:row>47</xdr:row>
      <xdr:rowOff>43543</xdr:rowOff>
    </xdr:from>
    <xdr:to>
      <xdr:col>6</xdr:col>
      <xdr:colOff>213199</xdr:colOff>
      <xdr:row>47</xdr:row>
      <xdr:rowOff>50075</xdr:rowOff>
    </xdr:to>
    <xdr:cxnSp macro="">
      <xdr:nvCxnSpPr>
        <xdr:cNvPr id="7" name="直線コネクタ 6"/>
        <xdr:cNvCxnSpPr/>
      </xdr:nvCxnSpPr>
      <xdr:spPr>
        <a:xfrm flipV="1">
          <a:off x="2320018" y="10178143"/>
          <a:ext cx="2296885" cy="6532"/>
        </a:xfrm>
        <a:prstGeom prst="line">
          <a:avLst/>
        </a:prstGeom>
        <a:ln w="6350"/>
      </xdr:spPr>
      <xdr:style>
        <a:lnRef idx="3">
          <a:schemeClr val="dk1"/>
        </a:lnRef>
        <a:fillRef idx="0">
          <a:schemeClr val="dk1"/>
        </a:fillRef>
        <a:effectRef idx="2">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15530</xdr:colOff>
      <xdr:row>44</xdr:row>
      <xdr:rowOff>172959</xdr:rowOff>
    </xdr:from>
    <xdr:to>
      <xdr:col>5</xdr:col>
      <xdr:colOff>1100890</xdr:colOff>
      <xdr:row>46</xdr:row>
      <xdr:rowOff>44824</xdr:rowOff>
    </xdr:to>
    <xdr:sp macro="" textlink="">
      <xdr:nvSpPr>
        <xdr:cNvPr id="2" name="テキスト ボックス 1"/>
        <xdr:cNvSpPr txBox="1"/>
      </xdr:nvSpPr>
      <xdr:spPr>
        <a:xfrm>
          <a:off x="3063530" y="9783684"/>
          <a:ext cx="1098580" cy="281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l-GR" altLang="ja-JP" sz="1100" b="1">
              <a:latin typeface="ＭＳ 明朝" panose="02020609040205080304" pitchFamily="17" charset="-128"/>
              <a:ea typeface="ＭＳ 明朝" panose="02020609040205080304" pitchFamily="17" charset="-128"/>
            </a:rPr>
            <a:t>Σ(</a:t>
          </a:r>
          <a:r>
            <a:rPr kumimoji="1" lang="en-US" altLang="ja-JP" sz="1100" b="1">
              <a:latin typeface="ＭＳ 明朝" panose="02020609040205080304" pitchFamily="17" charset="-128"/>
              <a:ea typeface="ＭＳ 明朝" panose="02020609040205080304" pitchFamily="17" charset="-128"/>
            </a:rPr>
            <a:t>E</a:t>
          </a:r>
          <a:r>
            <a:rPr kumimoji="1" lang="ja-JP" altLang="en-US" sz="1100" b="1" baseline="-25000">
              <a:latin typeface="ＭＳ 明朝" panose="02020609040205080304" pitchFamily="17" charset="-128"/>
              <a:ea typeface="ＭＳ 明朝" panose="02020609040205080304" pitchFamily="17" charset="-128"/>
            </a:rPr>
            <a:t>ｎ</a:t>
          </a:r>
          <a:r>
            <a:rPr kumimoji="1" lang="en-US" altLang="ja-JP" sz="1100" b="1">
              <a:latin typeface="ＭＳ 明朝" panose="02020609040205080304" pitchFamily="17" charset="-128"/>
              <a:ea typeface="ＭＳ 明朝" panose="02020609040205080304" pitchFamily="17" charset="-128"/>
            </a:rPr>
            <a:t>×F</a:t>
          </a:r>
          <a:r>
            <a:rPr kumimoji="1" lang="en-US" altLang="ja-JP" sz="1100" b="1" baseline="-25000">
              <a:latin typeface="ＭＳ 明朝" panose="02020609040205080304" pitchFamily="17" charset="-128"/>
              <a:ea typeface="ＭＳ 明朝" panose="02020609040205080304" pitchFamily="17" charset="-128"/>
            </a:rPr>
            <a:t>n</a:t>
          </a:r>
          <a:r>
            <a:rPr kumimoji="1" lang="en-US" altLang="ja-JP" sz="1100" b="1">
              <a:latin typeface="ＭＳ 明朝" panose="02020609040205080304" pitchFamily="17" charset="-128"/>
              <a:ea typeface="ＭＳ 明朝" panose="02020609040205080304" pitchFamily="17" charset="-128"/>
            </a:rPr>
            <a:t>)</a:t>
          </a:r>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3</xdr:col>
      <xdr:colOff>1020475</xdr:colOff>
      <xdr:row>47</xdr:row>
      <xdr:rowOff>175046</xdr:rowOff>
    </xdr:from>
    <xdr:to>
      <xdr:col>5</xdr:col>
      <xdr:colOff>195108</xdr:colOff>
      <xdr:row>49</xdr:row>
      <xdr:rowOff>117555</xdr:rowOff>
    </xdr:to>
    <xdr:sp macro="" textlink="">
      <xdr:nvSpPr>
        <xdr:cNvPr id="3" name="テキスト ボックス 2"/>
        <xdr:cNvSpPr txBox="1"/>
      </xdr:nvSpPr>
      <xdr:spPr>
        <a:xfrm>
          <a:off x="2128550" y="10315996"/>
          <a:ext cx="1124356" cy="3044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baseline="-25000">
              <a:latin typeface="ＭＳ 明朝" panose="02020609040205080304" pitchFamily="17" charset="-128"/>
              <a:ea typeface="ＭＳ 明朝" panose="02020609040205080304" pitchFamily="17" charset="-128"/>
            </a:rPr>
            <a:t>ｎ＝１，２，３</a:t>
          </a:r>
          <a:r>
            <a:rPr kumimoji="1" lang="en-US" altLang="ja-JP" sz="1100" b="1" baseline="-25000">
              <a:latin typeface="ＭＳ 明朝" panose="02020609040205080304" pitchFamily="17" charset="-128"/>
              <a:ea typeface="ＭＳ 明朝" panose="02020609040205080304" pitchFamily="17" charset="-128"/>
            </a:rPr>
            <a:t>… </a:t>
          </a:r>
          <a:r>
            <a:rPr kumimoji="1" lang="en-US" altLang="ja-JP" sz="1100" b="1">
              <a:latin typeface="ＭＳ 明朝" panose="02020609040205080304" pitchFamily="17" charset="-128"/>
              <a:ea typeface="ＭＳ 明朝" panose="02020609040205080304" pitchFamily="17" charset="-128"/>
            </a:rPr>
            <a:t>    </a:t>
          </a:r>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4</xdr:col>
      <xdr:colOff>21686</xdr:colOff>
      <xdr:row>47</xdr:row>
      <xdr:rowOff>52787</xdr:rowOff>
    </xdr:from>
    <xdr:to>
      <xdr:col>6</xdr:col>
      <xdr:colOff>487023</xdr:colOff>
      <xdr:row>48</xdr:row>
      <xdr:rowOff>120996</xdr:rowOff>
    </xdr:to>
    <xdr:sp macro="" textlink="">
      <xdr:nvSpPr>
        <xdr:cNvPr id="4" name="テキスト ボックス 3"/>
        <xdr:cNvSpPr txBox="1"/>
      </xdr:nvSpPr>
      <xdr:spPr>
        <a:xfrm>
          <a:off x="2298161" y="10187387"/>
          <a:ext cx="2598888" cy="287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l-GR" altLang="ja-JP" sz="1100" b="1">
              <a:latin typeface="ＭＳ 明朝" panose="02020609040205080304" pitchFamily="17" charset="-128"/>
              <a:ea typeface="ＭＳ 明朝" panose="02020609040205080304" pitchFamily="17" charset="-128"/>
            </a:rPr>
            <a:t>Σ(</a:t>
          </a:r>
          <a:r>
            <a:rPr kumimoji="1" lang="en-US" altLang="ja-JP" sz="1100" b="1">
              <a:latin typeface="ＭＳ 明朝" panose="02020609040205080304" pitchFamily="17" charset="-128"/>
              <a:ea typeface="ＭＳ 明朝" panose="02020609040205080304" pitchFamily="17" charset="-128"/>
            </a:rPr>
            <a:t>E</a:t>
          </a:r>
          <a:r>
            <a:rPr kumimoji="1" lang="ja-JP" altLang="en-US" sz="1100" b="1" baseline="-25000">
              <a:latin typeface="ＭＳ 明朝" panose="02020609040205080304" pitchFamily="17" charset="-128"/>
              <a:ea typeface="ＭＳ 明朝" panose="02020609040205080304" pitchFamily="17" charset="-128"/>
            </a:rPr>
            <a:t>ｎ</a:t>
          </a:r>
          <a:r>
            <a:rPr kumimoji="1" lang="en-US" altLang="ja-JP" sz="1100" b="1">
              <a:latin typeface="ＭＳ 明朝" panose="02020609040205080304" pitchFamily="17" charset="-128"/>
              <a:ea typeface="ＭＳ 明朝" panose="02020609040205080304" pitchFamily="17" charset="-128"/>
            </a:rPr>
            <a:t>×F</a:t>
          </a:r>
          <a:r>
            <a:rPr kumimoji="1" lang="ja-JP" altLang="en-US" sz="1100" b="1" baseline="-25000">
              <a:latin typeface="ＭＳ 明朝" panose="02020609040205080304" pitchFamily="17" charset="-128"/>
              <a:ea typeface="ＭＳ 明朝" panose="02020609040205080304" pitchFamily="17" charset="-128"/>
            </a:rPr>
            <a:t>ｎ</a:t>
          </a:r>
          <a:r>
            <a:rPr kumimoji="1" lang="en-US" altLang="ja-JP" sz="1100" b="1">
              <a:latin typeface="ＭＳ 明朝" panose="02020609040205080304" pitchFamily="17" charset="-128"/>
              <a:ea typeface="ＭＳ 明朝" panose="02020609040205080304" pitchFamily="17" charset="-128"/>
            </a:rPr>
            <a:t>) </a:t>
          </a:r>
          <a:r>
            <a:rPr kumimoji="1" lang="ja-JP" altLang="en-US" sz="1100" b="1">
              <a:latin typeface="ＭＳ 明朝" panose="02020609040205080304" pitchFamily="17" charset="-128"/>
              <a:ea typeface="ＭＳ 明朝" panose="02020609040205080304" pitchFamily="17" charset="-128"/>
            </a:rPr>
            <a:t>＋ </a:t>
          </a:r>
          <a:r>
            <a:rPr kumimoji="1" lang="el-GR" altLang="ja-JP" sz="1100" b="1">
              <a:solidFill>
                <a:schemeClr val="dk1"/>
              </a:solidFill>
              <a:effectLst/>
              <a:latin typeface="ＭＳ 明朝" panose="02020609040205080304" pitchFamily="17" charset="-128"/>
              <a:ea typeface="ＭＳ 明朝" panose="02020609040205080304" pitchFamily="17" charset="-128"/>
              <a:cs typeface="+mn-cs"/>
            </a:rPr>
            <a:t>Σ(</a:t>
          </a:r>
          <a:r>
            <a:rPr kumimoji="1" lang="en-US" altLang="ja-JP" sz="1100" b="1">
              <a:solidFill>
                <a:schemeClr val="dk1"/>
              </a:solidFill>
              <a:effectLst/>
              <a:latin typeface="ＭＳ 明朝" panose="02020609040205080304" pitchFamily="17" charset="-128"/>
              <a:ea typeface="ＭＳ 明朝" panose="02020609040205080304" pitchFamily="17" charset="-128"/>
              <a:cs typeface="+mn-cs"/>
            </a:rPr>
            <a:t>G</a:t>
          </a:r>
          <a:r>
            <a:rPr kumimoji="1" lang="ja-JP" altLang="en-US" sz="1100" b="1" baseline="-25000">
              <a:solidFill>
                <a:schemeClr val="dk1"/>
              </a:solidFill>
              <a:effectLst/>
              <a:latin typeface="ＭＳ 明朝" panose="02020609040205080304" pitchFamily="17" charset="-128"/>
              <a:ea typeface="ＭＳ 明朝" panose="02020609040205080304" pitchFamily="17" charset="-128"/>
              <a:cs typeface="+mn-cs"/>
            </a:rPr>
            <a:t>ｍ</a:t>
          </a:r>
          <a:r>
            <a:rPr kumimoji="1" lang="en-US" altLang="ja-JP" sz="1100" b="1">
              <a:solidFill>
                <a:schemeClr val="dk1"/>
              </a:solidFill>
              <a:effectLst/>
              <a:latin typeface="ＭＳ 明朝" panose="02020609040205080304" pitchFamily="17" charset="-128"/>
              <a:ea typeface="ＭＳ 明朝" panose="02020609040205080304" pitchFamily="17" charset="-128"/>
              <a:cs typeface="+mn-cs"/>
            </a:rPr>
            <a:t>×H</a:t>
          </a:r>
          <a:r>
            <a:rPr kumimoji="1" lang="ja-JP" altLang="en-US" sz="1100" b="1" baseline="-25000">
              <a:solidFill>
                <a:schemeClr val="dk1"/>
              </a:solidFill>
              <a:effectLst/>
              <a:latin typeface="ＭＳ 明朝" panose="02020609040205080304" pitchFamily="17" charset="-128"/>
              <a:ea typeface="ＭＳ 明朝" panose="02020609040205080304" pitchFamily="17" charset="-128"/>
              <a:cs typeface="+mn-cs"/>
            </a:rPr>
            <a:t>ｍ</a:t>
          </a:r>
          <a:r>
            <a:rPr kumimoji="1" lang="en-US" altLang="ja-JP" sz="1100" b="1">
              <a:solidFill>
                <a:schemeClr val="dk1"/>
              </a:solidFill>
              <a:effectLst/>
              <a:latin typeface="ＭＳ 明朝" panose="02020609040205080304" pitchFamily="17" charset="-128"/>
              <a:ea typeface="ＭＳ 明朝" panose="02020609040205080304" pitchFamily="17" charset="-128"/>
              <a:cs typeface="+mn-cs"/>
            </a:rPr>
            <a:t>) </a:t>
          </a:r>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5</xdr:col>
      <xdr:colOff>429360</xdr:colOff>
      <xdr:row>47</xdr:row>
      <xdr:rowOff>156378</xdr:rowOff>
    </xdr:from>
    <xdr:to>
      <xdr:col>6</xdr:col>
      <xdr:colOff>114099</xdr:colOff>
      <xdr:row>49</xdr:row>
      <xdr:rowOff>135318</xdr:rowOff>
    </xdr:to>
    <xdr:sp macro="" textlink="">
      <xdr:nvSpPr>
        <xdr:cNvPr id="5" name="テキスト ボックス 4"/>
        <xdr:cNvSpPr txBox="1"/>
      </xdr:nvSpPr>
      <xdr:spPr>
        <a:xfrm>
          <a:off x="3471010" y="10290978"/>
          <a:ext cx="1065850" cy="3470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baseline="-25000">
              <a:latin typeface="ＭＳ 明朝" panose="02020609040205080304" pitchFamily="17" charset="-128"/>
              <a:ea typeface="ＭＳ 明朝" panose="02020609040205080304" pitchFamily="17" charset="-128"/>
            </a:rPr>
            <a:t>ｍ＝１，２，３</a:t>
          </a:r>
          <a:r>
            <a:rPr kumimoji="1" lang="en-US" altLang="ja-JP" sz="1100" b="1" baseline="-25000">
              <a:latin typeface="ＭＳ 明朝" panose="02020609040205080304" pitchFamily="17" charset="-128"/>
              <a:ea typeface="ＭＳ 明朝" panose="02020609040205080304" pitchFamily="17" charset="-128"/>
            </a:rPr>
            <a:t>… </a:t>
          </a:r>
          <a:r>
            <a:rPr kumimoji="1" lang="en-US" altLang="ja-JP" sz="1100" b="1">
              <a:latin typeface="ＭＳ 明朝" panose="02020609040205080304" pitchFamily="17" charset="-128"/>
              <a:ea typeface="ＭＳ 明朝" panose="02020609040205080304" pitchFamily="17" charset="-128"/>
            </a:rPr>
            <a:t>    </a:t>
          </a:r>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4</xdr:col>
      <xdr:colOff>668379</xdr:colOff>
      <xdr:row>45</xdr:row>
      <xdr:rowOff>110109</xdr:rowOff>
    </xdr:from>
    <xdr:to>
      <xdr:col>5</xdr:col>
      <xdr:colOff>982626</xdr:colOff>
      <xdr:row>47</xdr:row>
      <xdr:rowOff>123266</xdr:rowOff>
    </xdr:to>
    <xdr:sp macro="" textlink="">
      <xdr:nvSpPr>
        <xdr:cNvPr id="6" name="テキスト ボックス 5"/>
        <xdr:cNvSpPr txBox="1"/>
      </xdr:nvSpPr>
      <xdr:spPr>
        <a:xfrm>
          <a:off x="2944854" y="9911334"/>
          <a:ext cx="1092140" cy="346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baseline="-25000">
              <a:latin typeface="ＭＳ 明朝" panose="02020609040205080304" pitchFamily="17" charset="-128"/>
              <a:ea typeface="ＭＳ 明朝" panose="02020609040205080304" pitchFamily="17" charset="-128"/>
            </a:rPr>
            <a:t>ｎ＝１，２，３</a:t>
          </a:r>
          <a:r>
            <a:rPr kumimoji="1" lang="en-US" altLang="ja-JP" sz="1100" b="1" baseline="-25000">
              <a:latin typeface="ＭＳ 明朝" panose="02020609040205080304" pitchFamily="17" charset="-128"/>
              <a:ea typeface="ＭＳ 明朝" panose="02020609040205080304" pitchFamily="17" charset="-128"/>
            </a:rPr>
            <a:t>… </a:t>
          </a:r>
          <a:r>
            <a:rPr kumimoji="1" lang="en-US" altLang="ja-JP" sz="1100" b="1">
              <a:latin typeface="ＭＳ 明朝" panose="02020609040205080304" pitchFamily="17" charset="-128"/>
              <a:ea typeface="ＭＳ 明朝" panose="02020609040205080304" pitchFamily="17" charset="-128"/>
            </a:rPr>
            <a:t>    </a:t>
          </a:r>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4</xdr:col>
      <xdr:colOff>37193</xdr:colOff>
      <xdr:row>47</xdr:row>
      <xdr:rowOff>43543</xdr:rowOff>
    </xdr:from>
    <xdr:to>
      <xdr:col>6</xdr:col>
      <xdr:colOff>213199</xdr:colOff>
      <xdr:row>47</xdr:row>
      <xdr:rowOff>50075</xdr:rowOff>
    </xdr:to>
    <xdr:cxnSp macro="">
      <xdr:nvCxnSpPr>
        <xdr:cNvPr id="7" name="直線コネクタ 6"/>
        <xdr:cNvCxnSpPr/>
      </xdr:nvCxnSpPr>
      <xdr:spPr>
        <a:xfrm flipV="1">
          <a:off x="2320018" y="10178143"/>
          <a:ext cx="2296885" cy="6532"/>
        </a:xfrm>
        <a:prstGeom prst="line">
          <a:avLst/>
        </a:prstGeom>
        <a:ln w="6350"/>
      </xdr:spPr>
      <xdr:style>
        <a:lnRef idx="3">
          <a:schemeClr val="dk1"/>
        </a:lnRef>
        <a:fillRef idx="0">
          <a:schemeClr val="dk1"/>
        </a:fillRef>
        <a:effectRef idx="2">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15530</xdr:colOff>
      <xdr:row>44</xdr:row>
      <xdr:rowOff>172959</xdr:rowOff>
    </xdr:from>
    <xdr:to>
      <xdr:col>5</xdr:col>
      <xdr:colOff>1100890</xdr:colOff>
      <xdr:row>46</xdr:row>
      <xdr:rowOff>44824</xdr:rowOff>
    </xdr:to>
    <xdr:sp macro="" textlink="">
      <xdr:nvSpPr>
        <xdr:cNvPr id="2" name="テキスト ボックス 1"/>
        <xdr:cNvSpPr txBox="1"/>
      </xdr:nvSpPr>
      <xdr:spPr>
        <a:xfrm>
          <a:off x="3063530" y="9583659"/>
          <a:ext cx="1085360" cy="281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l-GR" altLang="ja-JP" sz="1100" b="1">
              <a:latin typeface="ＭＳ 明朝" panose="02020609040205080304" pitchFamily="17" charset="-128"/>
              <a:ea typeface="ＭＳ 明朝" panose="02020609040205080304" pitchFamily="17" charset="-128"/>
            </a:rPr>
            <a:t>Σ(</a:t>
          </a:r>
          <a:r>
            <a:rPr kumimoji="1" lang="ja-JP" altLang="en-US" sz="1100" b="1">
              <a:latin typeface="ＭＳ 明朝" panose="02020609040205080304" pitchFamily="17" charset="-128"/>
              <a:ea typeface="ＭＳ 明朝" panose="02020609040205080304" pitchFamily="17" charset="-128"/>
            </a:rPr>
            <a:t>Ａ</a:t>
          </a:r>
          <a:r>
            <a:rPr kumimoji="1" lang="ja-JP" altLang="en-US" sz="1100" b="1" baseline="-25000">
              <a:latin typeface="ＭＳ 明朝" panose="02020609040205080304" pitchFamily="17" charset="-128"/>
              <a:ea typeface="ＭＳ 明朝" panose="02020609040205080304" pitchFamily="17" charset="-128"/>
            </a:rPr>
            <a:t>ｎ</a:t>
          </a:r>
          <a:r>
            <a:rPr kumimoji="1" lang="en-US" altLang="ja-JP" sz="1100" b="1">
              <a:latin typeface="ＭＳ 明朝" panose="02020609040205080304" pitchFamily="17" charset="-128"/>
              <a:ea typeface="ＭＳ 明朝" panose="02020609040205080304" pitchFamily="17" charset="-128"/>
            </a:rPr>
            <a:t>×</a:t>
          </a:r>
          <a:r>
            <a:rPr kumimoji="1" lang="ja-JP" altLang="en-US" sz="1100" b="1">
              <a:latin typeface="ＭＳ 明朝" panose="02020609040205080304" pitchFamily="17" charset="-128"/>
              <a:ea typeface="ＭＳ 明朝" panose="02020609040205080304" pitchFamily="17" charset="-128"/>
            </a:rPr>
            <a:t>Ｂ</a:t>
          </a:r>
          <a:r>
            <a:rPr kumimoji="1" lang="en-US" altLang="ja-JP" sz="1100" b="1" baseline="-25000">
              <a:latin typeface="ＭＳ 明朝" panose="02020609040205080304" pitchFamily="17" charset="-128"/>
              <a:ea typeface="ＭＳ 明朝" panose="02020609040205080304" pitchFamily="17" charset="-128"/>
            </a:rPr>
            <a:t>n</a:t>
          </a:r>
          <a:r>
            <a:rPr kumimoji="1" lang="en-US" altLang="ja-JP" sz="1100" b="1">
              <a:latin typeface="ＭＳ 明朝" panose="02020609040205080304" pitchFamily="17" charset="-128"/>
              <a:ea typeface="ＭＳ 明朝" panose="02020609040205080304" pitchFamily="17" charset="-128"/>
            </a:rPr>
            <a:t>)</a:t>
          </a:r>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3</xdr:col>
      <xdr:colOff>1020475</xdr:colOff>
      <xdr:row>47</xdr:row>
      <xdr:rowOff>175046</xdr:rowOff>
    </xdr:from>
    <xdr:to>
      <xdr:col>5</xdr:col>
      <xdr:colOff>195108</xdr:colOff>
      <xdr:row>49</xdr:row>
      <xdr:rowOff>117555</xdr:rowOff>
    </xdr:to>
    <xdr:sp macro="" textlink="">
      <xdr:nvSpPr>
        <xdr:cNvPr id="3" name="テキスト ボックス 2"/>
        <xdr:cNvSpPr txBox="1"/>
      </xdr:nvSpPr>
      <xdr:spPr>
        <a:xfrm>
          <a:off x="2134900" y="10109621"/>
          <a:ext cx="1108208" cy="3044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baseline="-25000">
              <a:latin typeface="ＭＳ 明朝" panose="02020609040205080304" pitchFamily="17" charset="-128"/>
              <a:ea typeface="ＭＳ 明朝" panose="02020609040205080304" pitchFamily="17" charset="-128"/>
            </a:rPr>
            <a:t>ｎ＝１，２，３</a:t>
          </a:r>
          <a:r>
            <a:rPr kumimoji="1" lang="en-US" altLang="ja-JP" sz="1100" b="1" baseline="-25000">
              <a:latin typeface="ＭＳ 明朝" panose="02020609040205080304" pitchFamily="17" charset="-128"/>
              <a:ea typeface="ＭＳ 明朝" panose="02020609040205080304" pitchFamily="17" charset="-128"/>
            </a:rPr>
            <a:t>… </a:t>
          </a:r>
          <a:r>
            <a:rPr kumimoji="1" lang="en-US" altLang="ja-JP" sz="1100" b="1">
              <a:latin typeface="ＭＳ 明朝" panose="02020609040205080304" pitchFamily="17" charset="-128"/>
              <a:ea typeface="ＭＳ 明朝" panose="02020609040205080304" pitchFamily="17" charset="-128"/>
            </a:rPr>
            <a:t>    </a:t>
          </a:r>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4</xdr:col>
      <xdr:colOff>21686</xdr:colOff>
      <xdr:row>47</xdr:row>
      <xdr:rowOff>52787</xdr:rowOff>
    </xdr:from>
    <xdr:to>
      <xdr:col>6</xdr:col>
      <xdr:colOff>487023</xdr:colOff>
      <xdr:row>48</xdr:row>
      <xdr:rowOff>120996</xdr:rowOff>
    </xdr:to>
    <xdr:sp macro="" textlink="">
      <xdr:nvSpPr>
        <xdr:cNvPr id="4" name="テキスト ボックス 3"/>
        <xdr:cNvSpPr txBox="1"/>
      </xdr:nvSpPr>
      <xdr:spPr>
        <a:xfrm>
          <a:off x="2298161" y="9987362"/>
          <a:ext cx="2598937" cy="287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l-GR" altLang="ja-JP" sz="1100" b="1">
              <a:latin typeface="ＭＳ 明朝" panose="02020609040205080304" pitchFamily="17" charset="-128"/>
              <a:ea typeface="ＭＳ 明朝" panose="02020609040205080304" pitchFamily="17" charset="-128"/>
            </a:rPr>
            <a:t>Σ(</a:t>
          </a:r>
          <a:r>
            <a:rPr kumimoji="1" lang="ja-JP" altLang="en-US" sz="1100" b="1">
              <a:latin typeface="ＭＳ 明朝" panose="02020609040205080304" pitchFamily="17" charset="-128"/>
              <a:ea typeface="ＭＳ 明朝" panose="02020609040205080304" pitchFamily="17" charset="-128"/>
            </a:rPr>
            <a:t>Ａ</a:t>
          </a:r>
          <a:r>
            <a:rPr kumimoji="1" lang="ja-JP" altLang="en-US" sz="1100" b="1" baseline="-25000">
              <a:latin typeface="ＭＳ 明朝" panose="02020609040205080304" pitchFamily="17" charset="-128"/>
              <a:ea typeface="ＭＳ 明朝" panose="02020609040205080304" pitchFamily="17" charset="-128"/>
            </a:rPr>
            <a:t>ｎ</a:t>
          </a:r>
          <a:r>
            <a:rPr kumimoji="1" lang="en-US" altLang="ja-JP" sz="1100" b="1">
              <a:latin typeface="ＭＳ 明朝" panose="02020609040205080304" pitchFamily="17" charset="-128"/>
              <a:ea typeface="ＭＳ 明朝" panose="02020609040205080304" pitchFamily="17" charset="-128"/>
            </a:rPr>
            <a:t>×</a:t>
          </a:r>
          <a:r>
            <a:rPr kumimoji="1" lang="ja-JP" altLang="en-US" sz="1100" b="1">
              <a:latin typeface="ＭＳ 明朝" panose="02020609040205080304" pitchFamily="17" charset="-128"/>
              <a:ea typeface="ＭＳ 明朝" panose="02020609040205080304" pitchFamily="17" charset="-128"/>
            </a:rPr>
            <a:t>Ｂ</a:t>
          </a:r>
          <a:r>
            <a:rPr kumimoji="1" lang="ja-JP" altLang="en-US" sz="1100" b="1" baseline="-25000">
              <a:latin typeface="ＭＳ 明朝" panose="02020609040205080304" pitchFamily="17" charset="-128"/>
              <a:ea typeface="ＭＳ 明朝" panose="02020609040205080304" pitchFamily="17" charset="-128"/>
            </a:rPr>
            <a:t>ｎ</a:t>
          </a:r>
          <a:r>
            <a:rPr kumimoji="1" lang="en-US" altLang="ja-JP" sz="1100" b="1">
              <a:latin typeface="ＭＳ 明朝" panose="02020609040205080304" pitchFamily="17" charset="-128"/>
              <a:ea typeface="ＭＳ 明朝" panose="02020609040205080304" pitchFamily="17" charset="-128"/>
            </a:rPr>
            <a:t>) </a:t>
          </a:r>
          <a:r>
            <a:rPr kumimoji="1" lang="ja-JP" altLang="en-US" sz="1100" b="1">
              <a:latin typeface="ＭＳ 明朝" panose="02020609040205080304" pitchFamily="17" charset="-128"/>
              <a:ea typeface="ＭＳ 明朝" panose="02020609040205080304" pitchFamily="17" charset="-128"/>
            </a:rPr>
            <a:t>＋ </a:t>
          </a:r>
          <a:r>
            <a:rPr kumimoji="1" lang="el-GR" altLang="ja-JP" sz="1100" b="1">
              <a:solidFill>
                <a:schemeClr val="dk1"/>
              </a:solidFill>
              <a:effectLst/>
              <a:latin typeface="ＭＳ 明朝" panose="02020609040205080304" pitchFamily="17" charset="-128"/>
              <a:ea typeface="ＭＳ 明朝" panose="02020609040205080304" pitchFamily="17" charset="-128"/>
              <a:cs typeface="+mn-cs"/>
            </a:rPr>
            <a:t>Σ(</a:t>
          </a:r>
          <a:r>
            <a:rPr kumimoji="1" lang="ja-JP" altLang="en-US" sz="1100" b="1">
              <a:solidFill>
                <a:schemeClr val="dk1"/>
              </a:solidFill>
              <a:effectLst/>
              <a:latin typeface="ＭＳ 明朝" panose="02020609040205080304" pitchFamily="17" charset="-128"/>
              <a:ea typeface="ＭＳ 明朝" panose="02020609040205080304" pitchFamily="17" charset="-128"/>
              <a:cs typeface="+mn-cs"/>
            </a:rPr>
            <a:t>Ｃ</a:t>
          </a:r>
          <a:r>
            <a:rPr kumimoji="1" lang="ja-JP" altLang="en-US" sz="1100" b="1" baseline="-25000">
              <a:solidFill>
                <a:schemeClr val="dk1"/>
              </a:solidFill>
              <a:effectLst/>
              <a:latin typeface="ＭＳ 明朝" panose="02020609040205080304" pitchFamily="17" charset="-128"/>
              <a:ea typeface="ＭＳ 明朝" panose="02020609040205080304" pitchFamily="17" charset="-128"/>
              <a:cs typeface="+mn-cs"/>
            </a:rPr>
            <a:t>ｍ</a:t>
          </a:r>
          <a:r>
            <a:rPr kumimoji="1" lang="en-US" altLang="ja-JP" sz="1100" b="1">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dk1"/>
              </a:solidFill>
              <a:effectLst/>
              <a:latin typeface="ＭＳ 明朝" panose="02020609040205080304" pitchFamily="17" charset="-128"/>
              <a:ea typeface="ＭＳ 明朝" panose="02020609040205080304" pitchFamily="17" charset="-128"/>
              <a:cs typeface="+mn-cs"/>
            </a:rPr>
            <a:t>Ｄ</a:t>
          </a:r>
          <a:r>
            <a:rPr kumimoji="1" lang="ja-JP" altLang="en-US" sz="1100" b="1" baseline="-25000">
              <a:solidFill>
                <a:schemeClr val="dk1"/>
              </a:solidFill>
              <a:effectLst/>
              <a:latin typeface="ＭＳ 明朝" panose="02020609040205080304" pitchFamily="17" charset="-128"/>
              <a:ea typeface="ＭＳ 明朝" panose="02020609040205080304" pitchFamily="17" charset="-128"/>
              <a:cs typeface="+mn-cs"/>
            </a:rPr>
            <a:t>ｍ</a:t>
          </a:r>
          <a:r>
            <a:rPr kumimoji="1" lang="en-US" altLang="ja-JP" sz="1100" b="1">
              <a:solidFill>
                <a:schemeClr val="dk1"/>
              </a:solidFill>
              <a:effectLst/>
              <a:latin typeface="ＭＳ 明朝" panose="02020609040205080304" pitchFamily="17" charset="-128"/>
              <a:ea typeface="ＭＳ 明朝" panose="02020609040205080304" pitchFamily="17" charset="-128"/>
              <a:cs typeface="+mn-cs"/>
            </a:rPr>
            <a:t>) </a:t>
          </a:r>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5</xdr:col>
      <xdr:colOff>429360</xdr:colOff>
      <xdr:row>47</xdr:row>
      <xdr:rowOff>156378</xdr:rowOff>
    </xdr:from>
    <xdr:to>
      <xdr:col>6</xdr:col>
      <xdr:colOff>114099</xdr:colOff>
      <xdr:row>49</xdr:row>
      <xdr:rowOff>135318</xdr:rowOff>
    </xdr:to>
    <xdr:sp macro="" textlink="">
      <xdr:nvSpPr>
        <xdr:cNvPr id="5" name="テキスト ボックス 4"/>
        <xdr:cNvSpPr txBox="1"/>
      </xdr:nvSpPr>
      <xdr:spPr>
        <a:xfrm>
          <a:off x="3477360" y="10090953"/>
          <a:ext cx="1046814" cy="3408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baseline="-25000">
              <a:latin typeface="ＭＳ 明朝" panose="02020609040205080304" pitchFamily="17" charset="-128"/>
              <a:ea typeface="ＭＳ 明朝" panose="02020609040205080304" pitchFamily="17" charset="-128"/>
            </a:rPr>
            <a:t>ｍ＝１，２，３</a:t>
          </a:r>
          <a:r>
            <a:rPr kumimoji="1" lang="en-US" altLang="ja-JP" sz="1100" b="1" baseline="-25000">
              <a:latin typeface="ＭＳ 明朝" panose="02020609040205080304" pitchFamily="17" charset="-128"/>
              <a:ea typeface="ＭＳ 明朝" panose="02020609040205080304" pitchFamily="17" charset="-128"/>
            </a:rPr>
            <a:t>… </a:t>
          </a:r>
          <a:r>
            <a:rPr kumimoji="1" lang="en-US" altLang="ja-JP" sz="1100" b="1">
              <a:latin typeface="ＭＳ 明朝" panose="02020609040205080304" pitchFamily="17" charset="-128"/>
              <a:ea typeface="ＭＳ 明朝" panose="02020609040205080304" pitchFamily="17" charset="-128"/>
            </a:rPr>
            <a:t>    </a:t>
          </a:r>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4</xdr:col>
      <xdr:colOff>668379</xdr:colOff>
      <xdr:row>45</xdr:row>
      <xdr:rowOff>110109</xdr:rowOff>
    </xdr:from>
    <xdr:to>
      <xdr:col>5</xdr:col>
      <xdr:colOff>982626</xdr:colOff>
      <xdr:row>47</xdr:row>
      <xdr:rowOff>123266</xdr:rowOff>
    </xdr:to>
    <xdr:sp macro="" textlink="">
      <xdr:nvSpPr>
        <xdr:cNvPr id="6" name="テキスト ボックス 5"/>
        <xdr:cNvSpPr txBox="1"/>
      </xdr:nvSpPr>
      <xdr:spPr>
        <a:xfrm>
          <a:off x="2944854" y="9711309"/>
          <a:ext cx="1085772" cy="346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baseline="-25000">
              <a:latin typeface="ＭＳ 明朝" panose="02020609040205080304" pitchFamily="17" charset="-128"/>
              <a:ea typeface="ＭＳ 明朝" panose="02020609040205080304" pitchFamily="17" charset="-128"/>
            </a:rPr>
            <a:t>ｎ＝１，２，３</a:t>
          </a:r>
          <a:r>
            <a:rPr kumimoji="1" lang="en-US" altLang="ja-JP" sz="1100" b="1" baseline="-25000">
              <a:latin typeface="ＭＳ 明朝" panose="02020609040205080304" pitchFamily="17" charset="-128"/>
              <a:ea typeface="ＭＳ 明朝" panose="02020609040205080304" pitchFamily="17" charset="-128"/>
            </a:rPr>
            <a:t>… </a:t>
          </a:r>
          <a:r>
            <a:rPr kumimoji="1" lang="en-US" altLang="ja-JP" sz="1100" b="1">
              <a:latin typeface="ＭＳ 明朝" panose="02020609040205080304" pitchFamily="17" charset="-128"/>
              <a:ea typeface="ＭＳ 明朝" panose="02020609040205080304" pitchFamily="17" charset="-128"/>
            </a:rPr>
            <a:t>    </a:t>
          </a:r>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4</xdr:col>
      <xdr:colOff>37193</xdr:colOff>
      <xdr:row>47</xdr:row>
      <xdr:rowOff>43543</xdr:rowOff>
    </xdr:from>
    <xdr:to>
      <xdr:col>6</xdr:col>
      <xdr:colOff>213199</xdr:colOff>
      <xdr:row>47</xdr:row>
      <xdr:rowOff>50075</xdr:rowOff>
    </xdr:to>
    <xdr:cxnSp macro="">
      <xdr:nvCxnSpPr>
        <xdr:cNvPr id="7" name="直線コネクタ 6"/>
        <xdr:cNvCxnSpPr/>
      </xdr:nvCxnSpPr>
      <xdr:spPr>
        <a:xfrm flipV="1">
          <a:off x="2313668" y="9978118"/>
          <a:ext cx="2309606" cy="6532"/>
        </a:xfrm>
        <a:prstGeom prst="line">
          <a:avLst/>
        </a:prstGeom>
        <a:ln w="6350"/>
      </xdr:spPr>
      <xdr:style>
        <a:lnRef idx="3">
          <a:schemeClr val="dk1"/>
        </a:lnRef>
        <a:fillRef idx="0">
          <a:schemeClr val="dk1"/>
        </a:fillRef>
        <a:effectRef idx="2">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A194"/>
  <sheetViews>
    <sheetView zoomScale="85" zoomScaleNormal="85" workbookViewId="0">
      <pane ySplit="1" topLeftCell="A150" activePane="bottomLeft" state="frozen"/>
      <selection pane="bottomLeft" activeCell="A194" sqref="A194"/>
    </sheetView>
  </sheetViews>
  <sheetFormatPr defaultRowHeight="14.25" customHeight="1"/>
  <cols>
    <col min="1" max="1" width="31.36328125" style="89" customWidth="1"/>
    <col min="2" max="11" width="8.7265625" style="89"/>
    <col min="12" max="12" width="12.90625" style="89" customWidth="1"/>
    <col min="13" max="16384" width="8.7265625" style="89"/>
  </cols>
  <sheetData>
    <row r="1" spans="1:27" ht="14.25" customHeight="1">
      <c r="A1" s="89" t="s">
        <v>340</v>
      </c>
      <c r="C1" s="89" t="s">
        <v>341</v>
      </c>
    </row>
    <row r="2" spans="1:27" ht="14.25" customHeight="1">
      <c r="A2" s="89" t="s">
        <v>239</v>
      </c>
      <c r="B2" s="89" t="e">
        <f>#REF!</f>
        <v>#REF!</v>
      </c>
      <c r="C2" s="89" t="s">
        <v>364</v>
      </c>
      <c r="G2" s="89" t="s">
        <v>360</v>
      </c>
      <c r="H2" s="89">
        <v>2</v>
      </c>
      <c r="I2" s="89">
        <v>3</v>
      </c>
      <c r="J2" s="89">
        <v>4</v>
      </c>
      <c r="M2" s="89" t="s">
        <v>673</v>
      </c>
      <c r="N2" s="89" t="s">
        <v>674</v>
      </c>
      <c r="O2" s="89" t="s">
        <v>675</v>
      </c>
      <c r="P2" s="89" t="s">
        <v>676</v>
      </c>
      <c r="Q2" s="89" t="s">
        <v>677</v>
      </c>
      <c r="R2" s="89" t="s">
        <v>678</v>
      </c>
      <c r="S2" s="89" t="s">
        <v>671</v>
      </c>
      <c r="U2" s="89" t="s">
        <v>674</v>
      </c>
      <c r="V2" s="89" t="s">
        <v>675</v>
      </c>
      <c r="W2" s="89" t="s">
        <v>676</v>
      </c>
      <c r="X2" s="89" t="s">
        <v>677</v>
      </c>
      <c r="Y2" s="89" t="s">
        <v>678</v>
      </c>
      <c r="Z2" s="89" t="s">
        <v>671</v>
      </c>
    </row>
    <row r="3" spans="1:27" ht="14.25" customHeight="1">
      <c r="A3" s="89" t="s">
        <v>590</v>
      </c>
      <c r="B3" s="121">
        <v>1</v>
      </c>
      <c r="C3" s="89" t="e">
        <f>IF(申請する補助率="１／２",2,3)</f>
        <v>#NAME?</v>
      </c>
      <c r="D3" s="89" t="s">
        <v>272</v>
      </c>
      <c r="G3" s="97" t="s">
        <v>350</v>
      </c>
      <c r="H3" s="93" t="s">
        <v>348</v>
      </c>
      <c r="I3" s="93" t="s">
        <v>317</v>
      </c>
      <c r="J3" s="93" t="s">
        <v>349</v>
      </c>
      <c r="L3" s="89" t="s">
        <v>526</v>
      </c>
      <c r="M3" s="89">
        <v>2</v>
      </c>
      <c r="N3" s="89" t="s">
        <v>679</v>
      </c>
      <c r="O3" s="89" t="s">
        <v>679</v>
      </c>
      <c r="P3" s="89" t="s">
        <v>679</v>
      </c>
      <c r="Q3" s="89" t="s">
        <v>679</v>
      </c>
      <c r="R3" s="89" t="s">
        <v>679</v>
      </c>
      <c r="S3" s="89" t="s">
        <v>679</v>
      </c>
      <c r="T3" s="89" t="s">
        <v>672</v>
      </c>
      <c r="U3" s="89" t="s">
        <v>690</v>
      </c>
      <c r="V3" s="89" t="s">
        <v>690</v>
      </c>
      <c r="W3" s="89" t="s">
        <v>690</v>
      </c>
      <c r="X3" s="89" t="s">
        <v>690</v>
      </c>
      <c r="Y3" s="89" t="s">
        <v>690</v>
      </c>
      <c r="Z3" s="89" t="s">
        <v>690</v>
      </c>
      <c r="AA3" s="89" t="s">
        <v>690</v>
      </c>
    </row>
    <row r="4" spans="1:27" ht="14.25" customHeight="1">
      <c r="A4" s="89" t="s">
        <v>589</v>
      </c>
      <c r="B4" s="89" t="e">
        <f>#REF!</f>
        <v>#REF!</v>
      </c>
      <c r="C4" s="89" t="s">
        <v>591</v>
      </c>
      <c r="G4" s="97" t="s">
        <v>351</v>
      </c>
      <c r="H4" s="93" t="e">
        <f>$B$7+1</f>
        <v>#REF!</v>
      </c>
      <c r="I4" s="93" t="s">
        <v>348</v>
      </c>
      <c r="J4" s="93" t="s">
        <v>348</v>
      </c>
      <c r="L4" s="89" t="s">
        <v>654</v>
      </c>
      <c r="M4" s="89">
        <v>3</v>
      </c>
      <c r="N4" s="89" t="s">
        <v>679</v>
      </c>
      <c r="O4" s="89" t="s">
        <v>679</v>
      </c>
      <c r="P4" s="89" t="s">
        <v>679</v>
      </c>
      <c r="Q4" s="89" t="s">
        <v>679</v>
      </c>
      <c r="R4" s="89" t="s">
        <v>679</v>
      </c>
      <c r="S4" s="89" t="s">
        <v>679</v>
      </c>
      <c r="T4" s="89" t="s">
        <v>672</v>
      </c>
      <c r="U4" s="89" t="s">
        <v>690</v>
      </c>
      <c r="V4" s="89" t="s">
        <v>690</v>
      </c>
      <c r="W4" s="89" t="s">
        <v>690</v>
      </c>
      <c r="X4" s="89" t="s">
        <v>690</v>
      </c>
      <c r="Y4" s="89" t="s">
        <v>690</v>
      </c>
      <c r="Z4" s="89" t="s">
        <v>690</v>
      </c>
      <c r="AA4" s="89" t="s">
        <v>691</v>
      </c>
    </row>
    <row r="5" spans="1:27" ht="14.25" customHeight="1">
      <c r="A5" s="89" t="s">
        <v>222</v>
      </c>
      <c r="B5" s="92" t="e">
        <f>#REF!</f>
        <v>#REF!</v>
      </c>
      <c r="E5" s="93"/>
      <c r="F5" s="97"/>
      <c r="G5" s="97" t="s">
        <v>352</v>
      </c>
      <c r="H5" s="93" t="e">
        <f>$B$7+1</f>
        <v>#REF!</v>
      </c>
      <c r="I5" s="93" t="e">
        <f>$B$7+2</f>
        <v>#REF!</v>
      </c>
      <c r="J5" s="93" t="s">
        <v>348</v>
      </c>
      <c r="L5" s="89" t="s">
        <v>527</v>
      </c>
      <c r="M5" s="89">
        <v>4</v>
      </c>
      <c r="N5" s="89" t="s">
        <v>679</v>
      </c>
      <c r="O5" s="89" t="s">
        <v>679</v>
      </c>
      <c r="P5" s="89" t="s">
        <v>679</v>
      </c>
      <c r="Q5" s="89" t="s">
        <v>679</v>
      </c>
      <c r="R5" s="89" t="s">
        <v>679</v>
      </c>
      <c r="S5" s="89" t="s">
        <v>679</v>
      </c>
      <c r="T5" s="89" t="s">
        <v>672</v>
      </c>
      <c r="U5" s="89" t="s">
        <v>690</v>
      </c>
      <c r="V5" s="89" t="s">
        <v>690</v>
      </c>
      <c r="W5" s="89" t="s">
        <v>690</v>
      </c>
      <c r="X5" s="89" t="s">
        <v>690</v>
      </c>
      <c r="Y5" s="89" t="s">
        <v>690</v>
      </c>
      <c r="Z5" s="89" t="s">
        <v>690</v>
      </c>
      <c r="AA5" s="89" t="s">
        <v>692</v>
      </c>
    </row>
    <row r="6" spans="1:27" ht="14.25" customHeight="1">
      <c r="A6" s="89" t="s">
        <v>224</v>
      </c>
      <c r="B6" s="92" t="e">
        <f>#REF!</f>
        <v>#REF!</v>
      </c>
      <c r="E6" s="93"/>
      <c r="F6" s="97"/>
      <c r="G6" s="97" t="s">
        <v>353</v>
      </c>
      <c r="H6" s="93" t="e">
        <f>$B$7+1</f>
        <v>#REF!</v>
      </c>
      <c r="I6" s="93" t="e">
        <f>$B$7+2</f>
        <v>#REF!</v>
      </c>
      <c r="J6" s="93" t="e">
        <f>$B$7+3</f>
        <v>#REF!</v>
      </c>
      <c r="L6" s="89" t="s">
        <v>528</v>
      </c>
      <c r="M6" s="89">
        <v>5</v>
      </c>
      <c r="N6" s="89" t="s">
        <v>679</v>
      </c>
      <c r="O6" s="89" t="s">
        <v>679</v>
      </c>
      <c r="P6" s="89" t="s">
        <v>679</v>
      </c>
      <c r="Q6" s="89" t="s">
        <v>679</v>
      </c>
      <c r="R6" s="89" t="s">
        <v>679</v>
      </c>
      <c r="S6" s="89" t="s">
        <v>679</v>
      </c>
      <c r="T6" s="89" t="s">
        <v>672</v>
      </c>
      <c r="U6" s="89" t="s">
        <v>690</v>
      </c>
      <c r="V6" s="89" t="s">
        <v>690</v>
      </c>
      <c r="W6" s="89" t="s">
        <v>690</v>
      </c>
      <c r="X6" s="89" t="s">
        <v>690</v>
      </c>
      <c r="Y6" s="89" t="s">
        <v>690</v>
      </c>
      <c r="Z6" s="89" t="s">
        <v>690</v>
      </c>
      <c r="AA6" s="89" t="s">
        <v>691</v>
      </c>
    </row>
    <row r="7" spans="1:27" ht="14.25" customHeight="1">
      <c r="A7" s="89" t="s">
        <v>343</v>
      </c>
      <c r="B7" s="92" t="e">
        <f>#REF!</f>
        <v>#REF!</v>
      </c>
      <c r="F7" s="97"/>
      <c r="G7" s="97" t="s">
        <v>354</v>
      </c>
      <c r="H7" s="93" t="e">
        <f t="shared" ref="H7:H12" si="0">$B$7-1</f>
        <v>#REF!</v>
      </c>
      <c r="I7" s="89" t="s">
        <v>348</v>
      </c>
      <c r="J7" s="89" t="s">
        <v>348</v>
      </c>
      <c r="L7" s="89" t="s">
        <v>272</v>
      </c>
      <c r="M7" s="89">
        <v>6</v>
      </c>
      <c r="N7" s="89" t="s">
        <v>679</v>
      </c>
      <c r="O7" s="89" t="s">
        <v>679</v>
      </c>
      <c r="P7" s="89" t="s">
        <v>679</v>
      </c>
      <c r="Q7" s="89" t="s">
        <v>679</v>
      </c>
      <c r="R7" s="89" t="s">
        <v>679</v>
      </c>
      <c r="S7" s="89" t="s">
        <v>679</v>
      </c>
      <c r="T7" s="89" t="s">
        <v>672</v>
      </c>
      <c r="U7" s="89" t="s">
        <v>690</v>
      </c>
      <c r="V7" s="89" t="s">
        <v>690</v>
      </c>
      <c r="W7" s="89" t="s">
        <v>690</v>
      </c>
      <c r="X7" s="89" t="s">
        <v>690</v>
      </c>
      <c r="Y7" s="89" t="s">
        <v>690</v>
      </c>
      <c r="Z7" s="89" t="s">
        <v>690</v>
      </c>
      <c r="AA7" s="89" t="s">
        <v>693</v>
      </c>
    </row>
    <row r="8" spans="1:27" ht="14.25" customHeight="1">
      <c r="A8" s="89" t="s">
        <v>223</v>
      </c>
      <c r="B8" s="94" t="e">
        <f>B6+1-B5</f>
        <v>#REF!</v>
      </c>
      <c r="C8" s="89" t="s">
        <v>363</v>
      </c>
      <c r="F8" s="97"/>
      <c r="G8" s="97" t="s">
        <v>355</v>
      </c>
      <c r="H8" s="93" t="e">
        <f t="shared" si="0"/>
        <v>#REF!</v>
      </c>
      <c r="I8" s="93" t="e">
        <f>$B$7+1</f>
        <v>#REF!</v>
      </c>
      <c r="J8" s="89" t="s">
        <v>348</v>
      </c>
      <c r="L8" s="89" t="s">
        <v>273</v>
      </c>
      <c r="M8" s="89">
        <v>7</v>
      </c>
      <c r="N8" s="89" t="s">
        <v>679</v>
      </c>
      <c r="O8" s="89" t="s">
        <v>679</v>
      </c>
      <c r="P8" s="89" t="s">
        <v>679</v>
      </c>
      <c r="Q8" s="89" t="s">
        <v>679</v>
      </c>
      <c r="R8" s="89" t="s">
        <v>679</v>
      </c>
      <c r="S8" s="89" t="s">
        <v>679</v>
      </c>
      <c r="T8" s="89" t="s">
        <v>672</v>
      </c>
      <c r="U8" s="89" t="s">
        <v>690</v>
      </c>
      <c r="V8" s="89" t="s">
        <v>690</v>
      </c>
      <c r="W8" s="89" t="s">
        <v>690</v>
      </c>
      <c r="X8" s="89" t="s">
        <v>690</v>
      </c>
      <c r="Y8" s="89" t="s">
        <v>690</v>
      </c>
      <c r="Z8" s="89" t="s">
        <v>690</v>
      </c>
      <c r="AA8" s="89" t="s">
        <v>693</v>
      </c>
    </row>
    <row r="9" spans="1:27" ht="14.25" customHeight="1">
      <c r="A9" s="89" t="s">
        <v>347</v>
      </c>
      <c r="B9" s="95" t="e">
        <f>B8-(B6-B7)</f>
        <v>#REF!</v>
      </c>
      <c r="C9" s="89" t="s">
        <v>363</v>
      </c>
      <c r="F9" s="97"/>
      <c r="G9" s="97" t="s">
        <v>356</v>
      </c>
      <c r="H9" s="93" t="e">
        <f t="shared" si="0"/>
        <v>#REF!</v>
      </c>
      <c r="I9" s="93" t="e">
        <f>$B$7+1</f>
        <v>#REF!</v>
      </c>
      <c r="J9" s="93" t="e">
        <f>$B$7+2</f>
        <v>#REF!</v>
      </c>
      <c r="L9" s="89" t="s">
        <v>274</v>
      </c>
      <c r="M9" s="89">
        <v>8</v>
      </c>
      <c r="N9" s="89" t="s">
        <v>679</v>
      </c>
      <c r="O9" s="89" t="s">
        <v>679</v>
      </c>
      <c r="P9" s="89" t="s">
        <v>679</v>
      </c>
      <c r="Q9" s="89" t="s">
        <v>679</v>
      </c>
      <c r="R9" s="89" t="s">
        <v>679</v>
      </c>
      <c r="S9" s="89" t="s">
        <v>679</v>
      </c>
      <c r="T9" s="89" t="s">
        <v>672</v>
      </c>
      <c r="U9" s="89" t="s">
        <v>690</v>
      </c>
      <c r="V9" s="89" t="s">
        <v>690</v>
      </c>
      <c r="W9" s="89" t="s">
        <v>690</v>
      </c>
      <c r="X9" s="89" t="s">
        <v>690</v>
      </c>
      <c r="Y9" s="89" t="s">
        <v>690</v>
      </c>
      <c r="Z9" s="89" t="s">
        <v>690</v>
      </c>
      <c r="AA9" s="89" t="s">
        <v>693</v>
      </c>
    </row>
    <row r="10" spans="1:27" ht="14.25" customHeight="1">
      <c r="A10" s="89" t="s">
        <v>361</v>
      </c>
      <c r="B10" s="95" t="e">
        <f>B9&amp;"/"&amp;B8</f>
        <v>#REF!</v>
      </c>
      <c r="C10" s="96" t="s">
        <v>362</v>
      </c>
      <c r="F10" s="97"/>
      <c r="G10" s="97" t="s">
        <v>357</v>
      </c>
      <c r="H10" s="93" t="e">
        <f t="shared" si="0"/>
        <v>#REF!</v>
      </c>
      <c r="I10" s="93" t="e">
        <f>$B$7-2</f>
        <v>#REF!</v>
      </c>
      <c r="J10" s="89" t="s">
        <v>349</v>
      </c>
      <c r="L10" s="89" t="s">
        <v>275</v>
      </c>
      <c r="M10" s="89">
        <v>9</v>
      </c>
      <c r="N10" s="89" t="s">
        <v>679</v>
      </c>
      <c r="O10" s="89" t="s">
        <v>679</v>
      </c>
      <c r="P10" s="89" t="s">
        <v>679</v>
      </c>
      <c r="Q10" s="89" t="s">
        <v>679</v>
      </c>
      <c r="R10" s="89" t="s">
        <v>679</v>
      </c>
      <c r="S10" s="89" t="s">
        <v>679</v>
      </c>
      <c r="T10" s="89" t="s">
        <v>672</v>
      </c>
      <c r="U10" s="89" t="s">
        <v>690</v>
      </c>
      <c r="V10" s="89" t="s">
        <v>690</v>
      </c>
      <c r="W10" s="89" t="s">
        <v>690</v>
      </c>
      <c r="X10" s="89" t="s">
        <v>690</v>
      </c>
      <c r="Y10" s="89" t="s">
        <v>690</v>
      </c>
      <c r="Z10" s="89" t="s">
        <v>690</v>
      </c>
      <c r="AA10" s="89" t="s">
        <v>690</v>
      </c>
    </row>
    <row r="11" spans="1:27" ht="14.25" customHeight="1">
      <c r="A11" s="89" t="s">
        <v>344</v>
      </c>
      <c r="B11" s="93" t="e">
        <f>VLOOKUP($B$10,$G$3:$J$12,2,FALSE)</f>
        <v>#REF!</v>
      </c>
      <c r="C11" s="89" t="s">
        <v>385</v>
      </c>
      <c r="F11" s="97"/>
      <c r="G11" s="97" t="s">
        <v>358</v>
      </c>
      <c r="H11" s="93" t="e">
        <f t="shared" si="0"/>
        <v>#REF!</v>
      </c>
      <c r="I11" s="93" t="e">
        <f>$B$7-2</f>
        <v>#REF!</v>
      </c>
      <c r="J11" s="93" t="e">
        <f>$B$7+1</f>
        <v>#REF!</v>
      </c>
      <c r="L11" s="89" t="s">
        <v>301</v>
      </c>
      <c r="M11" s="89">
        <v>10</v>
      </c>
      <c r="N11" s="89" t="s">
        <v>680</v>
      </c>
      <c r="O11" s="89" t="s">
        <v>680</v>
      </c>
      <c r="P11" s="89" t="s">
        <v>680</v>
      </c>
      <c r="Q11" s="89" t="s">
        <v>680</v>
      </c>
      <c r="R11" s="89" t="s">
        <v>680</v>
      </c>
      <c r="S11" s="89" t="s">
        <v>680</v>
      </c>
      <c r="T11" s="89" t="s">
        <v>668</v>
      </c>
      <c r="U11" s="89" t="s">
        <v>314</v>
      </c>
      <c r="V11" s="89" t="s">
        <v>314</v>
      </c>
      <c r="W11" s="89" t="s">
        <v>314</v>
      </c>
      <c r="X11" s="89" t="s">
        <v>314</v>
      </c>
      <c r="Y11" s="89" t="s">
        <v>314</v>
      </c>
      <c r="Z11" s="89" t="s">
        <v>314</v>
      </c>
      <c r="AA11" s="89" t="s">
        <v>690</v>
      </c>
    </row>
    <row r="12" spans="1:27" ht="14.25" customHeight="1">
      <c r="A12" s="89" t="s">
        <v>345</v>
      </c>
      <c r="B12" s="93" t="e">
        <f>VLOOKUP($B$10,$G$3:$J$12,3,FALSE)</f>
        <v>#REF!</v>
      </c>
      <c r="C12" s="89" t="s">
        <v>385</v>
      </c>
      <c r="F12" s="97"/>
      <c r="G12" s="98" t="s">
        <v>359</v>
      </c>
      <c r="H12" s="93" t="e">
        <f t="shared" si="0"/>
        <v>#REF!</v>
      </c>
      <c r="I12" s="93" t="e">
        <f>$B$7-2</f>
        <v>#REF!</v>
      </c>
      <c r="J12" s="93" t="e">
        <f>$B$7-3</f>
        <v>#REF!</v>
      </c>
      <c r="L12" s="89" t="s">
        <v>276</v>
      </c>
      <c r="M12" s="89">
        <v>11</v>
      </c>
      <c r="N12" s="89" t="s">
        <v>679</v>
      </c>
      <c r="O12" s="89" t="s">
        <v>679</v>
      </c>
      <c r="P12" s="89" t="s">
        <v>679</v>
      </c>
      <c r="Q12" s="89" t="s">
        <v>679</v>
      </c>
      <c r="R12" s="89" t="s">
        <v>679</v>
      </c>
      <c r="S12" s="89" t="s">
        <v>679</v>
      </c>
      <c r="T12" s="89" t="s">
        <v>672</v>
      </c>
      <c r="U12" s="89" t="s">
        <v>690</v>
      </c>
      <c r="V12" s="89" t="s">
        <v>690</v>
      </c>
      <c r="W12" s="89" t="s">
        <v>690</v>
      </c>
      <c r="X12" s="89" t="s">
        <v>690</v>
      </c>
      <c r="Y12" s="89" t="s">
        <v>690</v>
      </c>
      <c r="Z12" s="89" t="s">
        <v>690</v>
      </c>
      <c r="AA12" s="89" t="s">
        <v>694</v>
      </c>
    </row>
    <row r="13" spans="1:27" ht="14.25" customHeight="1">
      <c r="A13" s="89" t="s">
        <v>346</v>
      </c>
      <c r="B13" s="93" t="e">
        <f>VLOOKUP($B$10,$G$3:$J$12,4,FALSE)</f>
        <v>#REF!</v>
      </c>
      <c r="C13" s="89" t="s">
        <v>385</v>
      </c>
      <c r="F13" s="97"/>
      <c r="G13" s="89" t="s">
        <v>392</v>
      </c>
      <c r="L13" s="89" t="s">
        <v>277</v>
      </c>
      <c r="M13" s="89">
        <v>12</v>
      </c>
      <c r="N13" s="89" t="s">
        <v>679</v>
      </c>
      <c r="O13" s="89" t="s">
        <v>679</v>
      </c>
      <c r="P13" s="89" t="s">
        <v>679</v>
      </c>
      <c r="Q13" s="89" t="s">
        <v>679</v>
      </c>
      <c r="R13" s="89" t="s">
        <v>679</v>
      </c>
      <c r="S13" s="89" t="s">
        <v>679</v>
      </c>
      <c r="T13" s="89" t="s">
        <v>672</v>
      </c>
      <c r="U13" s="89" t="s">
        <v>690</v>
      </c>
      <c r="V13" s="89" t="s">
        <v>690</v>
      </c>
      <c r="W13" s="89" t="s">
        <v>690</v>
      </c>
      <c r="X13" s="89" t="s">
        <v>690</v>
      </c>
      <c r="Y13" s="89" t="s">
        <v>690</v>
      </c>
      <c r="Z13" s="89" t="s">
        <v>690</v>
      </c>
      <c r="AA13" s="89" t="s">
        <v>693</v>
      </c>
    </row>
    <row r="14" spans="1:27" ht="14.25" customHeight="1">
      <c r="A14" s="89" t="s">
        <v>386</v>
      </c>
      <c r="B14" s="93" t="e">
        <f>IF(B11="-",$G$16,IF(B11&lt;$B$7,$G$14,$G$15))</f>
        <v>#REF!</v>
      </c>
      <c r="C14" s="89" t="s">
        <v>393</v>
      </c>
      <c r="F14" s="97"/>
      <c r="G14" s="97" t="s">
        <v>389</v>
      </c>
      <c r="H14" s="93"/>
      <c r="I14" s="93"/>
      <c r="J14" s="93"/>
      <c r="L14" s="89" t="s">
        <v>278</v>
      </c>
      <c r="M14" s="89">
        <v>13</v>
      </c>
      <c r="N14" s="89" t="s">
        <v>679</v>
      </c>
      <c r="O14" s="89" t="s">
        <v>679</v>
      </c>
      <c r="P14" s="89" t="s">
        <v>679</v>
      </c>
      <c r="Q14" s="89" t="s">
        <v>679</v>
      </c>
      <c r="R14" s="89" t="s">
        <v>679</v>
      </c>
      <c r="S14" s="89" t="s">
        <v>679</v>
      </c>
      <c r="T14" s="89" t="s">
        <v>672</v>
      </c>
      <c r="U14" s="89" t="s">
        <v>690</v>
      </c>
      <c r="V14" s="89" t="s">
        <v>690</v>
      </c>
      <c r="W14" s="89" t="s">
        <v>690</v>
      </c>
      <c r="X14" s="89" t="s">
        <v>690</v>
      </c>
      <c r="Y14" s="89" t="s">
        <v>690</v>
      </c>
      <c r="Z14" s="89" t="s">
        <v>690</v>
      </c>
      <c r="AA14" s="89" t="s">
        <v>693</v>
      </c>
    </row>
    <row r="15" spans="1:27" ht="14.25" customHeight="1">
      <c r="A15" s="89" t="s">
        <v>387</v>
      </c>
      <c r="B15" s="93" t="e">
        <f>IF(B12="-",$G$16,IF(B12&lt;$B$7,$G$14,$G$15))</f>
        <v>#REF!</v>
      </c>
      <c r="C15" s="89" t="s">
        <v>393</v>
      </c>
      <c r="F15" s="97"/>
      <c r="G15" s="89" t="s">
        <v>390</v>
      </c>
      <c r="L15" s="89" t="s">
        <v>279</v>
      </c>
      <c r="M15" s="89">
        <v>14</v>
      </c>
      <c r="N15" s="89" t="s">
        <v>679</v>
      </c>
      <c r="O15" s="89" t="s">
        <v>679</v>
      </c>
      <c r="P15" s="89" t="s">
        <v>679</v>
      </c>
      <c r="Q15" s="89" t="s">
        <v>679</v>
      </c>
      <c r="R15" s="89" t="s">
        <v>679</v>
      </c>
      <c r="S15" s="89" t="s">
        <v>679</v>
      </c>
      <c r="T15" s="89" t="s">
        <v>672</v>
      </c>
      <c r="U15" s="89" t="s">
        <v>690</v>
      </c>
      <c r="V15" s="89" t="s">
        <v>690</v>
      </c>
      <c r="W15" s="89" t="s">
        <v>690</v>
      </c>
      <c r="X15" s="89" t="s">
        <v>690</v>
      </c>
      <c r="Y15" s="89" t="s">
        <v>690</v>
      </c>
      <c r="Z15" s="89" t="s">
        <v>690</v>
      </c>
      <c r="AA15" s="89" t="s">
        <v>693</v>
      </c>
    </row>
    <row r="16" spans="1:27" ht="14.25" customHeight="1">
      <c r="A16" s="89" t="s">
        <v>388</v>
      </c>
      <c r="B16" s="93" t="e">
        <f>IF(B13="-",$G$16,IF(B13&lt;$B$7,$G$14,$G$15))</f>
        <v>#REF!</v>
      </c>
      <c r="C16" s="89" t="s">
        <v>393</v>
      </c>
      <c r="F16" s="97"/>
      <c r="G16" s="89" t="s">
        <v>391</v>
      </c>
      <c r="L16" s="89" t="s">
        <v>280</v>
      </c>
      <c r="M16" s="89">
        <v>15</v>
      </c>
      <c r="N16" s="89" t="s">
        <v>679</v>
      </c>
      <c r="O16" s="89" t="s">
        <v>679</v>
      </c>
      <c r="P16" s="89" t="s">
        <v>679</v>
      </c>
      <c r="Q16" s="89" t="s">
        <v>679</v>
      </c>
      <c r="R16" s="89" t="s">
        <v>679</v>
      </c>
      <c r="S16" s="89" t="s">
        <v>679</v>
      </c>
      <c r="T16" s="89" t="s">
        <v>672</v>
      </c>
      <c r="U16" s="89" t="s">
        <v>690</v>
      </c>
      <c r="V16" s="89" t="s">
        <v>690</v>
      </c>
      <c r="W16" s="89" t="s">
        <v>690</v>
      </c>
      <c r="X16" s="89" t="s">
        <v>690</v>
      </c>
      <c r="Y16" s="89" t="s">
        <v>690</v>
      </c>
      <c r="Z16" s="89" t="s">
        <v>690</v>
      </c>
      <c r="AA16" s="89" t="s">
        <v>693</v>
      </c>
    </row>
    <row r="17" spans="1:27" ht="14.25" customHeight="1">
      <c r="A17" s="89" t="s">
        <v>704</v>
      </c>
      <c r="B17" s="93" t="e">
        <f>B5</f>
        <v>#REF!</v>
      </c>
      <c r="F17" s="97"/>
      <c r="L17" s="89" t="s">
        <v>281</v>
      </c>
      <c r="M17" s="89">
        <v>16</v>
      </c>
      <c r="N17" s="89" t="s">
        <v>679</v>
      </c>
      <c r="O17" s="89" t="s">
        <v>679</v>
      </c>
      <c r="P17" s="89" t="s">
        <v>679</v>
      </c>
      <c r="Q17" s="89" t="s">
        <v>679</v>
      </c>
      <c r="R17" s="89" t="s">
        <v>679</v>
      </c>
      <c r="S17" s="89" t="s">
        <v>679</v>
      </c>
      <c r="T17" s="89" t="s">
        <v>672</v>
      </c>
      <c r="U17" s="89" t="s">
        <v>690</v>
      </c>
      <c r="V17" s="89" t="s">
        <v>690</v>
      </c>
      <c r="W17" s="89" t="s">
        <v>690</v>
      </c>
      <c r="X17" s="89" t="s">
        <v>690</v>
      </c>
      <c r="Y17" s="89" t="s">
        <v>690</v>
      </c>
      <c r="Z17" s="89" t="s">
        <v>690</v>
      </c>
      <c r="AA17" s="89" t="s">
        <v>693</v>
      </c>
    </row>
    <row r="18" spans="1:27" ht="14.25" customHeight="1">
      <c r="A18" s="89" t="s">
        <v>705</v>
      </c>
      <c r="B18" s="93" t="str">
        <f>IF(ISERROR(B17+1)=TRUE,"-",IF(B17+1&lt;=$B$6,B17+1,"-"))</f>
        <v>-</v>
      </c>
      <c r="F18" s="97"/>
      <c r="L18" s="89" t="s">
        <v>282</v>
      </c>
      <c r="M18" s="89">
        <v>17</v>
      </c>
      <c r="N18" s="89" t="s">
        <v>681</v>
      </c>
      <c r="O18" s="89" t="s">
        <v>681</v>
      </c>
      <c r="P18" s="89" t="s">
        <v>681</v>
      </c>
      <c r="Q18" s="89" t="s">
        <v>681</v>
      </c>
      <c r="R18" s="89" t="s">
        <v>313</v>
      </c>
      <c r="S18" s="89" t="s">
        <v>681</v>
      </c>
      <c r="T18" s="89" t="s">
        <v>668</v>
      </c>
      <c r="U18" s="89" t="s">
        <v>690</v>
      </c>
      <c r="V18" s="89" t="s">
        <v>690</v>
      </c>
      <c r="W18" s="89" t="s">
        <v>690</v>
      </c>
      <c r="X18" s="89" t="s">
        <v>690</v>
      </c>
      <c r="Y18" s="89" t="s">
        <v>683</v>
      </c>
      <c r="AA18" s="89" t="s">
        <v>683</v>
      </c>
    </row>
    <row r="19" spans="1:27" ht="14.25" customHeight="1">
      <c r="A19" s="89" t="s">
        <v>706</v>
      </c>
      <c r="B19" s="93" t="str">
        <f>IF(ISERROR(B18+1)=TRUE,"-",IF(B18+1&lt;=$B$6,B18+1,"-"))</f>
        <v>-</v>
      </c>
      <c r="F19" s="97"/>
      <c r="I19" s="96"/>
      <c r="L19" s="89" t="s">
        <v>283</v>
      </c>
      <c r="M19" s="89">
        <v>18</v>
      </c>
      <c r="N19" s="89" t="s">
        <v>679</v>
      </c>
      <c r="O19" s="89" t="s">
        <v>679</v>
      </c>
      <c r="P19" s="89" t="s">
        <v>679</v>
      </c>
      <c r="Q19" s="89" t="s">
        <v>679</v>
      </c>
      <c r="R19" s="89" t="s">
        <v>679</v>
      </c>
      <c r="S19" s="89" t="s">
        <v>679</v>
      </c>
      <c r="T19" s="89" t="s">
        <v>672</v>
      </c>
      <c r="U19" s="89" t="s">
        <v>690</v>
      </c>
      <c r="V19" s="89" t="s">
        <v>690</v>
      </c>
      <c r="W19" s="89" t="s">
        <v>690</v>
      </c>
      <c r="X19" s="89" t="s">
        <v>690</v>
      </c>
      <c r="Y19" s="89" t="s">
        <v>690</v>
      </c>
      <c r="Z19" s="89" t="s">
        <v>690</v>
      </c>
      <c r="AA19" s="89" t="s">
        <v>693</v>
      </c>
    </row>
    <row r="20" spans="1:27" ht="14.25" customHeight="1">
      <c r="A20" s="89" t="s">
        <v>707</v>
      </c>
      <c r="B20" s="93" t="str">
        <f>IF(ISERROR(B19+1)=TRUE,"-",IF(B19+1&lt;=$B$6,B19+1,"-"))</f>
        <v>-</v>
      </c>
      <c r="F20" s="97"/>
      <c r="H20" s="96"/>
      <c r="I20" s="96"/>
      <c r="L20" s="89" t="s">
        <v>284</v>
      </c>
      <c r="M20" s="89">
        <v>19</v>
      </c>
      <c r="N20" s="89" t="s">
        <v>679</v>
      </c>
      <c r="O20" s="89" t="s">
        <v>679</v>
      </c>
      <c r="P20" s="89" t="s">
        <v>679</v>
      </c>
      <c r="Q20" s="89" t="s">
        <v>679</v>
      </c>
      <c r="R20" s="89" t="s">
        <v>679</v>
      </c>
      <c r="S20" s="89" t="s">
        <v>679</v>
      </c>
      <c r="T20" s="89" t="s">
        <v>672</v>
      </c>
      <c r="U20" s="89" t="s">
        <v>690</v>
      </c>
      <c r="V20" s="89" t="s">
        <v>690</v>
      </c>
      <c r="W20" s="89" t="s">
        <v>690</v>
      </c>
      <c r="X20" s="89" t="s">
        <v>690</v>
      </c>
      <c r="Y20" s="89" t="s">
        <v>690</v>
      </c>
      <c r="Z20" s="89" t="s">
        <v>690</v>
      </c>
      <c r="AA20" s="89" t="s">
        <v>690</v>
      </c>
    </row>
    <row r="21" spans="1:27" ht="14.25" customHeight="1">
      <c r="A21" s="89" t="s">
        <v>405</v>
      </c>
      <c r="B21" s="99" t="e">
        <f>#REF!</f>
        <v>#REF!</v>
      </c>
      <c r="C21" s="89" t="s">
        <v>460</v>
      </c>
      <c r="F21" s="97"/>
      <c r="H21" s="96"/>
      <c r="I21" s="96"/>
      <c r="L21" s="89" t="s">
        <v>285</v>
      </c>
      <c r="M21" s="89">
        <v>20</v>
      </c>
      <c r="N21" s="89" t="s">
        <v>679</v>
      </c>
      <c r="O21" s="89" t="s">
        <v>681</v>
      </c>
      <c r="P21" s="89" t="s">
        <v>681</v>
      </c>
      <c r="Q21" s="89" t="s">
        <v>681</v>
      </c>
      <c r="R21" s="89" t="s">
        <v>681</v>
      </c>
      <c r="S21" s="89" t="s">
        <v>679</v>
      </c>
      <c r="T21" s="89" t="s">
        <v>668</v>
      </c>
      <c r="U21" s="89" t="s">
        <v>690</v>
      </c>
      <c r="V21" s="89" t="s">
        <v>690</v>
      </c>
      <c r="W21" s="89" t="s">
        <v>690</v>
      </c>
      <c r="X21" s="89" t="s">
        <v>690</v>
      </c>
      <c r="Y21" s="89" t="s">
        <v>690</v>
      </c>
      <c r="Z21" s="89" t="s">
        <v>690</v>
      </c>
      <c r="AA21" s="89" t="s">
        <v>686</v>
      </c>
    </row>
    <row r="22" spans="1:27" ht="14.25" customHeight="1">
      <c r="A22" s="89" t="s">
        <v>404</v>
      </c>
      <c r="B22" s="99" t="e">
        <f>#REF!</f>
        <v>#REF!</v>
      </c>
      <c r="C22" s="89" t="s">
        <v>460</v>
      </c>
      <c r="F22" s="97"/>
      <c r="H22" s="96"/>
      <c r="I22" s="96"/>
      <c r="L22" s="89" t="s">
        <v>574</v>
      </c>
      <c r="M22" s="89">
        <v>21</v>
      </c>
      <c r="N22" s="89" t="s">
        <v>681</v>
      </c>
      <c r="O22" s="89" t="s">
        <v>679</v>
      </c>
      <c r="P22" s="89" t="s">
        <v>679</v>
      </c>
      <c r="Q22" s="89" t="s">
        <v>679</v>
      </c>
      <c r="R22" s="89" t="s">
        <v>679</v>
      </c>
      <c r="S22" s="89" t="s">
        <v>679</v>
      </c>
      <c r="T22" s="89" t="s">
        <v>668</v>
      </c>
      <c r="U22" s="89" t="s">
        <v>690</v>
      </c>
      <c r="V22" s="89" t="s">
        <v>690</v>
      </c>
      <c r="W22" s="89" t="s">
        <v>690</v>
      </c>
      <c r="X22" s="89" t="s">
        <v>690</v>
      </c>
      <c r="Y22" s="89" t="s">
        <v>690</v>
      </c>
      <c r="Z22" s="89" t="s">
        <v>690</v>
      </c>
      <c r="AA22" s="89" t="s">
        <v>314</v>
      </c>
    </row>
    <row r="23" spans="1:27" ht="14.25" customHeight="1">
      <c r="A23" s="89" t="s">
        <v>406</v>
      </c>
      <c r="B23" s="99" t="e">
        <f>#REF!</f>
        <v>#REF!</v>
      </c>
      <c r="C23" s="89" t="s">
        <v>460</v>
      </c>
      <c r="F23" s="97"/>
      <c r="H23" s="96"/>
      <c r="I23" s="96"/>
      <c r="L23" s="89" t="s">
        <v>523</v>
      </c>
      <c r="M23" s="89">
        <v>22</v>
      </c>
      <c r="N23" s="89" t="s">
        <v>681</v>
      </c>
      <c r="O23" s="89" t="s">
        <v>681</v>
      </c>
      <c r="P23" s="89" t="s">
        <v>681</v>
      </c>
      <c r="Q23" s="89" t="s">
        <v>681</v>
      </c>
      <c r="R23" s="89" t="s">
        <v>681</v>
      </c>
      <c r="S23" s="89" t="s">
        <v>681</v>
      </c>
      <c r="T23" s="89" t="s">
        <v>684</v>
      </c>
      <c r="U23" s="89" t="s">
        <v>690</v>
      </c>
      <c r="V23" s="89" t="s">
        <v>690</v>
      </c>
      <c r="W23" s="89" t="s">
        <v>690</v>
      </c>
      <c r="X23" s="89" t="s">
        <v>690</v>
      </c>
      <c r="Y23" s="89" t="s">
        <v>690</v>
      </c>
      <c r="Z23" s="89" t="s">
        <v>690</v>
      </c>
      <c r="AA23" s="89" t="s">
        <v>693</v>
      </c>
    </row>
    <row r="24" spans="1:27" ht="14.25" customHeight="1">
      <c r="A24" s="89" t="s">
        <v>407</v>
      </c>
      <c r="B24" s="99" t="e">
        <f>#REF!</f>
        <v>#REF!</v>
      </c>
      <c r="C24" s="89" t="s">
        <v>460</v>
      </c>
      <c r="F24" s="97"/>
      <c r="H24" s="96"/>
      <c r="I24" s="96"/>
      <c r="L24" s="89" t="s">
        <v>286</v>
      </c>
      <c r="M24" s="89">
        <v>23</v>
      </c>
      <c r="N24" s="89" t="s">
        <v>681</v>
      </c>
      <c r="O24" s="89" t="s">
        <v>681</v>
      </c>
      <c r="P24" s="89" t="s">
        <v>681</v>
      </c>
      <c r="Q24" s="89" t="s">
        <v>681</v>
      </c>
      <c r="R24" s="89" t="s">
        <v>679</v>
      </c>
      <c r="S24" s="89" t="s">
        <v>679</v>
      </c>
      <c r="T24" s="89" t="s">
        <v>668</v>
      </c>
      <c r="U24" s="89" t="s">
        <v>690</v>
      </c>
      <c r="V24" s="89" t="s">
        <v>690</v>
      </c>
      <c r="W24" s="89" t="s">
        <v>690</v>
      </c>
      <c r="X24" s="89" t="s">
        <v>690</v>
      </c>
      <c r="Y24" s="89" t="s">
        <v>690</v>
      </c>
      <c r="Z24" s="89" t="s">
        <v>690</v>
      </c>
      <c r="AA24" s="89" t="s">
        <v>688</v>
      </c>
    </row>
    <row r="25" spans="1:27" ht="14.25" customHeight="1">
      <c r="A25" s="89" t="s">
        <v>444</v>
      </c>
      <c r="B25" s="99" t="e">
        <f>#REF!</f>
        <v>#REF!</v>
      </c>
      <c r="C25" s="89" t="s">
        <v>460</v>
      </c>
      <c r="F25" s="97"/>
      <c r="H25" s="96"/>
      <c r="I25" s="96"/>
      <c r="L25" s="89" t="s">
        <v>287</v>
      </c>
      <c r="M25" s="89">
        <v>24</v>
      </c>
      <c r="N25" s="89" t="s">
        <v>681</v>
      </c>
      <c r="O25" s="89" t="s">
        <v>681</v>
      </c>
      <c r="P25" s="89" t="s">
        <v>681</v>
      </c>
      <c r="Q25" s="89" t="s">
        <v>681</v>
      </c>
      <c r="R25" s="89" t="s">
        <v>679</v>
      </c>
      <c r="S25" s="89" t="s">
        <v>679</v>
      </c>
      <c r="T25" s="89" t="s">
        <v>668</v>
      </c>
      <c r="U25" s="89" t="s">
        <v>690</v>
      </c>
      <c r="V25" s="89" t="s">
        <v>690</v>
      </c>
      <c r="W25" s="89" t="s">
        <v>690</v>
      </c>
      <c r="X25" s="89" t="s">
        <v>690</v>
      </c>
      <c r="Y25" s="89" t="s">
        <v>690</v>
      </c>
      <c r="Z25" s="89" t="s">
        <v>690</v>
      </c>
      <c r="AA25" s="89" t="s">
        <v>688</v>
      </c>
    </row>
    <row r="26" spans="1:27" ht="14.25" customHeight="1">
      <c r="A26" s="89" t="s">
        <v>456</v>
      </c>
      <c r="B26" s="99" t="e">
        <f>#REF!</f>
        <v>#REF!</v>
      </c>
      <c r="C26" s="89" t="s">
        <v>460</v>
      </c>
      <c r="F26" s="97"/>
      <c r="H26" s="96"/>
      <c r="I26" s="96"/>
      <c r="L26" s="89" t="s">
        <v>288</v>
      </c>
      <c r="M26" s="89">
        <v>25</v>
      </c>
      <c r="N26" s="89" t="s">
        <v>681</v>
      </c>
      <c r="O26" s="89" t="s">
        <v>681</v>
      </c>
      <c r="P26" s="89" t="s">
        <v>681</v>
      </c>
      <c r="Q26" s="89" t="s">
        <v>681</v>
      </c>
      <c r="R26" s="89" t="s">
        <v>679</v>
      </c>
      <c r="S26" s="89" t="s">
        <v>681</v>
      </c>
      <c r="T26" s="89" t="s">
        <v>668</v>
      </c>
      <c r="U26" s="89" t="s">
        <v>690</v>
      </c>
      <c r="V26" s="89" t="s">
        <v>690</v>
      </c>
      <c r="W26" s="89" t="s">
        <v>690</v>
      </c>
      <c r="X26" s="89" t="s">
        <v>690</v>
      </c>
      <c r="Y26" s="89" t="s">
        <v>690</v>
      </c>
      <c r="Z26" s="89" t="s">
        <v>690</v>
      </c>
      <c r="AA26" s="89" t="s">
        <v>689</v>
      </c>
    </row>
    <row r="27" spans="1:27" ht="14.25" customHeight="1">
      <c r="A27" s="89" t="s">
        <v>408</v>
      </c>
      <c r="B27" s="99" t="e">
        <f>#REF!</f>
        <v>#REF!</v>
      </c>
      <c r="C27" s="89" t="s">
        <v>460</v>
      </c>
      <c r="F27" s="97"/>
      <c r="H27" s="96"/>
      <c r="I27" s="96"/>
      <c r="L27" s="89" t="s">
        <v>289</v>
      </c>
      <c r="M27" s="89">
        <v>26</v>
      </c>
      <c r="N27" s="89" t="s">
        <v>681</v>
      </c>
      <c r="O27" s="89" t="s">
        <v>681</v>
      </c>
      <c r="P27" s="89" t="s">
        <v>681</v>
      </c>
      <c r="Q27" s="89" t="s">
        <v>681</v>
      </c>
      <c r="R27" s="89" t="s">
        <v>679</v>
      </c>
      <c r="S27" s="89" t="s">
        <v>679</v>
      </c>
      <c r="T27" s="89" t="s">
        <v>668</v>
      </c>
      <c r="U27" s="89" t="s">
        <v>690</v>
      </c>
      <c r="V27" s="89" t="s">
        <v>690</v>
      </c>
      <c r="W27" s="89" t="s">
        <v>690</v>
      </c>
      <c r="X27" s="89" t="s">
        <v>690</v>
      </c>
      <c r="Y27" s="89" t="s">
        <v>690</v>
      </c>
      <c r="Z27" s="89" t="s">
        <v>690</v>
      </c>
      <c r="AA27" s="89" t="s">
        <v>688</v>
      </c>
    </row>
    <row r="28" spans="1:27" ht="14.25" customHeight="1">
      <c r="A28" s="89" t="s">
        <v>409</v>
      </c>
      <c r="B28" s="99" t="e">
        <f>#REF!</f>
        <v>#REF!</v>
      </c>
      <c r="C28" s="89" t="s">
        <v>460</v>
      </c>
      <c r="F28" s="97"/>
      <c r="H28" s="96"/>
      <c r="I28" s="96"/>
      <c r="L28" s="89" t="s">
        <v>290</v>
      </c>
      <c r="M28" s="89">
        <v>27</v>
      </c>
      <c r="N28" s="89" t="s">
        <v>681</v>
      </c>
      <c r="O28" s="89" t="s">
        <v>681</v>
      </c>
      <c r="P28" s="89" t="s">
        <v>681</v>
      </c>
      <c r="Q28" s="89" t="s">
        <v>681</v>
      </c>
      <c r="R28" s="89" t="s">
        <v>681</v>
      </c>
      <c r="S28" s="89" t="s">
        <v>679</v>
      </c>
      <c r="T28" s="89" t="s">
        <v>668</v>
      </c>
      <c r="U28" s="89" t="s">
        <v>690</v>
      </c>
      <c r="V28" s="89" t="s">
        <v>690</v>
      </c>
      <c r="W28" s="89" t="s">
        <v>690</v>
      </c>
      <c r="X28" s="89" t="s">
        <v>690</v>
      </c>
      <c r="Y28" s="89" t="s">
        <v>690</v>
      </c>
      <c r="Z28" s="89" t="s">
        <v>690</v>
      </c>
      <c r="AA28" s="89" t="s">
        <v>687</v>
      </c>
    </row>
    <row r="29" spans="1:27" ht="14.25" customHeight="1">
      <c r="A29" s="89" t="s">
        <v>410</v>
      </c>
      <c r="B29" s="99" t="e">
        <f>#REF!</f>
        <v>#REF!</v>
      </c>
      <c r="C29" s="89" t="s">
        <v>460</v>
      </c>
      <c r="F29" s="97"/>
      <c r="H29" s="96"/>
      <c r="I29" s="96"/>
      <c r="L29" s="89" t="s">
        <v>291</v>
      </c>
      <c r="M29" s="89">
        <v>28</v>
      </c>
      <c r="N29" s="89" t="s">
        <v>681</v>
      </c>
      <c r="O29" s="89" t="s">
        <v>681</v>
      </c>
      <c r="P29" s="89" t="s">
        <v>681</v>
      </c>
      <c r="Q29" s="89" t="s">
        <v>681</v>
      </c>
      <c r="R29" s="89" t="s">
        <v>681</v>
      </c>
      <c r="S29" s="89" t="s">
        <v>679</v>
      </c>
      <c r="T29" s="89" t="s">
        <v>668</v>
      </c>
      <c r="U29" s="89" t="s">
        <v>690</v>
      </c>
      <c r="V29" s="89" t="s">
        <v>690</v>
      </c>
      <c r="W29" s="89" t="s">
        <v>690</v>
      </c>
      <c r="X29" s="89" t="s">
        <v>690</v>
      </c>
      <c r="Y29" s="89" t="s">
        <v>690</v>
      </c>
      <c r="Z29" s="89" t="s">
        <v>690</v>
      </c>
      <c r="AA29" s="89" t="s">
        <v>687</v>
      </c>
    </row>
    <row r="30" spans="1:27" ht="14.25" customHeight="1">
      <c r="A30" s="89" t="s">
        <v>445</v>
      </c>
      <c r="B30" s="99" t="e">
        <f>#REF!</f>
        <v>#REF!</v>
      </c>
      <c r="C30" s="89" t="s">
        <v>460</v>
      </c>
      <c r="F30" s="97"/>
      <c r="H30" s="96"/>
      <c r="I30" s="96"/>
      <c r="L30" s="89" t="s">
        <v>292</v>
      </c>
      <c r="M30" s="89">
        <v>29</v>
      </c>
      <c r="N30" s="89" t="s">
        <v>679</v>
      </c>
      <c r="O30" s="89" t="s">
        <v>679</v>
      </c>
      <c r="P30" s="89" t="s">
        <v>679</v>
      </c>
      <c r="Q30" s="89" t="s">
        <v>679</v>
      </c>
      <c r="R30" s="89" t="s">
        <v>679</v>
      </c>
      <c r="S30" s="89" t="s">
        <v>679</v>
      </c>
      <c r="T30" s="89" t="s">
        <v>672</v>
      </c>
      <c r="U30" s="89" t="s">
        <v>690</v>
      </c>
      <c r="V30" s="89" t="s">
        <v>690</v>
      </c>
      <c r="W30" s="89" t="s">
        <v>690</v>
      </c>
      <c r="X30" s="89" t="s">
        <v>690</v>
      </c>
      <c r="Y30" s="89" t="s">
        <v>690</v>
      </c>
      <c r="Z30" s="89" t="s">
        <v>690</v>
      </c>
      <c r="AA30" s="89" t="s">
        <v>690</v>
      </c>
    </row>
    <row r="31" spans="1:27" ht="14.25" customHeight="1">
      <c r="A31" s="89" t="s">
        <v>411</v>
      </c>
      <c r="B31" s="99" t="e">
        <f>#REF!</f>
        <v>#REF!</v>
      </c>
      <c r="C31" s="89" t="s">
        <v>460</v>
      </c>
      <c r="F31" s="97"/>
      <c r="H31" s="96"/>
      <c r="I31" s="96"/>
      <c r="L31" s="89" t="s">
        <v>293</v>
      </c>
      <c r="M31" s="89">
        <v>30</v>
      </c>
      <c r="N31" s="89" t="s">
        <v>679</v>
      </c>
      <c r="O31" s="89" t="s">
        <v>679</v>
      </c>
      <c r="P31" s="89" t="s">
        <v>679</v>
      </c>
      <c r="Q31" s="89" t="s">
        <v>679</v>
      </c>
      <c r="R31" s="89" t="s">
        <v>679</v>
      </c>
      <c r="S31" s="89" t="s">
        <v>679</v>
      </c>
      <c r="T31" s="89" t="s">
        <v>672</v>
      </c>
      <c r="U31" s="89" t="s">
        <v>695</v>
      </c>
      <c r="V31" s="89" t="s">
        <v>695</v>
      </c>
      <c r="W31" s="89" t="s">
        <v>695</v>
      </c>
      <c r="X31" s="89" t="s">
        <v>695</v>
      </c>
      <c r="Y31" s="89" t="s">
        <v>695</v>
      </c>
      <c r="Z31" s="89" t="s">
        <v>695</v>
      </c>
      <c r="AA31" s="89" t="s">
        <v>695</v>
      </c>
    </row>
    <row r="32" spans="1:27" ht="14.25" customHeight="1">
      <c r="A32" s="89" t="s">
        <v>412</v>
      </c>
      <c r="B32" s="99" t="e">
        <f>#REF!</f>
        <v>#REF!</v>
      </c>
      <c r="C32" s="89" t="s">
        <v>460</v>
      </c>
      <c r="F32" s="97"/>
      <c r="H32" s="96"/>
      <c r="I32" s="96"/>
      <c r="L32" s="89" t="s">
        <v>653</v>
      </c>
      <c r="M32" s="89">
        <v>31</v>
      </c>
      <c r="N32" s="89" t="s">
        <v>679</v>
      </c>
      <c r="O32" s="89" t="s">
        <v>679</v>
      </c>
      <c r="P32" s="89" t="s">
        <v>679</v>
      </c>
      <c r="Q32" s="89" t="s">
        <v>679</v>
      </c>
      <c r="R32" s="89" t="s">
        <v>679</v>
      </c>
      <c r="S32" s="89" t="s">
        <v>679</v>
      </c>
      <c r="T32" s="89" t="s">
        <v>672</v>
      </c>
      <c r="U32" s="89" t="s">
        <v>695</v>
      </c>
      <c r="V32" s="89" t="s">
        <v>695</v>
      </c>
      <c r="W32" s="89" t="s">
        <v>695</v>
      </c>
      <c r="X32" s="89" t="s">
        <v>695</v>
      </c>
      <c r="Y32" s="89" t="s">
        <v>695</v>
      </c>
      <c r="Z32" s="89" t="s">
        <v>695</v>
      </c>
      <c r="AA32" s="89" t="s">
        <v>695</v>
      </c>
    </row>
    <row r="33" spans="1:27" ht="14.25" customHeight="1">
      <c r="A33" s="89" t="s">
        <v>413</v>
      </c>
      <c r="B33" s="99" t="e">
        <f>#REF!</f>
        <v>#REF!</v>
      </c>
      <c r="C33" s="89" t="s">
        <v>460</v>
      </c>
      <c r="F33" s="97"/>
      <c r="H33" s="96"/>
      <c r="I33" s="96"/>
      <c r="L33" s="89" t="s">
        <v>573</v>
      </c>
      <c r="M33" s="89">
        <v>32</v>
      </c>
      <c r="N33" s="89" t="s">
        <v>313</v>
      </c>
      <c r="O33" s="89" t="s">
        <v>313</v>
      </c>
      <c r="P33" s="89" t="s">
        <v>313</v>
      </c>
      <c r="Q33" s="89" t="s">
        <v>313</v>
      </c>
      <c r="R33" s="89" t="s">
        <v>313</v>
      </c>
      <c r="S33" s="89" t="s">
        <v>313</v>
      </c>
      <c r="T33" s="89" t="s">
        <v>668</v>
      </c>
      <c r="U33" s="89" t="s">
        <v>314</v>
      </c>
      <c r="V33" s="89" t="s">
        <v>314</v>
      </c>
      <c r="W33" s="89" t="s">
        <v>314</v>
      </c>
      <c r="X33" s="89" t="s">
        <v>314</v>
      </c>
      <c r="Y33" s="89" t="s">
        <v>314</v>
      </c>
      <c r="Z33" s="89" t="s">
        <v>314</v>
      </c>
      <c r="AA33" s="89" t="s">
        <v>314</v>
      </c>
    </row>
    <row r="34" spans="1:27" ht="14.25" customHeight="1">
      <c r="A34" s="89" t="s">
        <v>446</v>
      </c>
      <c r="B34" s="99" t="e">
        <f>#REF!</f>
        <v>#REF!</v>
      </c>
      <c r="C34" s="89" t="s">
        <v>460</v>
      </c>
      <c r="F34" s="97"/>
      <c r="H34" s="96"/>
      <c r="I34" s="96"/>
      <c r="L34" s="89" t="s">
        <v>295</v>
      </c>
      <c r="M34" s="89">
        <v>33</v>
      </c>
      <c r="N34" s="89" t="s">
        <v>679</v>
      </c>
      <c r="O34" s="89" t="s">
        <v>679</v>
      </c>
      <c r="P34" s="89" t="s">
        <v>679</v>
      </c>
      <c r="Q34" s="89" t="s">
        <v>679</v>
      </c>
      <c r="R34" s="89" t="s">
        <v>679</v>
      </c>
      <c r="S34" s="89" t="s">
        <v>679</v>
      </c>
      <c r="T34" s="89" t="s">
        <v>672</v>
      </c>
      <c r="U34" s="89" t="s">
        <v>690</v>
      </c>
      <c r="V34" s="89" t="s">
        <v>690</v>
      </c>
      <c r="W34" s="89" t="s">
        <v>690</v>
      </c>
      <c r="X34" s="89" t="s">
        <v>690</v>
      </c>
      <c r="Y34" s="89" t="s">
        <v>690</v>
      </c>
      <c r="Z34" s="89" t="s">
        <v>690</v>
      </c>
      <c r="AA34" s="89" t="s">
        <v>690</v>
      </c>
    </row>
    <row r="35" spans="1:27" ht="14.25" customHeight="1">
      <c r="A35" s="89" t="s">
        <v>414</v>
      </c>
      <c r="B35" s="99" t="e">
        <f>#REF!</f>
        <v>#REF!</v>
      </c>
      <c r="C35" s="89" t="s">
        <v>461</v>
      </c>
      <c r="F35" s="97"/>
      <c r="H35" s="96"/>
      <c r="I35" s="96"/>
      <c r="L35" s="89" t="s">
        <v>296</v>
      </c>
      <c r="M35" s="89">
        <v>34</v>
      </c>
      <c r="N35" s="89" t="s">
        <v>679</v>
      </c>
      <c r="O35" s="89" t="s">
        <v>679</v>
      </c>
      <c r="P35" s="89" t="s">
        <v>679</v>
      </c>
      <c r="Q35" s="89" t="s">
        <v>679</v>
      </c>
      <c r="R35" s="89" t="s">
        <v>679</v>
      </c>
      <c r="S35" s="89" t="s">
        <v>679</v>
      </c>
      <c r="T35" s="89" t="s">
        <v>672</v>
      </c>
      <c r="U35" s="89" t="s">
        <v>695</v>
      </c>
      <c r="V35" s="89" t="s">
        <v>695</v>
      </c>
      <c r="W35" s="89" t="s">
        <v>695</v>
      </c>
      <c r="X35" s="89" t="s">
        <v>695</v>
      </c>
      <c r="Y35" s="89" t="s">
        <v>695</v>
      </c>
      <c r="Z35" s="89" t="s">
        <v>695</v>
      </c>
      <c r="AA35" s="89" t="s">
        <v>695</v>
      </c>
    </row>
    <row r="36" spans="1:27" ht="14.25" customHeight="1">
      <c r="A36" s="89" t="s">
        <v>415</v>
      </c>
      <c r="B36" s="99" t="e">
        <f>#REF!</f>
        <v>#REF!</v>
      </c>
      <c r="C36" s="89" t="s">
        <v>461</v>
      </c>
      <c r="F36" s="97"/>
      <c r="H36" s="96"/>
      <c r="I36" s="96"/>
      <c r="L36" s="89" t="s">
        <v>297</v>
      </c>
      <c r="M36" s="89">
        <v>35</v>
      </c>
      <c r="N36" s="89" t="s">
        <v>679</v>
      </c>
      <c r="O36" s="89" t="s">
        <v>679</v>
      </c>
      <c r="P36" s="89" t="s">
        <v>679</v>
      </c>
      <c r="Q36" s="89" t="s">
        <v>679</v>
      </c>
      <c r="R36" s="89" t="s">
        <v>679</v>
      </c>
      <c r="S36" s="89" t="s">
        <v>679</v>
      </c>
      <c r="T36" s="89" t="s">
        <v>672</v>
      </c>
      <c r="U36" s="89" t="s">
        <v>695</v>
      </c>
      <c r="V36" s="89" t="s">
        <v>695</v>
      </c>
      <c r="W36" s="89" t="s">
        <v>695</v>
      </c>
      <c r="X36" s="89" t="s">
        <v>695</v>
      </c>
      <c r="Y36" s="89" t="s">
        <v>695</v>
      </c>
      <c r="Z36" s="89" t="s">
        <v>695</v>
      </c>
      <c r="AA36" s="89" t="s">
        <v>695</v>
      </c>
    </row>
    <row r="37" spans="1:27" ht="14.25" customHeight="1">
      <c r="A37" s="89" t="s">
        <v>416</v>
      </c>
      <c r="B37" s="99" t="e">
        <f>#REF!</f>
        <v>#REF!</v>
      </c>
      <c r="C37" s="89" t="s">
        <v>461</v>
      </c>
      <c r="F37" s="97"/>
      <c r="H37" s="96"/>
      <c r="I37" s="96"/>
      <c r="L37" s="89" t="s">
        <v>329</v>
      </c>
      <c r="M37" s="89">
        <v>36</v>
      </c>
      <c r="N37" s="89" t="s">
        <v>313</v>
      </c>
      <c r="O37" s="89" t="s">
        <v>313</v>
      </c>
      <c r="P37" s="89" t="s">
        <v>313</v>
      </c>
      <c r="Q37" s="89" t="s">
        <v>313</v>
      </c>
      <c r="R37" s="89" t="s">
        <v>313</v>
      </c>
      <c r="S37" s="89" t="s">
        <v>313</v>
      </c>
      <c r="T37" s="89" t="s">
        <v>668</v>
      </c>
      <c r="U37" s="89" t="s">
        <v>314</v>
      </c>
      <c r="V37" s="89" t="s">
        <v>314</v>
      </c>
      <c r="W37" s="89" t="s">
        <v>314</v>
      </c>
      <c r="X37" s="89" t="s">
        <v>314</v>
      </c>
      <c r="Y37" s="89" t="s">
        <v>314</v>
      </c>
      <c r="Z37" s="89" t="s">
        <v>314</v>
      </c>
      <c r="AA37" s="89" t="s">
        <v>314</v>
      </c>
    </row>
    <row r="38" spans="1:27" ht="14.25" customHeight="1">
      <c r="A38" s="89" t="s">
        <v>417</v>
      </c>
      <c r="B38" s="99" t="e">
        <f>#REF!</f>
        <v>#REF!</v>
      </c>
      <c r="C38" s="89" t="s">
        <v>461</v>
      </c>
      <c r="F38" s="97"/>
      <c r="H38" s="96"/>
      <c r="I38" s="96"/>
      <c r="L38" s="89" t="s">
        <v>298</v>
      </c>
      <c r="M38" s="89">
        <v>37</v>
      </c>
      <c r="N38" s="89" t="s">
        <v>313</v>
      </c>
      <c r="O38" s="89" t="s">
        <v>313</v>
      </c>
      <c r="P38" s="89" t="s">
        <v>313</v>
      </c>
      <c r="Q38" s="89" t="s">
        <v>313</v>
      </c>
      <c r="R38" s="89" t="s">
        <v>313</v>
      </c>
      <c r="S38" s="89" t="s">
        <v>313</v>
      </c>
      <c r="T38" s="89" t="s">
        <v>668</v>
      </c>
      <c r="U38" s="89" t="s">
        <v>314</v>
      </c>
      <c r="V38" s="89" t="s">
        <v>314</v>
      </c>
      <c r="W38" s="89" t="s">
        <v>314</v>
      </c>
      <c r="X38" s="89" t="s">
        <v>314</v>
      </c>
      <c r="Y38" s="89" t="s">
        <v>314</v>
      </c>
      <c r="Z38" s="89" t="s">
        <v>314</v>
      </c>
      <c r="AA38" s="89" t="s">
        <v>314</v>
      </c>
    </row>
    <row r="39" spans="1:27" ht="14.25" customHeight="1">
      <c r="A39" s="89" t="s">
        <v>447</v>
      </c>
      <c r="B39" s="99" t="e">
        <f>#REF!</f>
        <v>#REF!</v>
      </c>
      <c r="C39" s="89" t="s">
        <v>461</v>
      </c>
      <c r="F39" s="97"/>
      <c r="H39" s="96"/>
      <c r="I39" s="96"/>
      <c r="L39" s="89" t="s">
        <v>299</v>
      </c>
      <c r="M39" s="89">
        <v>38</v>
      </c>
      <c r="N39" s="89" t="s">
        <v>313</v>
      </c>
      <c r="O39" s="89" t="s">
        <v>313</v>
      </c>
      <c r="P39" s="89" t="s">
        <v>313</v>
      </c>
      <c r="Q39" s="89" t="s">
        <v>313</v>
      </c>
      <c r="R39" s="89" t="s">
        <v>313</v>
      </c>
      <c r="S39" s="89" t="s">
        <v>313</v>
      </c>
      <c r="T39" s="89" t="s">
        <v>668</v>
      </c>
      <c r="U39" s="89" t="s">
        <v>314</v>
      </c>
      <c r="V39" s="89" t="s">
        <v>314</v>
      </c>
      <c r="W39" s="89" t="s">
        <v>314</v>
      </c>
      <c r="X39" s="89" t="s">
        <v>314</v>
      </c>
      <c r="Y39" s="89" t="s">
        <v>314</v>
      </c>
      <c r="Z39" s="89" t="s">
        <v>314</v>
      </c>
      <c r="AA39" s="89" t="s">
        <v>314</v>
      </c>
    </row>
    <row r="40" spans="1:27" ht="14.25" customHeight="1">
      <c r="A40" s="89" t="s">
        <v>457</v>
      </c>
      <c r="B40" s="99" t="e">
        <f>#REF!</f>
        <v>#REF!</v>
      </c>
      <c r="C40" s="89" t="s">
        <v>461</v>
      </c>
      <c r="F40" s="97"/>
      <c r="H40" s="96"/>
      <c r="I40" s="96"/>
      <c r="L40" s="89" t="s">
        <v>300</v>
      </c>
      <c r="M40" s="89">
        <v>39</v>
      </c>
      <c r="N40" s="89" t="s">
        <v>313</v>
      </c>
      <c r="O40" s="89" t="s">
        <v>313</v>
      </c>
      <c r="P40" s="89" t="s">
        <v>313</v>
      </c>
      <c r="Q40" s="89" t="s">
        <v>313</v>
      </c>
      <c r="R40" s="89" t="s">
        <v>313</v>
      </c>
      <c r="S40" s="89" t="s">
        <v>313</v>
      </c>
      <c r="T40" s="89" t="s">
        <v>668</v>
      </c>
      <c r="U40" s="89" t="s">
        <v>314</v>
      </c>
      <c r="V40" s="89" t="s">
        <v>314</v>
      </c>
      <c r="W40" s="89" t="s">
        <v>314</v>
      </c>
      <c r="X40" s="89" t="s">
        <v>314</v>
      </c>
      <c r="Y40" s="89" t="s">
        <v>314</v>
      </c>
      <c r="Z40" s="89" t="s">
        <v>314</v>
      </c>
      <c r="AA40" s="89" t="s">
        <v>314</v>
      </c>
    </row>
    <row r="41" spans="1:27" ht="14.25" customHeight="1">
      <c r="A41" s="89" t="s">
        <v>418</v>
      </c>
      <c r="B41" s="99" t="e">
        <f>#REF!</f>
        <v>#REF!</v>
      </c>
      <c r="C41" s="89" t="s">
        <v>461</v>
      </c>
      <c r="F41" s="97"/>
      <c r="L41" s="89" t="s">
        <v>294</v>
      </c>
      <c r="M41" s="89">
        <v>40</v>
      </c>
      <c r="N41" s="89" t="s">
        <v>313</v>
      </c>
      <c r="O41" s="89" t="s">
        <v>313</v>
      </c>
      <c r="P41" s="89" t="s">
        <v>313</v>
      </c>
      <c r="Q41" s="89" t="s">
        <v>313</v>
      </c>
      <c r="R41" s="89" t="s">
        <v>313</v>
      </c>
      <c r="S41" s="89" t="s">
        <v>313</v>
      </c>
      <c r="T41" s="89" t="s">
        <v>668</v>
      </c>
      <c r="U41" s="168" t="s">
        <v>682</v>
      </c>
      <c r="V41" s="168" t="s">
        <v>682</v>
      </c>
      <c r="W41" s="168" t="s">
        <v>682</v>
      </c>
      <c r="X41" s="168" t="s">
        <v>682</v>
      </c>
      <c r="Y41" s="168" t="s">
        <v>682</v>
      </c>
      <c r="Z41" s="168" t="s">
        <v>682</v>
      </c>
      <c r="AA41" s="168" t="s">
        <v>682</v>
      </c>
    </row>
    <row r="42" spans="1:27" ht="14.25" customHeight="1">
      <c r="A42" s="89" t="s">
        <v>419</v>
      </c>
      <c r="B42" s="99" t="e">
        <f>#REF!</f>
        <v>#REF!</v>
      </c>
      <c r="C42" s="89" t="s">
        <v>461</v>
      </c>
      <c r="F42" s="97"/>
      <c r="L42" s="89" t="s">
        <v>240</v>
      </c>
      <c r="M42" s="89">
        <v>41</v>
      </c>
      <c r="N42" s="89" t="s">
        <v>313</v>
      </c>
      <c r="O42" s="89" t="s">
        <v>313</v>
      </c>
      <c r="P42" s="89" t="s">
        <v>313</v>
      </c>
      <c r="Q42" s="89" t="s">
        <v>313</v>
      </c>
      <c r="R42" s="89" t="s">
        <v>313</v>
      </c>
      <c r="S42" s="89" t="s">
        <v>313</v>
      </c>
      <c r="T42" s="89" t="s">
        <v>668</v>
      </c>
      <c r="U42" s="89" t="s">
        <v>314</v>
      </c>
      <c r="V42" s="89" t="s">
        <v>314</v>
      </c>
      <c r="W42" s="89" t="s">
        <v>314</v>
      </c>
      <c r="X42" s="89" t="s">
        <v>314</v>
      </c>
      <c r="Y42" s="89" t="s">
        <v>314</v>
      </c>
      <c r="Z42" s="89" t="s">
        <v>314</v>
      </c>
      <c r="AA42" s="89" t="s">
        <v>314</v>
      </c>
    </row>
    <row r="43" spans="1:27" ht="14.25" customHeight="1">
      <c r="A43" s="89" t="s">
        <v>420</v>
      </c>
      <c r="B43" s="99" t="e">
        <f>#REF!</f>
        <v>#REF!</v>
      </c>
      <c r="C43" s="89" t="s">
        <v>461</v>
      </c>
      <c r="F43" s="97"/>
    </row>
    <row r="44" spans="1:27" ht="14.25" customHeight="1">
      <c r="A44" s="89" t="s">
        <v>448</v>
      </c>
      <c r="B44" s="99" t="e">
        <f>#REF!</f>
        <v>#REF!</v>
      </c>
      <c r="C44" s="89" t="s">
        <v>461</v>
      </c>
      <c r="F44" s="97"/>
    </row>
    <row r="45" spans="1:27" ht="14.25" customHeight="1">
      <c r="A45" s="89" t="s">
        <v>421</v>
      </c>
      <c r="B45" s="99" t="e">
        <f>#REF!</f>
        <v>#REF!</v>
      </c>
      <c r="C45" s="89" t="s">
        <v>461</v>
      </c>
      <c r="F45" s="97"/>
    </row>
    <row r="46" spans="1:27" ht="14.25" customHeight="1">
      <c r="A46" s="89" t="s">
        <v>422</v>
      </c>
      <c r="B46" s="99" t="e">
        <f>#REF!</f>
        <v>#REF!</v>
      </c>
      <c r="C46" s="89" t="s">
        <v>461</v>
      </c>
      <c r="F46" s="97"/>
    </row>
    <row r="47" spans="1:27" ht="14.25" customHeight="1">
      <c r="A47" s="89" t="s">
        <v>423</v>
      </c>
      <c r="B47" s="99" t="e">
        <f>#REF!</f>
        <v>#REF!</v>
      </c>
      <c r="C47" s="89" t="s">
        <v>461</v>
      </c>
      <c r="F47" s="97"/>
    </row>
    <row r="48" spans="1:27" ht="14.25" customHeight="1">
      <c r="A48" s="89" t="s">
        <v>449</v>
      </c>
      <c r="B48" s="99" t="e">
        <f>#REF!</f>
        <v>#REF!</v>
      </c>
      <c r="C48" s="89" t="s">
        <v>461</v>
      </c>
      <c r="F48" s="97"/>
    </row>
    <row r="49" spans="1:6" ht="14.25" customHeight="1">
      <c r="A49" s="89" t="s">
        <v>424</v>
      </c>
      <c r="B49" s="99" t="e">
        <f>#REF!</f>
        <v>#REF!</v>
      </c>
      <c r="C49" s="89" t="s">
        <v>462</v>
      </c>
      <c r="F49" s="97"/>
    </row>
    <row r="50" spans="1:6" ht="14.25" customHeight="1">
      <c r="A50" s="89" t="s">
        <v>425</v>
      </c>
      <c r="B50" s="99" t="e">
        <f>#REF!</f>
        <v>#REF!</v>
      </c>
      <c r="C50" s="89" t="s">
        <v>462</v>
      </c>
      <c r="F50" s="97"/>
    </row>
    <row r="51" spans="1:6" ht="14.25" customHeight="1">
      <c r="A51" s="89" t="s">
        <v>426</v>
      </c>
      <c r="B51" s="99" t="e">
        <f>#REF!</f>
        <v>#REF!</v>
      </c>
      <c r="C51" s="89" t="s">
        <v>462</v>
      </c>
      <c r="F51" s="97"/>
    </row>
    <row r="52" spans="1:6" ht="14.25" customHeight="1">
      <c r="A52" s="89" t="s">
        <v>427</v>
      </c>
      <c r="B52" s="99" t="e">
        <f>#REF!</f>
        <v>#REF!</v>
      </c>
      <c r="C52" s="89" t="s">
        <v>462</v>
      </c>
      <c r="F52" s="97"/>
    </row>
    <row r="53" spans="1:6" ht="14.25" customHeight="1">
      <c r="A53" s="89" t="s">
        <v>450</v>
      </c>
      <c r="B53" s="99" t="e">
        <f>#REF!</f>
        <v>#REF!</v>
      </c>
      <c r="C53" s="89" t="s">
        <v>462</v>
      </c>
      <c r="F53" s="97"/>
    </row>
    <row r="54" spans="1:6" ht="14.25" customHeight="1">
      <c r="A54" s="89" t="s">
        <v>458</v>
      </c>
      <c r="B54" s="99" t="e">
        <f>#REF!</f>
        <v>#REF!</v>
      </c>
      <c r="C54" s="89" t="s">
        <v>462</v>
      </c>
      <c r="F54" s="97"/>
    </row>
    <row r="55" spans="1:6" ht="14.25" customHeight="1">
      <c r="A55" s="89" t="s">
        <v>428</v>
      </c>
      <c r="B55" s="99" t="e">
        <f>#REF!</f>
        <v>#REF!</v>
      </c>
      <c r="C55" s="89" t="s">
        <v>462</v>
      </c>
      <c r="F55" s="97"/>
    </row>
    <row r="56" spans="1:6" ht="14.25" customHeight="1">
      <c r="A56" s="89" t="s">
        <v>429</v>
      </c>
      <c r="B56" s="99" t="e">
        <f>#REF!</f>
        <v>#REF!</v>
      </c>
      <c r="C56" s="89" t="s">
        <v>462</v>
      </c>
      <c r="F56" s="97"/>
    </row>
    <row r="57" spans="1:6" ht="14.25" customHeight="1">
      <c r="A57" s="89" t="s">
        <v>430</v>
      </c>
      <c r="B57" s="99" t="e">
        <f>#REF!</f>
        <v>#REF!</v>
      </c>
      <c r="C57" s="89" t="s">
        <v>462</v>
      </c>
      <c r="F57" s="97"/>
    </row>
    <row r="58" spans="1:6" ht="14.25" customHeight="1">
      <c r="A58" s="89" t="s">
        <v>451</v>
      </c>
      <c r="B58" s="99" t="e">
        <f>#REF!</f>
        <v>#REF!</v>
      </c>
      <c r="C58" s="89" t="s">
        <v>462</v>
      </c>
      <c r="F58" s="97"/>
    </row>
    <row r="59" spans="1:6" ht="14.25" customHeight="1">
      <c r="A59" s="89" t="s">
        <v>431</v>
      </c>
      <c r="B59" s="99" t="e">
        <f>#REF!</f>
        <v>#REF!</v>
      </c>
      <c r="C59" s="89" t="s">
        <v>462</v>
      </c>
      <c r="F59" s="97"/>
    </row>
    <row r="60" spans="1:6" ht="14.25" customHeight="1">
      <c r="A60" s="89" t="s">
        <v>432</v>
      </c>
      <c r="B60" s="99" t="e">
        <f>#REF!</f>
        <v>#REF!</v>
      </c>
      <c r="C60" s="89" t="s">
        <v>462</v>
      </c>
      <c r="F60" s="97"/>
    </row>
    <row r="61" spans="1:6" ht="14.25" customHeight="1">
      <c r="A61" s="89" t="s">
        <v>433</v>
      </c>
      <c r="B61" s="99" t="e">
        <f>#REF!</f>
        <v>#REF!</v>
      </c>
      <c r="C61" s="89" t="s">
        <v>462</v>
      </c>
      <c r="F61" s="97"/>
    </row>
    <row r="62" spans="1:6" ht="14.25" customHeight="1">
      <c r="A62" s="89" t="s">
        <v>452</v>
      </c>
      <c r="B62" s="99" t="e">
        <f>#REF!</f>
        <v>#REF!</v>
      </c>
      <c r="C62" s="89" t="s">
        <v>462</v>
      </c>
      <c r="F62" s="97"/>
    </row>
    <row r="63" spans="1:6" ht="14.25" customHeight="1">
      <c r="A63" s="89" t="s">
        <v>434</v>
      </c>
      <c r="B63" s="99" t="e">
        <f>#REF!</f>
        <v>#REF!</v>
      </c>
      <c r="C63" s="89" t="s">
        <v>463</v>
      </c>
      <c r="F63" s="97"/>
    </row>
    <row r="64" spans="1:6" ht="14.25" customHeight="1">
      <c r="A64" s="89" t="s">
        <v>435</v>
      </c>
      <c r="B64" s="99" t="e">
        <f>#REF!</f>
        <v>#REF!</v>
      </c>
      <c r="C64" s="89" t="s">
        <v>463</v>
      </c>
      <c r="F64" s="97"/>
    </row>
    <row r="65" spans="1:8" ht="14.25" customHeight="1">
      <c r="A65" s="89" t="s">
        <v>436</v>
      </c>
      <c r="B65" s="99" t="e">
        <f>#REF!</f>
        <v>#REF!</v>
      </c>
      <c r="C65" s="89" t="s">
        <v>463</v>
      </c>
      <c r="F65" s="97"/>
    </row>
    <row r="66" spans="1:8" ht="14.25" customHeight="1">
      <c r="A66" s="89" t="s">
        <v>437</v>
      </c>
      <c r="B66" s="99" t="e">
        <f>#REF!</f>
        <v>#REF!</v>
      </c>
      <c r="C66" s="89" t="s">
        <v>463</v>
      </c>
      <c r="F66" s="97"/>
    </row>
    <row r="67" spans="1:8" ht="14.25" customHeight="1">
      <c r="A67" s="89" t="s">
        <v>453</v>
      </c>
      <c r="B67" s="99" t="e">
        <f>#REF!</f>
        <v>#REF!</v>
      </c>
      <c r="C67" s="89" t="s">
        <v>463</v>
      </c>
      <c r="F67" s="97"/>
    </row>
    <row r="68" spans="1:8" ht="14.25" customHeight="1">
      <c r="A68" s="89" t="s">
        <v>459</v>
      </c>
      <c r="B68" s="99" t="e">
        <f>#REF!</f>
        <v>#REF!</v>
      </c>
      <c r="C68" s="89" t="s">
        <v>463</v>
      </c>
      <c r="F68" s="97"/>
    </row>
    <row r="69" spans="1:8" ht="14.25" customHeight="1">
      <c r="A69" s="89" t="s">
        <v>438</v>
      </c>
      <c r="B69" s="99" t="e">
        <f>#REF!</f>
        <v>#REF!</v>
      </c>
      <c r="C69" s="89" t="s">
        <v>463</v>
      </c>
      <c r="F69" s="97"/>
    </row>
    <row r="70" spans="1:8" ht="14.25" customHeight="1">
      <c r="A70" s="89" t="s">
        <v>439</v>
      </c>
      <c r="B70" s="99" t="e">
        <f>#REF!</f>
        <v>#REF!</v>
      </c>
      <c r="C70" s="89" t="s">
        <v>463</v>
      </c>
      <c r="F70" s="97"/>
    </row>
    <row r="71" spans="1:8" ht="14.25" customHeight="1">
      <c r="A71" s="89" t="s">
        <v>440</v>
      </c>
      <c r="B71" s="99" t="e">
        <f>#REF!</f>
        <v>#REF!</v>
      </c>
      <c r="C71" s="89" t="s">
        <v>463</v>
      </c>
      <c r="F71" s="97"/>
    </row>
    <row r="72" spans="1:8" ht="14.25" customHeight="1">
      <c r="A72" s="89" t="s">
        <v>454</v>
      </c>
      <c r="B72" s="99" t="e">
        <f>#REF!</f>
        <v>#REF!</v>
      </c>
      <c r="C72" s="89" t="s">
        <v>463</v>
      </c>
      <c r="F72" s="97"/>
    </row>
    <row r="73" spans="1:8" ht="14.25" customHeight="1">
      <c r="A73" s="89" t="s">
        <v>441</v>
      </c>
      <c r="B73" s="99" t="e">
        <f>#REF!</f>
        <v>#REF!</v>
      </c>
      <c r="C73" s="89" t="s">
        <v>463</v>
      </c>
      <c r="F73" s="97"/>
      <c r="G73" s="89" t="s">
        <v>468</v>
      </c>
    </row>
    <row r="74" spans="1:8" ht="14.25" customHeight="1">
      <c r="A74" s="89" t="s">
        <v>442</v>
      </c>
      <c r="B74" s="99" t="e">
        <f>#REF!</f>
        <v>#REF!</v>
      </c>
      <c r="C74" s="89" t="s">
        <v>463</v>
      </c>
      <c r="F74" s="97"/>
      <c r="G74" s="89" t="s">
        <v>470</v>
      </c>
      <c r="H74" s="89" t="s">
        <v>471</v>
      </c>
    </row>
    <row r="75" spans="1:8" ht="14.25" customHeight="1">
      <c r="A75" s="89" t="s">
        <v>443</v>
      </c>
      <c r="B75" s="99" t="e">
        <f>#REF!</f>
        <v>#REF!</v>
      </c>
      <c r="C75" s="89" t="s">
        <v>463</v>
      </c>
      <c r="F75" s="97"/>
      <c r="G75" s="89" t="s">
        <v>80</v>
      </c>
      <c r="H75" s="89">
        <v>15</v>
      </c>
    </row>
    <row r="76" spans="1:8" ht="14.25" customHeight="1">
      <c r="A76" s="89" t="s">
        <v>455</v>
      </c>
      <c r="B76" s="99" t="e">
        <f>#REF!</f>
        <v>#REF!</v>
      </c>
      <c r="C76" s="89" t="s">
        <v>463</v>
      </c>
      <c r="F76" s="97"/>
      <c r="G76" s="89" t="s">
        <v>81</v>
      </c>
      <c r="H76" s="89">
        <v>15</v>
      </c>
    </row>
    <row r="77" spans="1:8" ht="14.25" customHeight="1">
      <c r="A77" s="89" t="s">
        <v>661</v>
      </c>
      <c r="B77" s="99" t="e">
        <f>#REF!</f>
        <v>#REF!</v>
      </c>
      <c r="C77" s="89" t="s">
        <v>464</v>
      </c>
      <c r="F77" s="98"/>
      <c r="G77" s="89" t="s">
        <v>323</v>
      </c>
      <c r="H77" s="89">
        <v>20</v>
      </c>
    </row>
    <row r="78" spans="1:8" ht="14.25" customHeight="1">
      <c r="A78" s="89" t="s">
        <v>465</v>
      </c>
      <c r="B78" s="99" t="e">
        <f>#REF!</f>
        <v>#REF!</v>
      </c>
      <c r="C78" s="89" t="s">
        <v>466</v>
      </c>
      <c r="G78" s="89" t="s">
        <v>83</v>
      </c>
      <c r="H78" s="89">
        <v>15</v>
      </c>
    </row>
    <row r="79" spans="1:8" ht="14.25" customHeight="1">
      <c r="A79" s="89" t="s">
        <v>469</v>
      </c>
      <c r="B79" s="99" t="e">
        <f>B2</f>
        <v>#REF!</v>
      </c>
      <c r="G79" s="89" t="s">
        <v>82</v>
      </c>
      <c r="H79" s="89">
        <v>15</v>
      </c>
    </row>
    <row r="80" spans="1:8" ht="14.25" customHeight="1">
      <c r="A80" s="89" t="s">
        <v>467</v>
      </c>
      <c r="B80" s="89" t="e">
        <f>VLOOKUP(B79,$G$74:$H$85,2,FALSE)</f>
        <v>#REF!</v>
      </c>
      <c r="G80" s="89" t="s">
        <v>322</v>
      </c>
      <c r="H80" s="89">
        <v>15</v>
      </c>
    </row>
    <row r="81" spans="1:8" ht="14.25" customHeight="1">
      <c r="A81" s="89" t="s">
        <v>658</v>
      </c>
      <c r="B81" s="89">
        <f>'バイオマス依存率(熱利用)'!H49</f>
        <v>0</v>
      </c>
      <c r="G81" s="89" t="s">
        <v>324</v>
      </c>
      <c r="H81" s="89">
        <v>15</v>
      </c>
    </row>
    <row r="82" spans="1:8" ht="14.25" customHeight="1">
      <c r="A82" s="89" t="s">
        <v>659</v>
      </c>
      <c r="B82" s="89">
        <f>'バイオマス依存率(燃料製造)'!H49</f>
        <v>0</v>
      </c>
      <c r="G82" s="89" t="s">
        <v>325</v>
      </c>
      <c r="H82" s="89">
        <v>17</v>
      </c>
    </row>
    <row r="83" spans="1:8" ht="14.25" customHeight="1">
      <c r="A83" s="89" t="s">
        <v>365</v>
      </c>
      <c r="B83" s="89" t="e">
        <f>HLOOKUP($B$2,#REF!,G93,FALSE)</f>
        <v>#REF!</v>
      </c>
      <c r="C83" s="89" t="s">
        <v>384</v>
      </c>
      <c r="G83" s="89" t="s">
        <v>326</v>
      </c>
      <c r="H83" s="89">
        <v>15</v>
      </c>
    </row>
    <row r="84" spans="1:8" ht="14.25" customHeight="1">
      <c r="A84" s="89" t="s">
        <v>366</v>
      </c>
      <c r="B84" s="89" t="e">
        <f>HLOOKUP($B$2,#REF!,G94,FALSE)</f>
        <v>#REF!</v>
      </c>
      <c r="C84" s="89" t="s">
        <v>384</v>
      </c>
      <c r="G84" s="89" t="s">
        <v>327</v>
      </c>
      <c r="H84" s="89">
        <v>20</v>
      </c>
    </row>
    <row r="85" spans="1:8" ht="14.25" customHeight="1">
      <c r="A85" s="89" t="s">
        <v>367</v>
      </c>
      <c r="B85" s="89" t="e">
        <f>HLOOKUP($B$2,#REF!,G95,FALSE)</f>
        <v>#REF!</v>
      </c>
      <c r="C85" s="89" t="s">
        <v>384</v>
      </c>
      <c r="G85" s="89" t="s">
        <v>328</v>
      </c>
      <c r="H85" s="89">
        <v>15</v>
      </c>
    </row>
    <row r="86" spans="1:8" ht="14.25" customHeight="1">
      <c r="A86" s="89" t="s">
        <v>368</v>
      </c>
      <c r="B86" s="89" t="e">
        <f>HLOOKUP($B$2,#REF!,G96,FALSE)</f>
        <v>#REF!</v>
      </c>
      <c r="C86" s="89" t="s">
        <v>384</v>
      </c>
    </row>
    <row r="87" spans="1:8" ht="14.25" customHeight="1">
      <c r="A87" s="89" t="s">
        <v>369</v>
      </c>
      <c r="B87" s="89" t="e">
        <f>HLOOKUP($B$2,#REF!,G97,FALSE)</f>
        <v>#REF!</v>
      </c>
      <c r="C87" s="89" t="s">
        <v>384</v>
      </c>
    </row>
    <row r="88" spans="1:8" ht="14.25" customHeight="1">
      <c r="A88" s="89" t="s">
        <v>370</v>
      </c>
      <c r="B88" s="89" t="e">
        <f>HLOOKUP($B$2,#REF!,G98,FALSE)</f>
        <v>#REF!</v>
      </c>
      <c r="C88" s="89" t="s">
        <v>384</v>
      </c>
    </row>
    <row r="89" spans="1:8" ht="14.25" customHeight="1">
      <c r="A89" s="89" t="s">
        <v>371</v>
      </c>
      <c r="B89" s="89" t="e">
        <f>HLOOKUP($B$2,#REF!,G99,FALSE)</f>
        <v>#REF!</v>
      </c>
      <c r="C89" s="89" t="s">
        <v>384</v>
      </c>
    </row>
    <row r="90" spans="1:8" ht="14.25" customHeight="1">
      <c r="A90" s="89" t="s">
        <v>372</v>
      </c>
      <c r="B90" s="89" t="e">
        <f>HLOOKUP($B$2,#REF!,G100,FALSE)</f>
        <v>#REF!</v>
      </c>
      <c r="C90" s="89" t="s">
        <v>384</v>
      </c>
    </row>
    <row r="91" spans="1:8" ht="14.25" customHeight="1">
      <c r="A91" s="89" t="s">
        <v>373</v>
      </c>
      <c r="B91" s="89" t="e">
        <f>HLOOKUP($B$2,#REF!,G101,FALSE)</f>
        <v>#REF!</v>
      </c>
      <c r="C91" s="89" t="s">
        <v>384</v>
      </c>
      <c r="G91" s="89" t="s">
        <v>375</v>
      </c>
    </row>
    <row r="92" spans="1:8" ht="14.25" customHeight="1">
      <c r="A92" s="89" t="s">
        <v>374</v>
      </c>
      <c r="B92" s="89" t="e">
        <f>HLOOKUP($B$2,#REF!,G102,FALSE)</f>
        <v>#REF!</v>
      </c>
      <c r="C92" s="89" t="s">
        <v>384</v>
      </c>
      <c r="G92" s="89">
        <v>1</v>
      </c>
    </row>
    <row r="93" spans="1:8" ht="14.25" customHeight="1">
      <c r="A93" s="89" t="s">
        <v>376</v>
      </c>
      <c r="B93" s="89" t="e">
        <f>HLOOKUP($B$2,#REF!,データ参照シート!G93,FALSE)</f>
        <v>#REF!</v>
      </c>
      <c r="C93" s="89" t="s">
        <v>383</v>
      </c>
      <c r="G93" s="89">
        <v>2</v>
      </c>
    </row>
    <row r="94" spans="1:8" ht="14.25" customHeight="1">
      <c r="A94" s="89" t="s">
        <v>377</v>
      </c>
      <c r="B94" s="89" t="e">
        <f>HLOOKUP($B$2,#REF!,データ参照シート!G94,FALSE)</f>
        <v>#REF!</v>
      </c>
      <c r="C94" s="89" t="s">
        <v>383</v>
      </c>
      <c r="G94" s="89">
        <v>3</v>
      </c>
    </row>
    <row r="95" spans="1:8" ht="14.25" customHeight="1">
      <c r="A95" s="89" t="s">
        <v>378</v>
      </c>
      <c r="B95" s="89" t="e">
        <f>HLOOKUP($B$2,#REF!,データ参照シート!G95,FALSE)</f>
        <v>#REF!</v>
      </c>
      <c r="C95" s="89" t="s">
        <v>383</v>
      </c>
      <c r="G95" s="89">
        <v>4</v>
      </c>
    </row>
    <row r="96" spans="1:8" ht="14.25" customHeight="1">
      <c r="A96" s="89" t="s">
        <v>379</v>
      </c>
      <c r="B96" s="89" t="e">
        <f>HLOOKUP($B$2,#REF!,データ参照シート!G96,FALSE)</f>
        <v>#REF!</v>
      </c>
      <c r="C96" s="89" t="s">
        <v>383</v>
      </c>
      <c r="G96" s="89">
        <v>5</v>
      </c>
    </row>
    <row r="97" spans="1:11" ht="14.25" customHeight="1">
      <c r="A97" s="89" t="s">
        <v>380</v>
      </c>
      <c r="B97" s="89" t="e">
        <f>HLOOKUP($B$2,#REF!,データ参照シート!G97,FALSE)</f>
        <v>#REF!</v>
      </c>
      <c r="C97" s="89" t="s">
        <v>383</v>
      </c>
      <c r="G97" s="89">
        <v>6</v>
      </c>
    </row>
    <row r="98" spans="1:11" ht="14.25" customHeight="1">
      <c r="A98" s="89" t="s">
        <v>381</v>
      </c>
      <c r="B98" s="89" t="e">
        <f>HLOOKUP($B$2,#REF!,データ参照シート!G98,FALSE)</f>
        <v>#REF!</v>
      </c>
      <c r="C98" s="89" t="s">
        <v>383</v>
      </c>
      <c r="G98" s="89">
        <v>7</v>
      </c>
    </row>
    <row r="99" spans="1:11" ht="14.25" customHeight="1">
      <c r="A99" s="89" t="s">
        <v>382</v>
      </c>
      <c r="B99" s="89" t="e">
        <f>HLOOKUP($B$2,#REF!,データ参照シート!G99,FALSE)</f>
        <v>#REF!</v>
      </c>
      <c r="C99" s="89" t="s">
        <v>383</v>
      </c>
      <c r="G99" s="89">
        <v>8</v>
      </c>
    </row>
    <row r="100" spans="1:11" ht="14.25" customHeight="1">
      <c r="A100" s="89" t="s">
        <v>472</v>
      </c>
      <c r="B100" s="89" t="b">
        <v>1</v>
      </c>
      <c r="C100" s="89">
        <f>IF(B100=TRUE,1000,0)</f>
        <v>1000</v>
      </c>
      <c r="D100" s="89">
        <f>SUM(C100:C103)</f>
        <v>1111</v>
      </c>
      <c r="G100" s="89">
        <v>9</v>
      </c>
    </row>
    <row r="101" spans="1:11" ht="14.25" customHeight="1">
      <c r="A101" s="89" t="s">
        <v>473</v>
      </c>
      <c r="B101" s="89" t="b">
        <v>1</v>
      </c>
      <c r="C101" s="89">
        <f>IF(B101=TRUE,100,0)</f>
        <v>100</v>
      </c>
      <c r="D101" s="98"/>
      <c r="G101" s="89">
        <v>10</v>
      </c>
    </row>
    <row r="102" spans="1:11" ht="14.25" customHeight="1">
      <c r="A102" s="89" t="s">
        <v>474</v>
      </c>
      <c r="B102" s="89" t="b">
        <v>1</v>
      </c>
      <c r="C102" s="89">
        <f>IF(B102=TRUE,10,0)</f>
        <v>10</v>
      </c>
      <c r="G102" s="89">
        <v>11</v>
      </c>
    </row>
    <row r="103" spans="1:11" ht="14.25" customHeight="1">
      <c r="A103" s="89" t="s">
        <v>475</v>
      </c>
      <c r="B103" s="89" t="b">
        <v>1</v>
      </c>
      <c r="C103" s="89">
        <f>IF(B103=TRUE,1,0)</f>
        <v>1</v>
      </c>
      <c r="G103" s="89">
        <v>12</v>
      </c>
    </row>
    <row r="104" spans="1:11" ht="14.25" customHeight="1">
      <c r="A104" s="89" t="s">
        <v>476</v>
      </c>
      <c r="B104" s="89" t="str">
        <f>VLOOKUP($D$100,$G$110:$K$124,$G$93,FALSE)</f>
        <v>給湯</v>
      </c>
      <c r="C104" s="89" t="s">
        <v>399</v>
      </c>
      <c r="G104" s="89">
        <v>13</v>
      </c>
    </row>
    <row r="105" spans="1:11" ht="14.25" customHeight="1">
      <c r="A105" s="89" t="s">
        <v>477</v>
      </c>
      <c r="B105" s="89" t="str">
        <f>VLOOKUP($D$100,$G$110:$K$124,$G$94,FALSE)</f>
        <v>空調</v>
      </c>
      <c r="C105" s="89" t="s">
        <v>399</v>
      </c>
      <c r="G105" s="89">
        <v>14</v>
      </c>
    </row>
    <row r="106" spans="1:11" ht="14.25" customHeight="1">
      <c r="A106" s="89" t="s">
        <v>478</v>
      </c>
      <c r="B106" s="89" t="str">
        <f>VLOOKUP($D$100,$G$110:$K$124,$G$95,FALSE)</f>
        <v>融雪</v>
      </c>
      <c r="C106" s="89" t="s">
        <v>399</v>
      </c>
      <c r="G106" s="89">
        <v>15</v>
      </c>
    </row>
    <row r="107" spans="1:11" ht="14.25" customHeight="1">
      <c r="A107" s="89" t="s">
        <v>479</v>
      </c>
      <c r="B107" s="89" t="str">
        <f>VLOOKUP($D$100,$G$110:$K$124,$G$96,FALSE)</f>
        <v>その他</v>
      </c>
      <c r="C107" s="89" t="s">
        <v>399</v>
      </c>
    </row>
    <row r="108" spans="1:11" ht="14.25" customHeight="1">
      <c r="A108" s="89" t="s">
        <v>400</v>
      </c>
      <c r="B108" s="89" t="e">
        <f>SUMIF(#REF!,データ参照シート!A108,#REF!)+SUMIF(#REF!,データ参照シート!A108,#REF!)+SUMIF(#REF!,データ参照シート!A108,#REF!)+SUMIF(#REF!,データ参照シート!A108,#REF!)</f>
        <v>#REF!</v>
      </c>
      <c r="C108" s="89" t="s">
        <v>537</v>
      </c>
    </row>
    <row r="109" spans="1:11" ht="14.25" customHeight="1">
      <c r="A109" s="89" t="s">
        <v>401</v>
      </c>
      <c r="B109" s="89" t="e">
        <f>SUMIF(#REF!,データ参照シート!A109,#REF!)+SUMIF(#REF!,データ参照シート!A109,#REF!)+SUMIF(#REF!,データ参照シート!A109,#REF!)+SUMIF(#REF!,データ参照シート!A109,#REF!)</f>
        <v>#REF!</v>
      </c>
      <c r="C109" s="89" t="s">
        <v>538</v>
      </c>
      <c r="G109" s="89" t="s">
        <v>399</v>
      </c>
    </row>
    <row r="110" spans="1:11" ht="14.25" customHeight="1">
      <c r="A110" s="89" t="s">
        <v>402</v>
      </c>
      <c r="B110" s="89" t="e">
        <f>SUMIF(#REF!,データ参照シート!A110,#REF!)+SUMIF(#REF!,データ参照シート!A110,#REF!)+SUMIF(#REF!,データ参照シート!A110,#REF!)+SUMIF(#REF!,データ参照シート!A110,#REF!)</f>
        <v>#REF!</v>
      </c>
      <c r="C110" s="89" t="s">
        <v>539</v>
      </c>
      <c r="G110" s="89">
        <v>1111</v>
      </c>
      <c r="H110" s="89" t="s">
        <v>400</v>
      </c>
      <c r="I110" s="89" t="s">
        <v>401</v>
      </c>
      <c r="J110" s="89" t="s">
        <v>402</v>
      </c>
      <c r="K110" s="89" t="s">
        <v>240</v>
      </c>
    </row>
    <row r="111" spans="1:11" ht="14.25" customHeight="1">
      <c r="A111" s="89" t="s">
        <v>240</v>
      </c>
      <c r="B111" s="89" t="e">
        <f>SUMIF(#REF!,データ参照シート!A111,#REF!)+SUMIF(#REF!,データ参照シート!A111,#REF!)+SUMIF(#REF!,データ参照シート!A111,#REF!)+SUMIF(#REF!,データ参照シート!A111,#REF!)</f>
        <v>#REF!</v>
      </c>
      <c r="C111" s="89" t="s">
        <v>540</v>
      </c>
      <c r="G111" s="89">
        <v>1110</v>
      </c>
      <c r="H111" s="89" t="s">
        <v>400</v>
      </c>
      <c r="I111" s="89" t="s">
        <v>401</v>
      </c>
      <c r="J111" s="89" t="s">
        <v>402</v>
      </c>
      <c r="K111" s="89" t="s">
        <v>403</v>
      </c>
    </row>
    <row r="112" spans="1:11" ht="14.25" customHeight="1">
      <c r="A112" s="89" t="s">
        <v>400</v>
      </c>
      <c r="B112" s="89" t="e">
        <f>SUMIF(#REF!,データ参照シート!A112,#REF!)+SUMIF(#REF!,データ参照シート!A112,#REF!)+SUMIF(#REF!,データ参照シート!A112,#REF!)+SUMIF(#REF!,データ参照シート!A112,#REF!)</f>
        <v>#REF!</v>
      </c>
      <c r="C112" s="89" t="s">
        <v>513</v>
      </c>
      <c r="G112" s="89">
        <v>1101</v>
      </c>
      <c r="H112" s="89" t="s">
        <v>400</v>
      </c>
      <c r="I112" s="89" t="s">
        <v>401</v>
      </c>
      <c r="J112" s="89" t="s">
        <v>240</v>
      </c>
      <c r="K112" s="89" t="s">
        <v>403</v>
      </c>
    </row>
    <row r="113" spans="1:11" ht="14.25" customHeight="1">
      <c r="A113" s="89" t="s">
        <v>401</v>
      </c>
      <c r="B113" s="89" t="e">
        <f>SUMIF(#REF!,データ参照シート!A113,#REF!)+SUMIF(#REF!,データ参照シート!A113,#REF!)+SUMIF(#REF!,データ参照シート!A113,#REF!)+SUMIF(#REF!,データ参照シート!A113,#REF!)</f>
        <v>#REF!</v>
      </c>
      <c r="C113" s="89" t="s">
        <v>514</v>
      </c>
      <c r="G113" s="89">
        <v>1100</v>
      </c>
      <c r="H113" s="89" t="s">
        <v>400</v>
      </c>
      <c r="I113" s="89" t="s">
        <v>401</v>
      </c>
      <c r="J113" s="89" t="s">
        <v>403</v>
      </c>
      <c r="K113" s="89" t="s">
        <v>403</v>
      </c>
    </row>
    <row r="114" spans="1:11" ht="14.25" customHeight="1">
      <c r="A114" s="89" t="s">
        <v>402</v>
      </c>
      <c r="B114" s="89" t="e">
        <f>SUMIF(#REF!,データ参照シート!A114,#REF!)+SUMIF(#REF!,データ参照シート!A114,#REF!)+SUMIF(#REF!,データ参照シート!A114,#REF!)+SUMIF(#REF!,データ参照シート!A114,#REF!)</f>
        <v>#REF!</v>
      </c>
      <c r="C114" s="89" t="s">
        <v>515</v>
      </c>
      <c r="G114" s="89">
        <v>1011</v>
      </c>
      <c r="H114" s="89" t="s">
        <v>400</v>
      </c>
      <c r="I114" s="89" t="s">
        <v>402</v>
      </c>
      <c r="J114" s="89" t="s">
        <v>240</v>
      </c>
      <c r="K114" s="89" t="s">
        <v>403</v>
      </c>
    </row>
    <row r="115" spans="1:11" ht="14.25" customHeight="1">
      <c r="A115" s="89" t="s">
        <v>240</v>
      </c>
      <c r="B115" s="89" t="e">
        <f>SUMIF(#REF!,データ参照シート!A115,#REF!)+SUMIF(#REF!,データ参照シート!A115,#REF!)+SUMIF(#REF!,データ参照シート!A115,#REF!)+SUMIF(#REF!,データ参照シート!A115,#REF!)</f>
        <v>#REF!</v>
      </c>
      <c r="C115" s="89" t="s">
        <v>516</v>
      </c>
      <c r="G115" s="89">
        <v>1010</v>
      </c>
      <c r="H115" s="89" t="s">
        <v>400</v>
      </c>
      <c r="I115" s="89" t="s">
        <v>402</v>
      </c>
      <c r="J115" s="89" t="s">
        <v>403</v>
      </c>
      <c r="K115" s="89" t="s">
        <v>403</v>
      </c>
    </row>
    <row r="116" spans="1:11" ht="14.25" customHeight="1">
      <c r="A116" s="89" t="s">
        <v>480</v>
      </c>
      <c r="B116" s="89" t="b">
        <v>1</v>
      </c>
      <c r="C116" s="89">
        <f>IF(B116=TRUE,1000,0)</f>
        <v>1000</v>
      </c>
      <c r="D116" s="89">
        <f>SUM(C116:C119)</f>
        <v>1111</v>
      </c>
      <c r="G116" s="89">
        <v>1001</v>
      </c>
      <c r="H116" s="89" t="s">
        <v>400</v>
      </c>
      <c r="I116" s="89" t="s">
        <v>240</v>
      </c>
      <c r="J116" s="89" t="s">
        <v>403</v>
      </c>
      <c r="K116" s="89" t="s">
        <v>403</v>
      </c>
    </row>
    <row r="117" spans="1:11" ht="14.25" customHeight="1">
      <c r="A117" s="89" t="s">
        <v>481</v>
      </c>
      <c r="B117" s="89" t="b">
        <v>1</v>
      </c>
      <c r="C117" s="89">
        <f>IF(B117=TRUE,100,0)</f>
        <v>100</v>
      </c>
      <c r="D117" s="98"/>
      <c r="G117" s="89">
        <v>1000</v>
      </c>
      <c r="H117" s="89" t="s">
        <v>400</v>
      </c>
      <c r="I117" s="89" t="s">
        <v>403</v>
      </c>
      <c r="J117" s="89" t="s">
        <v>403</v>
      </c>
      <c r="K117" s="89" t="s">
        <v>403</v>
      </c>
    </row>
    <row r="118" spans="1:11" ht="14.25" customHeight="1">
      <c r="A118" s="89" t="s">
        <v>482</v>
      </c>
      <c r="B118" s="89" t="b">
        <v>1</v>
      </c>
      <c r="C118" s="89">
        <f>IF(B118=TRUE,10,0)</f>
        <v>10</v>
      </c>
      <c r="G118" s="89">
        <v>111</v>
      </c>
      <c r="H118" s="89" t="s">
        <v>401</v>
      </c>
      <c r="I118" s="89" t="s">
        <v>402</v>
      </c>
      <c r="J118" s="89" t="s">
        <v>240</v>
      </c>
      <c r="K118" s="89" t="s">
        <v>403</v>
      </c>
    </row>
    <row r="119" spans="1:11" ht="14.25" customHeight="1">
      <c r="A119" s="89" t="s">
        <v>483</v>
      </c>
      <c r="B119" s="89" t="b">
        <v>1</v>
      </c>
      <c r="C119" s="89">
        <f>IF(B119=TRUE,1,0)</f>
        <v>1</v>
      </c>
      <c r="G119" s="89">
        <v>110</v>
      </c>
      <c r="H119" s="89" t="s">
        <v>401</v>
      </c>
      <c r="I119" s="89" t="s">
        <v>402</v>
      </c>
      <c r="J119" s="89" t="s">
        <v>403</v>
      </c>
      <c r="K119" s="89" t="s">
        <v>403</v>
      </c>
    </row>
    <row r="120" spans="1:11" ht="14.25" customHeight="1">
      <c r="A120" s="89" t="s">
        <v>484</v>
      </c>
      <c r="B120" s="89" t="str">
        <f>VLOOKUP($D$116,$G$110:$K$124,$G$93,FALSE)</f>
        <v>給湯</v>
      </c>
      <c r="C120" s="89" t="s">
        <v>399</v>
      </c>
      <c r="G120" s="89">
        <v>101</v>
      </c>
      <c r="H120" s="89" t="s">
        <v>401</v>
      </c>
      <c r="I120" s="89" t="s">
        <v>240</v>
      </c>
      <c r="J120" s="89" t="s">
        <v>403</v>
      </c>
      <c r="K120" s="89" t="s">
        <v>403</v>
      </c>
    </row>
    <row r="121" spans="1:11" ht="14.25" customHeight="1">
      <c r="A121" s="89" t="s">
        <v>485</v>
      </c>
      <c r="B121" s="89" t="str">
        <f>VLOOKUP($D$116,$G$110:$K$124,$G$94,FALSE)</f>
        <v>空調</v>
      </c>
      <c r="C121" s="89" t="s">
        <v>399</v>
      </c>
      <c r="G121" s="89">
        <v>100</v>
      </c>
      <c r="H121" s="89" t="s">
        <v>401</v>
      </c>
      <c r="I121" s="89" t="s">
        <v>403</v>
      </c>
      <c r="J121" s="89" t="s">
        <v>403</v>
      </c>
      <c r="K121" s="89" t="s">
        <v>403</v>
      </c>
    </row>
    <row r="122" spans="1:11" ht="14.25" customHeight="1">
      <c r="A122" s="89" t="s">
        <v>486</v>
      </c>
      <c r="B122" s="89" t="str">
        <f>VLOOKUP($D$116,$G$110:$K$124,$G$95,FALSE)</f>
        <v>融雪</v>
      </c>
      <c r="C122" s="89" t="s">
        <v>399</v>
      </c>
      <c r="G122" s="89">
        <v>11</v>
      </c>
      <c r="H122" s="89" t="s">
        <v>402</v>
      </c>
      <c r="I122" s="89" t="s">
        <v>240</v>
      </c>
      <c r="J122" s="89" t="s">
        <v>403</v>
      </c>
      <c r="K122" s="89" t="s">
        <v>403</v>
      </c>
    </row>
    <row r="123" spans="1:11" ht="14.25" customHeight="1">
      <c r="A123" s="89" t="s">
        <v>487</v>
      </c>
      <c r="B123" s="89" t="str">
        <f>VLOOKUP($D$116,$G$110:$K$124,$G$96,FALSE)</f>
        <v>その他</v>
      </c>
      <c r="C123" s="89" t="s">
        <v>399</v>
      </c>
      <c r="G123" s="89">
        <v>10</v>
      </c>
      <c r="H123" s="89" t="s">
        <v>402</v>
      </c>
      <c r="I123" s="89" t="s">
        <v>403</v>
      </c>
      <c r="J123" s="89" t="s">
        <v>403</v>
      </c>
      <c r="K123" s="89" t="s">
        <v>403</v>
      </c>
    </row>
    <row r="124" spans="1:11" ht="14.25" customHeight="1">
      <c r="A124" s="89" t="s">
        <v>400</v>
      </c>
      <c r="B124" s="89" t="e">
        <f>SUMIF(#REF!,データ参照シート!A124,#REF!)+SUMIF(#REF!,データ参照シート!A124,#REF!)+SUMIF(#REF!,データ参照シート!A124,#REF!)+SUMIF(#REF!,データ参照シート!A124,#REF!)</f>
        <v>#REF!</v>
      </c>
      <c r="C124" s="89" t="s">
        <v>541</v>
      </c>
      <c r="G124" s="89">
        <v>1</v>
      </c>
      <c r="H124" s="89" t="s">
        <v>240</v>
      </c>
      <c r="I124" s="89" t="s">
        <v>403</v>
      </c>
      <c r="J124" s="89" t="s">
        <v>403</v>
      </c>
      <c r="K124" s="89" t="s">
        <v>403</v>
      </c>
    </row>
    <row r="125" spans="1:11" ht="14.25" customHeight="1">
      <c r="A125" s="89" t="s">
        <v>401</v>
      </c>
      <c r="B125" s="89" t="e">
        <f>SUMIF(#REF!,データ参照シート!A125,#REF!)+SUMIF(#REF!,データ参照シート!A125,#REF!)+SUMIF(#REF!,データ参照シート!A125,#REF!)+SUMIF(#REF!,データ参照シート!A125,#REF!)</f>
        <v>#REF!</v>
      </c>
      <c r="C125" s="89" t="s">
        <v>542</v>
      </c>
    </row>
    <row r="126" spans="1:11" ht="14.25" customHeight="1">
      <c r="A126" s="89" t="s">
        <v>402</v>
      </c>
      <c r="B126" s="89" t="e">
        <f>SUMIF(#REF!,データ参照シート!A126,#REF!)+SUMIF(#REF!,データ参照シート!A126,#REF!)+SUMIF(#REF!,データ参照シート!A126,#REF!)+SUMIF(#REF!,データ参照シート!A126,#REF!)</f>
        <v>#REF!</v>
      </c>
      <c r="C126" s="89" t="s">
        <v>543</v>
      </c>
    </row>
    <row r="127" spans="1:11" ht="14.25" customHeight="1">
      <c r="A127" s="89" t="s">
        <v>240</v>
      </c>
      <c r="B127" s="89" t="e">
        <f>SUMIF(#REF!,データ参照シート!A127,#REF!)+SUMIF(#REF!,データ参照シート!A127,#REF!)+SUMIF(#REF!,データ参照シート!A127,#REF!)+SUMIF(#REF!,データ参照シート!A127,#REF!)</f>
        <v>#REF!</v>
      </c>
      <c r="C127" s="89" t="s">
        <v>544</v>
      </c>
    </row>
    <row r="128" spans="1:11" ht="14.25" customHeight="1">
      <c r="A128" s="89" t="s">
        <v>400</v>
      </c>
      <c r="B128" s="89" t="e">
        <f>SUMIF(#REF!,データ参照シート!A128,#REF!)+SUMIF(#REF!,データ参照シート!A128,#REF!)+SUMIF(#REF!,データ参照シート!A128,#REF!)+SUMIF(#REF!,データ参照シート!A128,#REF!)</f>
        <v>#REF!</v>
      </c>
      <c r="C128" s="89" t="s">
        <v>545</v>
      </c>
    </row>
    <row r="129" spans="1:11" ht="14.25" customHeight="1">
      <c r="A129" s="89" t="s">
        <v>401</v>
      </c>
      <c r="B129" s="89" t="e">
        <f>SUMIF(#REF!,データ参照シート!A129,#REF!)+SUMIF(#REF!,データ参照シート!A129,#REF!)+SUMIF(#REF!,データ参照シート!A129,#REF!)+SUMIF(#REF!,データ参照シート!A129,#REF!)</f>
        <v>#REF!</v>
      </c>
      <c r="C129" s="89" t="s">
        <v>546</v>
      </c>
      <c r="G129" s="89" t="s">
        <v>512</v>
      </c>
      <c r="H129" s="89" t="s">
        <v>400</v>
      </c>
      <c r="I129" s="89" t="s">
        <v>401</v>
      </c>
      <c r="J129" s="89" t="s">
        <v>402</v>
      </c>
      <c r="K129" s="89" t="s">
        <v>240</v>
      </c>
    </row>
    <row r="130" spans="1:11" ht="14.25" customHeight="1">
      <c r="A130" s="89" t="s">
        <v>402</v>
      </c>
      <c r="B130" s="89" t="e">
        <f>SUMIF(#REF!,データ参照シート!A130,#REF!)+SUMIF(#REF!,データ参照シート!A130,#REF!)+SUMIF(#REF!,データ参照シート!A130,#REF!)+SUMIF(#REF!,データ参照シート!A130,#REF!)</f>
        <v>#REF!</v>
      </c>
      <c r="C130" s="89" t="s">
        <v>547</v>
      </c>
      <c r="G130" s="89" t="s">
        <v>80</v>
      </c>
      <c r="H130" s="89">
        <f>IFERROR(B112,0)</f>
        <v>0</v>
      </c>
      <c r="I130" s="89">
        <f>IFERROR(B113,0)</f>
        <v>0</v>
      </c>
      <c r="J130" s="89">
        <f>IFERROR(B114,0)</f>
        <v>0</v>
      </c>
      <c r="K130" s="89">
        <f>IFERROR(B115,0)</f>
        <v>0</v>
      </c>
    </row>
    <row r="131" spans="1:11" ht="14.25" customHeight="1">
      <c r="A131" s="89" t="s">
        <v>240</v>
      </c>
      <c r="B131" s="89" t="e">
        <f>SUMIF(#REF!,データ参照シート!A131,#REF!)+SUMIF(#REF!,データ参照シート!A131,#REF!)+SUMIF(#REF!,データ参照シート!A131,#REF!)+SUMIF(#REF!,データ参照シート!A131,#REF!)</f>
        <v>#REF!</v>
      </c>
      <c r="C131" s="89" t="s">
        <v>548</v>
      </c>
      <c r="G131" s="89" t="s">
        <v>81</v>
      </c>
      <c r="H131" s="89">
        <f>IFERROR(B128,0)</f>
        <v>0</v>
      </c>
      <c r="I131" s="89">
        <f>IFERROR(B129,0)</f>
        <v>0</v>
      </c>
      <c r="J131" s="89">
        <f>IFERROR(B130,0)</f>
        <v>0</v>
      </c>
      <c r="K131" s="89">
        <f>IFERROR(B131,0)</f>
        <v>0</v>
      </c>
    </row>
    <row r="132" spans="1:11" ht="14.25" customHeight="1">
      <c r="A132" s="89" t="s">
        <v>488</v>
      </c>
      <c r="B132" s="89" t="b">
        <v>1</v>
      </c>
      <c r="C132" s="89">
        <f>IF(B132=TRUE,1000,0)</f>
        <v>1000</v>
      </c>
      <c r="D132" s="89">
        <f>SUM(C132:C135)</f>
        <v>1111</v>
      </c>
      <c r="G132" s="89" t="s">
        <v>323</v>
      </c>
      <c r="H132" s="89">
        <f>IFERROR(B144,0)</f>
        <v>0</v>
      </c>
      <c r="I132" s="89">
        <f>IFERROR(B145,0)</f>
        <v>0</v>
      </c>
      <c r="J132" s="89">
        <f>IFERROR(B146,0)</f>
        <v>0</v>
      </c>
      <c r="K132" s="89">
        <f>IFERROR(B147,0)</f>
        <v>0</v>
      </c>
    </row>
    <row r="133" spans="1:11" ht="14.25" customHeight="1">
      <c r="A133" s="89" t="s">
        <v>489</v>
      </c>
      <c r="B133" s="89" t="b">
        <v>1</v>
      </c>
      <c r="C133" s="89">
        <f>IF(B133=TRUE,100,0)</f>
        <v>100</v>
      </c>
      <c r="D133" s="98"/>
      <c r="G133" s="89" t="s">
        <v>83</v>
      </c>
      <c r="H133" s="89">
        <f>IFERROR(B160,0)</f>
        <v>0</v>
      </c>
      <c r="I133" s="89">
        <f>IFERROR(B161,0)</f>
        <v>0</v>
      </c>
      <c r="J133" s="89">
        <f>IFERROR(B162,0)</f>
        <v>0</v>
      </c>
      <c r="K133" s="89">
        <f>IFERROR(B163,0)</f>
        <v>0</v>
      </c>
    </row>
    <row r="134" spans="1:11" ht="14.25" customHeight="1">
      <c r="A134" s="89" t="s">
        <v>490</v>
      </c>
      <c r="B134" s="89" t="b">
        <v>1</v>
      </c>
      <c r="C134" s="89">
        <f>IF(B134=TRUE,10,0)</f>
        <v>10</v>
      </c>
      <c r="G134" s="89" t="s">
        <v>82</v>
      </c>
      <c r="H134" s="89">
        <f>IFERROR(B176,0)</f>
        <v>0</v>
      </c>
      <c r="I134" s="89">
        <f>IFERROR(B177,0)</f>
        <v>0</v>
      </c>
      <c r="J134" s="89">
        <f>IFERROR(B178,0)</f>
        <v>0</v>
      </c>
      <c r="K134" s="89">
        <f>IFERROR(B179,0)</f>
        <v>0</v>
      </c>
    </row>
    <row r="135" spans="1:11" ht="14.25" customHeight="1">
      <c r="A135" s="89" t="s">
        <v>491</v>
      </c>
      <c r="B135" s="89" t="b">
        <v>1</v>
      </c>
      <c r="C135" s="89">
        <f>IF(B135=TRUE,1,0)</f>
        <v>1</v>
      </c>
    </row>
    <row r="136" spans="1:11" ht="14.25" customHeight="1">
      <c r="A136" s="89" t="s">
        <v>492</v>
      </c>
      <c r="B136" s="89" t="str">
        <f>VLOOKUP($D$132,$G$110:$K$124,$G$93,FALSE)</f>
        <v>給湯</v>
      </c>
      <c r="C136" s="89" t="s">
        <v>399</v>
      </c>
    </row>
    <row r="137" spans="1:11" ht="14.25" customHeight="1">
      <c r="A137" s="89" t="s">
        <v>493</v>
      </c>
      <c r="B137" s="89" t="str">
        <f>VLOOKUP($D$132,$G$110:$K$124,$G$94,FALSE)</f>
        <v>空調</v>
      </c>
      <c r="C137" s="89" t="s">
        <v>399</v>
      </c>
      <c r="G137" s="89" t="s">
        <v>531</v>
      </c>
      <c r="H137" s="89" t="s">
        <v>400</v>
      </c>
      <c r="I137" s="89" t="s">
        <v>401</v>
      </c>
      <c r="J137" s="89" t="s">
        <v>402</v>
      </c>
      <c r="K137" s="89" t="s">
        <v>240</v>
      </c>
    </row>
    <row r="138" spans="1:11" ht="14.25" customHeight="1">
      <c r="A138" s="89" t="s">
        <v>494</v>
      </c>
      <c r="B138" s="89" t="str">
        <f>VLOOKUP($D$132,$G$110:$K$124,$G$95,FALSE)</f>
        <v>融雪</v>
      </c>
      <c r="C138" s="89" t="s">
        <v>399</v>
      </c>
      <c r="G138" s="89" t="s">
        <v>80</v>
      </c>
      <c r="H138" s="89" t="e">
        <f>B108</f>
        <v>#REF!</v>
      </c>
      <c r="I138" s="89" t="e">
        <f>B109</f>
        <v>#REF!</v>
      </c>
      <c r="J138" s="89" t="e">
        <f>B110</f>
        <v>#REF!</v>
      </c>
      <c r="K138" s="89" t="e">
        <f>B111</f>
        <v>#REF!</v>
      </c>
    </row>
    <row r="139" spans="1:11" ht="14.25" customHeight="1">
      <c r="A139" s="89" t="s">
        <v>495</v>
      </c>
      <c r="B139" s="89" t="str">
        <f>VLOOKUP($D$132,$G$110:$K$124,$G$96,FALSE)</f>
        <v>その他</v>
      </c>
      <c r="C139" s="89" t="s">
        <v>399</v>
      </c>
      <c r="G139" s="89" t="s">
        <v>81</v>
      </c>
      <c r="H139" s="89" t="e">
        <f>B124</f>
        <v>#REF!</v>
      </c>
      <c r="I139" s="89" t="e">
        <f>B125</f>
        <v>#REF!</v>
      </c>
      <c r="J139" s="89" t="e">
        <f>B126</f>
        <v>#REF!</v>
      </c>
      <c r="K139" s="89" t="e">
        <f>B127</f>
        <v>#REF!</v>
      </c>
    </row>
    <row r="140" spans="1:11" ht="14.25" customHeight="1">
      <c r="A140" s="89" t="s">
        <v>400</v>
      </c>
      <c r="B140" s="89" t="e">
        <f>SUMIF(#REF!,データ参照シート!A140,#REF!)+SUMIF(#REF!,データ参照シート!A140,#REF!)+SUMIF(#REF!,データ参照シート!A140,#REF!)+SUMIF(#REF!,データ参照シート!A140,#REF!)</f>
        <v>#REF!</v>
      </c>
      <c r="C140" s="89" t="s">
        <v>549</v>
      </c>
      <c r="G140" s="89" t="s">
        <v>323</v>
      </c>
      <c r="H140" s="89" t="e">
        <f>B140</f>
        <v>#REF!</v>
      </c>
      <c r="I140" s="89" t="e">
        <f>B141</f>
        <v>#REF!</v>
      </c>
      <c r="J140" s="89" t="e">
        <f>B142</f>
        <v>#REF!</v>
      </c>
      <c r="K140" s="89" t="e">
        <f>B143</f>
        <v>#REF!</v>
      </c>
    </row>
    <row r="141" spans="1:11" ht="14.25" customHeight="1">
      <c r="A141" s="89" t="s">
        <v>401</v>
      </c>
      <c r="B141" s="89" t="e">
        <f>SUMIF(#REF!,データ参照シート!A141,#REF!)+SUMIF(#REF!,データ参照シート!A141,#REF!)+SUMIF(#REF!,データ参照シート!A141,#REF!)+SUMIF(#REF!,データ参照シート!A141,#REF!)</f>
        <v>#REF!</v>
      </c>
      <c r="C141" s="89" t="s">
        <v>550</v>
      </c>
      <c r="G141" s="89" t="s">
        <v>83</v>
      </c>
      <c r="H141" s="89" t="e">
        <f>B156</f>
        <v>#REF!</v>
      </c>
      <c r="I141" s="89" t="e">
        <f>B157</f>
        <v>#REF!</v>
      </c>
      <c r="J141" s="89" t="e">
        <f>B158</f>
        <v>#REF!</v>
      </c>
      <c r="K141" s="89" t="e">
        <f>B159</f>
        <v>#REF!</v>
      </c>
    </row>
    <row r="142" spans="1:11" ht="14.25" customHeight="1">
      <c r="A142" s="89" t="s">
        <v>402</v>
      </c>
      <c r="B142" s="89" t="e">
        <f>SUMIF(#REF!,データ参照シート!A142,#REF!)+SUMIF(#REF!,データ参照シート!A142,#REF!)+SUMIF(#REF!,データ参照シート!A142,#REF!)+SUMIF(#REF!,データ参照シート!A142,#REF!)</f>
        <v>#REF!</v>
      </c>
      <c r="C142" s="89" t="s">
        <v>551</v>
      </c>
      <c r="G142" s="89" t="s">
        <v>82</v>
      </c>
      <c r="H142" s="89" t="e">
        <f>B172</f>
        <v>#REF!</v>
      </c>
      <c r="I142" s="89" t="e">
        <f>B173</f>
        <v>#REF!</v>
      </c>
      <c r="J142" s="89" t="e">
        <f>B174</f>
        <v>#REF!</v>
      </c>
      <c r="K142" s="89" t="e">
        <f>B175</f>
        <v>#REF!</v>
      </c>
    </row>
    <row r="143" spans="1:11" ht="14.25" customHeight="1">
      <c r="A143" s="89" t="s">
        <v>240</v>
      </c>
      <c r="B143" s="89" t="e">
        <f>SUMIF(#REF!,データ参照シート!A143,#REF!)+SUMIF(#REF!,データ参照シート!A143,#REF!)+SUMIF(#REF!,データ参照シート!A143,#REF!)+SUMIF(#REF!,データ参照シート!A143,#REF!)</f>
        <v>#REF!</v>
      </c>
      <c r="C143" s="89" t="s">
        <v>552</v>
      </c>
    </row>
    <row r="144" spans="1:11" ht="14.25" customHeight="1">
      <c r="A144" s="89" t="s">
        <v>400</v>
      </c>
      <c r="B144" s="89" t="e">
        <f>SUMIF(#REF!,データ参照シート!A144,#REF!)+SUMIF(#REF!,データ参照シート!A144,#REF!)+SUMIF(#REF!,データ参照シート!A144,#REF!)+SUMIF(#REF!,データ参照シート!A144,#REF!)</f>
        <v>#REF!</v>
      </c>
      <c r="C144" s="89" t="s">
        <v>553</v>
      </c>
    </row>
    <row r="145" spans="1:4" ht="14.25" customHeight="1">
      <c r="A145" s="89" t="s">
        <v>401</v>
      </c>
      <c r="B145" s="89" t="e">
        <f>SUMIF(#REF!,データ参照シート!A145,#REF!)+SUMIF(#REF!,データ参照シート!A145,#REF!)+SUMIF(#REF!,データ参照シート!A145,#REF!)+SUMIF(#REF!,データ参照シート!A145,#REF!)</f>
        <v>#REF!</v>
      </c>
      <c r="C145" s="89" t="s">
        <v>554</v>
      </c>
    </row>
    <row r="146" spans="1:4" ht="14.25" customHeight="1">
      <c r="A146" s="89" t="s">
        <v>402</v>
      </c>
      <c r="B146" s="89" t="e">
        <f>SUMIF(#REF!,データ参照シート!A146,#REF!)+SUMIF(#REF!,データ参照シート!A146,#REF!)+SUMIF(#REF!,データ参照シート!A146,#REF!)+SUMIF(#REF!,データ参照シート!A146,#REF!)</f>
        <v>#REF!</v>
      </c>
      <c r="C146" s="89" t="s">
        <v>555</v>
      </c>
    </row>
    <row r="147" spans="1:4" ht="14.25" customHeight="1">
      <c r="A147" s="89" t="s">
        <v>240</v>
      </c>
      <c r="B147" s="89" t="e">
        <f>SUMIF(#REF!,データ参照シート!A147,#REF!)+SUMIF(#REF!,データ参照シート!A147,#REF!)+SUMIF(#REF!,データ参照シート!A147,#REF!)+SUMIF(#REF!,データ参照シート!A147,#REF!)</f>
        <v>#REF!</v>
      </c>
      <c r="C147" s="89" t="s">
        <v>556</v>
      </c>
    </row>
    <row r="148" spans="1:4" ht="14.25" customHeight="1">
      <c r="A148" s="89" t="s">
        <v>496</v>
      </c>
      <c r="B148" s="89" t="b">
        <v>1</v>
      </c>
      <c r="C148" s="89">
        <f>IF(B148=TRUE,1000,0)</f>
        <v>1000</v>
      </c>
      <c r="D148" s="89">
        <f>SUM(C148:C151)</f>
        <v>1111</v>
      </c>
    </row>
    <row r="149" spans="1:4" ht="14.25" customHeight="1">
      <c r="A149" s="89" t="s">
        <v>497</v>
      </c>
      <c r="B149" s="89" t="b">
        <v>1</v>
      </c>
      <c r="C149" s="89">
        <f>IF(B149=TRUE,100,0)</f>
        <v>100</v>
      </c>
      <c r="D149" s="98"/>
    </row>
    <row r="150" spans="1:4" ht="14.25" customHeight="1">
      <c r="A150" s="89" t="s">
        <v>498</v>
      </c>
      <c r="B150" s="89" t="b">
        <v>1</v>
      </c>
      <c r="C150" s="89">
        <f>IF(B150=TRUE,10,0)</f>
        <v>10</v>
      </c>
    </row>
    <row r="151" spans="1:4" ht="14.25" customHeight="1">
      <c r="A151" s="89" t="s">
        <v>499</v>
      </c>
      <c r="B151" s="89" t="b">
        <v>1</v>
      </c>
      <c r="C151" s="89">
        <f>IF(B151=TRUE,1,0)</f>
        <v>1</v>
      </c>
    </row>
    <row r="152" spans="1:4" ht="14.25" customHeight="1">
      <c r="A152" s="89" t="s">
        <v>500</v>
      </c>
      <c r="B152" s="89" t="str">
        <f>VLOOKUP($D$148,$G$110:$K$124,$G$93,FALSE)</f>
        <v>給湯</v>
      </c>
      <c r="C152" s="89" t="s">
        <v>399</v>
      </c>
    </row>
    <row r="153" spans="1:4" ht="14.25" customHeight="1">
      <c r="A153" s="89" t="s">
        <v>501</v>
      </c>
      <c r="B153" s="89" t="str">
        <f>VLOOKUP($D$148,$G$110:$K$124,$G$94,FALSE)</f>
        <v>空調</v>
      </c>
      <c r="C153" s="89" t="s">
        <v>399</v>
      </c>
    </row>
    <row r="154" spans="1:4" ht="14.25" customHeight="1">
      <c r="A154" s="89" t="s">
        <v>502</v>
      </c>
      <c r="B154" s="89" t="str">
        <f>VLOOKUP($D$148,$G$110:$K$124,$G$95,FALSE)</f>
        <v>融雪</v>
      </c>
      <c r="C154" s="89" t="s">
        <v>399</v>
      </c>
    </row>
    <row r="155" spans="1:4" ht="14.25" customHeight="1">
      <c r="A155" s="89" t="s">
        <v>503</v>
      </c>
      <c r="B155" s="89" t="str">
        <f>VLOOKUP($D$148,$G$110:$K$124,$G$96,FALSE)</f>
        <v>その他</v>
      </c>
      <c r="C155" s="89" t="s">
        <v>399</v>
      </c>
    </row>
    <row r="156" spans="1:4" ht="14.25" customHeight="1">
      <c r="A156" s="89" t="s">
        <v>400</v>
      </c>
      <c r="B156" s="89" t="e">
        <f>SUMIF(#REF!,データ参照シート!A156,#REF!)+SUMIF(#REF!,データ参照シート!A156,#REF!)+SUMIF(#REF!,データ参照シート!A156,#REF!)+SUMIF(#REF!,データ参照シート!A156,#REF!)</f>
        <v>#REF!</v>
      </c>
      <c r="C156" s="89" t="s">
        <v>557</v>
      </c>
    </row>
    <row r="157" spans="1:4" ht="14.25" customHeight="1">
      <c r="A157" s="89" t="s">
        <v>401</v>
      </c>
      <c r="B157" s="89" t="e">
        <f>SUMIF(#REF!,データ参照シート!A157,#REF!)+SUMIF(#REF!,データ参照シート!A157,#REF!)+SUMIF(#REF!,データ参照シート!A157,#REF!)+SUMIF(#REF!,データ参照シート!A157,#REF!)</f>
        <v>#REF!</v>
      </c>
      <c r="C157" s="89" t="s">
        <v>558</v>
      </c>
    </row>
    <row r="158" spans="1:4" ht="14.25" customHeight="1">
      <c r="A158" s="89" t="s">
        <v>402</v>
      </c>
      <c r="B158" s="89" t="e">
        <f>SUMIF(#REF!,データ参照シート!A158,#REF!)+SUMIF(#REF!,データ参照シート!A158,#REF!)+SUMIF(#REF!,データ参照シート!A158,#REF!)+SUMIF(#REF!,データ参照シート!A158,#REF!)</f>
        <v>#REF!</v>
      </c>
      <c r="C158" s="89" t="s">
        <v>559</v>
      </c>
    </row>
    <row r="159" spans="1:4" ht="14.25" customHeight="1">
      <c r="A159" s="89" t="s">
        <v>240</v>
      </c>
      <c r="B159" s="89" t="e">
        <f>SUMIF(#REF!,データ参照シート!A159,#REF!)+SUMIF(#REF!,データ参照シート!A159,#REF!)+SUMIF(#REF!,データ参照シート!A159,#REF!)+SUMIF(#REF!,データ参照シート!A159,#REF!)</f>
        <v>#REF!</v>
      </c>
      <c r="C159" s="89" t="s">
        <v>560</v>
      </c>
    </row>
    <row r="160" spans="1:4" ht="14.25" customHeight="1">
      <c r="A160" s="89" t="s">
        <v>400</v>
      </c>
      <c r="B160" s="89" t="e">
        <f>SUMIF(#REF!,データ参照シート!A160,#REF!)+SUMIF(#REF!,データ参照シート!A160,#REF!)+SUMIF(#REF!,データ参照シート!A160,#REF!)+SUMIF(#REF!,データ参照シート!A160,#REF!)</f>
        <v>#REF!</v>
      </c>
      <c r="C160" s="89" t="s">
        <v>561</v>
      </c>
    </row>
    <row r="161" spans="1:4" ht="14.25" customHeight="1">
      <c r="A161" s="89" t="s">
        <v>401</v>
      </c>
      <c r="B161" s="89" t="e">
        <f>SUMIF(#REF!,データ参照シート!A161,#REF!)+SUMIF(#REF!,データ参照シート!A161,#REF!)+SUMIF(#REF!,データ参照シート!A161,#REF!)+SUMIF(#REF!,データ参照シート!A161,#REF!)</f>
        <v>#REF!</v>
      </c>
      <c r="C161" s="89" t="s">
        <v>562</v>
      </c>
    </row>
    <row r="162" spans="1:4" ht="14.25" customHeight="1">
      <c r="A162" s="89" t="s">
        <v>402</v>
      </c>
      <c r="B162" s="89" t="e">
        <f>SUMIF(#REF!,データ参照シート!A162,#REF!)+SUMIF(#REF!,データ参照シート!A162,#REF!)+SUMIF(#REF!,データ参照シート!A162,#REF!)+SUMIF(#REF!,データ参照シート!A162,#REF!)</f>
        <v>#REF!</v>
      </c>
      <c r="C162" s="89" t="s">
        <v>563</v>
      </c>
    </row>
    <row r="163" spans="1:4" ht="14.25" customHeight="1">
      <c r="A163" s="89" t="s">
        <v>240</v>
      </c>
      <c r="B163" s="89" t="e">
        <f>SUMIF(#REF!,データ参照シート!A163,#REF!)+SUMIF(#REF!,データ参照シート!A163,#REF!)+SUMIF(#REF!,データ参照シート!A163,#REF!)+SUMIF(#REF!,データ参照シート!A163,#REF!)</f>
        <v>#REF!</v>
      </c>
      <c r="C163" s="89" t="s">
        <v>564</v>
      </c>
    </row>
    <row r="164" spans="1:4" ht="14.25" customHeight="1">
      <c r="A164" s="89" t="s">
        <v>504</v>
      </c>
      <c r="B164" s="89" t="b">
        <v>1</v>
      </c>
      <c r="C164" s="89">
        <f>IF(B164=TRUE,1000,0)</f>
        <v>1000</v>
      </c>
      <c r="D164" s="89">
        <f>SUM(C164:C167)</f>
        <v>1111</v>
      </c>
    </row>
    <row r="165" spans="1:4" ht="14.25" customHeight="1">
      <c r="A165" s="89" t="s">
        <v>505</v>
      </c>
      <c r="B165" s="89" t="b">
        <v>1</v>
      </c>
      <c r="C165" s="89">
        <f>IF(B165=TRUE,100,0)</f>
        <v>100</v>
      </c>
      <c r="D165" s="98"/>
    </row>
    <row r="166" spans="1:4" ht="14.25" customHeight="1">
      <c r="A166" s="89" t="s">
        <v>506</v>
      </c>
      <c r="B166" s="89" t="b">
        <v>1</v>
      </c>
      <c r="C166" s="89">
        <f>IF(B166=TRUE,10,0)</f>
        <v>10</v>
      </c>
    </row>
    <row r="167" spans="1:4" ht="14.25" customHeight="1">
      <c r="A167" s="89" t="s">
        <v>507</v>
      </c>
      <c r="B167" s="89" t="b">
        <v>1</v>
      </c>
      <c r="C167" s="89">
        <f>IF(B167=TRUE,1,0)</f>
        <v>1</v>
      </c>
    </row>
    <row r="168" spans="1:4" ht="14.25" customHeight="1">
      <c r="A168" s="89" t="s">
        <v>508</v>
      </c>
      <c r="B168" s="89" t="str">
        <f>VLOOKUP($D$164,$G$110:$K$124,$G$93,FALSE)</f>
        <v>給湯</v>
      </c>
      <c r="C168" s="89" t="s">
        <v>399</v>
      </c>
    </row>
    <row r="169" spans="1:4" ht="14.25" customHeight="1">
      <c r="A169" s="89" t="s">
        <v>509</v>
      </c>
      <c r="B169" s="89" t="str">
        <f>VLOOKUP($D$164,$G$110:$K$124,$G$94,FALSE)</f>
        <v>空調</v>
      </c>
      <c r="C169" s="89" t="s">
        <v>399</v>
      </c>
    </row>
    <row r="170" spans="1:4" ht="14.25" customHeight="1">
      <c r="A170" s="89" t="s">
        <v>510</v>
      </c>
      <c r="B170" s="89" t="str">
        <f>VLOOKUP($D$164,$G$110:$K$124,$G$95,FALSE)</f>
        <v>融雪</v>
      </c>
      <c r="C170" s="89" t="s">
        <v>399</v>
      </c>
    </row>
    <row r="171" spans="1:4" ht="14.25" customHeight="1">
      <c r="A171" s="89" t="s">
        <v>511</v>
      </c>
      <c r="B171" s="89" t="str">
        <f>VLOOKUP($D$164,$G$110:$K$124,$G$96,FALSE)</f>
        <v>その他</v>
      </c>
      <c r="C171" s="89" t="s">
        <v>399</v>
      </c>
    </row>
    <row r="172" spans="1:4" ht="14.25" customHeight="1">
      <c r="A172" s="89" t="s">
        <v>400</v>
      </c>
      <c r="B172" s="89" t="e">
        <f>SUMIF(#REF!,データ参照シート!A172,#REF!)+SUMIF(#REF!,データ参照シート!A172,#REF!)+SUMIF(#REF!,データ参照シート!A172,#REF!)+SUMIF(#REF!,データ参照シート!A172,#REF!)</f>
        <v>#REF!</v>
      </c>
      <c r="C172" s="89" t="s">
        <v>565</v>
      </c>
    </row>
    <row r="173" spans="1:4" ht="14.25" customHeight="1">
      <c r="A173" s="89" t="s">
        <v>401</v>
      </c>
      <c r="B173" s="89" t="e">
        <f>SUMIF(#REF!,データ参照シート!A173,#REF!)+SUMIF(#REF!,データ参照シート!A173,#REF!)+SUMIF(#REF!,データ参照シート!A173,#REF!)+SUMIF(#REF!,データ参照シート!A173,#REF!)</f>
        <v>#REF!</v>
      </c>
      <c r="C173" s="89" t="s">
        <v>566</v>
      </c>
    </row>
    <row r="174" spans="1:4" ht="14.25" customHeight="1">
      <c r="A174" s="89" t="s">
        <v>402</v>
      </c>
      <c r="B174" s="89" t="e">
        <f>SUMIF(#REF!,データ参照シート!A174,#REF!)+SUMIF(#REF!,データ参照シート!A174,#REF!)+SUMIF(#REF!,データ参照シート!A174,#REF!)+SUMIF(#REF!,データ参照シート!A174,#REF!)</f>
        <v>#REF!</v>
      </c>
      <c r="C174" s="89" t="s">
        <v>567</v>
      </c>
    </row>
    <row r="175" spans="1:4" ht="14.25" customHeight="1">
      <c r="A175" s="89" t="s">
        <v>240</v>
      </c>
      <c r="B175" s="89" t="e">
        <f>SUMIF(#REF!,データ参照シート!A175,#REF!)+SUMIF(#REF!,データ参照シート!A175,#REF!)+SUMIF(#REF!,データ参照シート!A175,#REF!)+SUMIF(#REF!,データ参照シート!A175,#REF!)</f>
        <v>#REF!</v>
      </c>
      <c r="C175" s="89" t="s">
        <v>568</v>
      </c>
    </row>
    <row r="176" spans="1:4" ht="14.25" customHeight="1">
      <c r="A176" s="89" t="s">
        <v>400</v>
      </c>
      <c r="B176" s="89" t="e">
        <f>SUMIF(#REF!,データ参照シート!A176,#REF!)+SUMIF(#REF!,データ参照シート!A176,#REF!)+SUMIF(#REF!,データ参照シート!A176,#REF!)+SUMIF(#REF!,データ参照シート!A176,#REF!)</f>
        <v>#REF!</v>
      </c>
      <c r="C176" s="89" t="s">
        <v>569</v>
      </c>
    </row>
    <row r="177" spans="1:3" ht="14.25" customHeight="1">
      <c r="A177" s="89" t="s">
        <v>401</v>
      </c>
      <c r="B177" s="89" t="e">
        <f>SUMIF(#REF!,データ参照シート!A177,#REF!)+SUMIF(#REF!,データ参照シート!A177,#REF!)+SUMIF(#REF!,データ参照シート!A177,#REF!)+SUMIF(#REF!,データ参照シート!A177,#REF!)</f>
        <v>#REF!</v>
      </c>
      <c r="C177" s="89" t="s">
        <v>570</v>
      </c>
    </row>
    <row r="178" spans="1:3" ht="14.25" customHeight="1">
      <c r="A178" s="89" t="s">
        <v>402</v>
      </c>
      <c r="B178" s="89" t="e">
        <f>SUMIF(#REF!,データ参照シート!A178,#REF!)+SUMIF(#REF!,データ参照シート!A178,#REF!)+SUMIF(#REF!,データ参照シート!A178,#REF!)+SUMIF(#REF!,データ参照シート!A178,#REF!)</f>
        <v>#REF!</v>
      </c>
      <c r="C178" s="89" t="s">
        <v>571</v>
      </c>
    </row>
    <row r="179" spans="1:3" ht="14.25" customHeight="1">
      <c r="A179" s="89" t="s">
        <v>240</v>
      </c>
      <c r="B179" s="89" t="e">
        <f>SUMIF(#REF!,データ参照シート!A179,#REF!)+SUMIF(#REF!,データ参照シート!A179,#REF!)+SUMIF(#REF!,データ参照シート!A179,#REF!)+SUMIF(#REF!,データ参照シート!A179,#REF!)</f>
        <v>#REF!</v>
      </c>
      <c r="C179" s="89" t="s">
        <v>572</v>
      </c>
    </row>
    <row r="180" spans="1:3" ht="14.25" customHeight="1">
      <c r="A180" s="89" t="s">
        <v>532</v>
      </c>
      <c r="B180" s="89" t="e">
        <f>VLOOKUP($B$2,$G$137:$K$142,G93,FALSE)</f>
        <v>#REF!</v>
      </c>
      <c r="C180" s="89" t="s">
        <v>536</v>
      </c>
    </row>
    <row r="181" spans="1:3" ht="14.25" customHeight="1">
      <c r="A181" s="89" t="s">
        <v>533</v>
      </c>
      <c r="B181" s="89" t="e">
        <f>VLOOKUP($B$2,$G$137:$K$142,G94,FALSE)</f>
        <v>#REF!</v>
      </c>
      <c r="C181" s="89" t="s">
        <v>536</v>
      </c>
    </row>
    <row r="182" spans="1:3" ht="14.25" customHeight="1">
      <c r="A182" s="89" t="s">
        <v>534</v>
      </c>
      <c r="B182" s="89" t="e">
        <f>VLOOKUP($B$2,$G$137:$K$142,G95,FALSE)</f>
        <v>#REF!</v>
      </c>
      <c r="C182" s="89" t="s">
        <v>536</v>
      </c>
    </row>
    <row r="183" spans="1:3" ht="14.25" customHeight="1">
      <c r="A183" s="89" t="s">
        <v>535</v>
      </c>
      <c r="B183" s="89" t="e">
        <f>VLOOKUP($B$2,$G$137:$K$142,G96,FALSE)</f>
        <v>#REF!</v>
      </c>
      <c r="C183" s="89" t="s">
        <v>536</v>
      </c>
    </row>
    <row r="184" spans="1:3" ht="14.25" customHeight="1">
      <c r="A184" s="89" t="s">
        <v>662</v>
      </c>
      <c r="B184" s="89" t="e">
        <f>ROUNDDOWN(SUM(B180:B183),0)</f>
        <v>#REF!</v>
      </c>
      <c r="C184" s="89" t="s">
        <v>660</v>
      </c>
    </row>
    <row r="185" spans="1:3" ht="14.25" customHeight="1">
      <c r="A185" s="89" t="s">
        <v>664</v>
      </c>
      <c r="B185" s="89" t="e">
        <f>#REF!*#REF!/1000</f>
        <v>#REF!</v>
      </c>
      <c r="C185" s="131" t="s">
        <v>663</v>
      </c>
    </row>
    <row r="186" spans="1:3" ht="14.25" customHeight="1">
      <c r="A186" s="89" t="s">
        <v>709</v>
      </c>
      <c r="B186" s="89" t="e">
        <f>IF(B2&lt;&gt;"バイオマス燃料製造",B184,B185)</f>
        <v>#REF!</v>
      </c>
      <c r="C186" s="131"/>
    </row>
    <row r="187" spans="1:3" ht="14.25" customHeight="1">
      <c r="A187" s="89" t="s">
        <v>517</v>
      </c>
      <c r="B187" s="89" t="e">
        <f>VLOOKUP($B$2,$G$129:$K$134,G93,FALSE)</f>
        <v>#REF!</v>
      </c>
      <c r="C187" s="89" t="s">
        <v>521</v>
      </c>
    </row>
    <row r="188" spans="1:3" ht="14.25" customHeight="1">
      <c r="A188" s="89" t="s">
        <v>518</v>
      </c>
      <c r="B188" s="89" t="e">
        <f>VLOOKUP($B$2,$G$129:$K$134,G94,FALSE)</f>
        <v>#REF!</v>
      </c>
      <c r="C188" s="89" t="s">
        <v>521</v>
      </c>
    </row>
    <row r="189" spans="1:3" ht="14.25" customHeight="1">
      <c r="A189" s="89" t="s">
        <v>519</v>
      </c>
      <c r="B189" s="89" t="e">
        <f>VLOOKUP($B$2,$G$129:$K$134,G95,FALSE)</f>
        <v>#REF!</v>
      </c>
      <c r="C189" s="89" t="s">
        <v>521</v>
      </c>
    </row>
    <row r="190" spans="1:3" ht="14.25" customHeight="1">
      <c r="A190" s="89" t="s">
        <v>520</v>
      </c>
      <c r="B190" s="89" t="e">
        <f>VLOOKUP($B$2,$G$129:$K$134,G96,FALSE)</f>
        <v>#REF!</v>
      </c>
      <c r="C190" s="89" t="s">
        <v>521</v>
      </c>
    </row>
    <row r="191" spans="1:3" ht="14.25" customHeight="1">
      <c r="A191" s="89" t="s">
        <v>666</v>
      </c>
      <c r="B191" s="89" t="str">
        <f>IF(ISERROR(#REF!)=TRUE,"",#REF!)</f>
        <v/>
      </c>
      <c r="C191" s="89" t="s">
        <v>667</v>
      </c>
    </row>
    <row r="192" spans="1:3" ht="14.25" customHeight="1">
      <c r="A192" s="89" t="s">
        <v>708</v>
      </c>
      <c r="B192" s="89" t="str">
        <f>IF(ISERROR(B77/B186),"",ROUNDUP(B77/(B186*1000),0))</f>
        <v/>
      </c>
    </row>
    <row r="194" spans="1:2" ht="14.25" customHeight="1">
      <c r="A194" s="89" t="s">
        <v>724</v>
      </c>
      <c r="B194" s="89" t="e">
        <f>SUM(#REF!,#REF!,#REF!,#REF!,#REF!,#REF!,#REF!,#REF!,#REF!,#REF!,#REF!,#REF!,#REF!,#REF!,#REF!,#REF!,#REF!,#REF!,#REF!,#REF!)+#REF!*#REF!</f>
        <v>#REF!</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G45"/>
  <sheetViews>
    <sheetView zoomScale="85" zoomScaleNormal="85" zoomScaleSheetLayoutView="70" workbookViewId="0">
      <selection activeCell="C1" sqref="C1"/>
    </sheetView>
  </sheetViews>
  <sheetFormatPr defaultRowHeight="13.5"/>
  <cols>
    <col min="1" max="1" width="3.453125" style="71" bestFit="1" customWidth="1"/>
    <col min="2" max="2" width="4.81640625" style="71" bestFit="1" customWidth="1"/>
    <col min="3" max="3" width="37.54296875" style="71" bestFit="1" customWidth="1"/>
    <col min="4" max="4" width="6.90625" style="71" bestFit="1" customWidth="1"/>
    <col min="5" max="5" width="5.90625" style="71" customWidth="1"/>
    <col min="6" max="6" width="6.36328125" style="71" bestFit="1" customWidth="1"/>
    <col min="7" max="7" width="37.36328125" style="71" customWidth="1"/>
    <col min="8" max="12" width="41.81640625" style="71" customWidth="1"/>
    <col min="13" max="16384" width="8.7265625" style="71"/>
  </cols>
  <sheetData>
    <row r="1" spans="1:7" ht="28.5" customHeight="1">
      <c r="A1" s="196" t="s">
        <v>699</v>
      </c>
      <c r="B1" s="197"/>
      <c r="C1" s="174" t="e">
        <f>IF(#REF!="","「3-1　実施計画概要」でエネルギー種別が選択されていません",#REF!)</f>
        <v>#REF!</v>
      </c>
    </row>
    <row r="2" spans="1:7" ht="28.5" customHeight="1">
      <c r="A2" s="205"/>
      <c r="B2" s="72" t="s">
        <v>244</v>
      </c>
      <c r="C2" s="72" t="s">
        <v>243</v>
      </c>
      <c r="D2" s="72" t="s">
        <v>246</v>
      </c>
      <c r="E2" s="72" t="s">
        <v>696</v>
      </c>
      <c r="F2" s="169" t="s">
        <v>697</v>
      </c>
      <c r="G2" s="72" t="s">
        <v>315</v>
      </c>
    </row>
    <row r="3" spans="1:7" ht="30" customHeight="1">
      <c r="A3" s="206"/>
      <c r="B3" s="73">
        <v>1</v>
      </c>
      <c r="C3" s="81" t="s">
        <v>245</v>
      </c>
      <c r="D3" s="78" t="s">
        <v>311</v>
      </c>
      <c r="E3" s="78" t="s">
        <v>685</v>
      </c>
      <c r="F3" s="170"/>
      <c r="G3" s="84"/>
    </row>
    <row r="4" spans="1:7" ht="30" customHeight="1">
      <c r="A4" s="201" t="s">
        <v>318</v>
      </c>
      <c r="B4" s="198" t="s">
        <v>316</v>
      </c>
      <c r="C4" s="82" t="s">
        <v>526</v>
      </c>
      <c r="D4" s="79" t="s">
        <v>524</v>
      </c>
      <c r="E4" s="79" t="e">
        <f>IF(#REF!="",データ参照シート!T3,HLOOKUP(#REF!,データ参照シート!$N$2:$S$42,データ参照シート!M3,FALSE))</f>
        <v>#REF!</v>
      </c>
      <c r="F4" s="171"/>
      <c r="G4" s="85" t="e">
        <f>IF(#REF!="",データ参照シート!AA3,HLOOKUP(#REF!,データ参照シート!$U$2:$Z$42,データ参照シート!M3,FALSE))</f>
        <v>#REF!</v>
      </c>
    </row>
    <row r="5" spans="1:7" ht="30" customHeight="1">
      <c r="A5" s="202"/>
      <c r="B5" s="199"/>
      <c r="C5" s="125" t="s">
        <v>654</v>
      </c>
      <c r="D5" s="78" t="s">
        <v>525</v>
      </c>
      <c r="E5" s="78" t="e">
        <f>IF(#REF!="",データ参照シート!T4,HLOOKUP(#REF!,データ参照シート!$N$2:$S$42,データ参照シート!M4,FALSE))</f>
        <v>#REF!</v>
      </c>
      <c r="F5" s="170"/>
      <c r="G5" s="84" t="e">
        <f>IF(#REF!="",データ参照シート!AA4,HLOOKUP(#REF!,データ参照シート!$U$2:$Z$42,データ参照シート!M4,FALSE))</f>
        <v>#REF!</v>
      </c>
    </row>
    <row r="6" spans="1:7" ht="30" customHeight="1">
      <c r="A6" s="202"/>
      <c r="B6" s="199"/>
      <c r="C6" s="82" t="s">
        <v>527</v>
      </c>
      <c r="D6" s="79" t="s">
        <v>524</v>
      </c>
      <c r="E6" s="79" t="e">
        <f>IF(#REF!="",データ参照シート!T5,HLOOKUP(#REF!,データ参照シート!$N$2:$S$42,データ参照シート!M5,FALSE))</f>
        <v>#REF!</v>
      </c>
      <c r="F6" s="171"/>
      <c r="G6" s="85" t="e">
        <f>IF(#REF!="",データ参照シート!AA5,HLOOKUP(#REF!,データ参照シート!$U$2:$Z$42,データ参照シート!M5,FALSE))</f>
        <v>#REF!</v>
      </c>
    </row>
    <row r="7" spans="1:7" ht="30" customHeight="1">
      <c r="A7" s="203"/>
      <c r="B7" s="200"/>
      <c r="C7" s="81" t="s">
        <v>528</v>
      </c>
      <c r="D7" s="78" t="s">
        <v>311</v>
      </c>
      <c r="E7" s="78" t="e">
        <f>IF(#REF!="",データ参照シート!T6,HLOOKUP(#REF!,データ参照シート!$N$2:$S$42,データ参照シート!M6,FALSE))</f>
        <v>#REF!</v>
      </c>
      <c r="F7" s="170"/>
      <c r="G7" s="84" t="e">
        <f>IF(#REF!="",データ参照シート!AA6,HLOOKUP(#REF!,データ参照シート!$U$2:$Z$42,データ参照シート!M6,FALSE))</f>
        <v>#REF!</v>
      </c>
    </row>
    <row r="8" spans="1:7" ht="30" customHeight="1">
      <c r="A8" s="204" t="s">
        <v>319</v>
      </c>
      <c r="B8" s="76" t="s">
        <v>247</v>
      </c>
      <c r="C8" s="102" t="s">
        <v>272</v>
      </c>
      <c r="D8" s="103" t="s">
        <v>312</v>
      </c>
      <c r="E8" s="103" t="e">
        <f>IF(#REF!="",データ参照シート!T7,HLOOKUP(#REF!,データ参照シート!$N$2:$S$42,データ参照シート!M7,FALSE))</f>
        <v>#REF!</v>
      </c>
      <c r="F8" s="171"/>
      <c r="G8" s="104" t="e">
        <f>IF(#REF!="",データ参照シート!AA7,HLOOKUP(#REF!,データ参照シート!$U$2:$Z$42,データ参照シート!M7,FALSE))</f>
        <v>#REF!</v>
      </c>
    </row>
    <row r="9" spans="1:7" ht="30" customHeight="1">
      <c r="A9" s="202"/>
      <c r="B9" s="77" t="s">
        <v>248</v>
      </c>
      <c r="C9" s="81" t="s">
        <v>273</v>
      </c>
      <c r="D9" s="78" t="s">
        <v>312</v>
      </c>
      <c r="E9" s="78" t="e">
        <f>IF(#REF!="",データ参照シート!T8,HLOOKUP(#REF!,データ参照シート!$N$2:$S$42,データ参照シート!M8,FALSE))</f>
        <v>#REF!</v>
      </c>
      <c r="F9" s="170"/>
      <c r="G9" s="84" t="e">
        <f>IF(#REF!="",データ参照シート!AA8,HLOOKUP(#REF!,データ参照シート!$U$2:$Z$42,データ参照シート!M8,FALSE))</f>
        <v>#REF!</v>
      </c>
    </row>
    <row r="10" spans="1:7" ht="30" customHeight="1">
      <c r="A10" s="202"/>
      <c r="B10" s="76" t="s">
        <v>249</v>
      </c>
      <c r="C10" s="82" t="s">
        <v>274</v>
      </c>
      <c r="D10" s="79" t="s">
        <v>310</v>
      </c>
      <c r="E10" s="79" t="e">
        <f>IF(#REF!="",データ参照シート!T9,HLOOKUP(#REF!,データ参照シート!$N$2:$S$42,データ参照シート!M9,FALSE))</f>
        <v>#REF!</v>
      </c>
      <c r="F10" s="171"/>
      <c r="G10" s="85" t="e">
        <f>IF(#REF!="",データ参照シート!AA9,HLOOKUP(#REF!,データ参照シート!$U$2:$Z$42,データ参照シート!M9,FALSE))</f>
        <v>#REF!</v>
      </c>
    </row>
    <row r="11" spans="1:7" ht="30" customHeight="1">
      <c r="A11" s="202"/>
      <c r="B11" s="105" t="s">
        <v>250</v>
      </c>
      <c r="C11" s="81" t="s">
        <v>275</v>
      </c>
      <c r="D11" s="78" t="s">
        <v>312</v>
      </c>
      <c r="E11" s="78" t="e">
        <f>IF(#REF!="",データ参照シート!T10,HLOOKUP(#REF!,データ参照シート!$N$2:$S$42,データ参照シート!M10,FALSE))</f>
        <v>#REF!</v>
      </c>
      <c r="F11" s="170"/>
      <c r="G11" s="84" t="e">
        <f>IF(#REF!="",データ参照シート!AA10,HLOOKUP(#REF!,データ参照シート!$U$2:$Z$42,データ参照シート!M10,FALSE))</f>
        <v>#REF!</v>
      </c>
    </row>
    <row r="12" spans="1:7" ht="30" customHeight="1">
      <c r="A12" s="202"/>
      <c r="B12" s="76" t="s">
        <v>251</v>
      </c>
      <c r="C12" s="102" t="s">
        <v>301</v>
      </c>
      <c r="D12" s="103" t="s">
        <v>310</v>
      </c>
      <c r="E12" s="103" t="e">
        <f>IF(#REF!="",データ参照シート!T11,HLOOKUP(#REF!,データ参照シート!$N$2:$S$42,データ参照シート!M11,FALSE))</f>
        <v>#REF!</v>
      </c>
      <c r="F12" s="171"/>
      <c r="G12" s="104" t="e">
        <f>IF(#REF!="",データ参照シート!AA11,HLOOKUP(#REF!,データ参照シート!$U$2:$Z$42,データ参照シート!M11,FALSE))</f>
        <v>#REF!</v>
      </c>
    </row>
    <row r="13" spans="1:7" ht="30" customHeight="1">
      <c r="A13" s="202"/>
      <c r="B13" s="105" t="s">
        <v>252</v>
      </c>
      <c r="C13" s="115" t="s">
        <v>276</v>
      </c>
      <c r="D13" s="116" t="s">
        <v>312</v>
      </c>
      <c r="E13" s="116" t="e">
        <f>IF(#REF!="",データ参照シート!T12,HLOOKUP(#REF!,データ参照シート!$N$2:$S$42,データ参照シート!M12,FALSE))</f>
        <v>#REF!</v>
      </c>
      <c r="F13" s="172"/>
      <c r="G13" s="117" t="e">
        <f>IF(#REF!="",データ参照シート!AA12,HLOOKUP(#REF!,データ参照シート!$U$2:$Z$42,データ参照シート!M12,FALSE))</f>
        <v>#REF!</v>
      </c>
    </row>
    <row r="14" spans="1:7" ht="30" customHeight="1">
      <c r="A14" s="202"/>
      <c r="B14" s="76" t="s">
        <v>253</v>
      </c>
      <c r="C14" s="102" t="s">
        <v>277</v>
      </c>
      <c r="D14" s="103" t="s">
        <v>312</v>
      </c>
      <c r="E14" s="103" t="e">
        <f>IF(#REF!="",データ参照シート!T13,HLOOKUP(#REF!,データ参照シート!$N$2:$S$42,データ参照シート!M13,FALSE))</f>
        <v>#REF!</v>
      </c>
      <c r="F14" s="171"/>
      <c r="G14" s="104" t="e">
        <f>IF(#REF!="",データ参照シート!AA13,HLOOKUP(#REF!,データ参照シート!$U$2:$Z$42,データ参照シート!M13,FALSE))</f>
        <v>#REF!</v>
      </c>
    </row>
    <row r="15" spans="1:7" ht="30" customHeight="1">
      <c r="A15" s="202"/>
      <c r="B15" s="105" t="s">
        <v>254</v>
      </c>
      <c r="C15" s="106" t="s">
        <v>278</v>
      </c>
      <c r="D15" s="107" t="s">
        <v>312</v>
      </c>
      <c r="E15" s="107" t="e">
        <f>IF(#REF!="",データ参照シート!T14,HLOOKUP(#REF!,データ参照シート!$N$2:$S$42,データ参照シート!M14,FALSE))</f>
        <v>#REF!</v>
      </c>
      <c r="F15" s="170"/>
      <c r="G15" s="84" t="e">
        <f>IF(#REF!="",データ参照シート!AA14,HLOOKUP(#REF!,データ参照シート!$U$2:$Z$42,データ参照シート!M14,FALSE))</f>
        <v>#REF!</v>
      </c>
    </row>
    <row r="16" spans="1:7" ht="30" customHeight="1">
      <c r="A16" s="202"/>
      <c r="B16" s="76" t="s">
        <v>255</v>
      </c>
      <c r="C16" s="102" t="s">
        <v>279</v>
      </c>
      <c r="D16" s="103" t="s">
        <v>310</v>
      </c>
      <c r="E16" s="103" t="e">
        <f>IF(#REF!="",データ参照シート!T15,HLOOKUP(#REF!,データ参照シート!$N$2:$S$42,データ参照シート!M15,FALSE))</f>
        <v>#REF!</v>
      </c>
      <c r="F16" s="171"/>
      <c r="G16" s="104" t="e">
        <f>IF(#REF!="",データ参照シート!AA15,HLOOKUP(#REF!,データ参照シート!$U$2:$Z$42,データ参照シート!M15,FALSE))</f>
        <v>#REF!</v>
      </c>
    </row>
    <row r="17" spans="1:7" ht="30" customHeight="1">
      <c r="A17" s="202"/>
      <c r="B17" s="105" t="s">
        <v>256</v>
      </c>
      <c r="C17" s="106" t="s">
        <v>280</v>
      </c>
      <c r="D17" s="107" t="s">
        <v>310</v>
      </c>
      <c r="E17" s="107" t="e">
        <f>IF(#REF!="",データ参照シート!T16,HLOOKUP(#REF!,データ参照シート!$N$2:$S$42,データ参照シート!M16,FALSE))</f>
        <v>#REF!</v>
      </c>
      <c r="F17" s="170"/>
      <c r="G17" s="84" t="e">
        <f>IF(#REF!="",データ参照シート!AA16,HLOOKUP(#REF!,データ参照シート!$U$2:$Z$42,データ参照シート!M16,FALSE))</f>
        <v>#REF!</v>
      </c>
    </row>
    <row r="18" spans="1:7" ht="30" customHeight="1">
      <c r="A18" s="202"/>
      <c r="B18" s="76" t="s">
        <v>257</v>
      </c>
      <c r="C18" s="102" t="s">
        <v>281</v>
      </c>
      <c r="D18" s="103" t="s">
        <v>310</v>
      </c>
      <c r="E18" s="103" t="e">
        <f>IF(#REF!="",データ参照シート!T17,HLOOKUP(#REF!,データ参照シート!$N$2:$S$42,データ参照シート!M17,FALSE))</f>
        <v>#REF!</v>
      </c>
      <c r="F18" s="171"/>
      <c r="G18" s="104" t="e">
        <f>IF(#REF!="",データ参照シート!AA17,HLOOKUP(#REF!,データ参照シート!$U$2:$Z$42,データ参照シート!M17,FALSE))</f>
        <v>#REF!</v>
      </c>
    </row>
    <row r="19" spans="1:7" ht="30" customHeight="1">
      <c r="A19" s="202"/>
      <c r="B19" s="105" t="s">
        <v>258</v>
      </c>
      <c r="C19" s="106" t="s">
        <v>282</v>
      </c>
      <c r="D19" s="107" t="s">
        <v>310</v>
      </c>
      <c r="E19" s="107" t="e">
        <f>IF(#REF!="",データ参照シート!T18,HLOOKUP(#REF!,データ参照シート!$N$2:$S$42,データ参照シート!M18,FALSE))</f>
        <v>#REF!</v>
      </c>
      <c r="F19" s="170"/>
      <c r="G19" s="108" t="e">
        <f>IF(#REF!="",データ参照シート!AA18,HLOOKUP(#REF!,データ参照シート!$U$2:$Z$42,データ参照シート!M18,FALSE))</f>
        <v>#REF!</v>
      </c>
    </row>
    <row r="20" spans="1:7" ht="30" customHeight="1">
      <c r="A20" s="202"/>
      <c r="B20" s="76" t="s">
        <v>259</v>
      </c>
      <c r="C20" s="102" t="s">
        <v>283</v>
      </c>
      <c r="D20" s="103" t="s">
        <v>310</v>
      </c>
      <c r="E20" s="103" t="e">
        <f>IF(#REF!="",データ参照シート!T19,HLOOKUP(#REF!,データ参照シート!$N$2:$S$42,データ参照シート!M19,FALSE))</f>
        <v>#REF!</v>
      </c>
      <c r="F20" s="171"/>
      <c r="G20" s="104" t="e">
        <f>IF(#REF!="",データ参照シート!AA19,HLOOKUP(#REF!,データ参照シート!$U$2:$Z$42,データ参照シート!M19,FALSE))</f>
        <v>#REF!</v>
      </c>
    </row>
    <row r="21" spans="1:7" ht="30" customHeight="1">
      <c r="A21" s="202"/>
      <c r="B21" s="105" t="s">
        <v>260</v>
      </c>
      <c r="C21" s="106" t="s">
        <v>284</v>
      </c>
      <c r="D21" s="107" t="s">
        <v>310</v>
      </c>
      <c r="E21" s="107" t="e">
        <f>IF(#REF!="",データ参照シート!T20,HLOOKUP(#REF!,データ参照シート!$N$2:$S$42,データ参照シート!M20,FALSE))</f>
        <v>#REF!</v>
      </c>
      <c r="F21" s="170"/>
      <c r="G21" s="84" t="e">
        <f>IF(#REF!="",データ参照シート!AA20,HLOOKUP(#REF!,データ参照シート!$U$2:$Z$42,データ参照シート!M20,FALSE))</f>
        <v>#REF!</v>
      </c>
    </row>
    <row r="22" spans="1:7" ht="30" customHeight="1">
      <c r="A22" s="202"/>
      <c r="B22" s="76" t="s">
        <v>261</v>
      </c>
      <c r="C22" s="102" t="s">
        <v>285</v>
      </c>
      <c r="D22" s="103" t="s">
        <v>310</v>
      </c>
      <c r="E22" s="103" t="e">
        <f>IF(#REF!="",データ参照シート!T21,HLOOKUP(#REF!,データ参照シート!$N$2:$S$42,データ参照シート!M21,FALSE))</f>
        <v>#REF!</v>
      </c>
      <c r="F22" s="171"/>
      <c r="G22" s="104" t="e">
        <f>IF(#REF!="",データ参照シート!AA21,HLOOKUP(#REF!,データ参照シート!$U$2:$Z$42,データ参照シート!M21,FALSE))</f>
        <v>#REF!</v>
      </c>
    </row>
    <row r="23" spans="1:7" ht="30" customHeight="1">
      <c r="A23" s="202"/>
      <c r="B23" s="105" t="s">
        <v>262</v>
      </c>
      <c r="C23" s="106" t="s">
        <v>574</v>
      </c>
      <c r="D23" s="107" t="s">
        <v>310</v>
      </c>
      <c r="E23" s="107" t="e">
        <f>IF(#REF!="",データ参照シート!T22,HLOOKUP(#REF!,データ参照シート!$N$2:$S$42,データ参照シート!M22,FALSE))</f>
        <v>#REF!</v>
      </c>
      <c r="F23" s="170"/>
      <c r="G23" s="108" t="e">
        <f>IF(#REF!="",データ参照シート!AA22,HLOOKUP(#REF!,データ参照シート!$U$2:$Z$42,データ参照シート!M22,FALSE))</f>
        <v>#REF!</v>
      </c>
    </row>
    <row r="24" spans="1:7" ht="30" customHeight="1">
      <c r="A24" s="202"/>
      <c r="B24" s="76" t="s">
        <v>263</v>
      </c>
      <c r="C24" s="102" t="s">
        <v>523</v>
      </c>
      <c r="D24" s="103" t="s">
        <v>310</v>
      </c>
      <c r="E24" s="103" t="e">
        <f>IF(#REF!="",データ参照シート!T23,HLOOKUP(#REF!,データ参照シート!$N$2:$S$42,データ参照シート!M23,FALSE))</f>
        <v>#REF!</v>
      </c>
      <c r="F24" s="171"/>
      <c r="G24" s="104" t="e">
        <f>IF(#REF!="",データ参照シート!AA23,HLOOKUP(#REF!,データ参照シート!$U$2:$Z$42,データ参照シート!M23,FALSE))</f>
        <v>#REF!</v>
      </c>
    </row>
    <row r="25" spans="1:7" ht="30" customHeight="1">
      <c r="A25" s="202"/>
      <c r="B25" s="105" t="s">
        <v>580</v>
      </c>
      <c r="C25" s="81" t="s">
        <v>286</v>
      </c>
      <c r="D25" s="78" t="s">
        <v>312</v>
      </c>
      <c r="E25" s="78" t="e">
        <f>IF(#REF!="",データ参照シート!T24,HLOOKUP(#REF!,データ参照シート!$N$2:$S$42,データ参照シート!M24,FALSE))</f>
        <v>#REF!</v>
      </c>
      <c r="F25" s="170"/>
      <c r="G25" s="88" t="e">
        <f>IF(#REF!="",データ参照シート!AA24,HLOOKUP(#REF!,データ参照シート!$U$2:$Z$42,データ参照シート!M24,FALSE))</f>
        <v>#REF!</v>
      </c>
    </row>
    <row r="26" spans="1:7" ht="30" customHeight="1">
      <c r="A26" s="202"/>
      <c r="B26" s="76" t="s">
        <v>264</v>
      </c>
      <c r="C26" s="82" t="s">
        <v>287</v>
      </c>
      <c r="D26" s="79" t="s">
        <v>310</v>
      </c>
      <c r="E26" s="79" t="e">
        <f>IF(#REF!="",データ参照シート!T25,HLOOKUP(#REF!,データ参照シート!$N$2:$S$42,データ参照シート!M25,FALSE))</f>
        <v>#REF!</v>
      </c>
      <c r="F26" s="171"/>
      <c r="G26" s="87" t="e">
        <f>IF(#REF!="",データ参照シート!AA25,HLOOKUP(#REF!,データ参照シート!$U$2:$Z$42,データ参照シート!M25,FALSE))</f>
        <v>#REF!</v>
      </c>
    </row>
    <row r="27" spans="1:7" ht="30" customHeight="1">
      <c r="A27" s="202"/>
      <c r="B27" s="105" t="s">
        <v>265</v>
      </c>
      <c r="C27" s="81" t="s">
        <v>288</v>
      </c>
      <c r="D27" s="78" t="s">
        <v>310</v>
      </c>
      <c r="E27" s="78" t="e">
        <f>IF(#REF!="",データ参照シート!T26,HLOOKUP(#REF!,データ参照シート!$N$2:$S$42,データ参照シート!M26,FALSE))</f>
        <v>#REF!</v>
      </c>
      <c r="F27" s="170"/>
      <c r="G27" s="84" t="e">
        <f>IF(#REF!="",データ参照シート!AA26,HLOOKUP(#REF!,データ参照シート!$U$2:$Z$42,データ参照シート!M26,FALSE))</f>
        <v>#REF!</v>
      </c>
    </row>
    <row r="28" spans="1:7" ht="30" customHeight="1">
      <c r="A28" s="202"/>
      <c r="B28" s="76" t="s">
        <v>266</v>
      </c>
      <c r="C28" s="82" t="s">
        <v>289</v>
      </c>
      <c r="D28" s="79" t="s">
        <v>310</v>
      </c>
      <c r="E28" s="79" t="e">
        <f>IF(#REF!="",データ参照シート!T27,HLOOKUP(#REF!,データ参照シート!$N$2:$S$42,データ参照シート!M27,FALSE))</f>
        <v>#REF!</v>
      </c>
      <c r="F28" s="171"/>
      <c r="G28" s="87" t="e">
        <f>IF(#REF!="",データ参照シート!AA27,HLOOKUP(#REF!,データ参照シート!$U$2:$Z$42,データ参照シート!M27,FALSE))</f>
        <v>#REF!</v>
      </c>
    </row>
    <row r="29" spans="1:7" ht="30" customHeight="1">
      <c r="A29" s="202"/>
      <c r="B29" s="105" t="s">
        <v>267</v>
      </c>
      <c r="C29" s="81" t="s">
        <v>290</v>
      </c>
      <c r="D29" s="78" t="s">
        <v>310</v>
      </c>
      <c r="E29" s="78" t="e">
        <f>IF(#REF!="",データ参照シート!T28,HLOOKUP(#REF!,データ参照シート!$N$2:$S$42,データ参照シート!M28,FALSE))</f>
        <v>#REF!</v>
      </c>
      <c r="F29" s="170"/>
      <c r="G29" s="84" t="e">
        <f>IF(#REF!="",データ参照シート!AA28,HLOOKUP(#REF!,データ参照シート!$U$2:$Z$42,データ参照シート!M28,FALSE))</f>
        <v>#REF!</v>
      </c>
    </row>
    <row r="30" spans="1:7" ht="30" customHeight="1">
      <c r="A30" s="202"/>
      <c r="B30" s="76" t="s">
        <v>268</v>
      </c>
      <c r="C30" s="82" t="s">
        <v>291</v>
      </c>
      <c r="D30" s="79" t="s">
        <v>310</v>
      </c>
      <c r="E30" s="79" t="e">
        <f>IF(#REF!="",データ参照シート!T29,HLOOKUP(#REF!,データ参照シート!$N$2:$S$42,データ参照シート!M29,FALSE))</f>
        <v>#REF!</v>
      </c>
      <c r="F30" s="171"/>
      <c r="G30" s="85" t="e">
        <f>IF(#REF!="",データ参照シート!AA29,HLOOKUP(#REF!,データ参照シート!$U$2:$Z$42,データ参照シート!M29,FALSE))</f>
        <v>#REF!</v>
      </c>
    </row>
    <row r="31" spans="1:7" ht="30" customHeight="1">
      <c r="A31" s="202"/>
      <c r="B31" s="105" t="s">
        <v>269</v>
      </c>
      <c r="C31" s="81" t="s">
        <v>292</v>
      </c>
      <c r="D31" s="78" t="s">
        <v>312</v>
      </c>
      <c r="E31" s="78" t="e">
        <f>IF(#REF!="",データ参照シート!T30,HLOOKUP(#REF!,データ参照シート!$N$2:$S$42,データ参照シート!M30,FALSE))</f>
        <v>#REF!</v>
      </c>
      <c r="F31" s="170"/>
      <c r="G31" s="84" t="e">
        <f>IF(#REF!="",データ参照シート!AA30,HLOOKUP(#REF!,データ参照シート!$U$2:$Z$42,データ参照シート!M30,FALSE))</f>
        <v>#REF!</v>
      </c>
    </row>
    <row r="32" spans="1:7" ht="30" customHeight="1">
      <c r="A32" s="202"/>
      <c r="B32" s="76" t="s">
        <v>270</v>
      </c>
      <c r="C32" s="82" t="s">
        <v>293</v>
      </c>
      <c r="D32" s="79" t="s">
        <v>312</v>
      </c>
      <c r="E32" s="79" t="e">
        <f>IF(#REF!="",データ参照シート!T31,HLOOKUP(#REF!,データ参照シート!$N$2:$S$42,データ参照シート!M31,FALSE))</f>
        <v>#REF!</v>
      </c>
      <c r="F32" s="171"/>
      <c r="G32" s="85" t="e">
        <f>IF(#REF!="",データ参照シート!AA31,HLOOKUP(#REF!,データ参照シート!$U$2:$Z$42,データ参照シート!M31,FALSE))</f>
        <v>#REF!</v>
      </c>
    </row>
    <row r="33" spans="1:7" ht="30" customHeight="1">
      <c r="A33" s="202"/>
      <c r="B33" s="105" t="s">
        <v>271</v>
      </c>
      <c r="C33" s="106" t="s">
        <v>653</v>
      </c>
      <c r="D33" s="107" t="s">
        <v>312</v>
      </c>
      <c r="E33" s="107" t="e">
        <f>IF(#REF!="",データ参照シート!T32,HLOOKUP(#REF!,データ参照シート!$N$2:$S$42,データ参照シート!M32,FALSE))</f>
        <v>#REF!</v>
      </c>
      <c r="F33" s="170"/>
      <c r="G33" s="84" t="e">
        <f>IF(#REF!="",データ参照シート!AA32,HLOOKUP(#REF!,データ参照シート!$U$2:$Z$42,データ参照シート!M32,FALSE))</f>
        <v>#REF!</v>
      </c>
    </row>
    <row r="34" spans="1:7" ht="30" customHeight="1">
      <c r="A34" s="207"/>
      <c r="B34" s="76" t="s">
        <v>581</v>
      </c>
      <c r="C34" s="102" t="s">
        <v>573</v>
      </c>
      <c r="D34" s="103" t="s">
        <v>310</v>
      </c>
      <c r="E34" s="103" t="e">
        <f>IF(#REF!="",データ参照シート!T33,HLOOKUP(#REF!,データ参照シート!$N$2:$S$42,データ参照シート!M33,FALSE))</f>
        <v>#REF!</v>
      </c>
      <c r="F34" s="171"/>
      <c r="G34" s="104" t="e">
        <f>IF(#REF!="",データ参照シート!AA33,HLOOKUP(#REF!,データ参照シート!$U$2:$Z$42,データ参照シート!M33,FALSE))</f>
        <v>#REF!</v>
      </c>
    </row>
    <row r="35" spans="1:7" ht="30" customHeight="1">
      <c r="A35" s="204" t="s">
        <v>320</v>
      </c>
      <c r="B35" s="73">
        <v>4</v>
      </c>
      <c r="C35" s="81" t="s">
        <v>295</v>
      </c>
      <c r="D35" s="78" t="s">
        <v>302</v>
      </c>
      <c r="E35" s="78" t="e">
        <f>IF(#REF!="",データ参照シート!T34,HLOOKUP(#REF!,データ参照シート!$N$2:$S$42,データ参照シート!M34,FALSE))</f>
        <v>#REF!</v>
      </c>
      <c r="F35" s="170"/>
      <c r="G35" s="84" t="e">
        <f>IF(#REF!="",データ参照シート!AA34,HLOOKUP(#REF!,データ参照シート!$U$2:$Z$42,データ参照シート!M34,FALSE))</f>
        <v>#REF!</v>
      </c>
    </row>
    <row r="36" spans="1:7" ht="30" customHeight="1">
      <c r="A36" s="202"/>
      <c r="B36" s="74">
        <v>5</v>
      </c>
      <c r="C36" s="82" t="s">
        <v>296</v>
      </c>
      <c r="D36" s="79" t="s">
        <v>303</v>
      </c>
      <c r="E36" s="79" t="e">
        <f>IF(#REF!="",データ参照シート!T35,HLOOKUP(#REF!,データ参照シート!$N$2:$S$42,データ参照シート!M35,FALSE))</f>
        <v>#REF!</v>
      </c>
      <c r="F36" s="171"/>
      <c r="G36" s="85" t="e">
        <f>IF(#REF!="",データ参照シート!AA35,HLOOKUP(#REF!,データ参照シート!$U$2:$Z$42,データ参照シート!M35,FALSE))</f>
        <v>#REF!</v>
      </c>
    </row>
    <row r="37" spans="1:7" ht="30" customHeight="1">
      <c r="A37" s="202"/>
      <c r="B37" s="73">
        <v>6</v>
      </c>
      <c r="C37" s="81" t="s">
        <v>297</v>
      </c>
      <c r="D37" s="78" t="s">
        <v>304</v>
      </c>
      <c r="E37" s="78" t="e">
        <f>IF(#REF!="",データ参照シート!T36,HLOOKUP(#REF!,データ参照シート!$N$2:$S$42,データ参照シート!M36,FALSE))</f>
        <v>#REF!</v>
      </c>
      <c r="F37" s="170"/>
      <c r="G37" s="84" t="e">
        <f>IF(#REF!="",データ参照シート!AA36,HLOOKUP(#REF!,データ参照シート!$U$2:$Z$42,データ参照シート!M36,FALSE))</f>
        <v>#REF!</v>
      </c>
    </row>
    <row r="38" spans="1:7" ht="30" customHeight="1">
      <c r="A38" s="202"/>
      <c r="B38" s="74">
        <v>7</v>
      </c>
      <c r="C38" s="82" t="s">
        <v>329</v>
      </c>
      <c r="D38" s="79" t="s">
        <v>305</v>
      </c>
      <c r="E38" s="79" t="e">
        <f>IF(#REF!="",データ参照シート!T37,HLOOKUP(#REF!,データ参照シート!$N$2:$S$42,データ参照シート!M37,FALSE))</f>
        <v>#REF!</v>
      </c>
      <c r="F38" s="171"/>
      <c r="G38" s="85" t="s">
        <v>669</v>
      </c>
    </row>
    <row r="39" spans="1:7" ht="30" customHeight="1">
      <c r="A39" s="202"/>
      <c r="B39" s="73">
        <v>8</v>
      </c>
      <c r="C39" s="81" t="s">
        <v>298</v>
      </c>
      <c r="D39" s="78" t="s">
        <v>306</v>
      </c>
      <c r="E39" s="78" t="e">
        <f>IF(#REF!="",データ参照シート!T38,HLOOKUP(#REF!,データ参照シート!$N$2:$S$42,データ参照シート!M38,FALSE))</f>
        <v>#REF!</v>
      </c>
      <c r="F39" s="170"/>
      <c r="G39" s="84" t="s">
        <v>669</v>
      </c>
    </row>
    <row r="40" spans="1:7" ht="30" customHeight="1">
      <c r="A40" s="202"/>
      <c r="B40" s="74">
        <v>9</v>
      </c>
      <c r="C40" s="82" t="s">
        <v>299</v>
      </c>
      <c r="D40" s="79" t="s">
        <v>307</v>
      </c>
      <c r="E40" s="79" t="e">
        <f>IF(#REF!="",データ参照シート!T39,HLOOKUP(#REF!,データ参照シート!$N$2:$S$42,データ参照シート!M39,FALSE))</f>
        <v>#REF!</v>
      </c>
      <c r="F40" s="171"/>
      <c r="G40" s="85" t="s">
        <v>669</v>
      </c>
    </row>
    <row r="41" spans="1:7" ht="30" customHeight="1">
      <c r="A41" s="202"/>
      <c r="B41" s="73">
        <v>10</v>
      </c>
      <c r="C41" s="81" t="s">
        <v>300</v>
      </c>
      <c r="D41" s="78" t="s">
        <v>308</v>
      </c>
      <c r="E41" s="78" t="e">
        <f>IF(#REF!="",データ参照シート!T40,HLOOKUP(#REF!,データ参照シート!$N$2:$S$42,データ参照シート!M40,FALSE))</f>
        <v>#REF!</v>
      </c>
      <c r="F41" s="170"/>
      <c r="G41" s="84" t="s">
        <v>669</v>
      </c>
    </row>
    <row r="42" spans="1:7" ht="97.5" customHeight="1">
      <c r="A42" s="202"/>
      <c r="B42" s="101">
        <v>11</v>
      </c>
      <c r="C42" s="102" t="s">
        <v>294</v>
      </c>
      <c r="D42" s="103" t="s">
        <v>582</v>
      </c>
      <c r="E42" s="103" t="e">
        <f>IF(#REF!="",データ参照シート!T41,HLOOKUP(#REF!,データ参照シート!$N$2:$S$42,データ参照シート!M41,FALSE))</f>
        <v>#REF!</v>
      </c>
      <c r="F42" s="171"/>
      <c r="G42" s="87" t="s">
        <v>698</v>
      </c>
    </row>
    <row r="43" spans="1:7" ht="30" customHeight="1">
      <c r="A43" s="203"/>
      <c r="B43" s="75">
        <v>12</v>
      </c>
      <c r="C43" s="83" t="s">
        <v>240</v>
      </c>
      <c r="D43" s="80" t="s">
        <v>309</v>
      </c>
      <c r="E43" s="80" t="e">
        <f>IF(#REF!="",データ参照シート!T42,HLOOKUP(#REF!,データ参照シート!$N$2:$S$42,データ参照シート!M42,FALSE))</f>
        <v>#REF!</v>
      </c>
      <c r="F43" s="173"/>
      <c r="G43" s="86" t="s">
        <v>669</v>
      </c>
    </row>
    <row r="44" spans="1:7" ht="17.25" customHeight="1"/>
    <row r="45" spans="1:7" ht="17.25" customHeight="1"/>
  </sheetData>
  <mergeCells count="6">
    <mergeCell ref="A1:B1"/>
    <mergeCell ref="B4:B7"/>
    <mergeCell ref="A4:A7"/>
    <mergeCell ref="A35:A43"/>
    <mergeCell ref="A2:A3"/>
    <mergeCell ref="A8:A34"/>
  </mergeCells>
  <phoneticPr fontId="2"/>
  <pageMargins left="0.25" right="0.25" top="0.75" bottom="0.75" header="0.3" footer="0.3"/>
  <pageSetup paperSize="9" scale="5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J47"/>
  <sheetViews>
    <sheetView showGridLines="0" showZeros="0" view="pageBreakPreview" zoomScaleNormal="100" zoomScaleSheetLayoutView="100" workbookViewId="0">
      <selection activeCell="F10" sqref="F10:H10"/>
    </sheetView>
  </sheetViews>
  <sheetFormatPr defaultRowHeight="13.5"/>
  <cols>
    <col min="1" max="1" width="1.7265625" style="1" customWidth="1"/>
    <col min="2" max="2" width="10.453125" style="1" customWidth="1"/>
    <col min="3" max="3" width="2.90625" style="1" customWidth="1"/>
    <col min="4" max="4" width="4.54296875" style="1" customWidth="1"/>
    <col min="5" max="8" width="13.54296875" style="1" customWidth="1"/>
    <col min="9" max="9" width="3.6328125" style="1" customWidth="1"/>
    <col min="10" max="16384" width="8.7265625" style="1"/>
  </cols>
  <sheetData>
    <row r="1" spans="1:8" ht="18.75" customHeight="1">
      <c r="A1" s="62" t="s">
        <v>226</v>
      </c>
      <c r="C1" s="2"/>
      <c r="D1" s="2"/>
      <c r="E1" s="2"/>
      <c r="F1" s="2"/>
      <c r="G1" s="8"/>
      <c r="H1" s="100"/>
    </row>
    <row r="2" spans="1:8" ht="22.5" customHeight="1">
      <c r="A2" s="309" t="s">
        <v>225</v>
      </c>
      <c r="B2" s="309"/>
      <c r="C2" s="309"/>
      <c r="D2" s="309"/>
      <c r="E2" s="309"/>
      <c r="F2" s="309"/>
      <c r="G2" s="309"/>
      <c r="H2" s="309"/>
    </row>
    <row r="3" spans="1:8" ht="9" customHeight="1" thickBot="1">
      <c r="A3" s="182"/>
      <c r="B3" s="182"/>
      <c r="C3" s="182"/>
      <c r="D3" s="182"/>
      <c r="E3" s="182"/>
      <c r="F3" s="182"/>
      <c r="G3" s="182"/>
      <c r="H3" s="182"/>
    </row>
    <row r="4" spans="1:8" ht="30" customHeight="1">
      <c r="A4" s="310" t="s">
        <v>242</v>
      </c>
      <c r="B4" s="311"/>
      <c r="C4" s="312"/>
      <c r="D4" s="313"/>
      <c r="E4" s="314" t="s">
        <v>322</v>
      </c>
      <c r="F4" s="315"/>
      <c r="G4" s="65" t="s">
        <v>595</v>
      </c>
      <c r="H4" s="132" t="s">
        <v>714</v>
      </c>
    </row>
    <row r="5" spans="1:8" ht="18.75" customHeight="1">
      <c r="A5" s="316" t="s">
        <v>156</v>
      </c>
      <c r="B5" s="317"/>
      <c r="C5" s="317"/>
      <c r="D5" s="318"/>
      <c r="E5" s="319"/>
      <c r="F5" s="320"/>
      <c r="G5" s="320"/>
      <c r="H5" s="321"/>
    </row>
    <row r="6" spans="1:8" ht="30" customHeight="1">
      <c r="A6" s="303" t="s">
        <v>1</v>
      </c>
      <c r="B6" s="304"/>
      <c r="C6" s="304"/>
      <c r="D6" s="305"/>
      <c r="E6" s="306"/>
      <c r="F6" s="307"/>
      <c r="G6" s="307"/>
      <c r="H6" s="308"/>
    </row>
    <row r="7" spans="1:8" ht="15" customHeight="1">
      <c r="A7" s="289" t="s">
        <v>2</v>
      </c>
      <c r="B7" s="290"/>
      <c r="C7" s="290"/>
      <c r="D7" s="243"/>
      <c r="E7" s="294" t="s">
        <v>3</v>
      </c>
      <c r="F7" s="3" t="s">
        <v>157</v>
      </c>
      <c r="G7" s="4" t="s">
        <v>4</v>
      </c>
      <c r="H7" s="66" t="s">
        <v>5</v>
      </c>
    </row>
    <row r="8" spans="1:8" ht="26.25" customHeight="1">
      <c r="A8" s="291"/>
      <c r="B8" s="292"/>
      <c r="C8" s="292"/>
      <c r="D8" s="246"/>
      <c r="E8" s="295"/>
      <c r="F8" s="178"/>
      <c r="G8" s="179"/>
      <c r="H8" s="175"/>
    </row>
    <row r="9" spans="1:8" ht="18.75" customHeight="1">
      <c r="A9" s="291"/>
      <c r="B9" s="292"/>
      <c r="C9" s="292"/>
      <c r="D9" s="246"/>
      <c r="E9" s="67" t="s">
        <v>229</v>
      </c>
      <c r="F9" s="296"/>
      <c r="G9" s="297"/>
      <c r="H9" s="298"/>
    </row>
    <row r="10" spans="1:8" ht="30" customHeight="1">
      <c r="A10" s="268"/>
      <c r="B10" s="293"/>
      <c r="C10" s="293"/>
      <c r="D10" s="246"/>
      <c r="E10" s="68" t="s">
        <v>227</v>
      </c>
      <c r="F10" s="299"/>
      <c r="G10" s="300"/>
      <c r="H10" s="301"/>
    </row>
    <row r="11" spans="1:8" ht="12.75" customHeight="1">
      <c r="A11" s="268"/>
      <c r="B11" s="293"/>
      <c r="C11" s="293"/>
      <c r="D11" s="246"/>
      <c r="E11" s="286" t="s">
        <v>228</v>
      </c>
      <c r="F11" s="133" t="s">
        <v>596</v>
      </c>
      <c r="G11" s="134"/>
      <c r="H11" s="135"/>
    </row>
    <row r="12" spans="1:8" ht="33.75" customHeight="1">
      <c r="A12" s="270"/>
      <c r="B12" s="271"/>
      <c r="C12" s="271"/>
      <c r="D12" s="272"/>
      <c r="E12" s="302"/>
      <c r="F12" s="176"/>
      <c r="G12" s="287"/>
      <c r="H12" s="288"/>
    </row>
    <row r="13" spans="1:8" ht="45" customHeight="1">
      <c r="A13" s="241" t="s">
        <v>578</v>
      </c>
      <c r="B13" s="242"/>
      <c r="C13" s="242"/>
      <c r="D13" s="243"/>
      <c r="E13" s="7" t="s">
        <v>587</v>
      </c>
      <c r="F13" s="280"/>
      <c r="G13" s="281"/>
      <c r="H13" s="282"/>
    </row>
    <row r="14" spans="1:8" ht="45" customHeight="1">
      <c r="A14" s="244"/>
      <c r="B14" s="245"/>
      <c r="C14" s="245"/>
      <c r="D14" s="246"/>
      <c r="E14" s="183" t="s">
        <v>586</v>
      </c>
      <c r="F14" s="280"/>
      <c r="G14" s="281"/>
      <c r="H14" s="282"/>
    </row>
    <row r="15" spans="1:8" ht="45" customHeight="1">
      <c r="A15" s="244"/>
      <c r="B15" s="245"/>
      <c r="C15" s="245"/>
      <c r="D15" s="246"/>
      <c r="E15" s="69" t="s">
        <v>522</v>
      </c>
      <c r="F15" s="283"/>
      <c r="G15" s="284"/>
      <c r="H15" s="285"/>
    </row>
    <row r="16" spans="1:8" ht="12.75" customHeight="1">
      <c r="A16" s="244"/>
      <c r="B16" s="245"/>
      <c r="C16" s="245"/>
      <c r="D16" s="246"/>
      <c r="E16" s="286" t="s">
        <v>230</v>
      </c>
      <c r="F16" s="136" t="s">
        <v>596</v>
      </c>
      <c r="G16" s="137"/>
      <c r="H16" s="138"/>
    </row>
    <row r="17" spans="1:8" ht="33.75" customHeight="1">
      <c r="A17" s="244"/>
      <c r="B17" s="245"/>
      <c r="C17" s="245"/>
      <c r="D17" s="246"/>
      <c r="E17" s="200"/>
      <c r="F17" s="176"/>
      <c r="G17" s="287"/>
      <c r="H17" s="288"/>
    </row>
    <row r="18" spans="1:8" ht="45" customHeight="1">
      <c r="A18" s="244"/>
      <c r="B18" s="245"/>
      <c r="C18" s="245"/>
      <c r="D18" s="246"/>
      <c r="E18" s="6" t="s">
        <v>330</v>
      </c>
      <c r="F18" s="283"/>
      <c r="G18" s="284"/>
      <c r="H18" s="285"/>
    </row>
    <row r="19" spans="1:8" ht="19.5" customHeight="1">
      <c r="A19" s="241" t="s">
        <v>577</v>
      </c>
      <c r="B19" s="242"/>
      <c r="C19" s="242"/>
      <c r="D19" s="243"/>
      <c r="E19" s="118" t="s">
        <v>588</v>
      </c>
      <c r="F19" s="139">
        <v>28</v>
      </c>
      <c r="G19" s="119" t="s">
        <v>585</v>
      </c>
      <c r="H19" s="140">
        <v>29</v>
      </c>
    </row>
    <row r="20" spans="1:8" ht="19.5" customHeight="1">
      <c r="A20" s="268"/>
      <c r="B20" s="269"/>
      <c r="C20" s="269"/>
      <c r="D20" s="246"/>
      <c r="E20" s="109" t="s">
        <v>575</v>
      </c>
      <c r="F20" s="141">
        <v>29</v>
      </c>
      <c r="G20" s="273"/>
      <c r="H20" s="274"/>
    </row>
    <row r="21" spans="1:8" ht="19.5" customHeight="1">
      <c r="A21" s="270"/>
      <c r="B21" s="271"/>
      <c r="C21" s="271"/>
      <c r="D21" s="272"/>
      <c r="E21" s="109" t="s">
        <v>576</v>
      </c>
      <c r="F21" s="186" t="s">
        <v>592</v>
      </c>
      <c r="G21" s="119" t="s">
        <v>585</v>
      </c>
      <c r="H21" s="177"/>
    </row>
    <row r="22" spans="1:8" ht="16.5" customHeight="1">
      <c r="A22" s="241" t="s">
        <v>594</v>
      </c>
      <c r="B22" s="242"/>
      <c r="C22" s="242"/>
      <c r="D22" s="243"/>
      <c r="E22" s="275" t="s">
        <v>161</v>
      </c>
      <c r="F22" s="277" t="s">
        <v>0</v>
      </c>
      <c r="G22" s="278"/>
      <c r="H22" s="279"/>
    </row>
    <row r="23" spans="1:8" ht="22.5" customHeight="1">
      <c r="A23" s="244"/>
      <c r="B23" s="245"/>
      <c r="C23" s="245"/>
      <c r="D23" s="246"/>
      <c r="E23" s="276"/>
      <c r="F23" s="91" t="s">
        <v>342</v>
      </c>
      <c r="G23" s="69" t="s">
        <v>153</v>
      </c>
      <c r="H23" s="70" t="s">
        <v>154</v>
      </c>
    </row>
    <row r="24" spans="1:8" ht="22.5" customHeight="1">
      <c r="A24" s="268"/>
      <c r="B24" s="269"/>
      <c r="C24" s="269"/>
      <c r="D24" s="246"/>
      <c r="E24" s="120" t="e">
        <f>データ参照シート!B7</f>
        <v>#REF!</v>
      </c>
      <c r="F24" s="110" t="e">
        <f>データ参照シート!B26</f>
        <v>#REF!</v>
      </c>
      <c r="G24" s="110" t="e">
        <f>データ参照シート!B30</f>
        <v>#REF!</v>
      </c>
      <c r="H24" s="111" t="e">
        <f>データ参照シート!B34</f>
        <v>#REF!</v>
      </c>
    </row>
    <row r="25" spans="1:8" ht="22.5" customHeight="1">
      <c r="A25" s="268"/>
      <c r="B25" s="269"/>
      <c r="C25" s="269"/>
      <c r="D25" s="246"/>
      <c r="E25" s="120" t="e">
        <f>データ参照シート!B11</f>
        <v>#REF!</v>
      </c>
      <c r="F25" s="110" t="e">
        <f>データ参照シート!B40</f>
        <v>#REF!</v>
      </c>
      <c r="G25" s="110" t="e">
        <f>データ参照シート!B44</f>
        <v>#REF!</v>
      </c>
      <c r="H25" s="111" t="e">
        <f>データ参照シート!B48</f>
        <v>#REF!</v>
      </c>
    </row>
    <row r="26" spans="1:8" ht="22.5" customHeight="1">
      <c r="A26" s="268"/>
      <c r="B26" s="269"/>
      <c r="C26" s="269"/>
      <c r="D26" s="246"/>
      <c r="E26" s="120" t="e">
        <f>データ参照シート!B12</f>
        <v>#REF!</v>
      </c>
      <c r="F26" s="110" t="e">
        <f>データ参照シート!B54</f>
        <v>#REF!</v>
      </c>
      <c r="G26" s="110" t="e">
        <f>データ参照シート!B58</f>
        <v>#REF!</v>
      </c>
      <c r="H26" s="111" t="e">
        <f>データ参照シート!B62</f>
        <v>#REF!</v>
      </c>
    </row>
    <row r="27" spans="1:8" ht="22.5" customHeight="1">
      <c r="A27" s="268"/>
      <c r="B27" s="269"/>
      <c r="C27" s="269"/>
      <c r="D27" s="246"/>
      <c r="E27" s="120" t="e">
        <f>データ参照シート!B13</f>
        <v>#REF!</v>
      </c>
      <c r="F27" s="110" t="e">
        <f>データ参照シート!B68</f>
        <v>#REF!</v>
      </c>
      <c r="G27" s="110" t="e">
        <f>データ参照シート!B72</f>
        <v>#REF!</v>
      </c>
      <c r="H27" s="111" t="e">
        <f>データ参照シート!B76</f>
        <v>#REF!</v>
      </c>
    </row>
    <row r="28" spans="1:8" ht="22.5" customHeight="1">
      <c r="A28" s="270"/>
      <c r="B28" s="271"/>
      <c r="C28" s="271"/>
      <c r="D28" s="272"/>
      <c r="E28" s="185" t="s">
        <v>155</v>
      </c>
      <c r="F28" s="112" t="e">
        <f>SUM(F24:F27)</f>
        <v>#REF!</v>
      </c>
      <c r="G28" s="112" t="e">
        <f>SUM(G24:G27)</f>
        <v>#REF!</v>
      </c>
      <c r="H28" s="113" t="e">
        <f>SUM(H24:H27)</f>
        <v>#REF!</v>
      </c>
    </row>
    <row r="29" spans="1:8" ht="26.25" customHeight="1">
      <c r="A29" s="259" t="s">
        <v>152</v>
      </c>
      <c r="B29" s="260"/>
      <c r="C29" s="239" t="s">
        <v>584</v>
      </c>
      <c r="D29" s="216"/>
      <c r="E29" s="7" t="s">
        <v>231</v>
      </c>
      <c r="F29" s="5" t="s">
        <v>232</v>
      </c>
      <c r="G29" s="63" t="s">
        <v>233</v>
      </c>
      <c r="H29" s="64" t="s">
        <v>234</v>
      </c>
    </row>
    <row r="30" spans="1:8" ht="22.5" customHeight="1">
      <c r="A30" s="261"/>
      <c r="B30" s="262"/>
      <c r="C30" s="239" t="s">
        <v>331</v>
      </c>
      <c r="D30" s="216"/>
      <c r="E30" s="114" t="str">
        <f>IF($E$4&lt;&gt;"バイオマス燃料製造",データ参照シート!B187,"-")</f>
        <v>-</v>
      </c>
      <c r="F30" s="265" t="e">
        <f>データ参照シート!B186</f>
        <v>#REF!</v>
      </c>
      <c r="G30" s="265" t="str">
        <f>データ参照シート!B192</f>
        <v/>
      </c>
      <c r="H30" s="236" t="str">
        <f>データ参照シート!B191</f>
        <v/>
      </c>
    </row>
    <row r="31" spans="1:8" ht="22.5" customHeight="1">
      <c r="A31" s="261"/>
      <c r="B31" s="262"/>
      <c r="C31" s="239" t="s">
        <v>332</v>
      </c>
      <c r="D31" s="216"/>
      <c r="E31" s="114" t="str">
        <f>IF($E$4&lt;&gt;"バイオマス燃料製造",データ参照シート!B188,"-")</f>
        <v>-</v>
      </c>
      <c r="F31" s="266"/>
      <c r="G31" s="266"/>
      <c r="H31" s="237"/>
    </row>
    <row r="32" spans="1:8" ht="22.5" customHeight="1">
      <c r="A32" s="261"/>
      <c r="B32" s="262"/>
      <c r="C32" s="239" t="s">
        <v>333</v>
      </c>
      <c r="D32" s="216"/>
      <c r="E32" s="114" t="str">
        <f>IF($E$4&lt;&gt;"バイオマス燃料製造",データ参照シート!B189,"-")</f>
        <v>-</v>
      </c>
      <c r="F32" s="266"/>
      <c r="G32" s="266"/>
      <c r="H32" s="237"/>
    </row>
    <row r="33" spans="1:10" ht="22.5" customHeight="1">
      <c r="A33" s="263"/>
      <c r="B33" s="264"/>
      <c r="C33" s="240" t="s">
        <v>240</v>
      </c>
      <c r="D33" s="216"/>
      <c r="E33" s="114" t="str">
        <f>IF($E$4&lt;&gt;"バイオマス燃料製造",データ参照シート!B190,"-")</f>
        <v>-</v>
      </c>
      <c r="F33" s="267"/>
      <c r="G33" s="267"/>
      <c r="H33" s="238"/>
    </row>
    <row r="34" spans="1:10" ht="22.5" customHeight="1">
      <c r="A34" s="241" t="s">
        <v>583</v>
      </c>
      <c r="B34" s="242"/>
      <c r="C34" s="242"/>
      <c r="D34" s="243"/>
      <c r="E34" s="250" t="s">
        <v>651</v>
      </c>
      <c r="F34" s="251"/>
      <c r="G34" s="251"/>
      <c r="H34" s="252"/>
      <c r="J34" s="1" t="s">
        <v>79</v>
      </c>
    </row>
    <row r="35" spans="1:10" ht="22.5" customHeight="1">
      <c r="A35" s="244"/>
      <c r="B35" s="245"/>
      <c r="C35" s="245"/>
      <c r="D35" s="246"/>
      <c r="E35" s="253" t="s">
        <v>652</v>
      </c>
      <c r="F35" s="254"/>
      <c r="G35" s="254"/>
      <c r="H35" s="255"/>
    </row>
    <row r="36" spans="1:10" ht="22.5" customHeight="1" thickBot="1">
      <c r="A36" s="247"/>
      <c r="B36" s="248"/>
      <c r="C36" s="248"/>
      <c r="D36" s="249"/>
      <c r="E36" s="256" t="s">
        <v>713</v>
      </c>
      <c r="F36" s="257"/>
      <c r="G36" s="257"/>
      <c r="H36" s="258"/>
    </row>
    <row r="37" spans="1:10" ht="8.25" customHeight="1">
      <c r="A37" s="184"/>
      <c r="B37" s="122"/>
      <c r="C37" s="122"/>
      <c r="D37" s="123"/>
      <c r="E37" s="124"/>
      <c r="F37" s="124"/>
      <c r="G37" s="124"/>
      <c r="H37" s="124"/>
    </row>
    <row r="38" spans="1:10" ht="24.75" customHeight="1" thickBot="1"/>
    <row r="39" spans="1:10" ht="37.5" customHeight="1">
      <c r="A39" s="220" t="s">
        <v>597</v>
      </c>
      <c r="B39" s="221"/>
      <c r="C39" s="221"/>
      <c r="D39" s="222"/>
      <c r="E39" s="223"/>
      <c r="F39" s="224"/>
      <c r="G39" s="126" t="s">
        <v>648</v>
      </c>
      <c r="H39" s="181"/>
    </row>
    <row r="40" spans="1:10" ht="42.75" customHeight="1">
      <c r="A40" s="225" t="s">
        <v>655</v>
      </c>
      <c r="B40" s="226"/>
      <c r="C40" s="226"/>
      <c r="D40" s="227"/>
      <c r="E40" s="127" t="s">
        <v>656</v>
      </c>
      <c r="F40" s="217"/>
      <c r="G40" s="234"/>
      <c r="H40" s="235"/>
    </row>
    <row r="41" spans="1:10" ht="30.75" customHeight="1">
      <c r="A41" s="228"/>
      <c r="B41" s="229"/>
      <c r="C41" s="229"/>
      <c r="D41" s="230"/>
      <c r="E41" s="127" t="s">
        <v>665</v>
      </c>
      <c r="F41" s="217"/>
      <c r="G41" s="234"/>
      <c r="H41" s="235"/>
    </row>
    <row r="42" spans="1:10" ht="135" customHeight="1">
      <c r="A42" s="228"/>
      <c r="B42" s="229"/>
      <c r="C42" s="229"/>
      <c r="D42" s="230"/>
      <c r="E42" s="127" t="s">
        <v>670</v>
      </c>
      <c r="F42" s="217"/>
      <c r="G42" s="234"/>
      <c r="H42" s="235"/>
    </row>
    <row r="43" spans="1:10" ht="135" customHeight="1">
      <c r="A43" s="231"/>
      <c r="B43" s="232"/>
      <c r="C43" s="232"/>
      <c r="D43" s="233"/>
      <c r="E43" s="127" t="s">
        <v>657</v>
      </c>
      <c r="F43" s="217"/>
      <c r="G43" s="234"/>
      <c r="H43" s="235"/>
    </row>
    <row r="44" spans="1:10" ht="73.5" customHeight="1">
      <c r="A44" s="214" t="s">
        <v>646</v>
      </c>
      <c r="B44" s="215"/>
      <c r="C44" s="215"/>
      <c r="D44" s="216"/>
      <c r="E44" s="217"/>
      <c r="F44" s="218"/>
      <c r="G44" s="218"/>
      <c r="H44" s="219"/>
    </row>
    <row r="45" spans="1:10" ht="135" customHeight="1">
      <c r="A45" s="214" t="s">
        <v>650</v>
      </c>
      <c r="B45" s="215"/>
      <c r="C45" s="215"/>
      <c r="D45" s="216"/>
      <c r="E45" s="217"/>
      <c r="F45" s="218"/>
      <c r="G45" s="218"/>
      <c r="H45" s="219"/>
    </row>
    <row r="46" spans="1:10" ht="135" customHeight="1">
      <c r="A46" s="214" t="s">
        <v>649</v>
      </c>
      <c r="B46" s="215"/>
      <c r="C46" s="215"/>
      <c r="D46" s="216"/>
      <c r="E46" s="217"/>
      <c r="F46" s="218"/>
      <c r="G46" s="218"/>
      <c r="H46" s="219"/>
    </row>
    <row r="47" spans="1:10" ht="135" customHeight="1" thickBot="1">
      <c r="A47" s="208" t="s">
        <v>647</v>
      </c>
      <c r="B47" s="209"/>
      <c r="C47" s="209"/>
      <c r="D47" s="210"/>
      <c r="E47" s="211"/>
      <c r="F47" s="212"/>
      <c r="G47" s="212"/>
      <c r="H47" s="213"/>
    </row>
  </sheetData>
  <sheetProtection sheet="1" objects="1" scenarios="1"/>
  <dataConsolidate/>
  <mergeCells count="53">
    <mergeCell ref="A6:D6"/>
    <mergeCell ref="E6:H6"/>
    <mergeCell ref="A2:H2"/>
    <mergeCell ref="A4:D4"/>
    <mergeCell ref="E4:F4"/>
    <mergeCell ref="A5:D5"/>
    <mergeCell ref="E5:H5"/>
    <mergeCell ref="A7:D12"/>
    <mergeCell ref="E7:E8"/>
    <mergeCell ref="F9:H9"/>
    <mergeCell ref="F10:H10"/>
    <mergeCell ref="E11:E12"/>
    <mergeCell ref="G12:H12"/>
    <mergeCell ref="A13:D18"/>
    <mergeCell ref="F13:H13"/>
    <mergeCell ref="F14:H14"/>
    <mergeCell ref="F15:H15"/>
    <mergeCell ref="E16:E17"/>
    <mergeCell ref="G17:H17"/>
    <mergeCell ref="F18:H18"/>
    <mergeCell ref="A19:D21"/>
    <mergeCell ref="G20:H20"/>
    <mergeCell ref="A22:D28"/>
    <mergeCell ref="E22:E23"/>
    <mergeCell ref="F22:H22"/>
    <mergeCell ref="H30:H33"/>
    <mergeCell ref="C31:D31"/>
    <mergeCell ref="C32:D32"/>
    <mergeCell ref="C33:D33"/>
    <mergeCell ref="A34:D36"/>
    <mergeCell ref="E34:H34"/>
    <mergeCell ref="E35:H35"/>
    <mergeCell ref="E36:H36"/>
    <mergeCell ref="A29:B33"/>
    <mergeCell ref="C29:D29"/>
    <mergeCell ref="C30:D30"/>
    <mergeCell ref="F30:F33"/>
    <mergeCell ref="G30:G33"/>
    <mergeCell ref="A39:D39"/>
    <mergeCell ref="E39:F39"/>
    <mergeCell ref="A40:D43"/>
    <mergeCell ref="F40:H40"/>
    <mergeCell ref="F41:H41"/>
    <mergeCell ref="F42:H42"/>
    <mergeCell ref="F43:H43"/>
    <mergeCell ref="A47:D47"/>
    <mergeCell ref="E47:H47"/>
    <mergeCell ref="A44:D44"/>
    <mergeCell ref="E44:H44"/>
    <mergeCell ref="A45:D45"/>
    <mergeCell ref="E45:H45"/>
    <mergeCell ref="A46:D46"/>
    <mergeCell ref="E46:H46"/>
  </mergeCells>
  <phoneticPr fontId="2"/>
  <conditionalFormatting sqref="F26:H26">
    <cfRule type="expression" dxfId="2" priority="2" stopIfTrue="1">
      <formula>$E$26="記載不要"</formula>
    </cfRule>
  </conditionalFormatting>
  <conditionalFormatting sqref="F27:H27">
    <cfRule type="expression" dxfId="1" priority="1" stopIfTrue="1">
      <formula>$E$27="記載不要"</formula>
    </cfRule>
  </conditionalFormatting>
  <conditionalFormatting sqref="H4">
    <cfRule type="expression" dxfId="0" priority="3" stopIfTrue="1">
      <formula>AND(#REF!="",$H$4&lt;&gt;"")</formula>
    </cfRule>
  </conditionalFormatting>
  <dataValidations count="14">
    <dataValidation allowBlank="1" showInputMessage="1" showErrorMessage="1" prompt="「設置場所」「再生可能エネルギー利用設備の種別」「用途」を含めた事業名にしてください。" sqref="F13:H13"/>
    <dataValidation type="date" operator="greaterThanOrEqual" allowBlank="1" showInputMessage="1" showErrorMessage="1" error="本年度の実績報告書提出締切日以前の日付を入力してください。" prompt="西暦/月/日で入力してください。_x000a_（自動的に和暦に変換されます）" sqref="H21">
      <formula1>42488</formula1>
    </dataValidation>
    <dataValidation imeMode="fullKatakana" allowBlank="1" showErrorMessage="1" sqref="F9:H9"/>
    <dataValidation imeMode="fullKatakana" allowBlank="1" showInputMessage="1" showErrorMessage="1" sqref="E5:H5"/>
    <dataValidation type="list" allowBlank="1" showInputMessage="1" showErrorMessage="1" error="都道府県を選択してください。" prompt="都道府県を選択してください。" sqref="F12 F17">
      <formula1>都道府県コード</formula1>
    </dataValidation>
    <dataValidation type="list" allowBlank="1" showInputMessage="1" showErrorMessage="1" error="補助率は「3分の1」「3分の2」のいずれかを選択してください。_x000a_※地方自治体からの指定・認定を受けていない場合は補助率を3分の2とすることはできません。" prompt="補助率を選んでください。" sqref="H4">
      <formula1>補助率</formula1>
    </dataValidation>
    <dataValidation type="list" allowBlank="1" showInputMessage="1" showErrorMessage="1" error="右端のリストボタンで表示されるリストから選択してください。" prompt="右端のリストボタンで表示されるリストから選択してください。" sqref="E4:F4">
      <formula1>エネ種_熱利用</formula1>
    </dataValidation>
    <dataValidation type="whole" imeMode="halfAlpha" allowBlank="1" showInputMessage="1" showErrorMessage="1" error="年度の数値のみ入力してください。_x000a_（例）平成28年度　→　「28」を入力" prompt="年度の数値のみ入力してください。_x000a_（例）平成28年度　→　「28」を入力" sqref="F19">
      <formula1>1</formula1>
      <formula2>50</formula2>
    </dataValidation>
    <dataValidation type="whole" imeMode="halfAlpha" allowBlank="1" showInputMessage="1" showErrorMessage="1" error="本事業の最長は4年間です。_x000a_事業開始年度から4年以内の終了年度を入力してください。" prompt="年度の数値のみ入力してください。_x000a_（例）平成28年度　→　「28」を入力" sqref="H19">
      <formula1>F19</formula1>
      <formula2>F19+3</formula2>
    </dataValidation>
    <dataValidation type="whole" imeMode="halfAlpha" operator="greaterThanOrEqual" allowBlank="1" showInputMessage="1" showErrorMessage="1" error="当該実施年度は開始年度以降にしてください。" prompt="和暦の数値年度のみ入力してください。_x000a_（例）平成28年度　→　「28」を入力" sqref="F20">
      <formula1>F19</formula1>
    </dataValidation>
    <dataValidation allowBlank="1" showErrorMessage="1" sqref="F24:H27 G10:G12 F10:F11 G17 H10:H11"/>
    <dataValidation type="list" allowBlank="1" showInputMessage="1" showErrorMessage="1" promptTitle="業種選択" prompt="右端のリストボタンで表示されるリストから業種を選択して下さい。" sqref="F8">
      <formula1>中分類</formula1>
    </dataValidation>
    <dataValidation type="whole" imeMode="halfAlpha" operator="greaterThan" allowBlank="1" showInputMessage="1" showErrorMessage="1" errorTitle="入力規則違反" error="整数を入力してください。_x000a_※「千円」、「百万円」のような記述はできません。" prompt="整数を入力してください。_x000a_※「千円」、「百万円」のような記述はできません。" sqref="G8">
      <formula1>1</formula1>
    </dataValidation>
    <dataValidation type="whole" imeMode="halfAlpha" operator="greaterThan" allowBlank="1" showInputMessage="1" showErrorMessage="1" errorTitle="入力規則違反" error="整数を入力して下さい。_x000a_※「○○人」のような記述はできません。" prompt="整数を入力して下さい。_x000a_※「○○人」のような記述はできません。" sqref="H8">
      <formula1>1</formula1>
    </dataValidation>
  </dataValidations>
  <pageMargins left="0.43307086614173229" right="0" top="0.15748031496062992" bottom="0.15748031496062992" header="0.31496062992125984" footer="0.31496062992125984"/>
  <pageSetup paperSize="9" scale="89" fitToHeight="0" orientation="portrait" blackAndWhite="1" r:id="rId1"/>
  <headerFooter alignWithMargins="0">
    <oddFooter>&amp;R&amp;"ＭＳ 明朝,標準"&amp;6ver.1.03</oddFooter>
  </headerFooter>
  <rowBreaks count="1" manualBreakCount="1">
    <brk id="37"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3245057" r:id="rId4" name="Check Box 1">
              <controlPr defaultSize="0" autoFill="0" autoLine="0" autoPict="0">
                <anchor moveWithCells="1">
                  <from>
                    <xdr:col>4</xdr:col>
                    <xdr:colOff>104775</xdr:colOff>
                    <xdr:row>33</xdr:row>
                    <xdr:rowOff>9525</xdr:rowOff>
                  </from>
                  <to>
                    <xdr:col>4</xdr:col>
                    <xdr:colOff>409575</xdr:colOff>
                    <xdr:row>33</xdr:row>
                    <xdr:rowOff>266700</xdr:rowOff>
                  </to>
                </anchor>
              </controlPr>
            </control>
          </mc:Choice>
        </mc:AlternateContent>
        <mc:AlternateContent xmlns:mc="http://schemas.openxmlformats.org/markup-compatibility/2006">
          <mc:Choice Requires="x14">
            <control shapeId="3245058" r:id="rId5" name="Check Box 2">
              <controlPr defaultSize="0" autoFill="0" autoLine="0" autoPict="0">
                <anchor moveWithCells="1">
                  <from>
                    <xdr:col>4</xdr:col>
                    <xdr:colOff>104775</xdr:colOff>
                    <xdr:row>34</xdr:row>
                    <xdr:rowOff>0</xdr:rowOff>
                  </from>
                  <to>
                    <xdr:col>4</xdr:col>
                    <xdr:colOff>409575</xdr:colOff>
                    <xdr:row>34</xdr:row>
                    <xdr:rowOff>257175</xdr:rowOff>
                  </to>
                </anchor>
              </controlPr>
            </control>
          </mc:Choice>
        </mc:AlternateContent>
        <mc:AlternateContent xmlns:mc="http://schemas.openxmlformats.org/markup-compatibility/2006">
          <mc:Choice Requires="x14">
            <control shapeId="3245059" r:id="rId6" name="Check Box 3">
              <controlPr defaultSize="0" autoFill="0" autoLine="0" autoPict="0">
                <anchor moveWithCells="1">
                  <from>
                    <xdr:col>4</xdr:col>
                    <xdr:colOff>104775</xdr:colOff>
                    <xdr:row>35</xdr:row>
                    <xdr:rowOff>0</xdr:rowOff>
                  </from>
                  <to>
                    <xdr:col>4</xdr:col>
                    <xdr:colOff>409575</xdr:colOff>
                    <xdr:row>35</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1"/>
  <sheetViews>
    <sheetView showGridLines="0" showZeros="0" view="pageBreakPreview" zoomScaleNormal="100" zoomScaleSheetLayoutView="100" workbookViewId="0"/>
  </sheetViews>
  <sheetFormatPr defaultRowHeight="13.5"/>
  <cols>
    <col min="1" max="1" width="1.7265625" style="1" customWidth="1"/>
    <col min="2" max="2" width="10.453125" style="1" customWidth="1"/>
    <col min="3" max="3" width="2.90625" style="1" customWidth="1"/>
    <col min="4" max="4" width="4.54296875" style="1" customWidth="1"/>
    <col min="5" max="8" width="13.54296875" style="1" customWidth="1"/>
    <col min="9" max="9" width="3.6328125" style="1" customWidth="1"/>
    <col min="10" max="16384" width="8.7265625" style="1"/>
  </cols>
  <sheetData>
    <row r="1" spans="1:8" ht="18.75" customHeight="1">
      <c r="A1" s="62" t="s">
        <v>715</v>
      </c>
      <c r="C1" s="2"/>
      <c r="D1" s="2"/>
      <c r="E1" s="2"/>
      <c r="F1" s="2"/>
      <c r="G1" s="2"/>
      <c r="H1" s="100"/>
    </row>
    <row r="2" spans="1:8" ht="14.25" thickBot="1"/>
    <row r="3" spans="1:8" ht="37.5" customHeight="1">
      <c r="A3" s="220" t="s">
        <v>597</v>
      </c>
      <c r="B3" s="221"/>
      <c r="C3" s="221"/>
      <c r="D3" s="222"/>
      <c r="E3" s="223"/>
      <c r="F3" s="224"/>
      <c r="G3" s="126" t="s">
        <v>648</v>
      </c>
      <c r="H3" s="181"/>
    </row>
    <row r="4" spans="1:8" ht="42.75" customHeight="1">
      <c r="A4" s="225" t="s">
        <v>655</v>
      </c>
      <c r="B4" s="226"/>
      <c r="C4" s="226"/>
      <c r="D4" s="227"/>
      <c r="E4" s="127" t="s">
        <v>656</v>
      </c>
      <c r="F4" s="217"/>
      <c r="G4" s="234"/>
      <c r="H4" s="235"/>
    </row>
    <row r="5" spans="1:8" ht="30.75" customHeight="1">
      <c r="A5" s="228"/>
      <c r="B5" s="229"/>
      <c r="C5" s="229"/>
      <c r="D5" s="230"/>
      <c r="E5" s="127" t="s">
        <v>716</v>
      </c>
      <c r="F5" s="217"/>
      <c r="G5" s="234"/>
      <c r="H5" s="235"/>
    </row>
    <row r="6" spans="1:8" ht="135" customHeight="1">
      <c r="A6" s="228"/>
      <c r="B6" s="229"/>
      <c r="C6" s="229"/>
      <c r="D6" s="230"/>
      <c r="E6" s="127" t="s">
        <v>670</v>
      </c>
      <c r="F6" s="217"/>
      <c r="G6" s="234"/>
      <c r="H6" s="235"/>
    </row>
    <row r="7" spans="1:8" ht="135" customHeight="1">
      <c r="A7" s="231"/>
      <c r="B7" s="232"/>
      <c r="C7" s="232"/>
      <c r="D7" s="233"/>
      <c r="E7" s="127" t="s">
        <v>657</v>
      </c>
      <c r="F7" s="217"/>
      <c r="G7" s="234"/>
      <c r="H7" s="235"/>
    </row>
    <row r="8" spans="1:8" ht="73.5" customHeight="1">
      <c r="A8" s="214" t="s">
        <v>646</v>
      </c>
      <c r="B8" s="215"/>
      <c r="C8" s="215"/>
      <c r="D8" s="216"/>
      <c r="E8" s="217"/>
      <c r="F8" s="218"/>
      <c r="G8" s="218"/>
      <c r="H8" s="219"/>
    </row>
    <row r="9" spans="1:8" ht="135" customHeight="1">
      <c r="A9" s="214" t="s">
        <v>650</v>
      </c>
      <c r="B9" s="215"/>
      <c r="C9" s="215"/>
      <c r="D9" s="216"/>
      <c r="E9" s="217"/>
      <c r="F9" s="218"/>
      <c r="G9" s="218"/>
      <c r="H9" s="219"/>
    </row>
    <row r="10" spans="1:8" ht="135" customHeight="1">
      <c r="A10" s="214" t="s">
        <v>649</v>
      </c>
      <c r="B10" s="215"/>
      <c r="C10" s="215"/>
      <c r="D10" s="216"/>
      <c r="E10" s="217"/>
      <c r="F10" s="218"/>
      <c r="G10" s="218"/>
      <c r="H10" s="219"/>
    </row>
    <row r="11" spans="1:8" ht="135" customHeight="1" thickBot="1">
      <c r="A11" s="208" t="s">
        <v>647</v>
      </c>
      <c r="B11" s="209"/>
      <c r="C11" s="209"/>
      <c r="D11" s="210"/>
      <c r="E11" s="211"/>
      <c r="F11" s="212"/>
      <c r="G11" s="212"/>
      <c r="H11" s="213"/>
    </row>
  </sheetData>
  <dataConsolidate/>
  <mergeCells count="15">
    <mergeCell ref="A11:D11"/>
    <mergeCell ref="E11:H11"/>
    <mergeCell ref="A8:D8"/>
    <mergeCell ref="E8:H8"/>
    <mergeCell ref="A9:D9"/>
    <mergeCell ref="E9:H9"/>
    <mergeCell ref="A10:D10"/>
    <mergeCell ref="E10:H10"/>
    <mergeCell ref="A3:D3"/>
    <mergeCell ref="E3:F3"/>
    <mergeCell ref="A4:D7"/>
    <mergeCell ref="F4:H4"/>
    <mergeCell ref="F5:H5"/>
    <mergeCell ref="F6:H6"/>
    <mergeCell ref="F7:H7"/>
  </mergeCells>
  <phoneticPr fontId="2"/>
  <pageMargins left="0.43307086614173229" right="0" top="0.15748031496062992" bottom="0.15748031496062992" header="0.31496062992125984" footer="0.31496062992125984"/>
  <pageSetup paperSize="9" scale="90" fitToHeight="0" orientation="portrait" blackAndWhite="1" r:id="rId1"/>
  <headerFooter alignWithMargins="0">
    <oddFooter xml:space="preserve">&amp;R&amp;"ＭＳ 明朝,標準"&amp;6ver.1.06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FF0000"/>
    <pageSetUpPr fitToPage="1"/>
  </sheetPr>
  <dimension ref="A1:IV55"/>
  <sheetViews>
    <sheetView tabSelected="1" view="pageBreakPreview" zoomScaleNormal="85" zoomScaleSheetLayoutView="100" workbookViewId="0"/>
  </sheetViews>
  <sheetFormatPr defaultRowHeight="18.75"/>
  <cols>
    <col min="1" max="1" width="3.81640625" customWidth="1"/>
    <col min="2" max="2" width="3.6328125" customWidth="1"/>
    <col min="3" max="3" width="3.1796875" customWidth="1"/>
    <col min="4" max="4" width="11.08984375" customWidth="1"/>
    <col min="5" max="5" width="7.36328125" customWidth="1"/>
    <col min="6" max="6" width="13" customWidth="1"/>
    <col min="7" max="7" width="12.81640625" customWidth="1"/>
    <col min="8" max="8" width="2.36328125" bestFit="1" customWidth="1"/>
    <col min="9" max="9" width="10.08984375" customWidth="1"/>
    <col min="10" max="10" width="2.6328125" customWidth="1"/>
    <col min="11" max="11" width="3.6328125" customWidth="1"/>
    <col min="12" max="12" width="1.7265625" customWidth="1"/>
  </cols>
  <sheetData>
    <row r="1" spans="1:256" ht="9.75" customHeight="1"/>
    <row r="2" spans="1:256">
      <c r="C2" s="433"/>
      <c r="D2" s="439" t="s">
        <v>736</v>
      </c>
      <c r="E2" s="438"/>
      <c r="F2" s="438"/>
      <c r="G2" s="438"/>
      <c r="H2" s="438"/>
      <c r="I2" s="438"/>
      <c r="J2" s="438"/>
    </row>
    <row r="3" spans="1:256" ht="18.75" customHeight="1">
      <c r="A3" s="62"/>
      <c r="C3" s="433"/>
      <c r="D3" s="434" t="s">
        <v>737</v>
      </c>
      <c r="E3" s="435"/>
      <c r="F3" s="436"/>
      <c r="G3" s="436"/>
      <c r="H3" s="436"/>
      <c r="I3" s="436"/>
      <c r="J3" s="437"/>
      <c r="K3" s="100"/>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row>
    <row r="4" spans="1:256" ht="18.75" customHeight="1">
      <c r="A4" s="62"/>
      <c r="B4" s="432"/>
      <c r="C4" s="195"/>
      <c r="D4" s="195"/>
      <c r="E4" s="61"/>
      <c r="F4" s="10"/>
      <c r="G4" s="60"/>
      <c r="H4" s="60"/>
      <c r="I4" s="60"/>
      <c r="J4" s="60"/>
      <c r="K4" s="100"/>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c r="GZ4" s="9"/>
      <c r="HA4" s="9"/>
      <c r="HB4" s="9"/>
      <c r="HC4" s="9"/>
      <c r="HD4" s="9"/>
      <c r="HE4" s="9"/>
      <c r="HF4" s="9"/>
      <c r="HG4" s="9"/>
      <c r="HH4" s="9"/>
      <c r="HI4" s="9"/>
      <c r="HJ4" s="9"/>
      <c r="HK4" s="9"/>
      <c r="HL4" s="9"/>
      <c r="HM4" s="9"/>
      <c r="HN4" s="9"/>
      <c r="HO4" s="9"/>
      <c r="HP4" s="9"/>
      <c r="HQ4" s="9"/>
      <c r="HR4" s="9"/>
      <c r="HS4" s="9"/>
      <c r="HT4" s="9"/>
      <c r="HU4" s="9"/>
      <c r="HV4" s="9"/>
      <c r="HW4" s="9"/>
      <c r="HX4" s="9"/>
      <c r="HY4" s="9"/>
      <c r="HZ4" s="9"/>
      <c r="IA4" s="9"/>
      <c r="IB4" s="9"/>
      <c r="IC4" s="9"/>
      <c r="ID4" s="9"/>
      <c r="IE4" s="9"/>
      <c r="IF4" s="9"/>
      <c r="IG4" s="9"/>
      <c r="IH4" s="9"/>
      <c r="II4" s="9"/>
      <c r="IJ4" s="9"/>
      <c r="IK4" s="9"/>
      <c r="IL4" s="9"/>
      <c r="IM4" s="9"/>
      <c r="IN4" s="9"/>
      <c r="IO4" s="9"/>
      <c r="IP4" s="9"/>
      <c r="IQ4" s="9"/>
      <c r="IR4" s="9"/>
      <c r="IS4" s="9"/>
      <c r="IT4" s="9"/>
      <c r="IU4" s="9"/>
      <c r="IV4" s="9"/>
    </row>
    <row r="5" spans="1:256" s="43" customFormat="1" ht="22.5" customHeight="1">
      <c r="B5" s="326" t="s">
        <v>734</v>
      </c>
      <c r="C5" s="326"/>
      <c r="D5" s="326"/>
      <c r="E5" s="326"/>
      <c r="F5" s="326"/>
      <c r="G5" s="326"/>
      <c r="H5" s="326"/>
      <c r="I5" s="326"/>
      <c r="J5" s="326"/>
      <c r="K5" s="44"/>
      <c r="L5" s="44"/>
      <c r="M5" s="44"/>
      <c r="N5" s="44"/>
      <c r="O5" s="44"/>
      <c r="P5" s="44"/>
      <c r="Q5" s="44"/>
      <c r="R5" s="44"/>
    </row>
    <row r="6" spans="1:256" s="42" customFormat="1" ht="9" customHeight="1">
      <c r="C6" s="45"/>
    </row>
    <row r="7" spans="1:256" s="42" customFormat="1" ht="27.95" customHeight="1">
      <c r="B7" s="327" t="s">
        <v>730</v>
      </c>
      <c r="C7" s="328" t="s">
        <v>202</v>
      </c>
      <c r="D7" s="328"/>
      <c r="E7" s="46" t="s">
        <v>203</v>
      </c>
      <c r="F7" s="47" t="s">
        <v>204</v>
      </c>
      <c r="G7" s="47" t="s">
        <v>205</v>
      </c>
      <c r="H7" s="329" t="s">
        <v>206</v>
      </c>
      <c r="I7" s="330"/>
      <c r="J7" s="331"/>
    </row>
    <row r="8" spans="1:256" s="42" customFormat="1" ht="16.899999999999999" customHeight="1" thickBot="1">
      <c r="B8" s="327"/>
      <c r="C8" s="328"/>
      <c r="D8" s="328"/>
      <c r="E8" s="48" t="s">
        <v>207</v>
      </c>
      <c r="F8" s="48" t="s">
        <v>394</v>
      </c>
      <c r="G8" s="48" t="s">
        <v>396</v>
      </c>
      <c r="H8" s="332" t="s">
        <v>397</v>
      </c>
      <c r="I8" s="333"/>
      <c r="J8" s="334"/>
      <c r="K8" s="49"/>
    </row>
    <row r="9" spans="1:256" s="42" customFormat="1" ht="18" customHeight="1" thickTop="1">
      <c r="B9" s="327"/>
      <c r="C9" s="324" t="s">
        <v>165</v>
      </c>
      <c r="D9" s="50" t="s">
        <v>166</v>
      </c>
      <c r="E9" s="128" t="e">
        <f>ROUND(F9/SUM(F$9:F$21,F$26:F$43)*100,1)</f>
        <v>#DIV/0!</v>
      </c>
      <c r="F9" s="142"/>
      <c r="G9" s="143"/>
      <c r="H9" s="322">
        <f t="shared" ref="H9:H21" si="0">F9*G9</f>
        <v>0</v>
      </c>
      <c r="I9" s="322"/>
      <c r="J9" s="323"/>
    </row>
    <row r="10" spans="1:256" s="42" customFormat="1" ht="18" customHeight="1">
      <c r="B10" s="327"/>
      <c r="C10" s="324"/>
      <c r="D10" s="50" t="s">
        <v>167</v>
      </c>
      <c r="E10" s="128" t="e">
        <f t="shared" ref="E10:E21" si="1">ROUND(F10/SUM(F$9:F$21,F$26:F$43)*100,1)</f>
        <v>#DIV/0!</v>
      </c>
      <c r="F10" s="144"/>
      <c r="G10" s="145"/>
      <c r="H10" s="322">
        <f t="shared" si="0"/>
        <v>0</v>
      </c>
      <c r="I10" s="322"/>
      <c r="J10" s="323"/>
    </row>
    <row r="11" spans="1:256" s="42" customFormat="1" ht="18" customHeight="1">
      <c r="B11" s="327"/>
      <c r="C11" s="324"/>
      <c r="D11" s="50" t="s">
        <v>168</v>
      </c>
      <c r="E11" s="128" t="e">
        <f t="shared" si="1"/>
        <v>#DIV/0!</v>
      </c>
      <c r="F11" s="144"/>
      <c r="G11" s="145"/>
      <c r="H11" s="322">
        <f t="shared" si="0"/>
        <v>0</v>
      </c>
      <c r="I11" s="322"/>
      <c r="J11" s="323"/>
    </row>
    <row r="12" spans="1:256" s="42" customFormat="1" ht="18" customHeight="1">
      <c r="B12" s="327"/>
      <c r="C12" s="325" t="s">
        <v>169</v>
      </c>
      <c r="D12" s="50" t="s">
        <v>170</v>
      </c>
      <c r="E12" s="128" t="e">
        <f t="shared" si="1"/>
        <v>#DIV/0!</v>
      </c>
      <c r="F12" s="144"/>
      <c r="G12" s="145"/>
      <c r="H12" s="322">
        <f t="shared" si="0"/>
        <v>0</v>
      </c>
      <c r="I12" s="322"/>
      <c r="J12" s="323"/>
    </row>
    <row r="13" spans="1:256" s="42" customFormat="1" ht="18" customHeight="1">
      <c r="B13" s="327"/>
      <c r="C13" s="325"/>
      <c r="D13" s="50" t="s">
        <v>171</v>
      </c>
      <c r="E13" s="128" t="e">
        <f t="shared" si="1"/>
        <v>#DIV/0!</v>
      </c>
      <c r="F13" s="144"/>
      <c r="G13" s="145"/>
      <c r="H13" s="322">
        <f t="shared" si="0"/>
        <v>0</v>
      </c>
      <c r="I13" s="322"/>
      <c r="J13" s="323"/>
    </row>
    <row r="14" spans="1:256" s="42" customFormat="1" ht="18" customHeight="1">
      <c r="B14" s="327"/>
      <c r="C14" s="325"/>
      <c r="D14" s="50" t="s">
        <v>172</v>
      </c>
      <c r="E14" s="128" t="e">
        <f t="shared" si="1"/>
        <v>#DIV/0!</v>
      </c>
      <c r="F14" s="144"/>
      <c r="G14" s="145"/>
      <c r="H14" s="322">
        <f t="shared" si="0"/>
        <v>0</v>
      </c>
      <c r="I14" s="322"/>
      <c r="J14" s="323"/>
    </row>
    <row r="15" spans="1:256" s="42" customFormat="1" ht="18" customHeight="1">
      <c r="B15" s="327"/>
      <c r="C15" s="325"/>
      <c r="D15" s="50" t="s">
        <v>711</v>
      </c>
      <c r="E15" s="128" t="e">
        <f t="shared" si="1"/>
        <v>#DIV/0!</v>
      </c>
      <c r="F15" s="144"/>
      <c r="G15" s="145"/>
      <c r="H15" s="322">
        <f t="shared" si="0"/>
        <v>0</v>
      </c>
      <c r="I15" s="322"/>
      <c r="J15" s="323"/>
    </row>
    <row r="16" spans="1:256" s="42" customFormat="1" ht="18" customHeight="1">
      <c r="B16" s="327"/>
      <c r="C16" s="325"/>
      <c r="D16" s="50" t="s">
        <v>173</v>
      </c>
      <c r="E16" s="128" t="e">
        <f t="shared" si="1"/>
        <v>#DIV/0!</v>
      </c>
      <c r="F16" s="144"/>
      <c r="G16" s="145"/>
      <c r="H16" s="322">
        <f t="shared" si="0"/>
        <v>0</v>
      </c>
      <c r="I16" s="322"/>
      <c r="J16" s="323"/>
    </row>
    <row r="17" spans="2:10" s="42" customFormat="1" ht="18" customHeight="1">
      <c r="B17" s="327"/>
      <c r="C17" s="324" t="s">
        <v>701</v>
      </c>
      <c r="D17" s="50" t="s">
        <v>178</v>
      </c>
      <c r="E17" s="128" t="e">
        <f t="shared" si="1"/>
        <v>#DIV/0!</v>
      </c>
      <c r="F17" s="144"/>
      <c r="G17" s="145"/>
      <c r="H17" s="322">
        <f t="shared" si="0"/>
        <v>0</v>
      </c>
      <c r="I17" s="322"/>
      <c r="J17" s="323"/>
    </row>
    <row r="18" spans="2:10" s="42" customFormat="1" ht="18" customHeight="1">
      <c r="B18" s="327"/>
      <c r="C18" s="325"/>
      <c r="D18" s="50" t="s">
        <v>179</v>
      </c>
      <c r="E18" s="128" t="e">
        <f t="shared" si="1"/>
        <v>#DIV/0!</v>
      </c>
      <c r="F18" s="144"/>
      <c r="G18" s="145"/>
      <c r="H18" s="322">
        <f t="shared" si="0"/>
        <v>0</v>
      </c>
      <c r="I18" s="322"/>
      <c r="J18" s="323"/>
    </row>
    <row r="19" spans="2:10" s="42" customFormat="1" ht="18" customHeight="1">
      <c r="B19" s="327"/>
      <c r="C19" s="335" t="s">
        <v>160</v>
      </c>
      <c r="D19" s="50" t="s">
        <v>180</v>
      </c>
      <c r="E19" s="128" t="e">
        <f t="shared" si="1"/>
        <v>#DIV/0!</v>
      </c>
      <c r="F19" s="144"/>
      <c r="G19" s="145"/>
      <c r="H19" s="322">
        <f t="shared" si="0"/>
        <v>0</v>
      </c>
      <c r="I19" s="322"/>
      <c r="J19" s="323"/>
    </row>
    <row r="20" spans="2:10" s="42" customFormat="1" ht="18" customHeight="1">
      <c r="B20" s="327"/>
      <c r="C20" s="335"/>
      <c r="D20" s="50" t="s">
        <v>208</v>
      </c>
      <c r="E20" s="128" t="e">
        <f t="shared" si="1"/>
        <v>#DIV/0!</v>
      </c>
      <c r="F20" s="146"/>
      <c r="G20" s="147"/>
      <c r="H20" s="322">
        <f t="shared" si="0"/>
        <v>0</v>
      </c>
      <c r="I20" s="322"/>
      <c r="J20" s="323"/>
    </row>
    <row r="21" spans="2:10" s="42" customFormat="1" ht="18" customHeight="1" thickBot="1">
      <c r="B21" s="327"/>
      <c r="C21" s="335"/>
      <c r="D21" s="50" t="s">
        <v>209</v>
      </c>
      <c r="E21" s="128" t="e">
        <f t="shared" si="1"/>
        <v>#DIV/0!</v>
      </c>
      <c r="F21" s="148"/>
      <c r="G21" s="149"/>
      <c r="H21" s="322">
        <f t="shared" si="0"/>
        <v>0</v>
      </c>
      <c r="I21" s="322"/>
      <c r="J21" s="323"/>
    </row>
    <row r="22" spans="2:10" s="42" customFormat="1" ht="22.5" customHeight="1" thickTop="1" thickBot="1">
      <c r="C22" s="336"/>
      <c r="D22" s="336"/>
      <c r="E22" s="336"/>
      <c r="F22" s="51"/>
      <c r="G22" s="52"/>
      <c r="H22" s="53" t="s">
        <v>210</v>
      </c>
      <c r="I22" s="338">
        <f>SUM(H9:J21)</f>
        <v>0</v>
      </c>
      <c r="J22" s="339"/>
    </row>
    <row r="23" spans="2:10" s="42" customFormat="1" ht="14.1" customHeight="1">
      <c r="C23" s="336"/>
      <c r="D23" s="336"/>
      <c r="E23" s="337"/>
    </row>
    <row r="24" spans="2:10" s="42" customFormat="1" ht="27.95" customHeight="1">
      <c r="B24" s="327" t="s">
        <v>731</v>
      </c>
      <c r="C24" s="328" t="s">
        <v>202</v>
      </c>
      <c r="D24" s="328"/>
      <c r="E24" s="46" t="s">
        <v>211</v>
      </c>
      <c r="F24" s="47" t="s">
        <v>212</v>
      </c>
      <c r="G24" s="47" t="s">
        <v>213</v>
      </c>
      <c r="H24" s="329" t="s">
        <v>214</v>
      </c>
      <c r="I24" s="330"/>
      <c r="J24" s="331"/>
    </row>
    <row r="25" spans="2:10" s="42" customFormat="1" ht="17.45" customHeight="1" thickBot="1">
      <c r="B25" s="327"/>
      <c r="C25" s="328"/>
      <c r="D25" s="328"/>
      <c r="E25" s="46" t="s">
        <v>207</v>
      </c>
      <c r="F25" s="48" t="s">
        <v>394</v>
      </c>
      <c r="G25" s="48" t="s">
        <v>398</v>
      </c>
      <c r="H25" s="328" t="s">
        <v>397</v>
      </c>
      <c r="I25" s="328"/>
      <c r="J25" s="328"/>
    </row>
    <row r="26" spans="2:10" s="42" customFormat="1" ht="18" customHeight="1" thickTop="1">
      <c r="B26" s="327"/>
      <c r="C26" s="342" t="s">
        <v>181</v>
      </c>
      <c r="D26" s="50" t="s">
        <v>215</v>
      </c>
      <c r="E26" s="128" t="e">
        <f>ROUND(F26/SUM(F$9:F$21,F$26:F$43)*100,1)</f>
        <v>#DIV/0!</v>
      </c>
      <c r="F26" s="142"/>
      <c r="G26" s="143"/>
      <c r="H26" s="322">
        <f t="shared" ref="H26:H43" si="2">F26*G26</f>
        <v>0</v>
      </c>
      <c r="I26" s="322"/>
      <c r="J26" s="323"/>
    </row>
    <row r="27" spans="2:10" s="42" customFormat="1" ht="18" customHeight="1">
      <c r="B27" s="327"/>
      <c r="C27" s="343"/>
      <c r="D27" s="50" t="s">
        <v>321</v>
      </c>
      <c r="E27" s="128" t="e">
        <f t="shared" ref="E27:E43" si="3">ROUND(F27/SUM(F$9:F$21,F$26:F$43)*100,1)</f>
        <v>#DIV/0!</v>
      </c>
      <c r="F27" s="144"/>
      <c r="G27" s="145"/>
      <c r="H27" s="322">
        <f t="shared" si="2"/>
        <v>0</v>
      </c>
      <c r="I27" s="322"/>
      <c r="J27" s="323"/>
    </row>
    <row r="28" spans="2:10" s="42" customFormat="1" ht="18" customHeight="1">
      <c r="B28" s="327"/>
      <c r="C28" s="343"/>
      <c r="D28" s="50" t="s">
        <v>182</v>
      </c>
      <c r="E28" s="128" t="e">
        <f t="shared" si="3"/>
        <v>#DIV/0!</v>
      </c>
      <c r="F28" s="144"/>
      <c r="G28" s="145"/>
      <c r="H28" s="322">
        <f t="shared" si="2"/>
        <v>0</v>
      </c>
      <c r="I28" s="322"/>
      <c r="J28" s="323"/>
    </row>
    <row r="29" spans="2:10" s="42" customFormat="1" ht="18" customHeight="1">
      <c r="B29" s="327"/>
      <c r="C29" s="343"/>
      <c r="D29" s="50" t="s">
        <v>183</v>
      </c>
      <c r="E29" s="128" t="e">
        <f t="shared" si="3"/>
        <v>#DIV/0!</v>
      </c>
      <c r="F29" s="144"/>
      <c r="G29" s="145"/>
      <c r="H29" s="322">
        <f t="shared" si="2"/>
        <v>0</v>
      </c>
      <c r="I29" s="322"/>
      <c r="J29" s="323"/>
    </row>
    <row r="30" spans="2:10" s="42" customFormat="1" ht="18" customHeight="1">
      <c r="B30" s="327"/>
      <c r="C30" s="343"/>
      <c r="D30" s="50" t="s">
        <v>184</v>
      </c>
      <c r="E30" s="128" t="e">
        <f t="shared" si="3"/>
        <v>#DIV/0!</v>
      </c>
      <c r="F30" s="144"/>
      <c r="G30" s="145"/>
      <c r="H30" s="322">
        <f t="shared" si="2"/>
        <v>0</v>
      </c>
      <c r="I30" s="322"/>
      <c r="J30" s="323"/>
    </row>
    <row r="31" spans="2:10" s="42" customFormat="1" ht="18" customHeight="1">
      <c r="B31" s="327"/>
      <c r="C31" s="343"/>
      <c r="D31" s="50" t="s">
        <v>185</v>
      </c>
      <c r="E31" s="128" t="e">
        <f t="shared" si="3"/>
        <v>#DIV/0!</v>
      </c>
      <c r="F31" s="144"/>
      <c r="G31" s="145"/>
      <c r="H31" s="322">
        <f t="shared" si="2"/>
        <v>0</v>
      </c>
      <c r="I31" s="322"/>
      <c r="J31" s="323"/>
    </row>
    <row r="32" spans="2:10" s="42" customFormat="1" ht="18" customHeight="1">
      <c r="B32" s="327"/>
      <c r="C32" s="343"/>
      <c r="D32" s="50" t="s">
        <v>216</v>
      </c>
      <c r="E32" s="128" t="e">
        <f t="shared" si="3"/>
        <v>#DIV/0!</v>
      </c>
      <c r="F32" s="144"/>
      <c r="G32" s="145"/>
      <c r="H32" s="322">
        <f t="shared" si="2"/>
        <v>0</v>
      </c>
      <c r="I32" s="322"/>
      <c r="J32" s="323"/>
    </row>
    <row r="33" spans="1:11" s="42" customFormat="1" ht="18" customHeight="1">
      <c r="B33" s="327"/>
      <c r="C33" s="343"/>
      <c r="D33" s="50" t="s">
        <v>217</v>
      </c>
      <c r="E33" s="128" t="e">
        <f t="shared" si="3"/>
        <v>#DIV/0!</v>
      </c>
      <c r="F33" s="144"/>
      <c r="G33" s="145"/>
      <c r="H33" s="322">
        <f t="shared" si="2"/>
        <v>0</v>
      </c>
      <c r="I33" s="322"/>
      <c r="J33" s="323"/>
    </row>
    <row r="34" spans="1:11" s="42" customFormat="1" ht="18" customHeight="1">
      <c r="B34" s="327"/>
      <c r="C34" s="343"/>
      <c r="D34" s="50" t="s">
        <v>186</v>
      </c>
      <c r="E34" s="128" t="e">
        <f t="shared" si="3"/>
        <v>#DIV/0!</v>
      </c>
      <c r="F34" s="144"/>
      <c r="G34" s="145"/>
      <c r="H34" s="322">
        <f t="shared" si="2"/>
        <v>0</v>
      </c>
      <c r="I34" s="322"/>
      <c r="J34" s="323"/>
    </row>
    <row r="35" spans="1:11" s="42" customFormat="1" ht="18" customHeight="1">
      <c r="B35" s="327"/>
      <c r="C35" s="344"/>
      <c r="D35" s="50" t="s">
        <v>189</v>
      </c>
      <c r="E35" s="128" t="e">
        <f t="shared" si="3"/>
        <v>#DIV/0!</v>
      </c>
      <c r="F35" s="144"/>
      <c r="G35" s="145"/>
      <c r="H35" s="322">
        <f t="shared" ref="H35" si="4">F35*G35</f>
        <v>0</v>
      </c>
      <c r="I35" s="322"/>
      <c r="J35" s="323"/>
    </row>
    <row r="36" spans="1:11" s="42" customFormat="1" ht="18" customHeight="1">
      <c r="B36" s="327"/>
      <c r="C36" s="345" t="s">
        <v>218</v>
      </c>
      <c r="D36" s="50" t="s">
        <v>187</v>
      </c>
      <c r="E36" s="128" t="e">
        <f t="shared" si="3"/>
        <v>#DIV/0!</v>
      </c>
      <c r="F36" s="144"/>
      <c r="G36" s="145"/>
      <c r="H36" s="322">
        <f t="shared" si="2"/>
        <v>0</v>
      </c>
      <c r="I36" s="322"/>
      <c r="J36" s="323"/>
    </row>
    <row r="37" spans="1:11" s="42" customFormat="1" ht="18" customHeight="1">
      <c r="B37" s="327"/>
      <c r="C37" s="345"/>
      <c r="D37" s="50" t="s">
        <v>188</v>
      </c>
      <c r="E37" s="128" t="e">
        <f t="shared" si="3"/>
        <v>#DIV/0!</v>
      </c>
      <c r="F37" s="144"/>
      <c r="G37" s="145"/>
      <c r="H37" s="322">
        <f t="shared" si="2"/>
        <v>0</v>
      </c>
      <c r="I37" s="322"/>
      <c r="J37" s="323"/>
    </row>
    <row r="38" spans="1:11" s="42" customFormat="1" ht="18" customHeight="1">
      <c r="B38" s="327"/>
      <c r="C38" s="342" t="s">
        <v>700</v>
      </c>
      <c r="D38" s="50" t="s">
        <v>174</v>
      </c>
      <c r="E38" s="128" t="e">
        <f t="shared" si="3"/>
        <v>#DIV/0!</v>
      </c>
      <c r="F38" s="144"/>
      <c r="G38" s="145"/>
      <c r="H38" s="322">
        <f>F38*G38</f>
        <v>0</v>
      </c>
      <c r="I38" s="322"/>
      <c r="J38" s="323"/>
    </row>
    <row r="39" spans="1:11" s="42" customFormat="1" ht="18" customHeight="1">
      <c r="B39" s="327"/>
      <c r="C39" s="346"/>
      <c r="D39" s="50" t="s">
        <v>175</v>
      </c>
      <c r="E39" s="128" t="e">
        <f t="shared" si="3"/>
        <v>#DIV/0!</v>
      </c>
      <c r="F39" s="144"/>
      <c r="G39" s="145"/>
      <c r="H39" s="322">
        <f>F39*G39</f>
        <v>0</v>
      </c>
      <c r="I39" s="322"/>
      <c r="J39" s="323"/>
    </row>
    <row r="40" spans="1:11" s="42" customFormat="1" ht="18" customHeight="1">
      <c r="B40" s="327"/>
      <c r="C40" s="346"/>
      <c r="D40" s="50" t="s">
        <v>176</v>
      </c>
      <c r="E40" s="128" t="e">
        <f t="shared" si="3"/>
        <v>#DIV/0!</v>
      </c>
      <c r="F40" s="144"/>
      <c r="G40" s="145"/>
      <c r="H40" s="322">
        <f>F40*G40</f>
        <v>0</v>
      </c>
      <c r="I40" s="322"/>
      <c r="J40" s="323"/>
    </row>
    <row r="41" spans="1:11" s="42" customFormat="1" ht="18" customHeight="1">
      <c r="B41" s="327"/>
      <c r="C41" s="344"/>
      <c r="D41" s="50" t="s">
        <v>177</v>
      </c>
      <c r="E41" s="128" t="e">
        <f t="shared" si="3"/>
        <v>#DIV/0!</v>
      </c>
      <c r="F41" s="144"/>
      <c r="G41" s="145"/>
      <c r="H41" s="322">
        <f>F41*G41</f>
        <v>0</v>
      </c>
      <c r="I41" s="322"/>
      <c r="J41" s="323"/>
    </row>
    <row r="42" spans="1:11" s="42" customFormat="1" ht="18" customHeight="1">
      <c r="B42" s="327"/>
      <c r="C42" s="340" t="s">
        <v>712</v>
      </c>
      <c r="D42" s="50" t="s">
        <v>219</v>
      </c>
      <c r="E42" s="128" t="e">
        <f t="shared" si="3"/>
        <v>#DIV/0!</v>
      </c>
      <c r="F42" s="144"/>
      <c r="G42" s="145"/>
      <c r="H42" s="322">
        <f t="shared" si="2"/>
        <v>0</v>
      </c>
      <c r="I42" s="322"/>
      <c r="J42" s="323"/>
    </row>
    <row r="43" spans="1:11" s="42" customFormat="1" ht="18" customHeight="1" thickBot="1">
      <c r="B43" s="327"/>
      <c r="C43" s="341"/>
      <c r="D43" s="50" t="s">
        <v>209</v>
      </c>
      <c r="E43" s="128" t="e">
        <f t="shared" si="3"/>
        <v>#DIV/0!</v>
      </c>
      <c r="F43" s="148"/>
      <c r="G43" s="149"/>
      <c r="H43" s="322">
        <f t="shared" si="2"/>
        <v>0</v>
      </c>
      <c r="I43" s="322"/>
      <c r="J43" s="323"/>
    </row>
    <row r="44" spans="1:11" s="42" customFormat="1" ht="7.5" customHeight="1" thickTop="1">
      <c r="B44" s="54"/>
      <c r="C44" s="363"/>
      <c r="D44" s="363"/>
      <c r="E44" s="55"/>
      <c r="F44" s="51"/>
      <c r="G44" s="56"/>
      <c r="H44" s="364" t="s">
        <v>220</v>
      </c>
      <c r="I44" s="357">
        <f>SUM(H26:J43)</f>
        <v>0</v>
      </c>
      <c r="J44" s="358"/>
    </row>
    <row r="45" spans="1:11" s="42" customFormat="1" ht="15" customHeight="1" thickBot="1">
      <c r="B45" s="57"/>
      <c r="C45" s="361" t="s">
        <v>221</v>
      </c>
      <c r="D45" s="362"/>
      <c r="E45" s="129" t="e">
        <f>SUM(E9:E21,E26:E43)</f>
        <v>#DIV/0!</v>
      </c>
      <c r="F45" s="58"/>
      <c r="G45" s="58"/>
      <c r="H45" s="365"/>
      <c r="I45" s="359"/>
      <c r="J45" s="360"/>
    </row>
    <row r="46" spans="1:11" s="42" customFormat="1" ht="17.25" customHeight="1">
      <c r="A46" s="23"/>
      <c r="B46" s="23"/>
      <c r="C46" s="23"/>
      <c r="D46" s="34"/>
      <c r="E46" s="34"/>
      <c r="F46" s="33"/>
      <c r="G46" s="34" t="s">
        <v>191</v>
      </c>
      <c r="H46" s="34"/>
      <c r="I46" s="34"/>
      <c r="J46" s="34"/>
      <c r="K46" s="59"/>
    </row>
    <row r="47" spans="1:11" s="42" customFormat="1" ht="9" customHeight="1">
      <c r="A47" s="23"/>
      <c r="B47" s="348" t="s">
        <v>192</v>
      </c>
      <c r="C47" s="348"/>
      <c r="D47" s="348"/>
      <c r="E47" s="23"/>
      <c r="F47" s="35"/>
      <c r="G47" s="348" t="s">
        <v>193</v>
      </c>
      <c r="H47" s="348"/>
      <c r="I47" s="348"/>
      <c r="J47" s="348"/>
      <c r="K47" s="59"/>
    </row>
    <row r="48" spans="1:11" s="42" customFormat="1" ht="17.25" customHeight="1" thickBot="1">
      <c r="A48" s="23"/>
      <c r="B48" s="348"/>
      <c r="C48" s="348"/>
      <c r="D48" s="348"/>
      <c r="E48" s="23"/>
      <c r="F48" s="33"/>
      <c r="G48" s="348"/>
      <c r="H48" s="348"/>
      <c r="I48" s="348"/>
      <c r="J48" s="348"/>
      <c r="K48" s="59"/>
    </row>
    <row r="49" spans="1:11" s="42" customFormat="1" ht="11.25" customHeight="1">
      <c r="A49" s="23"/>
      <c r="B49" s="23"/>
      <c r="C49" s="34"/>
      <c r="D49" s="34"/>
      <c r="E49" s="34"/>
      <c r="F49" s="36"/>
      <c r="G49" s="349" t="s">
        <v>194</v>
      </c>
      <c r="H49" s="350">
        <f>IF(I22=0,0,ROUNDDOWN(I22/(I22+I44)*100,1))</f>
        <v>0</v>
      </c>
      <c r="I49" s="351"/>
      <c r="J49" s="354" t="s">
        <v>164</v>
      </c>
      <c r="K49" s="59"/>
    </row>
    <row r="50" spans="1:11" s="42" customFormat="1" ht="14.25" customHeight="1" thickBot="1">
      <c r="A50" s="23"/>
      <c r="B50" s="23"/>
      <c r="C50" s="356"/>
      <c r="D50" s="356"/>
      <c r="E50" s="356"/>
      <c r="F50" s="356"/>
      <c r="G50" s="349"/>
      <c r="H50" s="352"/>
      <c r="I50" s="353"/>
      <c r="J50" s="355"/>
    </row>
    <row r="51" spans="1:11" s="42" customFormat="1" ht="14.25" customHeight="1">
      <c r="A51" s="23"/>
      <c r="B51" s="23"/>
      <c r="C51" s="38"/>
      <c r="D51" s="38"/>
      <c r="E51" s="38"/>
      <c r="F51" s="38"/>
      <c r="G51" s="39"/>
      <c r="H51" s="39"/>
      <c r="I51" s="39"/>
      <c r="J51" s="40"/>
    </row>
    <row r="52" spans="1:11" s="42" customFormat="1" ht="18" customHeight="1">
      <c r="A52" s="23"/>
      <c r="B52" s="366" t="s">
        <v>195</v>
      </c>
      <c r="C52" s="366"/>
      <c r="D52" s="366"/>
      <c r="E52" s="366"/>
      <c r="F52" s="366"/>
      <c r="G52" s="366"/>
      <c r="H52" s="366"/>
      <c r="I52" s="366"/>
      <c r="J52" s="366"/>
    </row>
    <row r="53" spans="1:11" s="42" customFormat="1" ht="18" customHeight="1">
      <c r="A53" s="23"/>
      <c r="B53" s="366"/>
      <c r="C53" s="366"/>
      <c r="D53" s="366"/>
      <c r="E53" s="366"/>
      <c r="F53" s="366"/>
      <c r="G53" s="366"/>
      <c r="H53" s="366"/>
      <c r="I53" s="366"/>
      <c r="J53" s="366"/>
    </row>
    <row r="54" spans="1:11" s="42" customFormat="1" ht="18" customHeight="1">
      <c r="B54" s="347"/>
      <c r="C54" s="347"/>
      <c r="D54" s="347"/>
      <c r="E54" s="347"/>
      <c r="F54" s="347"/>
      <c r="G54" s="347"/>
      <c r="H54" s="347"/>
      <c r="I54" s="347"/>
      <c r="J54" s="347"/>
    </row>
    <row r="55" spans="1:11" s="42" customFormat="1" ht="14.1" customHeight="1"/>
  </sheetData>
  <sheetProtection sheet="1" objects="1" scenarios="1"/>
  <mergeCells count="64">
    <mergeCell ref="E2:J2"/>
    <mergeCell ref="E3:J3"/>
    <mergeCell ref="H40:J40"/>
    <mergeCell ref="H36:J36"/>
    <mergeCell ref="B54:J54"/>
    <mergeCell ref="B47:D48"/>
    <mergeCell ref="G47:J48"/>
    <mergeCell ref="G49:G50"/>
    <mergeCell ref="H49:I50"/>
    <mergeCell ref="J49:J50"/>
    <mergeCell ref="C50:F50"/>
    <mergeCell ref="I44:J45"/>
    <mergeCell ref="C45:D45"/>
    <mergeCell ref="C44:D44"/>
    <mergeCell ref="H44:H45"/>
    <mergeCell ref="B52:J53"/>
    <mergeCell ref="H21:J21"/>
    <mergeCell ref="C22:E23"/>
    <mergeCell ref="I22:J22"/>
    <mergeCell ref="C42:C43"/>
    <mergeCell ref="H42:J42"/>
    <mergeCell ref="H43:J43"/>
    <mergeCell ref="H41:J41"/>
    <mergeCell ref="C26:C35"/>
    <mergeCell ref="H37:J37"/>
    <mergeCell ref="C36:C37"/>
    <mergeCell ref="H29:J29"/>
    <mergeCell ref="H30:J30"/>
    <mergeCell ref="H28:J28"/>
    <mergeCell ref="C38:C41"/>
    <mergeCell ref="H38:J38"/>
    <mergeCell ref="H39:J39"/>
    <mergeCell ref="H14:J14"/>
    <mergeCell ref="H15:J15"/>
    <mergeCell ref="H16:J16"/>
    <mergeCell ref="B24:B43"/>
    <mergeCell ref="C24:D25"/>
    <mergeCell ref="H24:J24"/>
    <mergeCell ref="H25:J25"/>
    <mergeCell ref="H26:J26"/>
    <mergeCell ref="H27:J27"/>
    <mergeCell ref="H31:J31"/>
    <mergeCell ref="H32:J32"/>
    <mergeCell ref="H33:J33"/>
    <mergeCell ref="H34:J34"/>
    <mergeCell ref="C19:C21"/>
    <mergeCell ref="H19:J19"/>
    <mergeCell ref="H20:J20"/>
    <mergeCell ref="H35:J35"/>
    <mergeCell ref="C17:C18"/>
    <mergeCell ref="H17:J17"/>
    <mergeCell ref="H18:J18"/>
    <mergeCell ref="B5:J5"/>
    <mergeCell ref="B7:B21"/>
    <mergeCell ref="C7:D8"/>
    <mergeCell ref="H7:J7"/>
    <mergeCell ref="H8:J8"/>
    <mergeCell ref="C9:C11"/>
    <mergeCell ref="H9:J9"/>
    <mergeCell ref="H10:J10"/>
    <mergeCell ref="H11:J11"/>
    <mergeCell ref="C12:C16"/>
    <mergeCell ref="H12:J12"/>
    <mergeCell ref="H13:J13"/>
  </mergeCells>
  <phoneticPr fontId="25"/>
  <pageMargins left="0.43307086614173229" right="0" top="0.15748031496062992" bottom="0.15748031496062992" header="0.31496062992125984" footer="0.31496062992125984"/>
  <pageSetup paperSize="9" scale="93"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FF0000"/>
    <pageSetUpPr fitToPage="1"/>
  </sheetPr>
  <dimension ref="A1:IV55"/>
  <sheetViews>
    <sheetView view="pageBreakPreview" zoomScaleNormal="100" zoomScaleSheetLayoutView="100" workbookViewId="0"/>
  </sheetViews>
  <sheetFormatPr defaultRowHeight="18.75"/>
  <cols>
    <col min="1" max="1" width="3.81640625" customWidth="1"/>
    <col min="2" max="2" width="3.6328125" customWidth="1"/>
    <col min="3" max="3" width="3.1796875" customWidth="1"/>
    <col min="4" max="4" width="11.08984375" customWidth="1"/>
    <col min="5" max="5" width="7.36328125" customWidth="1"/>
    <col min="6" max="6" width="13" customWidth="1"/>
    <col min="7" max="7" width="12.81640625" customWidth="1"/>
    <col min="8" max="8" width="2.36328125" bestFit="1" customWidth="1"/>
    <col min="9" max="9" width="10.08984375" customWidth="1"/>
    <col min="10" max="10" width="2.6328125" customWidth="1"/>
    <col min="11" max="11" width="3.6328125" customWidth="1"/>
    <col min="12" max="12" width="1.7265625" customWidth="1"/>
    <col min="15" max="17" width="0" hidden="1" customWidth="1"/>
  </cols>
  <sheetData>
    <row r="1" spans="1:256" ht="9.75" customHeight="1"/>
    <row r="2" spans="1:256">
      <c r="D2" s="439" t="s">
        <v>736</v>
      </c>
      <c r="E2" s="438"/>
      <c r="F2" s="438"/>
      <c r="G2" s="438"/>
      <c r="H2" s="438"/>
      <c r="I2" s="438"/>
      <c r="J2" s="438"/>
    </row>
    <row r="3" spans="1:256">
      <c r="D3" s="434" t="s">
        <v>737</v>
      </c>
      <c r="E3" s="435"/>
      <c r="F3" s="436"/>
      <c r="G3" s="436"/>
      <c r="H3" s="436"/>
      <c r="I3" s="436"/>
      <c r="J3" s="437"/>
    </row>
    <row r="4" spans="1:256" ht="18.75" customHeight="1">
      <c r="A4" s="62"/>
      <c r="B4" s="61"/>
      <c r="C4" s="61"/>
      <c r="D4" s="61"/>
      <c r="E4" s="61"/>
      <c r="F4" s="10"/>
      <c r="G4" s="60"/>
      <c r="H4" s="60"/>
      <c r="I4" s="60"/>
      <c r="J4" s="60"/>
      <c r="K4" s="100"/>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c r="GZ4" s="9"/>
      <c r="HA4" s="9"/>
      <c r="HB4" s="9"/>
      <c r="HC4" s="9"/>
      <c r="HD4" s="9"/>
      <c r="HE4" s="9"/>
      <c r="HF4" s="9"/>
      <c r="HG4" s="9"/>
      <c r="HH4" s="9"/>
      <c r="HI4" s="9"/>
      <c r="HJ4" s="9"/>
      <c r="HK4" s="9"/>
      <c r="HL4" s="9"/>
      <c r="HM4" s="9"/>
      <c r="HN4" s="9"/>
      <c r="HO4" s="9"/>
      <c r="HP4" s="9"/>
      <c r="HQ4" s="9"/>
      <c r="HR4" s="9"/>
      <c r="HS4" s="9"/>
      <c r="HT4" s="9"/>
      <c r="HU4" s="9"/>
      <c r="HV4" s="9"/>
      <c r="HW4" s="9"/>
      <c r="HX4" s="9"/>
      <c r="HY4" s="9"/>
      <c r="HZ4" s="9"/>
      <c r="IA4" s="9"/>
      <c r="IB4" s="9"/>
      <c r="IC4" s="9"/>
      <c r="ID4" s="9"/>
      <c r="IE4" s="9"/>
      <c r="IF4" s="9"/>
      <c r="IG4" s="9"/>
      <c r="IH4" s="9"/>
      <c r="II4" s="9"/>
      <c r="IJ4" s="9"/>
      <c r="IK4" s="9"/>
      <c r="IL4" s="9"/>
      <c r="IM4" s="9"/>
      <c r="IN4" s="9"/>
      <c r="IO4" s="9"/>
      <c r="IP4" s="9"/>
      <c r="IQ4" s="9"/>
      <c r="IR4" s="9"/>
      <c r="IS4" s="9"/>
      <c r="IT4" s="9"/>
      <c r="IU4" s="9"/>
      <c r="IV4" s="9"/>
    </row>
    <row r="5" spans="1:256" s="43" customFormat="1" ht="22.5" customHeight="1">
      <c r="A5" s="21"/>
      <c r="B5" s="367" t="s">
        <v>241</v>
      </c>
      <c r="C5" s="367"/>
      <c r="D5" s="367"/>
      <c r="E5" s="367"/>
      <c r="F5" s="367"/>
      <c r="G5" s="367"/>
      <c r="H5" s="367"/>
      <c r="I5" s="367"/>
      <c r="J5" s="367"/>
      <c r="K5" s="22"/>
      <c r="L5" s="22"/>
      <c r="M5" s="44"/>
      <c r="N5" s="44"/>
      <c r="O5" s="44"/>
      <c r="P5" s="44"/>
      <c r="Q5" s="44"/>
      <c r="R5" s="44"/>
    </row>
    <row r="6" spans="1:256" s="42" customFormat="1" ht="9" customHeight="1">
      <c r="A6" s="23"/>
      <c r="B6" s="23"/>
      <c r="C6" s="24"/>
      <c r="D6" s="23"/>
      <c r="E6" s="23"/>
      <c r="F6" s="23"/>
      <c r="G6" s="23"/>
      <c r="H6" s="23"/>
      <c r="I6" s="23"/>
      <c r="J6" s="23"/>
      <c r="K6" s="23"/>
      <c r="L6" s="23"/>
    </row>
    <row r="7" spans="1:256" s="42" customFormat="1" ht="27.95" customHeight="1">
      <c r="A7" s="23"/>
      <c r="B7" s="368" t="s">
        <v>732</v>
      </c>
      <c r="C7" s="369" t="s">
        <v>162</v>
      </c>
      <c r="D7" s="369"/>
      <c r="E7" s="25" t="s">
        <v>163</v>
      </c>
      <c r="F7" s="26" t="s">
        <v>726</v>
      </c>
      <c r="G7" s="26" t="s">
        <v>727</v>
      </c>
      <c r="H7" s="370" t="s">
        <v>196</v>
      </c>
      <c r="I7" s="371"/>
      <c r="J7" s="372"/>
      <c r="K7" s="23"/>
      <c r="L7" s="23"/>
    </row>
    <row r="8" spans="1:256" s="42" customFormat="1" ht="16.5" customHeight="1" thickBot="1">
      <c r="A8" s="23"/>
      <c r="B8" s="368"/>
      <c r="C8" s="369"/>
      <c r="D8" s="369"/>
      <c r="E8" s="27" t="s">
        <v>164</v>
      </c>
      <c r="F8" s="150" t="s">
        <v>725</v>
      </c>
      <c r="G8" s="180" t="str">
        <f>IF(F8="ｋｇ/ｈ","ＭＪ/ｋｇ","ＭＪ/Ｎｍ３")</f>
        <v>ＭＪ/Ｎｍ３</v>
      </c>
      <c r="H8" s="373" t="s">
        <v>395</v>
      </c>
      <c r="I8" s="374"/>
      <c r="J8" s="375"/>
      <c r="K8" s="28"/>
      <c r="L8" s="23"/>
    </row>
    <row r="9" spans="1:256" s="42" customFormat="1" ht="18" customHeight="1" thickTop="1">
      <c r="A9" s="23"/>
      <c r="B9" s="368"/>
      <c r="C9" s="324" t="s">
        <v>165</v>
      </c>
      <c r="D9" s="50" t="s">
        <v>166</v>
      </c>
      <c r="E9" s="128" t="e">
        <f>ROUND(F9/SUM(F$9:F$21,F$26:F$43)*100,1)</f>
        <v>#DIV/0!</v>
      </c>
      <c r="F9" s="142"/>
      <c r="G9" s="143"/>
      <c r="H9" s="322">
        <f t="shared" ref="H9:H21" si="0">F9*G9</f>
        <v>0</v>
      </c>
      <c r="I9" s="322"/>
      <c r="J9" s="323"/>
      <c r="K9" s="23"/>
      <c r="L9" s="23"/>
    </row>
    <row r="10" spans="1:256" s="42" customFormat="1" ht="18" customHeight="1">
      <c r="A10" s="23"/>
      <c r="B10" s="368"/>
      <c r="C10" s="324"/>
      <c r="D10" s="50" t="s">
        <v>167</v>
      </c>
      <c r="E10" s="128" t="e">
        <f t="shared" ref="E10:E21" si="1">ROUND(F10/SUM(F$9:F$21,F$26:F$43)*100,1)</f>
        <v>#DIV/0!</v>
      </c>
      <c r="F10" s="144"/>
      <c r="G10" s="145"/>
      <c r="H10" s="322">
        <f t="shared" si="0"/>
        <v>0</v>
      </c>
      <c r="I10" s="322"/>
      <c r="J10" s="323"/>
      <c r="K10" s="23"/>
      <c r="L10" s="23"/>
    </row>
    <row r="11" spans="1:256" s="42" customFormat="1" ht="18" customHeight="1">
      <c r="A11" s="23"/>
      <c r="B11" s="368"/>
      <c r="C11" s="324"/>
      <c r="D11" s="50" t="s">
        <v>168</v>
      </c>
      <c r="E11" s="128" t="e">
        <f t="shared" si="1"/>
        <v>#DIV/0!</v>
      </c>
      <c r="F11" s="144"/>
      <c r="G11" s="145"/>
      <c r="H11" s="322">
        <f t="shared" si="0"/>
        <v>0</v>
      </c>
      <c r="I11" s="322"/>
      <c r="J11" s="323"/>
      <c r="K11" s="23"/>
      <c r="L11" s="23"/>
      <c r="O11" s="71" t="s">
        <v>529</v>
      </c>
      <c r="P11" s="90" t="s">
        <v>579</v>
      </c>
      <c r="Q11" s="90" t="s">
        <v>335</v>
      </c>
    </row>
    <row r="12" spans="1:256" s="42" customFormat="1" ht="18" customHeight="1">
      <c r="A12" s="23"/>
      <c r="B12" s="368"/>
      <c r="C12" s="325" t="s">
        <v>169</v>
      </c>
      <c r="D12" s="50" t="s">
        <v>170</v>
      </c>
      <c r="E12" s="128" t="e">
        <f t="shared" si="1"/>
        <v>#DIV/0!</v>
      </c>
      <c r="F12" s="144"/>
      <c r="G12" s="145"/>
      <c r="H12" s="322">
        <f t="shared" si="0"/>
        <v>0</v>
      </c>
      <c r="I12" s="322"/>
      <c r="J12" s="323"/>
      <c r="K12" s="23"/>
      <c r="L12" s="23"/>
      <c r="O12" s="71" t="s">
        <v>530</v>
      </c>
      <c r="P12" s="90" t="s">
        <v>334</v>
      </c>
      <c r="Q12" s="71" t="s">
        <v>336</v>
      </c>
    </row>
    <row r="13" spans="1:256" s="42" customFormat="1" ht="18" customHeight="1">
      <c r="A13" s="23"/>
      <c r="B13" s="368"/>
      <c r="C13" s="325"/>
      <c r="D13" s="50" t="s">
        <v>171</v>
      </c>
      <c r="E13" s="128" t="e">
        <f t="shared" si="1"/>
        <v>#DIV/0!</v>
      </c>
      <c r="F13" s="144"/>
      <c r="G13" s="145"/>
      <c r="H13" s="322">
        <f t="shared" si="0"/>
        <v>0</v>
      </c>
      <c r="I13" s="322"/>
      <c r="J13" s="323"/>
      <c r="K13" s="23"/>
      <c r="L13" s="23"/>
    </row>
    <row r="14" spans="1:256" s="42" customFormat="1" ht="18" customHeight="1">
      <c r="A14" s="23"/>
      <c r="B14" s="368"/>
      <c r="C14" s="325"/>
      <c r="D14" s="50" t="s">
        <v>172</v>
      </c>
      <c r="E14" s="128" t="e">
        <f t="shared" si="1"/>
        <v>#DIV/0!</v>
      </c>
      <c r="F14" s="144"/>
      <c r="G14" s="145"/>
      <c r="H14" s="322">
        <f t="shared" si="0"/>
        <v>0</v>
      </c>
      <c r="I14" s="322"/>
      <c r="J14" s="323"/>
      <c r="K14" s="23"/>
      <c r="L14" s="23"/>
    </row>
    <row r="15" spans="1:256" s="42" customFormat="1" ht="18" customHeight="1">
      <c r="A15" s="23"/>
      <c r="B15" s="368"/>
      <c r="C15" s="325"/>
      <c r="D15" s="50" t="s">
        <v>710</v>
      </c>
      <c r="E15" s="128" t="e">
        <f t="shared" si="1"/>
        <v>#DIV/0!</v>
      </c>
      <c r="F15" s="144"/>
      <c r="G15" s="145"/>
      <c r="H15" s="322">
        <f t="shared" si="0"/>
        <v>0</v>
      </c>
      <c r="I15" s="322"/>
      <c r="J15" s="323"/>
      <c r="K15" s="23"/>
      <c r="L15" s="23"/>
    </row>
    <row r="16" spans="1:256" s="42" customFormat="1" ht="18" customHeight="1">
      <c r="A16" s="23"/>
      <c r="B16" s="368"/>
      <c r="C16" s="325"/>
      <c r="D16" s="50" t="s">
        <v>173</v>
      </c>
      <c r="E16" s="128" t="e">
        <f t="shared" si="1"/>
        <v>#DIV/0!</v>
      </c>
      <c r="F16" s="144"/>
      <c r="G16" s="145"/>
      <c r="H16" s="322">
        <f t="shared" si="0"/>
        <v>0</v>
      </c>
      <c r="I16" s="322"/>
      <c r="J16" s="323"/>
      <c r="K16" s="23"/>
      <c r="L16" s="23"/>
    </row>
    <row r="17" spans="1:12" s="42" customFormat="1" ht="18" customHeight="1">
      <c r="A17" s="23"/>
      <c r="B17" s="368"/>
      <c r="C17" s="324" t="s">
        <v>703</v>
      </c>
      <c r="D17" s="50" t="s">
        <v>178</v>
      </c>
      <c r="E17" s="128" t="e">
        <f t="shared" si="1"/>
        <v>#DIV/0!</v>
      </c>
      <c r="F17" s="144"/>
      <c r="G17" s="145"/>
      <c r="H17" s="322">
        <f t="shared" si="0"/>
        <v>0</v>
      </c>
      <c r="I17" s="322"/>
      <c r="J17" s="323"/>
      <c r="K17" s="23"/>
      <c r="L17" s="23"/>
    </row>
    <row r="18" spans="1:12" s="42" customFormat="1" ht="18" customHeight="1">
      <c r="A18" s="23"/>
      <c r="B18" s="368"/>
      <c r="C18" s="325"/>
      <c r="D18" s="50" t="s">
        <v>179</v>
      </c>
      <c r="E18" s="128" t="e">
        <f t="shared" si="1"/>
        <v>#DIV/0!</v>
      </c>
      <c r="F18" s="144"/>
      <c r="G18" s="145"/>
      <c r="H18" s="322">
        <f t="shared" si="0"/>
        <v>0</v>
      </c>
      <c r="I18" s="322"/>
      <c r="J18" s="323"/>
      <c r="K18" s="23"/>
      <c r="L18" s="23"/>
    </row>
    <row r="19" spans="1:12" s="42" customFormat="1" ht="18" customHeight="1">
      <c r="A19" s="23"/>
      <c r="B19" s="368"/>
      <c r="C19" s="335" t="s">
        <v>160</v>
      </c>
      <c r="D19" s="50" t="s">
        <v>180</v>
      </c>
      <c r="E19" s="128" t="e">
        <f t="shared" si="1"/>
        <v>#DIV/0!</v>
      </c>
      <c r="F19" s="144"/>
      <c r="G19" s="145"/>
      <c r="H19" s="322">
        <f t="shared" si="0"/>
        <v>0</v>
      </c>
      <c r="I19" s="322"/>
      <c r="J19" s="323"/>
      <c r="K19" s="23"/>
      <c r="L19" s="23"/>
    </row>
    <row r="20" spans="1:12" s="42" customFormat="1" ht="18" customHeight="1">
      <c r="A20" s="23"/>
      <c r="B20" s="368"/>
      <c r="C20" s="335"/>
      <c r="D20" s="50" t="s">
        <v>208</v>
      </c>
      <c r="E20" s="128" t="e">
        <f t="shared" si="1"/>
        <v>#DIV/0!</v>
      </c>
      <c r="F20" s="146"/>
      <c r="G20" s="147"/>
      <c r="H20" s="322">
        <f t="shared" si="0"/>
        <v>0</v>
      </c>
      <c r="I20" s="322"/>
      <c r="J20" s="323"/>
      <c r="K20" s="23"/>
      <c r="L20" s="23"/>
    </row>
    <row r="21" spans="1:12" s="42" customFormat="1" ht="18" customHeight="1" thickBot="1">
      <c r="A21" s="23"/>
      <c r="B21" s="368"/>
      <c r="C21" s="335"/>
      <c r="D21" s="50" t="s">
        <v>209</v>
      </c>
      <c r="E21" s="128" t="e">
        <f t="shared" si="1"/>
        <v>#DIV/0!</v>
      </c>
      <c r="F21" s="148"/>
      <c r="G21" s="149"/>
      <c r="H21" s="322">
        <f t="shared" si="0"/>
        <v>0</v>
      </c>
      <c r="I21" s="322"/>
      <c r="J21" s="323"/>
      <c r="K21" s="23"/>
      <c r="L21" s="23"/>
    </row>
    <row r="22" spans="1:12" s="42" customFormat="1" ht="22.5" customHeight="1" thickTop="1" thickBot="1">
      <c r="A22" s="23"/>
      <c r="B22" s="23"/>
      <c r="C22" s="336"/>
      <c r="D22" s="336"/>
      <c r="E22" s="336"/>
      <c r="F22" s="51"/>
      <c r="G22" s="52"/>
      <c r="H22" s="53" t="s">
        <v>210</v>
      </c>
      <c r="I22" s="338">
        <f>SUM(H9:J21)</f>
        <v>0</v>
      </c>
      <c r="J22" s="339"/>
      <c r="K22" s="23"/>
      <c r="L22" s="23"/>
    </row>
    <row r="23" spans="1:12" s="42" customFormat="1" ht="14.1" customHeight="1">
      <c r="A23" s="23"/>
      <c r="B23" s="23"/>
      <c r="C23" s="336"/>
      <c r="D23" s="336"/>
      <c r="E23" s="337"/>
      <c r="K23" s="23"/>
      <c r="L23" s="23"/>
    </row>
    <row r="24" spans="1:12" s="42" customFormat="1" ht="27.95" customHeight="1">
      <c r="A24" s="23"/>
      <c r="B24" s="368" t="s">
        <v>733</v>
      </c>
      <c r="C24" s="369" t="s">
        <v>162</v>
      </c>
      <c r="D24" s="369"/>
      <c r="E24" s="25" t="s">
        <v>197</v>
      </c>
      <c r="F24" s="26" t="s">
        <v>728</v>
      </c>
      <c r="G24" s="26" t="s">
        <v>729</v>
      </c>
      <c r="H24" s="370" t="s">
        <v>198</v>
      </c>
      <c r="I24" s="371"/>
      <c r="J24" s="372"/>
      <c r="K24" s="23"/>
      <c r="L24" s="23"/>
    </row>
    <row r="25" spans="1:12" s="42" customFormat="1" ht="17.45" customHeight="1" thickBot="1">
      <c r="A25" s="23"/>
      <c r="B25" s="368"/>
      <c r="C25" s="369"/>
      <c r="D25" s="369"/>
      <c r="E25" s="25" t="s">
        <v>164</v>
      </c>
      <c r="F25" s="130" t="str">
        <f>F8</f>
        <v>Ｎｍ３/ｈ</v>
      </c>
      <c r="G25" s="130" t="str">
        <f>G8</f>
        <v>ＭＪ/Ｎｍ３</v>
      </c>
      <c r="H25" s="369" t="s">
        <v>395</v>
      </c>
      <c r="I25" s="369"/>
      <c r="J25" s="369"/>
      <c r="K25" s="23"/>
      <c r="L25" s="23"/>
    </row>
    <row r="26" spans="1:12" s="42" customFormat="1" ht="18" customHeight="1" thickTop="1">
      <c r="A26" s="23"/>
      <c r="B26" s="368"/>
      <c r="C26" s="378" t="s">
        <v>181</v>
      </c>
      <c r="D26" s="50" t="s">
        <v>215</v>
      </c>
      <c r="E26" s="128" t="e">
        <f>ROUND(F26/SUM(F$9:F$21,F$26:F$43)*100,1)</f>
        <v>#DIV/0!</v>
      </c>
      <c r="F26" s="142"/>
      <c r="G26" s="143"/>
      <c r="H26" s="322">
        <f t="shared" ref="H26:H43" si="2">F26*G26</f>
        <v>0</v>
      </c>
      <c r="I26" s="322"/>
      <c r="J26" s="323"/>
      <c r="K26" s="23"/>
      <c r="L26" s="23"/>
    </row>
    <row r="27" spans="1:12" s="42" customFormat="1" ht="18" customHeight="1">
      <c r="A27" s="23"/>
      <c r="B27" s="368"/>
      <c r="C27" s="379"/>
      <c r="D27" s="50" t="s">
        <v>321</v>
      </c>
      <c r="E27" s="128" t="e">
        <f t="shared" ref="E27:E43" si="3">ROUND(F27/SUM(F$9:F$21,F$26:F$43)*100,1)</f>
        <v>#DIV/0!</v>
      </c>
      <c r="F27" s="151"/>
      <c r="G27" s="152"/>
      <c r="H27" s="322">
        <f t="shared" si="2"/>
        <v>0</v>
      </c>
      <c r="I27" s="322"/>
      <c r="J27" s="323"/>
      <c r="K27" s="23"/>
      <c r="L27" s="23"/>
    </row>
    <row r="28" spans="1:12" s="42" customFormat="1" ht="18" customHeight="1">
      <c r="A28" s="23"/>
      <c r="B28" s="368"/>
      <c r="C28" s="379"/>
      <c r="D28" s="50" t="s">
        <v>182</v>
      </c>
      <c r="E28" s="128" t="e">
        <f t="shared" si="3"/>
        <v>#DIV/0!</v>
      </c>
      <c r="F28" s="151"/>
      <c r="G28" s="152"/>
      <c r="H28" s="322">
        <f t="shared" si="2"/>
        <v>0</v>
      </c>
      <c r="I28" s="322"/>
      <c r="J28" s="323"/>
      <c r="K28" s="23"/>
      <c r="L28" s="23"/>
    </row>
    <row r="29" spans="1:12" s="42" customFormat="1" ht="18" customHeight="1">
      <c r="A29" s="23"/>
      <c r="B29" s="368"/>
      <c r="C29" s="379"/>
      <c r="D29" s="50" t="s">
        <v>183</v>
      </c>
      <c r="E29" s="128" t="e">
        <f t="shared" si="3"/>
        <v>#DIV/0!</v>
      </c>
      <c r="F29" s="151"/>
      <c r="G29" s="152"/>
      <c r="H29" s="322">
        <f t="shared" si="2"/>
        <v>0</v>
      </c>
      <c r="I29" s="322"/>
      <c r="J29" s="323"/>
      <c r="K29" s="23"/>
      <c r="L29" s="23"/>
    </row>
    <row r="30" spans="1:12" s="42" customFormat="1" ht="18" customHeight="1">
      <c r="A30" s="23"/>
      <c r="B30" s="368"/>
      <c r="C30" s="379"/>
      <c r="D30" s="50" t="s">
        <v>184</v>
      </c>
      <c r="E30" s="128" t="e">
        <f t="shared" si="3"/>
        <v>#DIV/0!</v>
      </c>
      <c r="F30" s="151"/>
      <c r="G30" s="152"/>
      <c r="H30" s="322">
        <f t="shared" si="2"/>
        <v>0</v>
      </c>
      <c r="I30" s="322"/>
      <c r="J30" s="323"/>
      <c r="K30" s="23"/>
      <c r="L30" s="23"/>
    </row>
    <row r="31" spans="1:12" s="42" customFormat="1" ht="18" customHeight="1">
      <c r="A31" s="23"/>
      <c r="B31" s="368"/>
      <c r="C31" s="379"/>
      <c r="D31" s="50" t="s">
        <v>185</v>
      </c>
      <c r="E31" s="128" t="e">
        <f t="shared" si="3"/>
        <v>#DIV/0!</v>
      </c>
      <c r="F31" s="151"/>
      <c r="G31" s="152"/>
      <c r="H31" s="322">
        <f t="shared" si="2"/>
        <v>0</v>
      </c>
      <c r="I31" s="322"/>
      <c r="J31" s="323"/>
      <c r="K31" s="23"/>
      <c r="L31" s="23"/>
    </row>
    <row r="32" spans="1:12" s="42" customFormat="1" ht="18" customHeight="1">
      <c r="A32" s="23"/>
      <c r="B32" s="368"/>
      <c r="C32" s="379"/>
      <c r="D32" s="50" t="s">
        <v>216</v>
      </c>
      <c r="E32" s="128" t="e">
        <f t="shared" si="3"/>
        <v>#DIV/0!</v>
      </c>
      <c r="F32" s="151"/>
      <c r="G32" s="152"/>
      <c r="H32" s="322">
        <f t="shared" si="2"/>
        <v>0</v>
      </c>
      <c r="I32" s="322"/>
      <c r="J32" s="323"/>
      <c r="K32" s="23"/>
      <c r="L32" s="23"/>
    </row>
    <row r="33" spans="1:12" s="42" customFormat="1" ht="18" customHeight="1">
      <c r="A33" s="23"/>
      <c r="B33" s="368"/>
      <c r="C33" s="379"/>
      <c r="D33" s="50" t="s">
        <v>217</v>
      </c>
      <c r="E33" s="128" t="e">
        <f t="shared" si="3"/>
        <v>#DIV/0!</v>
      </c>
      <c r="F33" s="151"/>
      <c r="G33" s="152"/>
      <c r="H33" s="322">
        <f t="shared" si="2"/>
        <v>0</v>
      </c>
      <c r="I33" s="322"/>
      <c r="J33" s="323"/>
      <c r="K33" s="23"/>
      <c r="L33" s="23"/>
    </row>
    <row r="34" spans="1:12" s="42" customFormat="1" ht="18" customHeight="1">
      <c r="A34" s="23"/>
      <c r="B34" s="368"/>
      <c r="C34" s="379"/>
      <c r="D34" s="50" t="s">
        <v>186</v>
      </c>
      <c r="E34" s="128" t="e">
        <f t="shared" si="3"/>
        <v>#DIV/0!</v>
      </c>
      <c r="F34" s="151"/>
      <c r="G34" s="152"/>
      <c r="H34" s="322">
        <f t="shared" si="2"/>
        <v>0</v>
      </c>
      <c r="I34" s="322"/>
      <c r="J34" s="323"/>
      <c r="K34" s="23"/>
      <c r="L34" s="23"/>
    </row>
    <row r="35" spans="1:12" s="42" customFormat="1" ht="18" customHeight="1">
      <c r="A35" s="23"/>
      <c r="B35" s="368"/>
      <c r="C35" s="344"/>
      <c r="D35" s="50" t="s">
        <v>189</v>
      </c>
      <c r="E35" s="128" t="e">
        <f t="shared" si="3"/>
        <v>#DIV/0!</v>
      </c>
      <c r="F35" s="151"/>
      <c r="G35" s="152"/>
      <c r="H35" s="322">
        <f t="shared" ref="H35" si="4">F35*G35</f>
        <v>0</v>
      </c>
      <c r="I35" s="322"/>
      <c r="J35" s="323"/>
      <c r="K35" s="23"/>
      <c r="L35" s="23"/>
    </row>
    <row r="36" spans="1:12" s="42" customFormat="1" ht="18" customHeight="1">
      <c r="A36" s="23"/>
      <c r="B36" s="368"/>
      <c r="C36" s="386" t="s">
        <v>199</v>
      </c>
      <c r="D36" s="50" t="s">
        <v>187</v>
      </c>
      <c r="E36" s="128" t="e">
        <f t="shared" si="3"/>
        <v>#DIV/0!</v>
      </c>
      <c r="F36" s="151"/>
      <c r="G36" s="152"/>
      <c r="H36" s="322">
        <f t="shared" si="2"/>
        <v>0</v>
      </c>
      <c r="I36" s="322"/>
      <c r="J36" s="323"/>
      <c r="K36" s="23"/>
      <c r="L36" s="23"/>
    </row>
    <row r="37" spans="1:12" s="42" customFormat="1" ht="18" customHeight="1">
      <c r="A37" s="23"/>
      <c r="B37" s="368"/>
      <c r="C37" s="386"/>
      <c r="D37" s="50" t="s">
        <v>188</v>
      </c>
      <c r="E37" s="128" t="e">
        <f t="shared" si="3"/>
        <v>#DIV/0!</v>
      </c>
      <c r="F37" s="151"/>
      <c r="G37" s="152"/>
      <c r="H37" s="322">
        <f t="shared" si="2"/>
        <v>0</v>
      </c>
      <c r="I37" s="322"/>
      <c r="J37" s="323"/>
      <c r="K37" s="23"/>
      <c r="L37" s="23"/>
    </row>
    <row r="38" spans="1:12" s="42" customFormat="1" ht="18" customHeight="1">
      <c r="A38" s="23"/>
      <c r="B38" s="368"/>
      <c r="C38" s="378" t="s">
        <v>702</v>
      </c>
      <c r="D38" s="50" t="s">
        <v>174</v>
      </c>
      <c r="E38" s="128" t="e">
        <f t="shared" si="3"/>
        <v>#DIV/0!</v>
      </c>
      <c r="F38" s="151"/>
      <c r="G38" s="152"/>
      <c r="H38" s="322">
        <f>F38*G38</f>
        <v>0</v>
      </c>
      <c r="I38" s="322"/>
      <c r="J38" s="323"/>
      <c r="K38" s="23"/>
      <c r="L38" s="23"/>
    </row>
    <row r="39" spans="1:12" s="42" customFormat="1" ht="18" customHeight="1">
      <c r="A39" s="23"/>
      <c r="B39" s="368"/>
      <c r="C39" s="346"/>
      <c r="D39" s="50" t="s">
        <v>175</v>
      </c>
      <c r="E39" s="128" t="e">
        <f t="shared" si="3"/>
        <v>#DIV/0!</v>
      </c>
      <c r="F39" s="151"/>
      <c r="G39" s="152"/>
      <c r="H39" s="322">
        <f>F39*G39</f>
        <v>0</v>
      </c>
      <c r="I39" s="322"/>
      <c r="J39" s="323"/>
      <c r="K39" s="23"/>
      <c r="L39" s="23"/>
    </row>
    <row r="40" spans="1:12" s="42" customFormat="1" ht="18" customHeight="1">
      <c r="A40" s="23"/>
      <c r="B40" s="368"/>
      <c r="C40" s="346"/>
      <c r="D40" s="50" t="s">
        <v>176</v>
      </c>
      <c r="E40" s="128" t="e">
        <f t="shared" si="3"/>
        <v>#DIV/0!</v>
      </c>
      <c r="F40" s="151"/>
      <c r="G40" s="152"/>
      <c r="H40" s="322">
        <f>F40*G40</f>
        <v>0</v>
      </c>
      <c r="I40" s="322"/>
      <c r="J40" s="323"/>
      <c r="K40" s="23"/>
      <c r="L40" s="23"/>
    </row>
    <row r="41" spans="1:12" s="42" customFormat="1" ht="18" customHeight="1">
      <c r="A41" s="23"/>
      <c r="B41" s="368"/>
      <c r="C41" s="344"/>
      <c r="D41" s="50" t="s">
        <v>177</v>
      </c>
      <c r="E41" s="128" t="e">
        <f t="shared" si="3"/>
        <v>#DIV/0!</v>
      </c>
      <c r="F41" s="151"/>
      <c r="G41" s="152"/>
      <c r="H41" s="322">
        <f>F41*G41</f>
        <v>0</v>
      </c>
      <c r="I41" s="322"/>
      <c r="J41" s="323"/>
      <c r="K41" s="23"/>
      <c r="L41" s="23"/>
    </row>
    <row r="42" spans="1:12" s="42" customFormat="1" ht="18" customHeight="1">
      <c r="A42" s="23"/>
      <c r="B42" s="368"/>
      <c r="C42" s="376" t="s">
        <v>240</v>
      </c>
      <c r="D42" s="50" t="s">
        <v>219</v>
      </c>
      <c r="E42" s="128" t="e">
        <f t="shared" si="3"/>
        <v>#DIV/0!</v>
      </c>
      <c r="F42" s="151"/>
      <c r="G42" s="152"/>
      <c r="H42" s="322">
        <f t="shared" si="2"/>
        <v>0</v>
      </c>
      <c r="I42" s="322"/>
      <c r="J42" s="323"/>
      <c r="K42" s="23"/>
      <c r="L42" s="23"/>
    </row>
    <row r="43" spans="1:12" s="42" customFormat="1" ht="18" customHeight="1" thickBot="1">
      <c r="A43" s="23"/>
      <c r="B43" s="368"/>
      <c r="C43" s="377"/>
      <c r="D43" s="50" t="s">
        <v>209</v>
      </c>
      <c r="E43" s="128" t="e">
        <f t="shared" si="3"/>
        <v>#DIV/0!</v>
      </c>
      <c r="F43" s="153"/>
      <c r="G43" s="154"/>
      <c r="H43" s="322">
        <f t="shared" si="2"/>
        <v>0</v>
      </c>
      <c r="I43" s="322"/>
      <c r="J43" s="323"/>
      <c r="K43" s="23"/>
      <c r="L43" s="23"/>
    </row>
    <row r="44" spans="1:12" s="42" customFormat="1" ht="7.5" customHeight="1" thickTop="1">
      <c r="A44" s="23"/>
      <c r="B44" s="30"/>
      <c r="C44" s="381"/>
      <c r="D44" s="381"/>
      <c r="E44" s="41"/>
      <c r="F44" s="29"/>
      <c r="G44" s="31"/>
      <c r="H44" s="382" t="s">
        <v>200</v>
      </c>
      <c r="I44" s="357">
        <f>SUM(H26:J43)</f>
        <v>0</v>
      </c>
      <c r="J44" s="358"/>
      <c r="K44" s="23"/>
      <c r="L44" s="23"/>
    </row>
    <row r="45" spans="1:12" s="42" customFormat="1" ht="15" customHeight="1" thickBot="1">
      <c r="A45" s="23"/>
      <c r="B45" s="32"/>
      <c r="C45" s="384" t="s">
        <v>190</v>
      </c>
      <c r="D45" s="385"/>
      <c r="E45" s="129" t="e">
        <f>SUM(E9:E21,E26:E43)</f>
        <v>#DIV/0!</v>
      </c>
      <c r="F45" s="33"/>
      <c r="G45" s="33"/>
      <c r="H45" s="383"/>
      <c r="I45" s="359"/>
      <c r="J45" s="360"/>
      <c r="K45" s="23"/>
      <c r="L45" s="23"/>
    </row>
    <row r="46" spans="1:12" s="42" customFormat="1" ht="17.25" customHeight="1">
      <c r="A46" s="23"/>
      <c r="B46" s="23"/>
      <c r="C46" s="23"/>
      <c r="D46" s="34"/>
      <c r="E46" s="34"/>
      <c r="F46" s="33"/>
      <c r="G46" s="34" t="s">
        <v>191</v>
      </c>
      <c r="H46" s="34"/>
      <c r="I46" s="34"/>
      <c r="J46" s="34"/>
      <c r="K46" s="34"/>
      <c r="L46" s="23"/>
    </row>
    <row r="47" spans="1:12" s="42" customFormat="1" ht="9" customHeight="1">
      <c r="A47" s="23"/>
      <c r="B47" s="348" t="s">
        <v>192</v>
      </c>
      <c r="C47" s="348"/>
      <c r="D47" s="348"/>
      <c r="E47" s="23"/>
      <c r="F47" s="35"/>
      <c r="G47" s="348" t="s">
        <v>193</v>
      </c>
      <c r="H47" s="348"/>
      <c r="I47" s="348"/>
      <c r="J47" s="348"/>
      <c r="K47" s="34"/>
      <c r="L47" s="23"/>
    </row>
    <row r="48" spans="1:12" s="42" customFormat="1" ht="17.25" customHeight="1" thickBot="1">
      <c r="A48" s="23"/>
      <c r="B48" s="348"/>
      <c r="C48" s="348"/>
      <c r="D48" s="348"/>
      <c r="E48" s="23"/>
      <c r="F48" s="33"/>
      <c r="G48" s="348"/>
      <c r="H48" s="348"/>
      <c r="I48" s="348"/>
      <c r="J48" s="348"/>
      <c r="K48" s="34"/>
      <c r="L48" s="23"/>
    </row>
    <row r="49" spans="1:12" s="42" customFormat="1" ht="11.25" customHeight="1">
      <c r="A49" s="23"/>
      <c r="B49" s="23"/>
      <c r="C49" s="34"/>
      <c r="D49" s="34"/>
      <c r="E49" s="34"/>
      <c r="F49" s="36"/>
      <c r="G49" s="349" t="s">
        <v>194</v>
      </c>
      <c r="H49" s="350">
        <f>IF(I22=0,0,ROUNDDOWN(I22/(I22+I44)*100,1))</f>
        <v>0</v>
      </c>
      <c r="I49" s="351"/>
      <c r="J49" s="354" t="s">
        <v>164</v>
      </c>
      <c r="K49" s="34"/>
      <c r="L49" s="23"/>
    </row>
    <row r="50" spans="1:12" s="42" customFormat="1" ht="14.25" customHeight="1" thickBot="1">
      <c r="A50" s="23"/>
      <c r="B50" s="23"/>
      <c r="C50" s="356"/>
      <c r="D50" s="356"/>
      <c r="E50" s="356"/>
      <c r="F50" s="356"/>
      <c r="G50" s="349"/>
      <c r="H50" s="352"/>
      <c r="I50" s="353"/>
      <c r="J50" s="355"/>
      <c r="K50" s="37"/>
      <c r="L50" s="23"/>
    </row>
    <row r="51" spans="1:12" s="42" customFormat="1" ht="14.25" customHeight="1">
      <c r="A51" s="23"/>
      <c r="B51" s="23"/>
      <c r="C51" s="38"/>
      <c r="D51" s="38"/>
      <c r="E51" s="38"/>
      <c r="F51" s="38"/>
      <c r="G51" s="39"/>
      <c r="H51" s="39"/>
      <c r="I51" s="39"/>
      <c r="J51" s="40"/>
      <c r="K51" s="37"/>
      <c r="L51" s="23"/>
    </row>
    <row r="52" spans="1:12" s="42" customFormat="1" ht="18" customHeight="1">
      <c r="A52" s="23"/>
      <c r="B52" s="366" t="s">
        <v>195</v>
      </c>
      <c r="C52" s="366"/>
      <c r="D52" s="366"/>
      <c r="E52" s="366"/>
      <c r="F52" s="366"/>
      <c r="G52" s="366"/>
      <c r="H52" s="366"/>
      <c r="I52" s="366"/>
      <c r="J52" s="366"/>
      <c r="K52" s="23"/>
      <c r="L52" s="23"/>
    </row>
    <row r="53" spans="1:12" s="42" customFormat="1" ht="11.25" customHeight="1">
      <c r="A53" s="23"/>
      <c r="B53" s="366"/>
      <c r="C53" s="366"/>
      <c r="D53" s="366"/>
      <c r="E53" s="366"/>
      <c r="F53" s="366"/>
      <c r="G53" s="366"/>
      <c r="H53" s="366"/>
      <c r="I53" s="366"/>
      <c r="J53" s="366"/>
      <c r="K53" s="23"/>
      <c r="L53" s="23"/>
    </row>
    <row r="54" spans="1:12" s="42" customFormat="1" ht="18" customHeight="1">
      <c r="A54" s="23"/>
      <c r="B54" s="380" t="s">
        <v>201</v>
      </c>
      <c r="C54" s="380"/>
      <c r="D54" s="380"/>
      <c r="E54" s="380"/>
      <c r="F54" s="380"/>
      <c r="G54" s="380"/>
      <c r="H54" s="380"/>
      <c r="I54" s="380"/>
      <c r="J54" s="380"/>
      <c r="K54" s="23"/>
      <c r="L54" s="23"/>
    </row>
    <row r="55" spans="1:12" s="42" customFormat="1" ht="14.1" customHeight="1"/>
  </sheetData>
  <sheetProtection sheet="1" objects="1" scenarios="1"/>
  <mergeCells count="64">
    <mergeCell ref="E2:J2"/>
    <mergeCell ref="E3:J3"/>
    <mergeCell ref="C36:C37"/>
    <mergeCell ref="H36:J36"/>
    <mergeCell ref="H37:J37"/>
    <mergeCell ref="H32:J32"/>
    <mergeCell ref="H33:J33"/>
    <mergeCell ref="H34:J34"/>
    <mergeCell ref="H35:J35"/>
    <mergeCell ref="B54:J54"/>
    <mergeCell ref="C44:D44"/>
    <mergeCell ref="H44:H45"/>
    <mergeCell ref="I44:J45"/>
    <mergeCell ref="C45:D45"/>
    <mergeCell ref="B47:D48"/>
    <mergeCell ref="G47:J48"/>
    <mergeCell ref="G49:G50"/>
    <mergeCell ref="H49:I50"/>
    <mergeCell ref="J49:J50"/>
    <mergeCell ref="B52:J53"/>
    <mergeCell ref="C50:F50"/>
    <mergeCell ref="C38:C41"/>
    <mergeCell ref="H38:J38"/>
    <mergeCell ref="H39:J39"/>
    <mergeCell ref="H40:J40"/>
    <mergeCell ref="H41:J41"/>
    <mergeCell ref="C22:E23"/>
    <mergeCell ref="I22:J22"/>
    <mergeCell ref="C42:C43"/>
    <mergeCell ref="H42:J42"/>
    <mergeCell ref="B24:B43"/>
    <mergeCell ref="H25:J25"/>
    <mergeCell ref="H26:J26"/>
    <mergeCell ref="H27:J27"/>
    <mergeCell ref="H28:J28"/>
    <mergeCell ref="C26:C35"/>
    <mergeCell ref="H29:J29"/>
    <mergeCell ref="H30:J30"/>
    <mergeCell ref="H43:J43"/>
    <mergeCell ref="H31:J31"/>
    <mergeCell ref="C24:D25"/>
    <mergeCell ref="H24:J24"/>
    <mergeCell ref="H19:J19"/>
    <mergeCell ref="H20:J20"/>
    <mergeCell ref="H21:J21"/>
    <mergeCell ref="C17:C18"/>
    <mergeCell ref="H17:J17"/>
    <mergeCell ref="H18:J18"/>
    <mergeCell ref="B5:J5"/>
    <mergeCell ref="B7:B21"/>
    <mergeCell ref="C7:D8"/>
    <mergeCell ref="H7:J7"/>
    <mergeCell ref="H8:J8"/>
    <mergeCell ref="C9:C11"/>
    <mergeCell ref="H9:J9"/>
    <mergeCell ref="H10:J10"/>
    <mergeCell ref="H11:J11"/>
    <mergeCell ref="C12:C16"/>
    <mergeCell ref="H12:J12"/>
    <mergeCell ref="H13:J13"/>
    <mergeCell ref="H14:J14"/>
    <mergeCell ref="H15:J15"/>
    <mergeCell ref="H16:J16"/>
    <mergeCell ref="C19:C21"/>
  </mergeCells>
  <phoneticPr fontId="2"/>
  <dataValidations count="1">
    <dataValidation type="list" allowBlank="1" showInputMessage="1" showErrorMessage="1" sqref="F8">
      <formula1>バイオマス原料利用単位</formula1>
    </dataValidation>
  </dataValidations>
  <pageMargins left="0.43307086614173229" right="0" top="0.15748031496062992" bottom="0.15748031496062992" header="0.31496062992125984" footer="0.31496062992125984"/>
  <pageSetup paperSize="9" scale="93"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IV55"/>
  <sheetViews>
    <sheetView view="pageBreakPreview" zoomScaleNormal="85" zoomScaleSheetLayoutView="100" workbookViewId="0">
      <selection activeCell="E3" sqref="E3:J3"/>
    </sheetView>
  </sheetViews>
  <sheetFormatPr defaultRowHeight="18.75"/>
  <cols>
    <col min="1" max="1" width="3.81640625" customWidth="1"/>
    <col min="2" max="2" width="3.6328125" customWidth="1"/>
    <col min="3" max="3" width="3.1796875" customWidth="1"/>
    <col min="4" max="4" width="11.08984375" customWidth="1"/>
    <col min="5" max="5" width="7.36328125" customWidth="1"/>
    <col min="6" max="6" width="13" customWidth="1"/>
    <col min="7" max="7" width="12.81640625" customWidth="1"/>
    <col min="8" max="8" width="2.36328125" bestFit="1" customWidth="1"/>
    <col min="9" max="9" width="10.08984375" customWidth="1"/>
    <col min="10" max="10" width="2.6328125" customWidth="1"/>
    <col min="11" max="11" width="3.6328125" customWidth="1"/>
    <col min="12" max="12" width="1.7265625" customWidth="1"/>
  </cols>
  <sheetData>
    <row r="1" spans="1:256" ht="9" customHeight="1"/>
    <row r="2" spans="1:256">
      <c r="D2" s="439" t="s">
        <v>736</v>
      </c>
      <c r="E2" s="438"/>
      <c r="F2" s="438"/>
      <c r="G2" s="438"/>
      <c r="H2" s="438"/>
      <c r="I2" s="438"/>
      <c r="J2" s="438"/>
    </row>
    <row r="3" spans="1:256">
      <c r="D3" s="434" t="s">
        <v>737</v>
      </c>
      <c r="E3" s="435"/>
      <c r="F3" s="436"/>
      <c r="G3" s="436"/>
      <c r="H3" s="436"/>
      <c r="I3" s="436"/>
      <c r="J3" s="437"/>
    </row>
    <row r="4" spans="1:256" ht="18.75" customHeight="1">
      <c r="A4" s="62"/>
      <c r="B4" s="61"/>
      <c r="C4" s="61"/>
      <c r="D4" s="61"/>
      <c r="E4" s="61"/>
      <c r="F4" s="10"/>
      <c r="G4" s="60"/>
      <c r="H4" s="60"/>
      <c r="I4" s="60"/>
      <c r="J4" s="60"/>
      <c r="K4" s="100"/>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c r="GZ4" s="9"/>
      <c r="HA4" s="9"/>
      <c r="HB4" s="9"/>
      <c r="HC4" s="9"/>
      <c r="HD4" s="9"/>
      <c r="HE4" s="9"/>
      <c r="HF4" s="9"/>
      <c r="HG4" s="9"/>
      <c r="HH4" s="9"/>
      <c r="HI4" s="9"/>
      <c r="HJ4" s="9"/>
      <c r="HK4" s="9"/>
      <c r="HL4" s="9"/>
      <c r="HM4" s="9"/>
      <c r="HN4" s="9"/>
      <c r="HO4" s="9"/>
      <c r="HP4" s="9"/>
      <c r="HQ4" s="9"/>
      <c r="HR4" s="9"/>
      <c r="HS4" s="9"/>
      <c r="HT4" s="9"/>
      <c r="HU4" s="9"/>
      <c r="HV4" s="9"/>
      <c r="HW4" s="9"/>
      <c r="HX4" s="9"/>
      <c r="HY4" s="9"/>
      <c r="HZ4" s="9"/>
      <c r="IA4" s="9"/>
      <c r="IB4" s="9"/>
      <c r="IC4" s="9"/>
      <c r="ID4" s="9"/>
      <c r="IE4" s="9"/>
      <c r="IF4" s="9"/>
      <c r="IG4" s="9"/>
      <c r="IH4" s="9"/>
      <c r="II4" s="9"/>
      <c r="IJ4" s="9"/>
      <c r="IK4" s="9"/>
      <c r="IL4" s="9"/>
      <c r="IM4" s="9"/>
      <c r="IN4" s="9"/>
      <c r="IO4" s="9"/>
      <c r="IP4" s="9"/>
      <c r="IQ4" s="9"/>
      <c r="IR4" s="9"/>
      <c r="IS4" s="9"/>
      <c r="IT4" s="9"/>
      <c r="IU4" s="9"/>
      <c r="IV4" s="9"/>
    </row>
    <row r="5" spans="1:256" s="43" customFormat="1" ht="22.5" customHeight="1">
      <c r="B5" s="326" t="s">
        <v>735</v>
      </c>
      <c r="C5" s="326"/>
      <c r="D5" s="326"/>
      <c r="E5" s="326"/>
      <c r="F5" s="326"/>
      <c r="G5" s="326"/>
      <c r="H5" s="326"/>
      <c r="I5" s="326"/>
      <c r="J5" s="326"/>
      <c r="K5" s="44"/>
      <c r="L5" s="44"/>
      <c r="M5" s="44"/>
      <c r="N5" s="44"/>
      <c r="O5" s="44"/>
      <c r="P5" s="44"/>
      <c r="Q5" s="44"/>
      <c r="R5" s="44"/>
    </row>
    <row r="6" spans="1:256" s="42" customFormat="1" ht="9" customHeight="1">
      <c r="C6" s="45"/>
    </row>
    <row r="7" spans="1:256" s="42" customFormat="1" ht="27.95" customHeight="1">
      <c r="B7" s="327" t="s">
        <v>730</v>
      </c>
      <c r="C7" s="328" t="s">
        <v>202</v>
      </c>
      <c r="D7" s="328"/>
      <c r="E7" s="192" t="s">
        <v>203</v>
      </c>
      <c r="F7" s="47" t="s">
        <v>204</v>
      </c>
      <c r="G7" s="47" t="s">
        <v>205</v>
      </c>
      <c r="H7" s="329" t="s">
        <v>206</v>
      </c>
      <c r="I7" s="330"/>
      <c r="J7" s="331"/>
    </row>
    <row r="8" spans="1:256" s="42" customFormat="1" ht="16.899999999999999" customHeight="1" thickBot="1">
      <c r="B8" s="327"/>
      <c r="C8" s="328"/>
      <c r="D8" s="328"/>
      <c r="E8" s="48" t="s">
        <v>207</v>
      </c>
      <c r="F8" s="48" t="s">
        <v>394</v>
      </c>
      <c r="G8" s="48" t="s">
        <v>396</v>
      </c>
      <c r="H8" s="332" t="s">
        <v>397</v>
      </c>
      <c r="I8" s="333"/>
      <c r="J8" s="334"/>
      <c r="K8" s="49"/>
    </row>
    <row r="9" spans="1:256" s="42" customFormat="1" ht="18" customHeight="1" thickTop="1">
      <c r="B9" s="327"/>
      <c r="C9" s="324" t="s">
        <v>165</v>
      </c>
      <c r="D9" s="50" t="s">
        <v>166</v>
      </c>
      <c r="E9" s="128" t="e">
        <f>ROUND(F9/SUM(F$9:F$21,F$26:F$43)*100,1)</f>
        <v>#DIV/0!</v>
      </c>
      <c r="F9" s="142"/>
      <c r="G9" s="143"/>
      <c r="H9" s="322">
        <f t="shared" ref="H9:H21" si="0">F9*G9</f>
        <v>0</v>
      </c>
      <c r="I9" s="322"/>
      <c r="J9" s="323"/>
    </row>
    <row r="10" spans="1:256" s="42" customFormat="1" ht="18" customHeight="1">
      <c r="B10" s="327"/>
      <c r="C10" s="324"/>
      <c r="D10" s="50" t="s">
        <v>167</v>
      </c>
      <c r="E10" s="128" t="e">
        <f t="shared" ref="E10:E21" si="1">ROUND(F10/SUM(F$9:F$21,F$26:F$43)*100,1)</f>
        <v>#DIV/0!</v>
      </c>
      <c r="F10" s="144"/>
      <c r="G10" s="145"/>
      <c r="H10" s="322">
        <f t="shared" si="0"/>
        <v>0</v>
      </c>
      <c r="I10" s="322"/>
      <c r="J10" s="323"/>
    </row>
    <row r="11" spans="1:256" s="42" customFormat="1" ht="18" customHeight="1">
      <c r="B11" s="327"/>
      <c r="C11" s="324"/>
      <c r="D11" s="50" t="s">
        <v>168</v>
      </c>
      <c r="E11" s="128" t="e">
        <f t="shared" si="1"/>
        <v>#DIV/0!</v>
      </c>
      <c r="F11" s="144"/>
      <c r="G11" s="145"/>
      <c r="H11" s="322">
        <f t="shared" si="0"/>
        <v>0</v>
      </c>
      <c r="I11" s="322"/>
      <c r="J11" s="323"/>
    </row>
    <row r="12" spans="1:256" s="42" customFormat="1" ht="18" customHeight="1">
      <c r="B12" s="327"/>
      <c r="C12" s="325" t="s">
        <v>169</v>
      </c>
      <c r="D12" s="50" t="s">
        <v>170</v>
      </c>
      <c r="E12" s="128" t="e">
        <f t="shared" si="1"/>
        <v>#DIV/0!</v>
      </c>
      <c r="F12" s="144"/>
      <c r="G12" s="145"/>
      <c r="H12" s="322">
        <f t="shared" si="0"/>
        <v>0</v>
      </c>
      <c r="I12" s="322"/>
      <c r="J12" s="323"/>
    </row>
    <row r="13" spans="1:256" s="42" customFormat="1" ht="18" customHeight="1">
      <c r="B13" s="327"/>
      <c r="C13" s="325"/>
      <c r="D13" s="50" t="s">
        <v>171</v>
      </c>
      <c r="E13" s="128" t="e">
        <f t="shared" si="1"/>
        <v>#DIV/0!</v>
      </c>
      <c r="F13" s="144"/>
      <c r="G13" s="145"/>
      <c r="H13" s="322">
        <f t="shared" si="0"/>
        <v>0</v>
      </c>
      <c r="I13" s="322"/>
      <c r="J13" s="323"/>
    </row>
    <row r="14" spans="1:256" s="42" customFormat="1" ht="18" customHeight="1">
      <c r="B14" s="327"/>
      <c r="C14" s="325"/>
      <c r="D14" s="50" t="s">
        <v>172</v>
      </c>
      <c r="E14" s="128" t="e">
        <f t="shared" si="1"/>
        <v>#DIV/0!</v>
      </c>
      <c r="F14" s="144"/>
      <c r="G14" s="145"/>
      <c r="H14" s="322">
        <f t="shared" si="0"/>
        <v>0</v>
      </c>
      <c r="I14" s="322"/>
      <c r="J14" s="323"/>
    </row>
    <row r="15" spans="1:256" s="42" customFormat="1" ht="18" customHeight="1">
      <c r="B15" s="327"/>
      <c r="C15" s="325"/>
      <c r="D15" s="50" t="s">
        <v>711</v>
      </c>
      <c r="E15" s="128" t="e">
        <f t="shared" si="1"/>
        <v>#DIV/0!</v>
      </c>
      <c r="F15" s="144"/>
      <c r="G15" s="145"/>
      <c r="H15" s="322">
        <f t="shared" si="0"/>
        <v>0</v>
      </c>
      <c r="I15" s="322"/>
      <c r="J15" s="323"/>
    </row>
    <row r="16" spans="1:256" s="42" customFormat="1" ht="18" customHeight="1">
      <c r="B16" s="327"/>
      <c r="C16" s="325"/>
      <c r="D16" s="50" t="s">
        <v>173</v>
      </c>
      <c r="E16" s="128" t="e">
        <f t="shared" si="1"/>
        <v>#DIV/0!</v>
      </c>
      <c r="F16" s="144"/>
      <c r="G16" s="145"/>
      <c r="H16" s="322">
        <f t="shared" si="0"/>
        <v>0</v>
      </c>
      <c r="I16" s="322"/>
      <c r="J16" s="323"/>
    </row>
    <row r="17" spans="2:10" s="42" customFormat="1" ht="18" customHeight="1">
      <c r="B17" s="327"/>
      <c r="C17" s="324" t="s">
        <v>701</v>
      </c>
      <c r="D17" s="50" t="s">
        <v>178</v>
      </c>
      <c r="E17" s="128" t="e">
        <f t="shared" si="1"/>
        <v>#DIV/0!</v>
      </c>
      <c r="F17" s="144"/>
      <c r="G17" s="145"/>
      <c r="H17" s="322">
        <f t="shared" si="0"/>
        <v>0</v>
      </c>
      <c r="I17" s="322"/>
      <c r="J17" s="323"/>
    </row>
    <row r="18" spans="2:10" s="42" customFormat="1" ht="18" customHeight="1">
      <c r="B18" s="327"/>
      <c r="C18" s="325"/>
      <c r="D18" s="50" t="s">
        <v>179</v>
      </c>
      <c r="E18" s="128" t="e">
        <f t="shared" si="1"/>
        <v>#DIV/0!</v>
      </c>
      <c r="F18" s="144"/>
      <c r="G18" s="145"/>
      <c r="H18" s="322">
        <f t="shared" si="0"/>
        <v>0</v>
      </c>
      <c r="I18" s="322"/>
      <c r="J18" s="323"/>
    </row>
    <row r="19" spans="2:10" s="42" customFormat="1" ht="18" customHeight="1">
      <c r="B19" s="327"/>
      <c r="C19" s="335" t="s">
        <v>160</v>
      </c>
      <c r="D19" s="50" t="s">
        <v>180</v>
      </c>
      <c r="E19" s="128" t="e">
        <f t="shared" si="1"/>
        <v>#DIV/0!</v>
      </c>
      <c r="F19" s="144"/>
      <c r="G19" s="145"/>
      <c r="H19" s="322">
        <f t="shared" si="0"/>
        <v>0</v>
      </c>
      <c r="I19" s="322"/>
      <c r="J19" s="323"/>
    </row>
    <row r="20" spans="2:10" s="42" customFormat="1" ht="18" customHeight="1">
      <c r="B20" s="327"/>
      <c r="C20" s="335"/>
      <c r="D20" s="50" t="s">
        <v>208</v>
      </c>
      <c r="E20" s="128" t="e">
        <f t="shared" si="1"/>
        <v>#DIV/0!</v>
      </c>
      <c r="F20" s="146"/>
      <c r="G20" s="147"/>
      <c r="H20" s="322">
        <f t="shared" si="0"/>
        <v>0</v>
      </c>
      <c r="I20" s="322"/>
      <c r="J20" s="323"/>
    </row>
    <row r="21" spans="2:10" s="42" customFormat="1" ht="18" customHeight="1" thickBot="1">
      <c r="B21" s="327"/>
      <c r="C21" s="335"/>
      <c r="D21" s="50" t="s">
        <v>209</v>
      </c>
      <c r="E21" s="128" t="e">
        <f t="shared" si="1"/>
        <v>#DIV/0!</v>
      </c>
      <c r="F21" s="148"/>
      <c r="G21" s="149"/>
      <c r="H21" s="322">
        <f t="shared" si="0"/>
        <v>0</v>
      </c>
      <c r="I21" s="322"/>
      <c r="J21" s="323"/>
    </row>
    <row r="22" spans="2:10" s="42" customFormat="1" ht="22.5" customHeight="1" thickTop="1" thickBot="1">
      <c r="C22" s="336"/>
      <c r="D22" s="336"/>
      <c r="E22" s="336"/>
      <c r="F22" s="51"/>
      <c r="G22" s="52"/>
      <c r="H22" s="53" t="s">
        <v>210</v>
      </c>
      <c r="I22" s="338">
        <f>SUM(H9:J21)</f>
        <v>0</v>
      </c>
      <c r="J22" s="339"/>
    </row>
    <row r="23" spans="2:10" s="42" customFormat="1" ht="14.1" customHeight="1">
      <c r="C23" s="336"/>
      <c r="D23" s="336"/>
      <c r="E23" s="337"/>
    </row>
    <row r="24" spans="2:10" s="42" customFormat="1" ht="27.95" customHeight="1">
      <c r="B24" s="327" t="s">
        <v>731</v>
      </c>
      <c r="C24" s="328" t="s">
        <v>202</v>
      </c>
      <c r="D24" s="328"/>
      <c r="E24" s="192" t="s">
        <v>211</v>
      </c>
      <c r="F24" s="47" t="s">
        <v>212</v>
      </c>
      <c r="G24" s="47" t="s">
        <v>213</v>
      </c>
      <c r="H24" s="329" t="s">
        <v>214</v>
      </c>
      <c r="I24" s="330"/>
      <c r="J24" s="331"/>
    </row>
    <row r="25" spans="2:10" s="42" customFormat="1" ht="17.45" customHeight="1" thickBot="1">
      <c r="B25" s="327"/>
      <c r="C25" s="328"/>
      <c r="D25" s="328"/>
      <c r="E25" s="192" t="s">
        <v>207</v>
      </c>
      <c r="F25" s="48" t="s">
        <v>394</v>
      </c>
      <c r="G25" s="48" t="s">
        <v>397</v>
      </c>
      <c r="H25" s="328" t="s">
        <v>397</v>
      </c>
      <c r="I25" s="328"/>
      <c r="J25" s="328"/>
    </row>
    <row r="26" spans="2:10" s="42" customFormat="1" ht="18" customHeight="1" thickTop="1">
      <c r="B26" s="327"/>
      <c r="C26" s="342" t="s">
        <v>181</v>
      </c>
      <c r="D26" s="50" t="s">
        <v>215</v>
      </c>
      <c r="E26" s="128" t="e">
        <f>ROUND(F26/SUM(F$9:F$21,F$26:F$43)*100,1)</f>
        <v>#DIV/0!</v>
      </c>
      <c r="F26" s="142"/>
      <c r="G26" s="143"/>
      <c r="H26" s="322">
        <f t="shared" ref="H26:H43" si="2">F26*G26</f>
        <v>0</v>
      </c>
      <c r="I26" s="322"/>
      <c r="J26" s="323"/>
    </row>
    <row r="27" spans="2:10" s="42" customFormat="1" ht="18" customHeight="1">
      <c r="B27" s="327"/>
      <c r="C27" s="343"/>
      <c r="D27" s="50" t="s">
        <v>321</v>
      </c>
      <c r="E27" s="128" t="e">
        <f t="shared" ref="E27:E43" si="3">ROUND(F27/SUM(F$9:F$21,F$26:F$43)*100,1)</f>
        <v>#DIV/0!</v>
      </c>
      <c r="F27" s="144"/>
      <c r="G27" s="145"/>
      <c r="H27" s="322">
        <f t="shared" si="2"/>
        <v>0</v>
      </c>
      <c r="I27" s="322"/>
      <c r="J27" s="323"/>
    </row>
    <row r="28" spans="2:10" s="42" customFormat="1" ht="18" customHeight="1">
      <c r="B28" s="327"/>
      <c r="C28" s="343"/>
      <c r="D28" s="50" t="s">
        <v>182</v>
      </c>
      <c r="E28" s="128" t="e">
        <f t="shared" si="3"/>
        <v>#DIV/0!</v>
      </c>
      <c r="F28" s="144"/>
      <c r="G28" s="145"/>
      <c r="H28" s="322">
        <f t="shared" si="2"/>
        <v>0</v>
      </c>
      <c r="I28" s="322"/>
      <c r="J28" s="323"/>
    </row>
    <row r="29" spans="2:10" s="42" customFormat="1" ht="18" customHeight="1">
      <c r="B29" s="327"/>
      <c r="C29" s="343"/>
      <c r="D29" s="50" t="s">
        <v>183</v>
      </c>
      <c r="E29" s="128" t="e">
        <f t="shared" si="3"/>
        <v>#DIV/0!</v>
      </c>
      <c r="F29" s="144"/>
      <c r="G29" s="145"/>
      <c r="H29" s="322">
        <f t="shared" si="2"/>
        <v>0</v>
      </c>
      <c r="I29" s="322"/>
      <c r="J29" s="323"/>
    </row>
    <row r="30" spans="2:10" s="42" customFormat="1" ht="18" customHeight="1">
      <c r="B30" s="327"/>
      <c r="C30" s="343"/>
      <c r="D30" s="50" t="s">
        <v>184</v>
      </c>
      <c r="E30" s="128" t="e">
        <f t="shared" si="3"/>
        <v>#DIV/0!</v>
      </c>
      <c r="F30" s="144"/>
      <c r="G30" s="145"/>
      <c r="H30" s="322">
        <f t="shared" si="2"/>
        <v>0</v>
      </c>
      <c r="I30" s="322"/>
      <c r="J30" s="323"/>
    </row>
    <row r="31" spans="2:10" s="42" customFormat="1" ht="18" customHeight="1">
      <c r="B31" s="327"/>
      <c r="C31" s="343"/>
      <c r="D31" s="50" t="s">
        <v>185</v>
      </c>
      <c r="E31" s="128" t="e">
        <f t="shared" si="3"/>
        <v>#DIV/0!</v>
      </c>
      <c r="F31" s="144"/>
      <c r="G31" s="145"/>
      <c r="H31" s="322">
        <f t="shared" si="2"/>
        <v>0</v>
      </c>
      <c r="I31" s="322"/>
      <c r="J31" s="323"/>
    </row>
    <row r="32" spans="2:10" s="42" customFormat="1" ht="18" customHeight="1">
      <c r="B32" s="327"/>
      <c r="C32" s="343"/>
      <c r="D32" s="50" t="s">
        <v>216</v>
      </c>
      <c r="E32" s="128" t="e">
        <f t="shared" si="3"/>
        <v>#DIV/0!</v>
      </c>
      <c r="F32" s="144"/>
      <c r="G32" s="145"/>
      <c r="H32" s="322">
        <f t="shared" si="2"/>
        <v>0</v>
      </c>
      <c r="I32" s="322"/>
      <c r="J32" s="323"/>
    </row>
    <row r="33" spans="1:11" s="42" customFormat="1" ht="18" customHeight="1">
      <c r="B33" s="327"/>
      <c r="C33" s="343"/>
      <c r="D33" s="50" t="s">
        <v>217</v>
      </c>
      <c r="E33" s="128" t="e">
        <f t="shared" si="3"/>
        <v>#DIV/0!</v>
      </c>
      <c r="F33" s="144"/>
      <c r="G33" s="145"/>
      <c r="H33" s="322">
        <f t="shared" si="2"/>
        <v>0</v>
      </c>
      <c r="I33" s="322"/>
      <c r="J33" s="323"/>
    </row>
    <row r="34" spans="1:11" s="42" customFormat="1" ht="18" customHeight="1">
      <c r="B34" s="327"/>
      <c r="C34" s="343"/>
      <c r="D34" s="50" t="s">
        <v>186</v>
      </c>
      <c r="E34" s="128" t="e">
        <f t="shared" si="3"/>
        <v>#DIV/0!</v>
      </c>
      <c r="F34" s="144"/>
      <c r="G34" s="145"/>
      <c r="H34" s="322">
        <f t="shared" si="2"/>
        <v>0</v>
      </c>
      <c r="I34" s="322"/>
      <c r="J34" s="323"/>
    </row>
    <row r="35" spans="1:11" s="42" customFormat="1" ht="18" customHeight="1">
      <c r="B35" s="327"/>
      <c r="C35" s="344"/>
      <c r="D35" s="50" t="s">
        <v>189</v>
      </c>
      <c r="E35" s="128" t="e">
        <f t="shared" si="3"/>
        <v>#DIV/0!</v>
      </c>
      <c r="F35" s="144"/>
      <c r="G35" s="145"/>
      <c r="H35" s="322">
        <f t="shared" si="2"/>
        <v>0</v>
      </c>
      <c r="I35" s="322"/>
      <c r="J35" s="323"/>
    </row>
    <row r="36" spans="1:11" s="42" customFormat="1" ht="18" customHeight="1">
      <c r="B36" s="327"/>
      <c r="C36" s="345" t="s">
        <v>218</v>
      </c>
      <c r="D36" s="50" t="s">
        <v>187</v>
      </c>
      <c r="E36" s="128" t="e">
        <f t="shared" si="3"/>
        <v>#DIV/0!</v>
      </c>
      <c r="F36" s="144"/>
      <c r="G36" s="145"/>
      <c r="H36" s="322">
        <f t="shared" si="2"/>
        <v>0</v>
      </c>
      <c r="I36" s="322"/>
      <c r="J36" s="323"/>
    </row>
    <row r="37" spans="1:11" s="42" customFormat="1" ht="18" customHeight="1">
      <c r="B37" s="327"/>
      <c r="C37" s="345"/>
      <c r="D37" s="50" t="s">
        <v>188</v>
      </c>
      <c r="E37" s="128" t="e">
        <f t="shared" si="3"/>
        <v>#DIV/0!</v>
      </c>
      <c r="F37" s="144"/>
      <c r="G37" s="145"/>
      <c r="H37" s="322">
        <f t="shared" si="2"/>
        <v>0</v>
      </c>
      <c r="I37" s="322"/>
      <c r="J37" s="323"/>
    </row>
    <row r="38" spans="1:11" s="42" customFormat="1" ht="18" customHeight="1">
      <c r="B38" s="327"/>
      <c r="C38" s="342" t="s">
        <v>700</v>
      </c>
      <c r="D38" s="50" t="s">
        <v>174</v>
      </c>
      <c r="E38" s="128" t="e">
        <f t="shared" si="3"/>
        <v>#DIV/0!</v>
      </c>
      <c r="F38" s="144"/>
      <c r="G38" s="145"/>
      <c r="H38" s="322">
        <f>F38*G38</f>
        <v>0</v>
      </c>
      <c r="I38" s="322"/>
      <c r="J38" s="323"/>
    </row>
    <row r="39" spans="1:11" s="42" customFormat="1" ht="18" customHeight="1">
      <c r="B39" s="327"/>
      <c r="C39" s="346"/>
      <c r="D39" s="50" t="s">
        <v>175</v>
      </c>
      <c r="E39" s="128" t="e">
        <f t="shared" si="3"/>
        <v>#DIV/0!</v>
      </c>
      <c r="F39" s="144"/>
      <c r="G39" s="145"/>
      <c r="H39" s="322">
        <f>F39*G39</f>
        <v>0</v>
      </c>
      <c r="I39" s="322"/>
      <c r="J39" s="323"/>
    </row>
    <row r="40" spans="1:11" s="42" customFormat="1" ht="18" customHeight="1">
      <c r="B40" s="327"/>
      <c r="C40" s="346"/>
      <c r="D40" s="50" t="s">
        <v>176</v>
      </c>
      <c r="E40" s="128" t="e">
        <f t="shared" si="3"/>
        <v>#DIV/0!</v>
      </c>
      <c r="F40" s="144"/>
      <c r="G40" s="145"/>
      <c r="H40" s="322">
        <f>F40*G40</f>
        <v>0</v>
      </c>
      <c r="I40" s="322"/>
      <c r="J40" s="323"/>
    </row>
    <row r="41" spans="1:11" s="42" customFormat="1" ht="18" customHeight="1">
      <c r="B41" s="327"/>
      <c r="C41" s="344"/>
      <c r="D41" s="50" t="s">
        <v>177</v>
      </c>
      <c r="E41" s="128" t="e">
        <f t="shared" si="3"/>
        <v>#DIV/0!</v>
      </c>
      <c r="F41" s="144"/>
      <c r="G41" s="145"/>
      <c r="H41" s="322">
        <f>F41*G41</f>
        <v>0</v>
      </c>
      <c r="I41" s="322"/>
      <c r="J41" s="323"/>
    </row>
    <row r="42" spans="1:11" s="42" customFormat="1" ht="18" customHeight="1">
      <c r="B42" s="327"/>
      <c r="C42" s="340" t="s">
        <v>712</v>
      </c>
      <c r="D42" s="50" t="s">
        <v>219</v>
      </c>
      <c r="E42" s="128" t="e">
        <f t="shared" si="3"/>
        <v>#DIV/0!</v>
      </c>
      <c r="F42" s="144"/>
      <c r="G42" s="145"/>
      <c r="H42" s="322">
        <f t="shared" si="2"/>
        <v>0</v>
      </c>
      <c r="I42" s="322"/>
      <c r="J42" s="323"/>
    </row>
    <row r="43" spans="1:11" s="42" customFormat="1" ht="18" customHeight="1" thickBot="1">
      <c r="B43" s="327"/>
      <c r="C43" s="341"/>
      <c r="D43" s="50" t="s">
        <v>209</v>
      </c>
      <c r="E43" s="128" t="e">
        <f t="shared" si="3"/>
        <v>#DIV/0!</v>
      </c>
      <c r="F43" s="148"/>
      <c r="G43" s="149"/>
      <c r="H43" s="322">
        <f t="shared" si="2"/>
        <v>0</v>
      </c>
      <c r="I43" s="322"/>
      <c r="J43" s="323"/>
    </row>
    <row r="44" spans="1:11" s="42" customFormat="1" ht="7.5" customHeight="1" thickTop="1">
      <c r="B44" s="54"/>
      <c r="C44" s="363"/>
      <c r="D44" s="363"/>
      <c r="E44" s="55"/>
      <c r="F44" s="51"/>
      <c r="G44" s="194"/>
      <c r="H44" s="364" t="s">
        <v>220</v>
      </c>
      <c r="I44" s="357">
        <f>SUM(H26:J43)</f>
        <v>0</v>
      </c>
      <c r="J44" s="358"/>
    </row>
    <row r="45" spans="1:11" s="42" customFormat="1" ht="15" customHeight="1" thickBot="1">
      <c r="B45" s="57"/>
      <c r="C45" s="361" t="s">
        <v>221</v>
      </c>
      <c r="D45" s="362"/>
      <c r="E45" s="129" t="e">
        <f>SUM(E9:E21,E26:E43)</f>
        <v>#DIV/0!</v>
      </c>
      <c r="F45" s="58"/>
      <c r="G45" s="58"/>
      <c r="H45" s="365"/>
      <c r="I45" s="359"/>
      <c r="J45" s="360"/>
    </row>
    <row r="46" spans="1:11" s="42" customFormat="1" ht="17.25" customHeight="1">
      <c r="A46" s="23"/>
      <c r="B46" s="23"/>
      <c r="C46" s="23"/>
      <c r="D46" s="34"/>
      <c r="E46" s="34"/>
      <c r="F46" s="33"/>
      <c r="G46" s="34" t="s">
        <v>191</v>
      </c>
      <c r="H46" s="34"/>
      <c r="I46" s="34"/>
      <c r="J46" s="34"/>
      <c r="K46" s="59"/>
    </row>
    <row r="47" spans="1:11" s="42" customFormat="1" ht="9" customHeight="1">
      <c r="A47" s="23"/>
      <c r="B47" s="348" t="s">
        <v>192</v>
      </c>
      <c r="C47" s="348"/>
      <c r="D47" s="348"/>
      <c r="E47" s="23"/>
      <c r="F47" s="35"/>
      <c r="G47" s="348" t="s">
        <v>193</v>
      </c>
      <c r="H47" s="348"/>
      <c r="I47" s="348"/>
      <c r="J47" s="348"/>
      <c r="K47" s="59"/>
    </row>
    <row r="48" spans="1:11" s="42" customFormat="1" ht="17.25" customHeight="1" thickBot="1">
      <c r="A48" s="23"/>
      <c r="B48" s="348"/>
      <c r="C48" s="348"/>
      <c r="D48" s="348"/>
      <c r="E48" s="23"/>
      <c r="F48" s="33"/>
      <c r="G48" s="348"/>
      <c r="H48" s="348"/>
      <c r="I48" s="348"/>
      <c r="J48" s="348"/>
      <c r="K48" s="59"/>
    </row>
    <row r="49" spans="1:11" s="42" customFormat="1" ht="11.25" customHeight="1">
      <c r="A49" s="23"/>
      <c r="B49" s="23"/>
      <c r="C49" s="34"/>
      <c r="D49" s="34"/>
      <c r="E49" s="34"/>
      <c r="F49" s="36"/>
      <c r="G49" s="349" t="s">
        <v>194</v>
      </c>
      <c r="H49" s="350">
        <f>IF(I22=0,0,ROUNDDOWN(I22/(I22+I44)*100,1))</f>
        <v>0</v>
      </c>
      <c r="I49" s="351"/>
      <c r="J49" s="354" t="s">
        <v>164</v>
      </c>
      <c r="K49" s="59"/>
    </row>
    <row r="50" spans="1:11" s="42" customFormat="1" ht="14.25" customHeight="1" thickBot="1">
      <c r="A50" s="23"/>
      <c r="B50" s="23"/>
      <c r="C50" s="356"/>
      <c r="D50" s="356"/>
      <c r="E50" s="356"/>
      <c r="F50" s="356"/>
      <c r="G50" s="349"/>
      <c r="H50" s="352"/>
      <c r="I50" s="353"/>
      <c r="J50" s="355"/>
    </row>
    <row r="51" spans="1:11" s="42" customFormat="1" ht="14.25" customHeight="1">
      <c r="A51" s="23"/>
      <c r="B51" s="23"/>
      <c r="C51" s="193"/>
      <c r="D51" s="193"/>
      <c r="E51" s="193"/>
      <c r="F51" s="193"/>
      <c r="G51" s="39"/>
      <c r="H51" s="39"/>
      <c r="I51" s="39"/>
      <c r="J51" s="40"/>
    </row>
    <row r="52" spans="1:11" s="42" customFormat="1" ht="18" customHeight="1">
      <c r="A52" s="23"/>
      <c r="B52" s="366" t="s">
        <v>195</v>
      </c>
      <c r="C52" s="366"/>
      <c r="D52" s="366"/>
      <c r="E52" s="366"/>
      <c r="F52" s="366"/>
      <c r="G52" s="366"/>
      <c r="H52" s="366"/>
      <c r="I52" s="366"/>
      <c r="J52" s="366"/>
    </row>
    <row r="53" spans="1:11" s="42" customFormat="1" ht="18" customHeight="1">
      <c r="A53" s="23"/>
      <c r="B53" s="366"/>
      <c r="C53" s="366"/>
      <c r="D53" s="366"/>
      <c r="E53" s="366"/>
      <c r="F53" s="366"/>
      <c r="G53" s="366"/>
      <c r="H53" s="366"/>
      <c r="I53" s="366"/>
      <c r="J53" s="366"/>
    </row>
    <row r="54" spans="1:11" s="42" customFormat="1" ht="18" customHeight="1">
      <c r="B54" s="347"/>
      <c r="C54" s="347"/>
      <c r="D54" s="347"/>
      <c r="E54" s="347"/>
      <c r="F54" s="347"/>
      <c r="G54" s="347"/>
      <c r="H54" s="347"/>
      <c r="I54" s="347"/>
      <c r="J54" s="347"/>
    </row>
    <row r="55" spans="1:11" s="42" customFormat="1" ht="14.1" customHeight="1"/>
  </sheetData>
  <sheetProtection sheet="1" objects="1" scenarios="1"/>
  <mergeCells count="64">
    <mergeCell ref="E2:J2"/>
    <mergeCell ref="E3:J3"/>
    <mergeCell ref="C17:C18"/>
    <mergeCell ref="H17:J17"/>
    <mergeCell ref="H18:J18"/>
    <mergeCell ref="B5:J5"/>
    <mergeCell ref="B7:B21"/>
    <mergeCell ref="C7:D8"/>
    <mergeCell ref="H7:J7"/>
    <mergeCell ref="H8:J8"/>
    <mergeCell ref="C9:C11"/>
    <mergeCell ref="H9:J9"/>
    <mergeCell ref="H10:J10"/>
    <mergeCell ref="H11:J11"/>
    <mergeCell ref="C12:C16"/>
    <mergeCell ref="H12:J12"/>
    <mergeCell ref="H13:J13"/>
    <mergeCell ref="H14:J14"/>
    <mergeCell ref="H15:J15"/>
    <mergeCell ref="H16:J16"/>
    <mergeCell ref="C19:C21"/>
    <mergeCell ref="H19:J19"/>
    <mergeCell ref="H20:J20"/>
    <mergeCell ref="H21:J21"/>
    <mergeCell ref="C22:E23"/>
    <mergeCell ref="I22:J22"/>
    <mergeCell ref="B24:B43"/>
    <mergeCell ref="C24:D25"/>
    <mergeCell ref="H24:J24"/>
    <mergeCell ref="H25:J25"/>
    <mergeCell ref="C26:C35"/>
    <mergeCell ref="H26:J26"/>
    <mergeCell ref="H27:J27"/>
    <mergeCell ref="H28:J28"/>
    <mergeCell ref="H29:J29"/>
    <mergeCell ref="H30:J30"/>
    <mergeCell ref="C42:C43"/>
    <mergeCell ref="H42:J42"/>
    <mergeCell ref="H43:J43"/>
    <mergeCell ref="H31:J31"/>
    <mergeCell ref="H32:J32"/>
    <mergeCell ref="H33:J33"/>
    <mergeCell ref="H34:J34"/>
    <mergeCell ref="H35:J35"/>
    <mergeCell ref="C36:C37"/>
    <mergeCell ref="H36:J36"/>
    <mergeCell ref="H37:J37"/>
    <mergeCell ref="C38:C41"/>
    <mergeCell ref="H38:J38"/>
    <mergeCell ref="H39:J39"/>
    <mergeCell ref="H40:J40"/>
    <mergeCell ref="H41:J41"/>
    <mergeCell ref="B54:J54"/>
    <mergeCell ref="C44:D44"/>
    <mergeCell ref="H44:H45"/>
    <mergeCell ref="I44:J45"/>
    <mergeCell ref="C45:D45"/>
    <mergeCell ref="B47:D48"/>
    <mergeCell ref="G47:J48"/>
    <mergeCell ref="G49:G50"/>
    <mergeCell ref="H49:I50"/>
    <mergeCell ref="J49:J50"/>
    <mergeCell ref="C50:F50"/>
    <mergeCell ref="B52:J53"/>
  </mergeCells>
  <phoneticPr fontId="2"/>
  <pageMargins left="0.43307086614173229" right="0" top="0.15748031496062992" bottom="0.15748031496062992" header="0.31496062992125984" footer="0.31496062992125984"/>
  <pageSetup paperSize="9" scale="93"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50"/>
  <sheetViews>
    <sheetView view="pageBreakPreview" topLeftCell="A2" zoomScale="85" zoomScaleNormal="85" zoomScaleSheetLayoutView="85" workbookViewId="0">
      <selection activeCell="A2" sqref="A2:K2"/>
    </sheetView>
  </sheetViews>
  <sheetFormatPr defaultRowHeight="18.75"/>
  <cols>
    <col min="1" max="1" width="2.6328125" style="157" customWidth="1"/>
    <col min="2" max="2" width="2.453125" style="157" customWidth="1"/>
    <col min="3" max="3" width="8.7265625" style="157"/>
    <col min="4" max="4" width="3.26953125" style="157" customWidth="1"/>
    <col min="5" max="5" width="3.6328125" style="157" customWidth="1"/>
    <col min="6" max="7" width="10" style="157" customWidth="1"/>
    <col min="8" max="9" width="6.36328125" style="157" customWidth="1"/>
    <col min="10" max="11" width="9.08984375" style="157" customWidth="1"/>
    <col min="12" max="12" width="3.54296875" style="157" customWidth="1"/>
    <col min="13" max="13" width="8.7265625" style="157"/>
    <col min="14" max="14" width="8.90625" style="157" customWidth="1"/>
    <col min="15" max="16384" width="8.7265625" style="157"/>
  </cols>
  <sheetData>
    <row r="1" spans="1:14">
      <c r="A1" s="167" t="s">
        <v>593</v>
      </c>
      <c r="B1" s="155"/>
      <c r="C1" s="155"/>
      <c r="D1" s="155"/>
      <c r="E1" s="155"/>
      <c r="F1" s="155"/>
      <c r="G1" s="155"/>
      <c r="H1" s="155"/>
      <c r="I1" s="155"/>
      <c r="J1" s="155"/>
      <c r="K1" s="155"/>
      <c r="L1" s="156"/>
      <c r="N1" s="158"/>
    </row>
    <row r="2" spans="1:14" ht="22.5" customHeight="1">
      <c r="A2" s="387" t="s">
        <v>717</v>
      </c>
      <c r="B2" s="387"/>
      <c r="C2" s="387"/>
      <c r="D2" s="387"/>
      <c r="E2" s="387"/>
      <c r="F2" s="387"/>
      <c r="G2" s="387"/>
      <c r="H2" s="387"/>
      <c r="I2" s="387"/>
      <c r="J2" s="387"/>
      <c r="K2" s="387"/>
      <c r="L2" s="159"/>
    </row>
    <row r="3" spans="1:14" ht="13.5" customHeight="1" thickBot="1">
      <c r="A3" s="160"/>
      <c r="B3" s="160"/>
      <c r="C3" s="160"/>
      <c r="D3" s="160"/>
      <c r="E3" s="160"/>
      <c r="F3" s="160"/>
      <c r="G3" s="160"/>
      <c r="H3" s="160"/>
      <c r="I3" s="160"/>
      <c r="J3" s="160"/>
      <c r="K3" s="160"/>
      <c r="L3" s="160"/>
    </row>
    <row r="4" spans="1:14" ht="21" customHeight="1">
      <c r="A4" s="161"/>
      <c r="B4" s="388" t="s">
        <v>337</v>
      </c>
      <c r="C4" s="391" t="s">
        <v>228</v>
      </c>
      <c r="D4" s="392"/>
      <c r="E4" s="187" t="s">
        <v>718</v>
      </c>
      <c r="F4" s="395"/>
      <c r="G4" s="395"/>
      <c r="H4" s="395"/>
      <c r="I4" s="395"/>
      <c r="J4" s="395"/>
      <c r="K4" s="396"/>
      <c r="L4" s="162"/>
      <c r="M4" s="163"/>
      <c r="N4" s="155"/>
    </row>
    <row r="5" spans="1:14" ht="41.25" customHeight="1">
      <c r="A5" s="161"/>
      <c r="B5" s="389"/>
      <c r="C5" s="393"/>
      <c r="D5" s="394"/>
      <c r="E5" s="397"/>
      <c r="F5" s="398"/>
      <c r="G5" s="398"/>
      <c r="H5" s="398"/>
      <c r="I5" s="398"/>
      <c r="J5" s="398"/>
      <c r="K5" s="399"/>
      <c r="L5" s="162"/>
      <c r="M5" s="163"/>
      <c r="N5" s="155"/>
    </row>
    <row r="6" spans="1:14" ht="21" customHeight="1">
      <c r="A6" s="161"/>
      <c r="B6" s="389"/>
      <c r="C6" s="400" t="s">
        <v>719</v>
      </c>
      <c r="D6" s="401"/>
      <c r="E6" s="402"/>
      <c r="F6" s="403"/>
      <c r="G6" s="403"/>
      <c r="H6" s="403"/>
      <c r="I6" s="403"/>
      <c r="J6" s="403"/>
      <c r="K6" s="404"/>
      <c r="L6" s="162"/>
      <c r="M6" s="163"/>
      <c r="N6" s="155"/>
    </row>
    <row r="7" spans="1:14" ht="41.25" customHeight="1">
      <c r="A7" s="161"/>
      <c r="B7" s="389"/>
      <c r="C7" s="405" t="s">
        <v>339</v>
      </c>
      <c r="D7" s="406"/>
      <c r="E7" s="407"/>
      <c r="F7" s="408"/>
      <c r="G7" s="408"/>
      <c r="H7" s="408"/>
      <c r="I7" s="408"/>
      <c r="J7" s="408"/>
      <c r="K7" s="409"/>
      <c r="L7" s="162"/>
      <c r="M7" s="163"/>
      <c r="N7" s="155"/>
    </row>
    <row r="8" spans="1:14" ht="21" customHeight="1">
      <c r="A8" s="161"/>
      <c r="B8" s="389"/>
      <c r="C8" s="410" t="s">
        <v>719</v>
      </c>
      <c r="D8" s="411"/>
      <c r="E8" s="402"/>
      <c r="F8" s="403"/>
      <c r="G8" s="403"/>
      <c r="H8" s="403"/>
      <c r="I8" s="403"/>
      <c r="J8" s="403"/>
      <c r="K8" s="404"/>
      <c r="L8" s="162"/>
      <c r="M8" s="163"/>
      <c r="N8" s="155"/>
    </row>
    <row r="9" spans="1:14" ht="26.25" customHeight="1">
      <c r="A9" s="161"/>
      <c r="B9" s="389"/>
      <c r="C9" s="412" t="s">
        <v>235</v>
      </c>
      <c r="D9" s="413"/>
      <c r="E9" s="407"/>
      <c r="F9" s="408"/>
      <c r="G9" s="408"/>
      <c r="H9" s="408"/>
      <c r="I9" s="408"/>
      <c r="J9" s="408"/>
      <c r="K9" s="409"/>
      <c r="L9" s="162"/>
      <c r="M9" s="163"/>
      <c r="N9" s="155"/>
    </row>
    <row r="10" spans="1:14" ht="21" customHeight="1">
      <c r="A10" s="161"/>
      <c r="B10" s="389"/>
      <c r="C10" s="410" t="s">
        <v>719</v>
      </c>
      <c r="D10" s="411"/>
      <c r="E10" s="402"/>
      <c r="F10" s="403"/>
      <c r="G10" s="403"/>
      <c r="H10" s="403"/>
      <c r="I10" s="403"/>
      <c r="J10" s="403"/>
      <c r="K10" s="404"/>
      <c r="L10" s="162"/>
      <c r="M10" s="163"/>
      <c r="N10" s="155"/>
    </row>
    <row r="11" spans="1:14" ht="26.25" customHeight="1">
      <c r="A11" s="161"/>
      <c r="B11" s="389"/>
      <c r="C11" s="418" t="s">
        <v>720</v>
      </c>
      <c r="D11" s="419"/>
      <c r="E11" s="407"/>
      <c r="F11" s="408"/>
      <c r="G11" s="408"/>
      <c r="H11" s="408"/>
      <c r="I11" s="408"/>
      <c r="J11" s="408"/>
      <c r="K11" s="409"/>
      <c r="L11" s="162"/>
      <c r="M11" s="163"/>
      <c r="N11" s="155"/>
    </row>
    <row r="12" spans="1:14" ht="21" customHeight="1">
      <c r="A12" s="161"/>
      <c r="B12" s="389"/>
      <c r="C12" s="414" t="s">
        <v>236</v>
      </c>
      <c r="D12" s="415"/>
      <c r="E12" s="407"/>
      <c r="F12" s="408"/>
      <c r="G12" s="408"/>
      <c r="H12" s="408"/>
      <c r="I12" s="408"/>
      <c r="J12" s="408"/>
      <c r="K12" s="409"/>
      <c r="L12" s="162"/>
      <c r="M12" s="163"/>
      <c r="N12" s="155"/>
    </row>
    <row r="13" spans="1:14" ht="21" customHeight="1">
      <c r="A13" s="161"/>
      <c r="B13" s="389"/>
      <c r="C13" s="416" t="s">
        <v>237</v>
      </c>
      <c r="D13" s="417"/>
      <c r="E13" s="407"/>
      <c r="F13" s="408"/>
      <c r="G13" s="408"/>
      <c r="H13" s="408"/>
      <c r="I13" s="408"/>
      <c r="J13" s="408"/>
      <c r="K13" s="409"/>
      <c r="L13" s="162"/>
      <c r="M13" s="163"/>
      <c r="N13" s="155"/>
    </row>
    <row r="14" spans="1:14" ht="21" customHeight="1" thickBot="1">
      <c r="A14" s="161"/>
      <c r="B14" s="390"/>
      <c r="C14" s="420" t="s">
        <v>238</v>
      </c>
      <c r="D14" s="421"/>
      <c r="E14" s="422"/>
      <c r="F14" s="423"/>
      <c r="G14" s="423"/>
      <c r="H14" s="423"/>
      <c r="I14" s="423"/>
      <c r="J14" s="423"/>
      <c r="K14" s="424"/>
      <c r="L14" s="162"/>
      <c r="M14" s="163"/>
      <c r="N14" s="155"/>
    </row>
    <row r="15" spans="1:14" ht="21" customHeight="1">
      <c r="A15" s="161"/>
      <c r="B15" s="388" t="s">
        <v>338</v>
      </c>
      <c r="C15" s="391" t="s">
        <v>228</v>
      </c>
      <c r="D15" s="392"/>
      <c r="E15" s="187" t="s">
        <v>718</v>
      </c>
      <c r="F15" s="395"/>
      <c r="G15" s="395"/>
      <c r="H15" s="395"/>
      <c r="I15" s="395"/>
      <c r="J15" s="395"/>
      <c r="K15" s="396"/>
      <c r="L15" s="162"/>
      <c r="M15" s="163"/>
      <c r="N15" s="155"/>
    </row>
    <row r="16" spans="1:14" ht="41.25" customHeight="1">
      <c r="A16" s="161"/>
      <c r="B16" s="389"/>
      <c r="C16" s="393"/>
      <c r="D16" s="394"/>
      <c r="E16" s="397"/>
      <c r="F16" s="398"/>
      <c r="G16" s="398"/>
      <c r="H16" s="398"/>
      <c r="I16" s="398"/>
      <c r="J16" s="398"/>
      <c r="K16" s="399"/>
      <c r="L16" s="162"/>
      <c r="M16" s="163"/>
      <c r="N16" s="155"/>
    </row>
    <row r="17" spans="1:14" ht="21" customHeight="1">
      <c r="A17" s="161"/>
      <c r="B17" s="389"/>
      <c r="C17" s="400" t="s">
        <v>719</v>
      </c>
      <c r="D17" s="401"/>
      <c r="E17" s="402"/>
      <c r="F17" s="403"/>
      <c r="G17" s="403"/>
      <c r="H17" s="403"/>
      <c r="I17" s="403"/>
      <c r="J17" s="403"/>
      <c r="K17" s="404"/>
      <c r="L17" s="162"/>
      <c r="M17" s="163"/>
      <c r="N17" s="155"/>
    </row>
    <row r="18" spans="1:14" ht="41.25" customHeight="1">
      <c r="A18" s="161"/>
      <c r="B18" s="389"/>
      <c r="C18" s="405" t="s">
        <v>339</v>
      </c>
      <c r="D18" s="406"/>
      <c r="E18" s="407"/>
      <c r="F18" s="408"/>
      <c r="G18" s="408"/>
      <c r="H18" s="408"/>
      <c r="I18" s="408"/>
      <c r="J18" s="408"/>
      <c r="K18" s="409"/>
      <c r="L18" s="162"/>
      <c r="M18" s="163"/>
      <c r="N18" s="155"/>
    </row>
    <row r="19" spans="1:14" ht="21" customHeight="1">
      <c r="A19" s="161"/>
      <c r="B19" s="389"/>
      <c r="C19" s="410" t="s">
        <v>719</v>
      </c>
      <c r="D19" s="411"/>
      <c r="E19" s="402"/>
      <c r="F19" s="403"/>
      <c r="G19" s="403"/>
      <c r="H19" s="403"/>
      <c r="I19" s="403"/>
      <c r="J19" s="403"/>
      <c r="K19" s="404"/>
      <c r="L19" s="162"/>
      <c r="M19" s="163"/>
      <c r="N19" s="155"/>
    </row>
    <row r="20" spans="1:14" ht="26.25" customHeight="1">
      <c r="A20" s="161"/>
      <c r="B20" s="389"/>
      <c r="C20" s="412" t="s">
        <v>235</v>
      </c>
      <c r="D20" s="413"/>
      <c r="E20" s="407"/>
      <c r="F20" s="408"/>
      <c r="G20" s="408"/>
      <c r="H20" s="408"/>
      <c r="I20" s="408"/>
      <c r="J20" s="408"/>
      <c r="K20" s="409"/>
      <c r="L20" s="162"/>
      <c r="M20" s="163"/>
      <c r="N20" s="155"/>
    </row>
    <row r="21" spans="1:14" ht="21" customHeight="1">
      <c r="A21" s="161"/>
      <c r="B21" s="389"/>
      <c r="C21" s="410" t="s">
        <v>719</v>
      </c>
      <c r="D21" s="411"/>
      <c r="E21" s="402"/>
      <c r="F21" s="403"/>
      <c r="G21" s="403"/>
      <c r="H21" s="403"/>
      <c r="I21" s="403"/>
      <c r="J21" s="403"/>
      <c r="K21" s="404"/>
      <c r="L21" s="162"/>
      <c r="M21" s="163"/>
      <c r="N21" s="155"/>
    </row>
    <row r="22" spans="1:14" ht="26.25" customHeight="1">
      <c r="A22" s="161"/>
      <c r="B22" s="389"/>
      <c r="C22" s="418" t="s">
        <v>720</v>
      </c>
      <c r="D22" s="419"/>
      <c r="E22" s="407"/>
      <c r="F22" s="408"/>
      <c r="G22" s="408"/>
      <c r="H22" s="408"/>
      <c r="I22" s="408"/>
      <c r="J22" s="408"/>
      <c r="K22" s="409"/>
      <c r="L22" s="162"/>
      <c r="M22" s="163"/>
      <c r="N22" s="155"/>
    </row>
    <row r="23" spans="1:14" ht="21" customHeight="1">
      <c r="A23" s="161"/>
      <c r="B23" s="389"/>
      <c r="C23" s="414" t="s">
        <v>236</v>
      </c>
      <c r="D23" s="415"/>
      <c r="E23" s="407"/>
      <c r="F23" s="408"/>
      <c r="G23" s="408"/>
      <c r="H23" s="408"/>
      <c r="I23" s="408"/>
      <c r="J23" s="408"/>
      <c r="K23" s="409"/>
      <c r="L23" s="162"/>
      <c r="M23" s="163"/>
      <c r="N23" s="155"/>
    </row>
    <row r="24" spans="1:14" ht="21" customHeight="1">
      <c r="A24" s="161"/>
      <c r="B24" s="389"/>
      <c r="C24" s="416" t="s">
        <v>237</v>
      </c>
      <c r="D24" s="417"/>
      <c r="E24" s="407"/>
      <c r="F24" s="408"/>
      <c r="G24" s="408"/>
      <c r="H24" s="408"/>
      <c r="I24" s="408"/>
      <c r="J24" s="408"/>
      <c r="K24" s="409"/>
      <c r="L24" s="162"/>
      <c r="M24" s="163"/>
      <c r="N24" s="155"/>
    </row>
    <row r="25" spans="1:14" ht="21" customHeight="1" thickBot="1">
      <c r="A25" s="161"/>
      <c r="B25" s="390"/>
      <c r="C25" s="420" t="s">
        <v>238</v>
      </c>
      <c r="D25" s="421"/>
      <c r="E25" s="422"/>
      <c r="F25" s="423"/>
      <c r="G25" s="423"/>
      <c r="H25" s="423"/>
      <c r="I25" s="423"/>
      <c r="J25" s="423"/>
      <c r="K25" s="424"/>
      <c r="L25" s="162"/>
      <c r="M25" s="163"/>
      <c r="N25" s="155"/>
    </row>
    <row r="26" spans="1:14" ht="24.75" customHeight="1" thickBot="1">
      <c r="A26" s="161"/>
      <c r="B26" s="188"/>
      <c r="C26" s="189"/>
      <c r="D26" s="190"/>
      <c r="E26" s="191"/>
      <c r="F26" s="191"/>
      <c r="G26" s="191"/>
      <c r="H26" s="191"/>
      <c r="I26" s="191"/>
      <c r="J26" s="191"/>
      <c r="K26" s="191"/>
      <c r="L26" s="162"/>
      <c r="M26" s="163"/>
      <c r="N26" s="155"/>
    </row>
    <row r="27" spans="1:14" ht="21" customHeight="1">
      <c r="A27" s="161"/>
      <c r="B27" s="388" t="s">
        <v>721</v>
      </c>
      <c r="C27" s="427" t="s">
        <v>719</v>
      </c>
      <c r="D27" s="428"/>
      <c r="E27" s="429"/>
      <c r="F27" s="430"/>
      <c r="G27" s="430"/>
      <c r="H27" s="430"/>
      <c r="I27" s="430"/>
      <c r="J27" s="430"/>
      <c r="K27" s="431"/>
      <c r="L27" s="162"/>
      <c r="M27" s="163"/>
      <c r="N27" s="155"/>
    </row>
    <row r="28" spans="1:14" ht="41.25" customHeight="1">
      <c r="A28" s="161"/>
      <c r="B28" s="389"/>
      <c r="C28" s="405" t="s">
        <v>339</v>
      </c>
      <c r="D28" s="406"/>
      <c r="E28" s="407"/>
      <c r="F28" s="408"/>
      <c r="G28" s="408"/>
      <c r="H28" s="408"/>
      <c r="I28" s="408"/>
      <c r="J28" s="408"/>
      <c r="K28" s="409"/>
      <c r="L28" s="162"/>
      <c r="M28" s="163"/>
      <c r="N28" s="155"/>
    </row>
    <row r="29" spans="1:14" ht="21" customHeight="1">
      <c r="A29" s="161"/>
      <c r="B29" s="389"/>
      <c r="C29" s="410" t="s">
        <v>719</v>
      </c>
      <c r="D29" s="411"/>
      <c r="E29" s="402"/>
      <c r="F29" s="403"/>
      <c r="G29" s="403"/>
      <c r="H29" s="403"/>
      <c r="I29" s="403"/>
      <c r="J29" s="403"/>
      <c r="K29" s="404"/>
      <c r="L29" s="162"/>
      <c r="M29" s="163"/>
      <c r="N29" s="155"/>
    </row>
    <row r="30" spans="1:14" ht="26.25" customHeight="1">
      <c r="A30" s="161"/>
      <c r="B30" s="389"/>
      <c r="C30" s="412" t="s">
        <v>235</v>
      </c>
      <c r="D30" s="413"/>
      <c r="E30" s="407"/>
      <c r="F30" s="408"/>
      <c r="G30" s="408"/>
      <c r="H30" s="408"/>
      <c r="I30" s="408"/>
      <c r="J30" s="408"/>
      <c r="K30" s="409"/>
      <c r="L30" s="162"/>
      <c r="M30" s="163"/>
      <c r="N30" s="155"/>
    </row>
    <row r="31" spans="1:14" ht="21" customHeight="1">
      <c r="A31" s="161"/>
      <c r="B31" s="389"/>
      <c r="C31" s="410" t="s">
        <v>719</v>
      </c>
      <c r="D31" s="411"/>
      <c r="E31" s="402"/>
      <c r="F31" s="403"/>
      <c r="G31" s="403"/>
      <c r="H31" s="403"/>
      <c r="I31" s="403"/>
      <c r="J31" s="403"/>
      <c r="K31" s="404"/>
      <c r="L31" s="162"/>
      <c r="M31" s="163"/>
      <c r="N31" s="155"/>
    </row>
    <row r="32" spans="1:14" ht="26.25" customHeight="1" thickBot="1">
      <c r="A32" s="161"/>
      <c r="B32" s="390"/>
      <c r="C32" s="425" t="s">
        <v>720</v>
      </c>
      <c r="D32" s="426"/>
      <c r="E32" s="422"/>
      <c r="F32" s="423"/>
      <c r="G32" s="423"/>
      <c r="H32" s="423"/>
      <c r="I32" s="423"/>
      <c r="J32" s="423"/>
      <c r="K32" s="424"/>
      <c r="L32" s="162"/>
      <c r="M32" s="163"/>
      <c r="N32" s="155"/>
    </row>
    <row r="33" spans="1:14" ht="24.75" customHeight="1" thickBot="1">
      <c r="A33" s="161"/>
      <c r="B33" s="188"/>
      <c r="C33" s="189"/>
      <c r="D33" s="190"/>
      <c r="E33" s="191"/>
      <c r="F33" s="191"/>
      <c r="G33" s="191"/>
      <c r="H33" s="191"/>
      <c r="I33" s="191"/>
      <c r="J33" s="191"/>
      <c r="K33" s="191"/>
      <c r="L33" s="162"/>
      <c r="M33" s="163"/>
      <c r="N33" s="155"/>
    </row>
    <row r="34" spans="1:14" ht="21" customHeight="1">
      <c r="A34" s="161"/>
      <c r="B34" s="388" t="s">
        <v>722</v>
      </c>
      <c r="C34" s="427" t="s">
        <v>723</v>
      </c>
      <c r="D34" s="428"/>
      <c r="E34" s="429"/>
      <c r="F34" s="430"/>
      <c r="G34" s="430"/>
      <c r="H34" s="430"/>
      <c r="I34" s="430"/>
      <c r="J34" s="430"/>
      <c r="K34" s="431"/>
      <c r="L34" s="162"/>
      <c r="M34" s="163"/>
      <c r="N34" s="155"/>
    </row>
    <row r="35" spans="1:14" ht="41.25" customHeight="1">
      <c r="A35" s="161"/>
      <c r="B35" s="389"/>
      <c r="C35" s="405" t="s">
        <v>339</v>
      </c>
      <c r="D35" s="406"/>
      <c r="E35" s="407"/>
      <c r="F35" s="408"/>
      <c r="G35" s="408"/>
      <c r="H35" s="408"/>
      <c r="I35" s="408"/>
      <c r="J35" s="408"/>
      <c r="K35" s="409"/>
      <c r="L35" s="162"/>
      <c r="M35" s="163"/>
      <c r="N35" s="155"/>
    </row>
    <row r="36" spans="1:14" ht="21" customHeight="1">
      <c r="A36" s="161"/>
      <c r="B36" s="389"/>
      <c r="C36" s="410" t="s">
        <v>723</v>
      </c>
      <c r="D36" s="411"/>
      <c r="E36" s="402"/>
      <c r="F36" s="403"/>
      <c r="G36" s="403"/>
      <c r="H36" s="403"/>
      <c r="I36" s="403"/>
      <c r="J36" s="403"/>
      <c r="K36" s="404"/>
      <c r="L36" s="162"/>
      <c r="M36" s="163"/>
      <c r="N36" s="155"/>
    </row>
    <row r="37" spans="1:14" ht="26.25" customHeight="1">
      <c r="A37" s="161"/>
      <c r="B37" s="389"/>
      <c r="C37" s="412" t="s">
        <v>235</v>
      </c>
      <c r="D37" s="413"/>
      <c r="E37" s="407"/>
      <c r="F37" s="408"/>
      <c r="G37" s="408"/>
      <c r="H37" s="408"/>
      <c r="I37" s="408"/>
      <c r="J37" s="408"/>
      <c r="K37" s="409"/>
      <c r="L37" s="162"/>
      <c r="M37" s="163"/>
      <c r="N37" s="155"/>
    </row>
    <row r="38" spans="1:14" ht="21" customHeight="1">
      <c r="A38" s="161"/>
      <c r="B38" s="389"/>
      <c r="C38" s="410" t="s">
        <v>723</v>
      </c>
      <c r="D38" s="411"/>
      <c r="E38" s="402"/>
      <c r="F38" s="403"/>
      <c r="G38" s="403"/>
      <c r="H38" s="403"/>
      <c r="I38" s="403"/>
      <c r="J38" s="403"/>
      <c r="K38" s="404"/>
      <c r="L38" s="162"/>
      <c r="M38" s="163"/>
      <c r="N38" s="155"/>
    </row>
    <row r="39" spans="1:14" ht="26.25" customHeight="1" thickBot="1">
      <c r="A39" s="161"/>
      <c r="B39" s="390"/>
      <c r="C39" s="425" t="s">
        <v>720</v>
      </c>
      <c r="D39" s="426"/>
      <c r="E39" s="422"/>
      <c r="F39" s="423"/>
      <c r="G39" s="423"/>
      <c r="H39" s="423"/>
      <c r="I39" s="423"/>
      <c r="J39" s="423"/>
      <c r="K39" s="424"/>
      <c r="L39" s="166"/>
      <c r="M39" s="164"/>
      <c r="N39" s="164"/>
    </row>
    <row r="40" spans="1:14" ht="12" customHeight="1">
      <c r="A40" s="161"/>
      <c r="B40" s="155"/>
      <c r="C40" s="165"/>
      <c r="D40" s="165"/>
      <c r="E40" s="165"/>
      <c r="F40" s="165"/>
      <c r="G40" s="166"/>
      <c r="H40" s="166"/>
      <c r="I40" s="166"/>
      <c r="J40" s="166"/>
      <c r="K40" s="166"/>
      <c r="L40" s="166"/>
      <c r="M40" s="164"/>
      <c r="N40" s="164"/>
    </row>
    <row r="41" spans="1:14">
      <c r="B41" s="155"/>
      <c r="C41" s="155"/>
      <c r="D41" s="155"/>
      <c r="E41" s="155"/>
      <c r="F41" s="155"/>
      <c r="G41" s="155"/>
      <c r="H41" s="155"/>
      <c r="I41" s="155"/>
      <c r="J41" s="155"/>
      <c r="K41" s="155"/>
      <c r="L41" s="155"/>
    </row>
    <row r="42" spans="1:14">
      <c r="B42" s="155"/>
      <c r="C42" s="155"/>
      <c r="D42" s="155"/>
      <c r="E42" s="155"/>
      <c r="F42" s="155"/>
      <c r="G42" s="155"/>
      <c r="H42" s="155"/>
      <c r="I42" s="155"/>
      <c r="J42" s="155"/>
      <c r="K42" s="155"/>
      <c r="L42" s="155"/>
    </row>
    <row r="43" spans="1:14">
      <c r="B43" s="155"/>
      <c r="C43" s="155"/>
      <c r="D43" s="155"/>
      <c r="E43" s="155"/>
      <c r="F43" s="155"/>
      <c r="G43" s="155"/>
      <c r="H43" s="155"/>
      <c r="I43" s="155"/>
      <c r="J43" s="155"/>
      <c r="K43" s="155"/>
      <c r="L43" s="155"/>
    </row>
    <row r="44" spans="1:14">
      <c r="B44" s="155"/>
      <c r="C44" s="155"/>
      <c r="D44" s="155"/>
      <c r="E44" s="155"/>
      <c r="F44" s="155"/>
      <c r="G44" s="155"/>
      <c r="H44" s="155"/>
      <c r="I44" s="155"/>
      <c r="J44" s="155"/>
      <c r="K44" s="155"/>
      <c r="L44" s="155"/>
    </row>
    <row r="45" spans="1:14">
      <c r="B45" s="155"/>
      <c r="C45" s="155"/>
      <c r="D45" s="155"/>
      <c r="E45" s="155"/>
      <c r="F45" s="155"/>
      <c r="G45" s="155"/>
      <c r="H45" s="155"/>
      <c r="I45" s="155"/>
      <c r="J45" s="155"/>
      <c r="K45" s="155"/>
      <c r="L45" s="155"/>
    </row>
    <row r="46" spans="1:14">
      <c r="B46" s="155"/>
      <c r="C46" s="155"/>
      <c r="D46" s="155"/>
      <c r="E46" s="155"/>
      <c r="F46" s="155"/>
      <c r="G46" s="155"/>
      <c r="H46" s="155"/>
      <c r="I46" s="155"/>
      <c r="J46" s="155"/>
      <c r="K46" s="155"/>
      <c r="L46" s="155"/>
    </row>
    <row r="47" spans="1:14">
      <c r="B47" s="155"/>
      <c r="C47" s="155"/>
      <c r="D47" s="155"/>
      <c r="E47" s="155"/>
      <c r="F47" s="155"/>
      <c r="G47" s="155"/>
      <c r="H47" s="155"/>
      <c r="I47" s="155"/>
      <c r="J47" s="155"/>
      <c r="K47" s="155"/>
      <c r="L47" s="155"/>
    </row>
    <row r="48" spans="1:14">
      <c r="B48" s="155"/>
      <c r="C48" s="155"/>
      <c r="D48" s="155"/>
      <c r="E48" s="155"/>
      <c r="F48" s="155"/>
      <c r="G48" s="155"/>
      <c r="H48" s="155"/>
      <c r="I48" s="155"/>
      <c r="J48" s="155"/>
      <c r="K48" s="155"/>
      <c r="L48" s="155"/>
    </row>
    <row r="49" spans="2:12">
      <c r="B49" s="155"/>
      <c r="C49" s="155"/>
      <c r="D49" s="155"/>
      <c r="E49" s="155"/>
      <c r="F49" s="155"/>
      <c r="G49" s="155"/>
      <c r="H49" s="155"/>
      <c r="I49" s="155"/>
      <c r="J49" s="155"/>
      <c r="K49" s="155"/>
      <c r="L49" s="155"/>
    </row>
    <row r="50" spans="2:12">
      <c r="B50" s="155"/>
      <c r="C50" s="155"/>
      <c r="D50" s="155"/>
      <c r="E50" s="155"/>
      <c r="F50" s="155"/>
      <c r="G50" s="155"/>
      <c r="H50" s="155"/>
      <c r="I50" s="155"/>
      <c r="J50" s="155"/>
      <c r="K50" s="155"/>
      <c r="L50" s="155"/>
    </row>
  </sheetData>
  <mergeCells count="71">
    <mergeCell ref="E37:K37"/>
    <mergeCell ref="C38:D38"/>
    <mergeCell ref="E38:K38"/>
    <mergeCell ref="C39:D39"/>
    <mergeCell ref="E39:K39"/>
    <mergeCell ref="C32:D32"/>
    <mergeCell ref="E32:K32"/>
    <mergeCell ref="B34:B39"/>
    <mergeCell ref="C34:D34"/>
    <mergeCell ref="E34:K34"/>
    <mergeCell ref="C35:D35"/>
    <mergeCell ref="E35:K35"/>
    <mergeCell ref="C36:D36"/>
    <mergeCell ref="E36:K36"/>
    <mergeCell ref="B27:B32"/>
    <mergeCell ref="C27:D27"/>
    <mergeCell ref="E27:K27"/>
    <mergeCell ref="C28:D28"/>
    <mergeCell ref="E28:K28"/>
    <mergeCell ref="C29:D29"/>
    <mergeCell ref="C37:D37"/>
    <mergeCell ref="C31:D31"/>
    <mergeCell ref="C23:D23"/>
    <mergeCell ref="E23:K23"/>
    <mergeCell ref="C24:D24"/>
    <mergeCell ref="E24:K24"/>
    <mergeCell ref="C25:D25"/>
    <mergeCell ref="E25:K25"/>
    <mergeCell ref="E31:K31"/>
    <mergeCell ref="C22:D22"/>
    <mergeCell ref="E22:K22"/>
    <mergeCell ref="E29:K29"/>
    <mergeCell ref="C30:D30"/>
    <mergeCell ref="E30:K30"/>
    <mergeCell ref="C14:D14"/>
    <mergeCell ref="E14:K14"/>
    <mergeCell ref="B15:B25"/>
    <mergeCell ref="C15:D16"/>
    <mergeCell ref="F15:K15"/>
    <mergeCell ref="E16:K16"/>
    <mergeCell ref="C17:D17"/>
    <mergeCell ref="E17:K17"/>
    <mergeCell ref="C18:D18"/>
    <mergeCell ref="E18:K18"/>
    <mergeCell ref="C19:D19"/>
    <mergeCell ref="E19:K19"/>
    <mergeCell ref="C20:D20"/>
    <mergeCell ref="E20:K20"/>
    <mergeCell ref="C21:D21"/>
    <mergeCell ref="E21:K21"/>
    <mergeCell ref="E12:K12"/>
    <mergeCell ref="C13:D13"/>
    <mergeCell ref="E13:K13"/>
    <mergeCell ref="C11:D11"/>
    <mergeCell ref="E11:K11"/>
    <mergeCell ref="A2:K2"/>
    <mergeCell ref="B4:B14"/>
    <mergeCell ref="C4:D5"/>
    <mergeCell ref="F4:K4"/>
    <mergeCell ref="E5:K5"/>
    <mergeCell ref="C6:D6"/>
    <mergeCell ref="E6:K6"/>
    <mergeCell ref="C7:D7"/>
    <mergeCell ref="E7:K7"/>
    <mergeCell ref="C8:D8"/>
    <mergeCell ref="E8:K8"/>
    <mergeCell ref="C9:D9"/>
    <mergeCell ref="E9:K9"/>
    <mergeCell ref="C10:D10"/>
    <mergeCell ref="E10:K10"/>
    <mergeCell ref="C12:D12"/>
  </mergeCells>
  <phoneticPr fontId="2"/>
  <pageMargins left="0.43307086614173229" right="0" top="0.15748031496062992" bottom="0.15748031496062992" header="0.31496062992125984" footer="0.31496062992125984"/>
  <pageSetup paperSize="9" scale="89" orientation="portrait" blackAndWhite="1" r:id="rId1"/>
  <rowBreaks count="1" manualBreakCount="1">
    <brk id="50"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F100"/>
  <sheetViews>
    <sheetView showGridLines="0" view="pageBreakPreview" zoomScaleNormal="100" zoomScaleSheetLayoutView="100" workbookViewId="0">
      <pane xSplit="1" ySplit="1" topLeftCell="B2" activePane="bottomRight" state="frozen"/>
      <selection activeCell="L46" sqref="L46"/>
      <selection pane="topRight" activeCell="L46" sqref="L46"/>
      <selection pane="bottomLeft" activeCell="L46" sqref="L46"/>
      <selection pane="bottomRight"/>
    </sheetView>
  </sheetViews>
  <sheetFormatPr defaultRowHeight="15" customHeight="1"/>
  <cols>
    <col min="1" max="1" width="9" style="14" bestFit="1" customWidth="1"/>
    <col min="2" max="2" width="26.7265625" style="14" customWidth="1"/>
    <col min="3" max="3" width="25.90625" style="14" customWidth="1"/>
    <col min="4" max="4" width="8.7265625" style="14"/>
    <col min="5" max="5" width="8.7265625" style="14" customWidth="1"/>
    <col min="6" max="6" width="23" style="14" customWidth="1"/>
    <col min="7" max="7" width="8.7265625" style="14" customWidth="1"/>
    <col min="8" max="16384" width="8.7265625" style="14"/>
  </cols>
  <sheetData>
    <row r="1" spans="1:6" ht="25.9" customHeight="1">
      <c r="A1" s="11" t="s">
        <v>84</v>
      </c>
      <c r="B1" s="12" t="s">
        <v>105</v>
      </c>
      <c r="C1" s="13" t="s">
        <v>85</v>
      </c>
      <c r="D1" s="14" t="s">
        <v>598</v>
      </c>
    </row>
    <row r="2" spans="1:6" ht="17.850000000000001" customHeight="1">
      <c r="A2" s="15">
        <v>1</v>
      </c>
      <c r="B2" s="16" t="s">
        <v>106</v>
      </c>
      <c r="C2" s="17" t="s">
        <v>86</v>
      </c>
      <c r="D2" s="14" t="s">
        <v>599</v>
      </c>
    </row>
    <row r="3" spans="1:6" ht="18.75" customHeight="1">
      <c r="A3" s="15">
        <v>2</v>
      </c>
      <c r="B3" s="16" t="s">
        <v>107</v>
      </c>
      <c r="C3" s="17" t="s">
        <v>86</v>
      </c>
      <c r="D3" s="14" t="s">
        <v>600</v>
      </c>
    </row>
    <row r="4" spans="1:6" ht="17.850000000000001" customHeight="1">
      <c r="A4" s="15">
        <v>3</v>
      </c>
      <c r="B4" s="16" t="s">
        <v>108</v>
      </c>
      <c r="C4" s="17" t="s">
        <v>87</v>
      </c>
      <c r="D4" s="14" t="s">
        <v>601</v>
      </c>
    </row>
    <row r="5" spans="1:6" ht="18.600000000000001" customHeight="1">
      <c r="A5" s="15">
        <v>4</v>
      </c>
      <c r="B5" s="16" t="s">
        <v>109</v>
      </c>
      <c r="C5" s="17" t="s">
        <v>87</v>
      </c>
      <c r="D5" s="14" t="s">
        <v>602</v>
      </c>
    </row>
    <row r="6" spans="1:6" ht="18.600000000000001" customHeight="1">
      <c r="A6" s="15">
        <v>5</v>
      </c>
      <c r="B6" s="16" t="s">
        <v>110</v>
      </c>
      <c r="C6" s="17" t="s">
        <v>111</v>
      </c>
      <c r="D6" s="14" t="s">
        <v>603</v>
      </c>
    </row>
    <row r="7" spans="1:6" ht="17.850000000000001" customHeight="1">
      <c r="A7" s="15">
        <v>6</v>
      </c>
      <c r="B7" s="16" t="s">
        <v>112</v>
      </c>
      <c r="C7" s="17" t="s">
        <v>88</v>
      </c>
      <c r="D7" s="14" t="s">
        <v>604</v>
      </c>
      <c r="F7" s="18"/>
    </row>
    <row r="8" spans="1:6" ht="18" customHeight="1">
      <c r="A8" s="15">
        <v>7</v>
      </c>
      <c r="B8" s="16" t="s">
        <v>113</v>
      </c>
      <c r="C8" s="17" t="s">
        <v>88</v>
      </c>
      <c r="D8" s="14" t="s">
        <v>605</v>
      </c>
      <c r="F8" s="18" t="s">
        <v>114</v>
      </c>
    </row>
    <row r="9" spans="1:6" ht="18.75" customHeight="1">
      <c r="A9" s="15">
        <v>8</v>
      </c>
      <c r="B9" s="16" t="s">
        <v>115</v>
      </c>
      <c r="C9" s="17" t="s">
        <v>88</v>
      </c>
      <c r="D9" s="14" t="s">
        <v>606</v>
      </c>
      <c r="F9" s="18" t="s">
        <v>116</v>
      </c>
    </row>
    <row r="10" spans="1:6" ht="17.850000000000001" customHeight="1">
      <c r="A10" s="15">
        <v>9</v>
      </c>
      <c r="B10" s="16" t="s">
        <v>117</v>
      </c>
      <c r="C10" s="17" t="s">
        <v>89</v>
      </c>
      <c r="D10" s="14" t="s">
        <v>607</v>
      </c>
    </row>
    <row r="11" spans="1:6" ht="18" customHeight="1">
      <c r="A11" s="15">
        <v>10</v>
      </c>
      <c r="B11" s="16" t="s">
        <v>118</v>
      </c>
      <c r="C11" s="17" t="s">
        <v>89</v>
      </c>
      <c r="D11" s="14" t="s">
        <v>608</v>
      </c>
      <c r="F11" s="19" t="s">
        <v>119</v>
      </c>
    </row>
    <row r="12" spans="1:6" ht="18" customHeight="1">
      <c r="A12" s="15">
        <v>11</v>
      </c>
      <c r="B12" s="16" t="s">
        <v>120</v>
      </c>
      <c r="C12" s="17" t="s">
        <v>89</v>
      </c>
      <c r="D12" s="14" t="s">
        <v>609</v>
      </c>
      <c r="F12" s="19" t="s">
        <v>121</v>
      </c>
    </row>
    <row r="13" spans="1:6" ht="18" customHeight="1">
      <c r="A13" s="15">
        <v>12</v>
      </c>
      <c r="B13" s="16" t="s">
        <v>122</v>
      </c>
      <c r="C13" s="17" t="s">
        <v>89</v>
      </c>
      <c r="D13" s="14" t="s">
        <v>610</v>
      </c>
    </row>
    <row r="14" spans="1:6" ht="18" customHeight="1">
      <c r="A14" s="15">
        <v>13</v>
      </c>
      <c r="B14" s="16" t="s">
        <v>123</v>
      </c>
      <c r="C14" s="17" t="s">
        <v>89</v>
      </c>
      <c r="D14" s="14" t="s">
        <v>611</v>
      </c>
      <c r="F14" s="19" t="s">
        <v>124</v>
      </c>
    </row>
    <row r="15" spans="1:6" ht="18" customHeight="1">
      <c r="A15" s="15">
        <v>14</v>
      </c>
      <c r="B15" s="16" t="s">
        <v>125</v>
      </c>
      <c r="C15" s="17" t="s">
        <v>89</v>
      </c>
      <c r="D15" s="14" t="s">
        <v>612</v>
      </c>
      <c r="F15" s="19" t="s">
        <v>126</v>
      </c>
    </row>
    <row r="16" spans="1:6" ht="18" customHeight="1">
      <c r="A16" s="15">
        <v>15</v>
      </c>
      <c r="B16" s="16" t="s">
        <v>127</v>
      </c>
      <c r="C16" s="17" t="s">
        <v>89</v>
      </c>
      <c r="D16" s="14" t="s">
        <v>613</v>
      </c>
      <c r="F16" s="19" t="s">
        <v>128</v>
      </c>
    </row>
    <row r="17" spans="1:6" ht="18" customHeight="1">
      <c r="A17" s="15">
        <v>16</v>
      </c>
      <c r="B17" s="16" t="s">
        <v>129</v>
      </c>
      <c r="C17" s="17" t="s">
        <v>89</v>
      </c>
      <c r="D17" s="14" t="s">
        <v>614</v>
      </c>
      <c r="F17" s="19" t="s">
        <v>130</v>
      </c>
    </row>
    <row r="18" spans="1:6" ht="18" customHeight="1">
      <c r="A18" s="15">
        <v>17</v>
      </c>
      <c r="B18" s="16" t="s">
        <v>131</v>
      </c>
      <c r="C18" s="17" t="s">
        <v>89</v>
      </c>
      <c r="D18" s="14" t="s">
        <v>615</v>
      </c>
    </row>
    <row r="19" spans="1:6" ht="18" customHeight="1">
      <c r="A19" s="15">
        <v>18</v>
      </c>
      <c r="B19" s="16" t="s">
        <v>132</v>
      </c>
      <c r="C19" s="17" t="s">
        <v>89</v>
      </c>
      <c r="D19" s="14" t="s">
        <v>616</v>
      </c>
      <c r="F19" s="19" t="s">
        <v>133</v>
      </c>
    </row>
    <row r="20" spans="1:6" ht="18" customHeight="1">
      <c r="A20" s="15">
        <v>19</v>
      </c>
      <c r="B20" s="16" t="s">
        <v>134</v>
      </c>
      <c r="C20" s="17" t="s">
        <v>89</v>
      </c>
      <c r="D20" s="14" t="s">
        <v>617</v>
      </c>
      <c r="F20" s="19" t="s">
        <v>135</v>
      </c>
    </row>
    <row r="21" spans="1:6" ht="18" customHeight="1">
      <c r="A21" s="15">
        <v>20</v>
      </c>
      <c r="B21" s="16" t="s">
        <v>136</v>
      </c>
      <c r="C21" s="17" t="s">
        <v>89</v>
      </c>
      <c r="D21" s="14" t="s">
        <v>618</v>
      </c>
    </row>
    <row r="22" spans="1:6" ht="18" customHeight="1">
      <c r="A22" s="15">
        <v>21</v>
      </c>
      <c r="B22" s="16" t="s">
        <v>137</v>
      </c>
      <c r="C22" s="17" t="s">
        <v>89</v>
      </c>
      <c r="D22" s="14" t="s">
        <v>619</v>
      </c>
      <c r="F22" s="19" t="s">
        <v>138</v>
      </c>
    </row>
    <row r="23" spans="1:6" ht="18" customHeight="1">
      <c r="A23" s="15">
        <v>22</v>
      </c>
      <c r="B23" s="16" t="s">
        <v>139</v>
      </c>
      <c r="C23" s="17" t="s">
        <v>89</v>
      </c>
      <c r="D23" s="14" t="s">
        <v>620</v>
      </c>
      <c r="F23" s="19" t="s">
        <v>140</v>
      </c>
    </row>
    <row r="24" spans="1:6" ht="18" customHeight="1">
      <c r="A24" s="15">
        <v>23</v>
      </c>
      <c r="B24" s="16" t="s">
        <v>141</v>
      </c>
      <c r="C24" s="17" t="s">
        <v>89</v>
      </c>
      <c r="D24" s="14" t="s">
        <v>621</v>
      </c>
    </row>
    <row r="25" spans="1:6" ht="18" customHeight="1">
      <c r="A25" s="15">
        <v>24</v>
      </c>
      <c r="B25" s="16" t="s">
        <v>142</v>
      </c>
      <c r="C25" s="17" t="s">
        <v>89</v>
      </c>
      <c r="D25" s="14" t="s">
        <v>622</v>
      </c>
      <c r="F25" s="19" t="s">
        <v>143</v>
      </c>
    </row>
    <row r="26" spans="1:6" ht="18" customHeight="1">
      <c r="A26" s="15">
        <v>25</v>
      </c>
      <c r="B26" s="16" t="s">
        <v>144</v>
      </c>
      <c r="C26" s="17" t="s">
        <v>89</v>
      </c>
      <c r="D26" s="14" t="s">
        <v>623</v>
      </c>
      <c r="F26" s="19" t="s">
        <v>145</v>
      </c>
    </row>
    <row r="27" spans="1:6" ht="18" customHeight="1">
      <c r="A27" s="15">
        <v>26</v>
      </c>
      <c r="B27" s="16" t="s">
        <v>146</v>
      </c>
      <c r="C27" s="17" t="s">
        <v>89</v>
      </c>
      <c r="D27" s="14" t="s">
        <v>624</v>
      </c>
      <c r="F27" s="19" t="s">
        <v>147</v>
      </c>
    </row>
    <row r="28" spans="1:6" ht="18" customHeight="1">
      <c r="A28" s="15">
        <v>27</v>
      </c>
      <c r="B28" s="16" t="s">
        <v>148</v>
      </c>
      <c r="C28" s="17" t="s">
        <v>89</v>
      </c>
      <c r="D28" s="14" t="s">
        <v>625</v>
      </c>
    </row>
    <row r="29" spans="1:6" ht="18" customHeight="1">
      <c r="A29" s="15">
        <v>28</v>
      </c>
      <c r="B29" s="16" t="s">
        <v>149</v>
      </c>
      <c r="C29" s="17" t="s">
        <v>89</v>
      </c>
      <c r="D29" s="14" t="s">
        <v>626</v>
      </c>
      <c r="F29" s="19" t="s">
        <v>90</v>
      </c>
    </row>
    <row r="30" spans="1:6" ht="18" customHeight="1">
      <c r="A30" s="15">
        <v>29</v>
      </c>
      <c r="B30" s="16" t="s">
        <v>150</v>
      </c>
      <c r="C30" s="17" t="s">
        <v>89</v>
      </c>
      <c r="D30" s="14" t="s">
        <v>627</v>
      </c>
      <c r="F30" s="19" t="s">
        <v>91</v>
      </c>
    </row>
    <row r="31" spans="1:6" ht="18" customHeight="1">
      <c r="A31" s="15">
        <v>30</v>
      </c>
      <c r="B31" s="16" t="s">
        <v>6</v>
      </c>
      <c r="C31" s="17" t="s">
        <v>89</v>
      </c>
      <c r="D31" s="14" t="s">
        <v>628</v>
      </c>
    </row>
    <row r="32" spans="1:6" ht="18" customHeight="1">
      <c r="A32" s="15">
        <v>31</v>
      </c>
      <c r="B32" s="16" t="s">
        <v>7</v>
      </c>
      <c r="C32" s="17" t="s">
        <v>89</v>
      </c>
      <c r="D32" s="14" t="s">
        <v>629</v>
      </c>
      <c r="F32" s="19" t="s">
        <v>8</v>
      </c>
    </row>
    <row r="33" spans="1:6" ht="18.75" customHeight="1">
      <c r="A33" s="15">
        <v>32</v>
      </c>
      <c r="B33" s="16" t="s">
        <v>9</v>
      </c>
      <c r="C33" s="17" t="s">
        <v>89</v>
      </c>
      <c r="D33" s="14" t="s">
        <v>630</v>
      </c>
      <c r="F33" s="19" t="s">
        <v>151</v>
      </c>
    </row>
    <row r="34" spans="1:6" ht="17.850000000000001" customHeight="1">
      <c r="A34" s="15">
        <v>33</v>
      </c>
      <c r="B34" s="16" t="s">
        <v>10</v>
      </c>
      <c r="C34" s="17" t="s">
        <v>92</v>
      </c>
      <c r="D34" s="14" t="s">
        <v>631</v>
      </c>
    </row>
    <row r="35" spans="1:6" ht="18" customHeight="1">
      <c r="A35" s="15">
        <v>34</v>
      </c>
      <c r="B35" s="16" t="s">
        <v>11</v>
      </c>
      <c r="C35" s="17" t="s">
        <v>92</v>
      </c>
      <c r="D35" s="14" t="s">
        <v>632</v>
      </c>
    </row>
    <row r="36" spans="1:6" ht="18" customHeight="1">
      <c r="A36" s="15">
        <v>35</v>
      </c>
      <c r="B36" s="16" t="s">
        <v>12</v>
      </c>
      <c r="C36" s="17" t="s">
        <v>92</v>
      </c>
      <c r="D36" s="14" t="s">
        <v>633</v>
      </c>
      <c r="F36" s="19">
        <v>1</v>
      </c>
    </row>
    <row r="37" spans="1:6" ht="18.75" customHeight="1">
      <c r="A37" s="15">
        <v>36</v>
      </c>
      <c r="B37" s="16" t="s">
        <v>13</v>
      </c>
      <c r="C37" s="17" t="s">
        <v>92</v>
      </c>
      <c r="D37" s="14" t="s">
        <v>634</v>
      </c>
      <c r="F37" s="19">
        <v>2</v>
      </c>
    </row>
    <row r="38" spans="1:6" ht="17.100000000000001" customHeight="1">
      <c r="A38" s="15">
        <v>37</v>
      </c>
      <c r="B38" s="16" t="s">
        <v>14</v>
      </c>
      <c r="C38" s="17" t="s">
        <v>93</v>
      </c>
      <c r="D38" s="14" t="s">
        <v>635</v>
      </c>
      <c r="F38" s="19">
        <v>3</v>
      </c>
    </row>
    <row r="39" spans="1:6" ht="18" customHeight="1">
      <c r="A39" s="15">
        <v>38</v>
      </c>
      <c r="B39" s="16" t="s">
        <v>15</v>
      </c>
      <c r="C39" s="17" t="s">
        <v>93</v>
      </c>
      <c r="D39" s="14" t="s">
        <v>636</v>
      </c>
      <c r="F39" s="19">
        <v>4</v>
      </c>
    </row>
    <row r="40" spans="1:6" ht="18" customHeight="1">
      <c r="A40" s="15">
        <v>39</v>
      </c>
      <c r="B40" s="16" t="s">
        <v>16</v>
      </c>
      <c r="C40" s="17" t="s">
        <v>93</v>
      </c>
      <c r="D40" s="14" t="s">
        <v>637</v>
      </c>
    </row>
    <row r="41" spans="1:6" ht="18" customHeight="1">
      <c r="A41" s="15">
        <v>40</v>
      </c>
      <c r="B41" s="16" t="s">
        <v>17</v>
      </c>
      <c r="C41" s="17" t="s">
        <v>93</v>
      </c>
      <c r="D41" s="14" t="s">
        <v>638</v>
      </c>
      <c r="F41" s="19" t="s">
        <v>158</v>
      </c>
    </row>
    <row r="42" spans="1:6" ht="18.75" customHeight="1">
      <c r="A42" s="15">
        <v>41</v>
      </c>
      <c r="B42" s="16" t="s">
        <v>18</v>
      </c>
      <c r="C42" s="17" t="s">
        <v>93</v>
      </c>
      <c r="D42" s="14" t="s">
        <v>639</v>
      </c>
      <c r="F42" s="19" t="s">
        <v>159</v>
      </c>
    </row>
    <row r="43" spans="1:6" ht="17.850000000000001" customHeight="1">
      <c r="A43" s="15">
        <v>42</v>
      </c>
      <c r="B43" s="16" t="s">
        <v>19</v>
      </c>
      <c r="C43" s="17" t="s">
        <v>94</v>
      </c>
      <c r="D43" s="14" t="s">
        <v>640</v>
      </c>
    </row>
    <row r="44" spans="1:6" ht="18" customHeight="1">
      <c r="A44" s="15">
        <v>43</v>
      </c>
      <c r="B44" s="16" t="s">
        <v>20</v>
      </c>
      <c r="C44" s="17" t="s">
        <v>94</v>
      </c>
      <c r="D44" s="14" t="s">
        <v>641</v>
      </c>
    </row>
    <row r="45" spans="1:6" ht="18" customHeight="1">
      <c r="A45" s="15">
        <v>44</v>
      </c>
      <c r="B45" s="16" t="s">
        <v>21</v>
      </c>
      <c r="C45" s="17" t="s">
        <v>94</v>
      </c>
      <c r="D45" s="14" t="s">
        <v>642</v>
      </c>
    </row>
    <row r="46" spans="1:6" ht="18" customHeight="1">
      <c r="A46" s="15">
        <v>45</v>
      </c>
      <c r="B46" s="16" t="s">
        <v>22</v>
      </c>
      <c r="C46" s="17" t="s">
        <v>94</v>
      </c>
      <c r="D46" s="14" t="s">
        <v>643</v>
      </c>
    </row>
    <row r="47" spans="1:6" ht="18" customHeight="1">
      <c r="A47" s="15">
        <v>46</v>
      </c>
      <c r="B47" s="16" t="s">
        <v>23</v>
      </c>
      <c r="C47" s="17" t="s">
        <v>94</v>
      </c>
      <c r="D47" s="14" t="s">
        <v>644</v>
      </c>
    </row>
    <row r="48" spans="1:6" ht="18" customHeight="1">
      <c r="A48" s="15">
        <v>47</v>
      </c>
      <c r="B48" s="16" t="s">
        <v>24</v>
      </c>
      <c r="C48" s="17" t="s">
        <v>94</v>
      </c>
      <c r="D48" s="14" t="s">
        <v>645</v>
      </c>
    </row>
    <row r="49" spans="1:3" ht="18" customHeight="1">
      <c r="A49" s="15">
        <v>48</v>
      </c>
      <c r="B49" s="16" t="s">
        <v>25</v>
      </c>
      <c r="C49" s="17" t="s">
        <v>94</v>
      </c>
    </row>
    <row r="50" spans="1:3" ht="18.75" customHeight="1">
      <c r="A50" s="15">
        <v>49</v>
      </c>
      <c r="B50" s="16" t="s">
        <v>26</v>
      </c>
      <c r="C50" s="17" t="s">
        <v>94</v>
      </c>
    </row>
    <row r="51" spans="1:3" ht="17.850000000000001" customHeight="1">
      <c r="A51" s="15">
        <v>50</v>
      </c>
      <c r="B51" s="16" t="s">
        <v>27</v>
      </c>
      <c r="C51" s="17" t="s">
        <v>95</v>
      </c>
    </row>
    <row r="52" spans="1:3" ht="18" customHeight="1">
      <c r="A52" s="15">
        <v>51</v>
      </c>
      <c r="B52" s="16" t="s">
        <v>28</v>
      </c>
      <c r="C52" s="17" t="s">
        <v>95</v>
      </c>
    </row>
    <row r="53" spans="1:3" ht="18" customHeight="1">
      <c r="A53" s="15">
        <v>52</v>
      </c>
      <c r="B53" s="16" t="s">
        <v>29</v>
      </c>
      <c r="C53" s="17" t="s">
        <v>95</v>
      </c>
    </row>
    <row r="54" spans="1:3" ht="18" customHeight="1">
      <c r="A54" s="15">
        <v>53</v>
      </c>
      <c r="B54" s="16" t="s">
        <v>30</v>
      </c>
      <c r="C54" s="17" t="s">
        <v>95</v>
      </c>
    </row>
    <row r="55" spans="1:3" ht="18" customHeight="1">
      <c r="A55" s="15">
        <v>54</v>
      </c>
      <c r="B55" s="16" t="s">
        <v>31</v>
      </c>
      <c r="C55" s="17" t="s">
        <v>95</v>
      </c>
    </row>
    <row r="56" spans="1:3" ht="18" customHeight="1">
      <c r="A56" s="15">
        <v>55</v>
      </c>
      <c r="B56" s="16" t="s">
        <v>32</v>
      </c>
      <c r="C56" s="17" t="s">
        <v>95</v>
      </c>
    </row>
    <row r="57" spans="1:3" ht="18" customHeight="1">
      <c r="A57" s="15">
        <v>56</v>
      </c>
      <c r="B57" s="16" t="s">
        <v>33</v>
      </c>
      <c r="C57" s="17" t="s">
        <v>95</v>
      </c>
    </row>
    <row r="58" spans="1:3" ht="18" customHeight="1">
      <c r="A58" s="15">
        <v>57</v>
      </c>
      <c r="B58" s="16" t="s">
        <v>34</v>
      </c>
      <c r="C58" s="17" t="s">
        <v>95</v>
      </c>
    </row>
    <row r="59" spans="1:3" ht="18" customHeight="1">
      <c r="A59" s="15">
        <v>58</v>
      </c>
      <c r="B59" s="16" t="s">
        <v>35</v>
      </c>
      <c r="C59" s="17" t="s">
        <v>95</v>
      </c>
    </row>
    <row r="60" spans="1:3" ht="18" customHeight="1">
      <c r="A60" s="15">
        <v>59</v>
      </c>
      <c r="B60" s="16" t="s">
        <v>36</v>
      </c>
      <c r="C60" s="17" t="s">
        <v>95</v>
      </c>
    </row>
    <row r="61" spans="1:3" ht="18" customHeight="1">
      <c r="A61" s="15">
        <v>60</v>
      </c>
      <c r="B61" s="16" t="s">
        <v>37</v>
      </c>
      <c r="C61" s="17" t="s">
        <v>95</v>
      </c>
    </row>
    <row r="62" spans="1:3" ht="18.600000000000001" customHeight="1">
      <c r="A62" s="15">
        <v>61</v>
      </c>
      <c r="B62" s="16" t="s">
        <v>38</v>
      </c>
      <c r="C62" s="17" t="s">
        <v>95</v>
      </c>
    </row>
    <row r="63" spans="1:3" ht="17.850000000000001" customHeight="1">
      <c r="A63" s="15">
        <v>62</v>
      </c>
      <c r="B63" s="16" t="s">
        <v>39</v>
      </c>
      <c r="C63" s="17" t="s">
        <v>96</v>
      </c>
    </row>
    <row r="64" spans="1:3" ht="18" customHeight="1">
      <c r="A64" s="15">
        <v>63</v>
      </c>
      <c r="B64" s="16" t="s">
        <v>40</v>
      </c>
      <c r="C64" s="17" t="s">
        <v>96</v>
      </c>
    </row>
    <row r="65" spans="1:3" ht="18" customHeight="1">
      <c r="A65" s="15">
        <v>64</v>
      </c>
      <c r="B65" s="16" t="s">
        <v>41</v>
      </c>
      <c r="C65" s="17" t="s">
        <v>96</v>
      </c>
    </row>
    <row r="66" spans="1:3" ht="18" customHeight="1">
      <c r="A66" s="15">
        <v>65</v>
      </c>
      <c r="B66" s="16" t="s">
        <v>42</v>
      </c>
      <c r="C66" s="17" t="s">
        <v>96</v>
      </c>
    </row>
    <row r="67" spans="1:3" ht="18" customHeight="1">
      <c r="A67" s="15">
        <v>66</v>
      </c>
      <c r="B67" s="16" t="s">
        <v>43</v>
      </c>
      <c r="C67" s="17" t="s">
        <v>96</v>
      </c>
    </row>
    <row r="68" spans="1:3" ht="18.75" customHeight="1">
      <c r="A68" s="15">
        <v>67</v>
      </c>
      <c r="B68" s="20" t="s">
        <v>44</v>
      </c>
      <c r="C68" s="17" t="s">
        <v>96</v>
      </c>
    </row>
    <row r="69" spans="1:3" ht="17.850000000000001" customHeight="1">
      <c r="A69" s="15">
        <v>68</v>
      </c>
      <c r="B69" s="16" t="s">
        <v>45</v>
      </c>
      <c r="C69" s="17" t="s">
        <v>97</v>
      </c>
    </row>
    <row r="70" spans="1:3" ht="18" customHeight="1">
      <c r="A70" s="15">
        <v>69</v>
      </c>
      <c r="B70" s="16" t="s">
        <v>46</v>
      </c>
      <c r="C70" s="17" t="s">
        <v>97</v>
      </c>
    </row>
    <row r="71" spans="1:3" ht="18.75" customHeight="1">
      <c r="A71" s="15">
        <v>70</v>
      </c>
      <c r="B71" s="16" t="s">
        <v>47</v>
      </c>
      <c r="C71" s="17" t="s">
        <v>97</v>
      </c>
    </row>
    <row r="72" spans="1:3" ht="17.850000000000001" customHeight="1">
      <c r="A72" s="15">
        <v>71</v>
      </c>
      <c r="B72" s="16" t="s">
        <v>48</v>
      </c>
      <c r="C72" s="17" t="s">
        <v>98</v>
      </c>
    </row>
    <row r="73" spans="1:3" ht="18" customHeight="1">
      <c r="A73" s="15">
        <v>72</v>
      </c>
      <c r="B73" s="16" t="s">
        <v>49</v>
      </c>
      <c r="C73" s="17" t="s">
        <v>98</v>
      </c>
    </row>
    <row r="74" spans="1:3" ht="18" customHeight="1">
      <c r="A74" s="15">
        <v>73</v>
      </c>
      <c r="B74" s="16" t="s">
        <v>50</v>
      </c>
      <c r="C74" s="17" t="s">
        <v>98</v>
      </c>
    </row>
    <row r="75" spans="1:3" ht="18.75" customHeight="1">
      <c r="A75" s="15">
        <v>74</v>
      </c>
      <c r="B75" s="16" t="s">
        <v>51</v>
      </c>
      <c r="C75" s="17" t="s">
        <v>98</v>
      </c>
    </row>
    <row r="76" spans="1:3" ht="17.850000000000001" customHeight="1">
      <c r="A76" s="15">
        <v>75</v>
      </c>
      <c r="B76" s="16" t="s">
        <v>52</v>
      </c>
      <c r="C76" s="17" t="s">
        <v>99</v>
      </c>
    </row>
    <row r="77" spans="1:3" ht="18.75" customHeight="1">
      <c r="A77" s="15">
        <v>76</v>
      </c>
      <c r="B77" s="16" t="s">
        <v>53</v>
      </c>
      <c r="C77" s="17" t="s">
        <v>99</v>
      </c>
    </row>
    <row r="78" spans="1:3" ht="17.850000000000001" customHeight="1">
      <c r="A78" s="15">
        <v>77</v>
      </c>
      <c r="B78" s="16" t="s">
        <v>54</v>
      </c>
      <c r="C78" s="17" t="s">
        <v>99</v>
      </c>
    </row>
    <row r="79" spans="1:3" ht="17.850000000000001" customHeight="1">
      <c r="A79" s="15">
        <v>78</v>
      </c>
      <c r="B79" s="16" t="s">
        <v>55</v>
      </c>
      <c r="C79" s="17" t="s">
        <v>100</v>
      </c>
    </row>
    <row r="80" spans="1:3" ht="18" customHeight="1">
      <c r="A80" s="15">
        <v>79</v>
      </c>
      <c r="B80" s="16" t="s">
        <v>56</v>
      </c>
      <c r="C80" s="17" t="s">
        <v>100</v>
      </c>
    </row>
    <row r="81" spans="1:3" ht="18.75" customHeight="1">
      <c r="A81" s="15">
        <v>80</v>
      </c>
      <c r="B81" s="16" t="s">
        <v>57</v>
      </c>
      <c r="C81" s="17" t="s">
        <v>100</v>
      </c>
    </row>
    <row r="82" spans="1:3" ht="17.850000000000001" customHeight="1">
      <c r="A82" s="15">
        <v>81</v>
      </c>
      <c r="B82" s="16" t="s">
        <v>58</v>
      </c>
      <c r="C82" s="17" t="s">
        <v>101</v>
      </c>
    </row>
    <row r="83" spans="1:3" ht="18.600000000000001" customHeight="1">
      <c r="A83" s="15">
        <v>82</v>
      </c>
      <c r="B83" s="16" t="s">
        <v>59</v>
      </c>
      <c r="C83" s="17" t="s">
        <v>101</v>
      </c>
    </row>
    <row r="84" spans="1:3" ht="17.850000000000001" customHeight="1">
      <c r="A84" s="15">
        <v>83</v>
      </c>
      <c r="B84" s="16" t="s">
        <v>60</v>
      </c>
      <c r="C84" s="17" t="s">
        <v>102</v>
      </c>
    </row>
    <row r="85" spans="1:3" ht="18" customHeight="1">
      <c r="A85" s="15">
        <v>84</v>
      </c>
      <c r="B85" s="16" t="s">
        <v>61</v>
      </c>
      <c r="C85" s="17" t="s">
        <v>102</v>
      </c>
    </row>
    <row r="86" spans="1:3" ht="18.75" customHeight="1">
      <c r="A86" s="15">
        <v>85</v>
      </c>
      <c r="B86" s="16" t="s">
        <v>62</v>
      </c>
      <c r="C86" s="17" t="s">
        <v>102</v>
      </c>
    </row>
    <row r="87" spans="1:3" ht="17.850000000000001" customHeight="1">
      <c r="A87" s="15">
        <v>86</v>
      </c>
      <c r="B87" s="16" t="s">
        <v>63</v>
      </c>
      <c r="C87" s="17" t="s">
        <v>103</v>
      </c>
    </row>
    <row r="88" spans="1:3" ht="18.75" customHeight="1">
      <c r="A88" s="15">
        <v>87</v>
      </c>
      <c r="B88" s="16" t="s">
        <v>64</v>
      </c>
      <c r="C88" s="17" t="s">
        <v>103</v>
      </c>
    </row>
    <row r="89" spans="1:3" ht="17.850000000000001" customHeight="1">
      <c r="A89" s="15">
        <v>88</v>
      </c>
      <c r="B89" s="16" t="s">
        <v>65</v>
      </c>
      <c r="C89" s="17" t="s">
        <v>66</v>
      </c>
    </row>
    <row r="90" spans="1:3" ht="18" customHeight="1">
      <c r="A90" s="15">
        <v>89</v>
      </c>
      <c r="B90" s="16" t="s">
        <v>67</v>
      </c>
      <c r="C90" s="17" t="s">
        <v>66</v>
      </c>
    </row>
    <row r="91" spans="1:3" ht="18" customHeight="1">
      <c r="A91" s="15">
        <v>90</v>
      </c>
      <c r="B91" s="16" t="s">
        <v>68</v>
      </c>
      <c r="C91" s="17" t="s">
        <v>66</v>
      </c>
    </row>
    <row r="92" spans="1:3" ht="18" customHeight="1">
      <c r="A92" s="15">
        <v>91</v>
      </c>
      <c r="B92" s="16" t="s">
        <v>69</v>
      </c>
      <c r="C92" s="17" t="s">
        <v>66</v>
      </c>
    </row>
    <row r="93" spans="1:3" ht="18" customHeight="1">
      <c r="A93" s="15">
        <v>92</v>
      </c>
      <c r="B93" s="16" t="s">
        <v>70</v>
      </c>
      <c r="C93" s="17" t="s">
        <v>66</v>
      </c>
    </row>
    <row r="94" spans="1:3" ht="18" customHeight="1">
      <c r="A94" s="15">
        <v>93</v>
      </c>
      <c r="B94" s="16" t="s">
        <v>71</v>
      </c>
      <c r="C94" s="17" t="s">
        <v>66</v>
      </c>
    </row>
    <row r="95" spans="1:3" ht="18" customHeight="1">
      <c r="A95" s="15">
        <v>94</v>
      </c>
      <c r="B95" s="16" t="s">
        <v>72</v>
      </c>
      <c r="C95" s="17" t="s">
        <v>66</v>
      </c>
    </row>
    <row r="96" spans="1:3" ht="18" customHeight="1">
      <c r="A96" s="15">
        <v>95</v>
      </c>
      <c r="B96" s="16" t="s">
        <v>73</v>
      </c>
      <c r="C96" s="17" t="s">
        <v>66</v>
      </c>
    </row>
    <row r="97" spans="1:3" ht="18.75" customHeight="1">
      <c r="A97" s="15">
        <v>96</v>
      </c>
      <c r="B97" s="16" t="s">
        <v>74</v>
      </c>
      <c r="C97" s="17" t="s">
        <v>66</v>
      </c>
    </row>
    <row r="98" spans="1:3" ht="17.850000000000001" customHeight="1">
      <c r="A98" s="15">
        <v>97</v>
      </c>
      <c r="B98" s="16" t="s">
        <v>75</v>
      </c>
      <c r="C98" s="17" t="s">
        <v>76</v>
      </c>
    </row>
    <row r="99" spans="1:3" ht="18.600000000000001" customHeight="1">
      <c r="A99" s="15">
        <v>98</v>
      </c>
      <c r="B99" s="16" t="s">
        <v>77</v>
      </c>
      <c r="C99" s="17" t="s">
        <v>76</v>
      </c>
    </row>
    <row r="100" spans="1:3" ht="22.7" customHeight="1">
      <c r="A100" s="15">
        <v>99</v>
      </c>
      <c r="B100" s="16" t="s">
        <v>78</v>
      </c>
      <c r="C100" s="17" t="s">
        <v>104</v>
      </c>
    </row>
  </sheetData>
  <phoneticPr fontId="2"/>
  <pageMargins left="0.70866141732283472" right="0.70866141732283472" top="0.74803149606299213" bottom="0.74803149606299213" header="0.31496062992125984" footer="0.31496062992125984"/>
  <pageSetup paperSize="9" scale="65" orientation="portrait" blackAndWhite="1"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データ参照シート</vt:lpstr>
      <vt:lpstr>チェックリスト（可変）</vt:lpstr>
      <vt:lpstr>3-1実施計画概要（熱利用）元</vt:lpstr>
      <vt:lpstr>3分の2要件に係る概要説明書</vt:lpstr>
      <vt:lpstr>バイオマス依存率(熱利用)</vt:lpstr>
      <vt:lpstr>バイオマス依存率(燃料製造)</vt:lpstr>
      <vt:lpstr>バイオマス依存率(発電)</vt:lpstr>
      <vt:lpstr>3-25　事業実施体制</vt:lpstr>
      <vt:lpstr>【参考】日本標準産業中分類</vt:lpstr>
      <vt:lpstr>'3-25　事業実施体制'!Print_Area</vt:lpstr>
      <vt:lpstr>'3分の2要件に係る概要説明書'!Print_Area</vt:lpstr>
      <vt:lpstr>'チェックリスト（可変）'!Print_Area</vt:lpstr>
      <vt:lpstr>'バイオマス依存率(熱利用)'!Print_Area</vt:lpstr>
      <vt:lpstr>'バイオマス依存率(燃料製造)'!Print_Area</vt:lpstr>
      <vt:lpstr>'バイオマス依存率(発電)'!Print_Area</vt:lpstr>
      <vt:lpstr>バイオマス原料利用単位</vt:lpstr>
      <vt:lpstr>バイオマス原料利用単位_低位発熱量</vt:lpstr>
      <vt:lpstr>'3-1実施計画概要（熱利用）元'!実施計画概要_３分の１</vt:lpstr>
      <vt:lpstr>'3分の2要件に係る概要説明書'!実施計画概要_３分の１</vt:lpstr>
      <vt:lpstr>'3-1実施計画概要（熱利用）元'!実施計画概要_３分の２</vt:lpstr>
      <vt:lpstr>'3分の2要件に係る概要説明書'!実施計画概要_３分の２</vt:lpstr>
      <vt:lpstr>'3-1実施計画概要（熱利用）元'!申請する補助率</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SII</dc:creator>
  <cp:lastModifiedBy>ysd</cp:lastModifiedBy>
  <cp:lastPrinted>2017-03-10T07:42:58Z</cp:lastPrinted>
  <dcterms:created xsi:type="dcterms:W3CDTF">2012-07-26T07:45:28Z</dcterms:created>
  <dcterms:modified xsi:type="dcterms:W3CDTF">2018-12-11T08:24:01Z</dcterms:modified>
</cp:coreProperties>
</file>