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siiad01\zeh\2020\02_集合ZEH-M\01_超高層ZEH-M実証事業（METI）\03.交付申請書様式\02.新規公募\"/>
    </mc:Choice>
  </mc:AlternateContent>
  <xr:revisionPtr revIDLastSave="0" documentId="13_ncr:1_{815EC41E-C328-4808-8FFE-543DB7737635}" xr6:coauthVersionLast="44" xr6:coauthVersionMax="44" xr10:uidLastSave="{00000000-0000-0000-0000-000000000000}"/>
  <bookViews>
    <workbookView xWindow="3510" yWindow="2865" windowWidth="22560" windowHeight="11775" tabRatio="881" xr2:uid="{F693C8F1-BCF9-43DB-841A-6468144F355C}"/>
  </bookViews>
  <sheets>
    <sheet name="入力シート" sheetId="35" r:id="rId1"/>
    <sheet name="申請書類リスト" sheetId="3" r:id="rId2"/>
    <sheet name="提出書類チェックシート" sheetId="47" r:id="rId3"/>
    <sheet name="様式第1_交付申請書" sheetId="4" r:id="rId4"/>
    <sheet name="誓約書" sheetId="5" r:id="rId5"/>
    <sheet name="1.申請者の詳細" sheetId="6" r:id="rId6"/>
    <sheet name="3.補助事業概要図" sheetId="8" r:id="rId7"/>
    <sheet name="2.全体概要" sheetId="7" r:id="rId8"/>
    <sheet name="4.5.事業予定・補助事業実施体制" sheetId="9" r:id="rId9"/>
    <sheet name="6.住戸情報入力" sheetId="18" r:id="rId10"/>
    <sheet name="7.補助対象経費総括表（まとめ）" sheetId="15" r:id="rId11"/>
    <sheet name="8-1.補助対象経費総括表（1年目）" sheetId="12" r:id="rId12"/>
    <sheet name="8-2.補助対象経費総括表（2年目）" sheetId="41" r:id="rId13"/>
    <sheet name="8-3.補助対象経費総括表（3年目）" sheetId="42" r:id="rId14"/>
    <sheet name="8-4.補助対象経費総括表（4年目）" sheetId="40" r:id="rId15"/>
    <sheet name="8-5.補助対象経費総括表（5年目）" sheetId="46" r:id="rId16"/>
    <sheet name="9-1.費用明細書（専有部）" sheetId="43" r:id="rId17"/>
    <sheet name="9-2.費用明細書（共用部）" sheetId="44" r:id="rId18"/>
    <sheet name="9-3.設計費費用明細書" sheetId="45" r:id="rId19"/>
    <sheet name="10.エネルギー計測計画図" sheetId="16" r:id="rId20"/>
    <sheet name="11.事業実施工程" sheetId="17" r:id="rId21"/>
  </sheets>
  <definedNames>
    <definedName name="_Key1" localSheetId="9" hidden="1">#REF!</definedName>
    <definedName name="_Key1" hidden="1">#REF!</definedName>
    <definedName name="_Key2" localSheetId="9" hidden="1">#REF!</definedName>
    <definedName name="_Key2" hidden="1">#REF!</definedName>
    <definedName name="_Order1" hidden="1">255</definedName>
    <definedName name="_Order2" hidden="1">255</definedName>
    <definedName name="_Sort" localSheetId="9" hidden="1">#REF!</definedName>
    <definedName name="_Sort" hidden="1">#REF!</definedName>
    <definedName name="A_1" localSheetId="10">'8-1.補助対象経費総括表（1年目）'!$M$17</definedName>
    <definedName name="B_1" localSheetId="10">'8-1.補助対象経費総括表（1年目）'!$M$18</definedName>
    <definedName name="C_1" localSheetId="10">'8-1.補助対象経費総括表（1年目）'!$M$27</definedName>
    <definedName name="D_1" localSheetId="10">'8-1.補助対象経費総括表（1年目）'!$M$31</definedName>
    <definedName name="E_1" localSheetId="10">'8-1.補助対象経費総括表（1年目）'!$M$42</definedName>
    <definedName name="Esub一覧" localSheetId="9" hidden="1">#REF!</definedName>
    <definedName name="Esub一覧" hidden="1">#REF!</definedName>
    <definedName name="ＨＵＵ" localSheetId="9" hidden="1">#REF!</definedName>
    <definedName name="ＨＵＵ" hidden="1">#REF!</definedName>
    <definedName name="J_1" localSheetId="10">'8-1.補助対象経費総括表（1年目）'!$M$48</definedName>
    <definedName name="_xlnm.Print_Area" localSheetId="5">'1.申請者の詳細'!$A$3:$J$147</definedName>
    <definedName name="_xlnm.Print_Area" localSheetId="19">'10.エネルギー計測計画図'!$A$4:$O$59</definedName>
    <definedName name="_xlnm.Print_Area" localSheetId="20">'11.事業実施工程'!$A$3:$AF$58</definedName>
    <definedName name="_xlnm.Print_Area" localSheetId="7">'2.全体概要'!$A$4:$AK$63</definedName>
    <definedName name="_xlnm.Print_Area" localSheetId="6">'3.補助事業概要図'!$A$3:$O$57</definedName>
    <definedName name="_xlnm.Print_Area" localSheetId="8">'4.5.事業予定・補助事業実施体制'!$A$3:$I$53</definedName>
    <definedName name="_xlnm.Print_Area" localSheetId="9">'6.住戸情報入力'!$A$5:$AT$314</definedName>
    <definedName name="_xlnm.Print_Area" localSheetId="10">'7.補助対象経費総括表（まとめ）'!$A$3:$F$42</definedName>
    <definedName name="_xlnm.Print_Area" localSheetId="11">'8-1.補助対象経費総括表（1年目）'!$A$2:$O$52</definedName>
    <definedName name="_xlnm.Print_Area" localSheetId="12">'8-2.補助対象経費総括表（2年目）'!$A$2:$O$52</definedName>
    <definedName name="_xlnm.Print_Area" localSheetId="13">'8-3.補助対象経費総括表（3年目）'!$A$2:$O$52</definedName>
    <definedName name="_xlnm.Print_Area" localSheetId="14">'8-4.補助対象経費総括表（4年目）'!$A$2:$O$52</definedName>
    <definedName name="_xlnm.Print_Area" localSheetId="15">'8-5.補助対象経費総括表（5年目）'!$A$2:$O$52</definedName>
    <definedName name="_xlnm.Print_Area" localSheetId="16">'9-1.費用明細書（専有部）'!$A$5:$BH$51</definedName>
    <definedName name="_xlnm.Print_Area" localSheetId="17">'9-2.費用明細書（共用部）'!$A$5:$BH$76</definedName>
    <definedName name="_xlnm.Print_Area" localSheetId="18">'9-3.設計費費用明細書'!$A$4:$K$30</definedName>
    <definedName name="_xlnm.Print_Area" localSheetId="1">申請書類リスト!$A$3:$H$36</definedName>
    <definedName name="_xlnm.Print_Area" localSheetId="4">誓約書!$A$5:$J$74</definedName>
    <definedName name="_xlnm.Print_Area" localSheetId="0">入力シート!$A$1:$K$194</definedName>
    <definedName name="_xlnm.Print_Area" localSheetId="3">様式第1_交付申請書!$A$4:$M$192</definedName>
    <definedName name="_xlnm.Print_Titles" localSheetId="9">'6.住戸情報入力'!$9:$13</definedName>
    <definedName name="_xlnm.Print_Titles" localSheetId="16">'9-1.費用明細書（専有部）'!$6:$9</definedName>
    <definedName name="_xlnm.Print_Titles" localSheetId="2">提出書類チェックシート!$11:$11</definedName>
    <definedName name="あ" localSheetId="9" hidden="1">#REF!</definedName>
    <definedName name="あ"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5" i="12" l="1"/>
  <c r="E6" i="9" l="1"/>
  <c r="E8" i="9"/>
  <c r="H63" i="4" l="1"/>
  <c r="E5" i="9" s="1"/>
  <c r="H64" i="4"/>
  <c r="C6" i="7" l="1"/>
  <c r="C15" i="6"/>
  <c r="C14" i="6"/>
  <c r="C13" i="6"/>
  <c r="C12" i="6"/>
  <c r="C9" i="6"/>
  <c r="C8" i="6"/>
  <c r="C7" i="6"/>
  <c r="F26" i="35" l="1"/>
  <c r="H65" i="4" s="1"/>
  <c r="E7" i="9" s="1"/>
  <c r="C11" i="7" l="1"/>
  <c r="M10" i="7"/>
  <c r="BF49" i="43" l="1"/>
  <c r="BE49" i="43"/>
  <c r="BC49" i="43"/>
  <c r="BF48" i="43"/>
  <c r="BE48" i="43"/>
  <c r="BC48" i="43"/>
  <c r="BF47" i="43"/>
  <c r="BE47" i="43"/>
  <c r="BC47" i="43"/>
  <c r="BF46" i="43"/>
  <c r="BE46" i="43"/>
  <c r="BC46" i="43"/>
  <c r="BF45" i="43"/>
  <c r="BE45" i="43"/>
  <c r="BC45" i="43"/>
  <c r="BF44" i="43"/>
  <c r="BE44" i="43"/>
  <c r="BC44" i="43"/>
  <c r="BF43" i="43"/>
  <c r="BE43" i="43"/>
  <c r="BC43" i="43"/>
  <c r="BG43" i="43" s="1"/>
  <c r="BF42" i="43"/>
  <c r="BE42" i="43"/>
  <c r="BC42" i="43"/>
  <c r="BF41" i="43"/>
  <c r="BE41" i="43"/>
  <c r="BC41" i="43"/>
  <c r="BG41" i="43" s="1"/>
  <c r="BF40" i="43"/>
  <c r="BE40" i="43"/>
  <c r="BC40" i="43"/>
  <c r="BF38" i="43"/>
  <c r="BE38" i="43"/>
  <c r="BC38" i="43"/>
  <c r="BF37" i="43"/>
  <c r="BE37" i="43"/>
  <c r="BG37" i="43" s="1"/>
  <c r="BC37" i="43"/>
  <c r="BF36" i="43"/>
  <c r="BE36" i="43"/>
  <c r="BC36" i="43"/>
  <c r="BF35" i="43"/>
  <c r="BE35" i="43"/>
  <c r="BG35" i="43" s="1"/>
  <c r="BC35" i="43"/>
  <c r="BF34" i="43"/>
  <c r="BE34" i="43"/>
  <c r="BC34" i="43"/>
  <c r="BG34" i="43" s="1"/>
  <c r="BF33" i="43"/>
  <c r="BE33" i="43"/>
  <c r="BC33" i="43"/>
  <c r="BF32" i="43"/>
  <c r="BE32" i="43"/>
  <c r="BC32" i="43"/>
  <c r="BF31" i="43"/>
  <c r="BE31" i="43"/>
  <c r="BC31" i="43"/>
  <c r="BF30" i="43"/>
  <c r="BE30" i="43"/>
  <c r="BC30" i="43"/>
  <c r="BF29" i="43"/>
  <c r="BE29" i="43"/>
  <c r="BC29" i="43"/>
  <c r="BF28" i="43"/>
  <c r="BE28" i="43"/>
  <c r="BC28" i="43"/>
  <c r="BF27" i="43"/>
  <c r="BE27" i="43"/>
  <c r="BC27" i="43"/>
  <c r="BF25" i="43"/>
  <c r="BE25" i="43"/>
  <c r="BC25" i="43"/>
  <c r="BF24" i="43"/>
  <c r="BE24" i="43"/>
  <c r="BC24" i="43"/>
  <c r="BF23" i="43"/>
  <c r="BE23" i="43"/>
  <c r="BC23" i="43"/>
  <c r="BF22" i="43"/>
  <c r="BE22" i="43"/>
  <c r="BC22" i="43"/>
  <c r="BF21" i="43"/>
  <c r="BE21" i="43"/>
  <c r="BC21" i="43"/>
  <c r="BF20" i="43"/>
  <c r="BE20" i="43"/>
  <c r="BC20" i="43"/>
  <c r="BF19" i="43"/>
  <c r="BE19" i="43"/>
  <c r="BC19" i="43"/>
  <c r="BF18" i="43"/>
  <c r="BE18" i="43"/>
  <c r="BC18" i="43"/>
  <c r="BF17" i="43"/>
  <c r="BE17" i="43"/>
  <c r="BC17" i="43"/>
  <c r="BF16" i="43"/>
  <c r="BE16" i="43"/>
  <c r="BC16" i="43"/>
  <c r="AT49" i="43"/>
  <c r="AS49" i="43"/>
  <c r="AQ49" i="43"/>
  <c r="AT48" i="43"/>
  <c r="AS48" i="43"/>
  <c r="AQ48" i="43"/>
  <c r="AT47" i="43"/>
  <c r="AS47" i="43"/>
  <c r="AQ47" i="43"/>
  <c r="AT46" i="43"/>
  <c r="AS46" i="43"/>
  <c r="AQ46" i="43"/>
  <c r="AT45" i="43"/>
  <c r="AS45" i="43"/>
  <c r="AQ45" i="43"/>
  <c r="AT44" i="43"/>
  <c r="AS44" i="43"/>
  <c r="AQ44" i="43"/>
  <c r="AT43" i="43"/>
  <c r="AS43" i="43"/>
  <c r="AQ43" i="43"/>
  <c r="AT42" i="43"/>
  <c r="AS42" i="43"/>
  <c r="AQ42" i="43"/>
  <c r="AT41" i="43"/>
  <c r="AS41" i="43"/>
  <c r="AQ41" i="43"/>
  <c r="AT40" i="43"/>
  <c r="AS40" i="43"/>
  <c r="AQ40" i="43"/>
  <c r="AT38" i="43"/>
  <c r="AS38" i="43"/>
  <c r="AQ38" i="43"/>
  <c r="AT37" i="43"/>
  <c r="AS37" i="43"/>
  <c r="AQ37" i="43"/>
  <c r="AT36" i="43"/>
  <c r="AS36" i="43"/>
  <c r="AQ36" i="43"/>
  <c r="AT35" i="43"/>
  <c r="AS35" i="43"/>
  <c r="AQ35" i="43"/>
  <c r="AT34" i="43"/>
  <c r="AS34" i="43"/>
  <c r="AQ34" i="43"/>
  <c r="AU34" i="43" s="1"/>
  <c r="AT33" i="43"/>
  <c r="AS33" i="43"/>
  <c r="AQ33" i="43"/>
  <c r="AT32" i="43"/>
  <c r="AS32" i="43"/>
  <c r="AQ32" i="43"/>
  <c r="AT31" i="43"/>
  <c r="AS31" i="43"/>
  <c r="AU31" i="43" s="1"/>
  <c r="AQ31" i="43"/>
  <c r="AT30" i="43"/>
  <c r="AS30" i="43"/>
  <c r="AQ30" i="43"/>
  <c r="AT29" i="43"/>
  <c r="AS29" i="43"/>
  <c r="AU29" i="43" s="1"/>
  <c r="AQ29" i="43"/>
  <c r="AT28" i="43"/>
  <c r="AS28" i="43"/>
  <c r="AQ28" i="43"/>
  <c r="AT27" i="43"/>
  <c r="AS27" i="43"/>
  <c r="AQ27" i="43"/>
  <c r="AT25" i="43"/>
  <c r="AS25" i="43"/>
  <c r="AQ25" i="43"/>
  <c r="AT24" i="43"/>
  <c r="AS24" i="43"/>
  <c r="AQ24" i="43"/>
  <c r="AT23" i="43"/>
  <c r="AS23" i="43"/>
  <c r="AQ23" i="43"/>
  <c r="AT22" i="43"/>
  <c r="AS22" i="43"/>
  <c r="AQ22" i="43"/>
  <c r="AT21" i="43"/>
  <c r="AS21" i="43"/>
  <c r="AQ21" i="43"/>
  <c r="AT20" i="43"/>
  <c r="AS20" i="43"/>
  <c r="AQ20" i="43"/>
  <c r="AT19" i="43"/>
  <c r="AS19" i="43"/>
  <c r="AQ19" i="43"/>
  <c r="AT18" i="43"/>
  <c r="AS18" i="43"/>
  <c r="AQ18" i="43"/>
  <c r="AT17" i="43"/>
  <c r="AS17" i="43"/>
  <c r="AQ17" i="43"/>
  <c r="AT16" i="43"/>
  <c r="AS16" i="43"/>
  <c r="AQ16" i="43"/>
  <c r="AH49" i="43"/>
  <c r="AG49" i="43"/>
  <c r="AE49" i="43"/>
  <c r="AH48" i="43"/>
  <c r="AG48" i="43"/>
  <c r="AE48" i="43"/>
  <c r="AH47" i="43"/>
  <c r="AG47" i="43"/>
  <c r="AE47" i="43"/>
  <c r="AH46" i="43"/>
  <c r="AG46" i="43"/>
  <c r="AE46" i="43"/>
  <c r="AH45" i="43"/>
  <c r="AG45" i="43"/>
  <c r="AE45" i="43"/>
  <c r="AH44" i="43"/>
  <c r="AG44" i="43"/>
  <c r="AE44" i="43"/>
  <c r="AH43" i="43"/>
  <c r="AG43" i="43"/>
  <c r="AE43" i="43"/>
  <c r="AH42" i="43"/>
  <c r="AG42" i="43"/>
  <c r="AE42" i="43"/>
  <c r="AH41" i="43"/>
  <c r="AG41" i="43"/>
  <c r="AE41" i="43"/>
  <c r="AH40" i="43"/>
  <c r="AG40" i="43"/>
  <c r="AE40" i="43"/>
  <c r="AH38" i="43"/>
  <c r="AG38" i="43"/>
  <c r="AE38" i="43"/>
  <c r="AH37" i="43"/>
  <c r="AG37" i="43"/>
  <c r="AI37" i="43" s="1"/>
  <c r="AE37" i="43"/>
  <c r="AH36" i="43"/>
  <c r="AG36" i="43"/>
  <c r="AE36" i="43"/>
  <c r="AI36" i="43" s="1"/>
  <c r="AH35" i="43"/>
  <c r="AG35" i="43"/>
  <c r="AE35" i="43"/>
  <c r="AH34" i="43"/>
  <c r="AG34" i="43"/>
  <c r="AE34" i="43"/>
  <c r="AI34" i="43" s="1"/>
  <c r="AH33" i="43"/>
  <c r="AG33" i="43"/>
  <c r="AE33" i="43"/>
  <c r="AH32" i="43"/>
  <c r="AG32" i="43"/>
  <c r="AE32" i="43"/>
  <c r="AH31" i="43"/>
  <c r="AG31" i="43"/>
  <c r="AI31" i="43" s="1"/>
  <c r="AE31" i="43"/>
  <c r="AH30" i="43"/>
  <c r="AG30" i="43"/>
  <c r="AE30" i="43"/>
  <c r="AI30" i="43" s="1"/>
  <c r="AH29" i="43"/>
  <c r="AG29" i="43"/>
  <c r="AE29" i="43"/>
  <c r="AH28" i="43"/>
  <c r="AG28" i="43"/>
  <c r="AE28" i="43"/>
  <c r="AI28" i="43" s="1"/>
  <c r="AH27" i="43"/>
  <c r="AG27" i="43"/>
  <c r="AE27" i="43"/>
  <c r="AH25" i="43"/>
  <c r="AG25" i="43"/>
  <c r="AE25" i="43"/>
  <c r="AI25" i="43" s="1"/>
  <c r="AH24" i="43"/>
  <c r="AG24" i="43"/>
  <c r="AE24" i="43"/>
  <c r="AH23" i="43"/>
  <c r="AG23" i="43"/>
  <c r="AE23" i="43"/>
  <c r="AI23" i="43" s="1"/>
  <c r="AH22" i="43"/>
  <c r="AG22" i="43"/>
  <c r="AE22" i="43"/>
  <c r="AH21" i="43"/>
  <c r="AG21" i="43"/>
  <c r="AE21" i="43"/>
  <c r="AI21" i="43" s="1"/>
  <c r="AH20" i="43"/>
  <c r="AG20" i="43"/>
  <c r="AE20" i="43"/>
  <c r="AH19" i="43"/>
  <c r="AG19" i="43"/>
  <c r="AE19" i="43"/>
  <c r="AI19" i="43" s="1"/>
  <c r="AH18" i="43"/>
  <c r="AG18" i="43"/>
  <c r="AE18" i="43"/>
  <c r="AH17" i="43"/>
  <c r="AG17" i="43"/>
  <c r="AE17" i="43"/>
  <c r="AI17" i="43" s="1"/>
  <c r="AH16" i="43"/>
  <c r="AG16" i="43"/>
  <c r="AE16" i="43"/>
  <c r="V49" i="43"/>
  <c r="U49" i="43"/>
  <c r="S49" i="43"/>
  <c r="W49" i="43" s="1"/>
  <c r="V48" i="43"/>
  <c r="U48" i="43"/>
  <c r="S48" i="43"/>
  <c r="V47" i="43"/>
  <c r="U47" i="43"/>
  <c r="S47" i="43"/>
  <c r="W47" i="43" s="1"/>
  <c r="V46" i="43"/>
  <c r="U46" i="43"/>
  <c r="S46" i="43"/>
  <c r="V45" i="43"/>
  <c r="U45" i="43"/>
  <c r="S45" i="43"/>
  <c r="W45" i="43" s="1"/>
  <c r="V44" i="43"/>
  <c r="U44" i="43"/>
  <c r="S44" i="43"/>
  <c r="V43" i="43"/>
  <c r="U43" i="43"/>
  <c r="S43" i="43"/>
  <c r="V42" i="43"/>
  <c r="U42" i="43"/>
  <c r="S42" i="43"/>
  <c r="V41" i="43"/>
  <c r="U41" i="43"/>
  <c r="S41" i="43"/>
  <c r="S50" i="43" s="1"/>
  <c r="V40" i="43"/>
  <c r="U40" i="43"/>
  <c r="S40" i="43"/>
  <c r="V38" i="43"/>
  <c r="U38" i="43"/>
  <c r="S38" i="43"/>
  <c r="W38" i="43" s="1"/>
  <c r="V37" i="43"/>
  <c r="U37" i="43"/>
  <c r="S37" i="43"/>
  <c r="V36" i="43"/>
  <c r="U36" i="43"/>
  <c r="S36" i="43"/>
  <c r="V35" i="43"/>
  <c r="U35" i="43"/>
  <c r="S35" i="43"/>
  <c r="V34" i="43"/>
  <c r="U34" i="43"/>
  <c r="S34" i="43"/>
  <c r="V33" i="43"/>
  <c r="U33" i="43"/>
  <c r="S33" i="43"/>
  <c r="V32" i="43"/>
  <c r="U32" i="43"/>
  <c r="S32" i="43"/>
  <c r="V31" i="43"/>
  <c r="U31" i="43"/>
  <c r="S31" i="43"/>
  <c r="V30" i="43"/>
  <c r="U30" i="43"/>
  <c r="S30" i="43"/>
  <c r="V29" i="43"/>
  <c r="U29" i="43"/>
  <c r="S29" i="43"/>
  <c r="V28" i="43"/>
  <c r="U28" i="43"/>
  <c r="S28" i="43"/>
  <c r="W28" i="43" s="1"/>
  <c r="V27" i="43"/>
  <c r="U27" i="43"/>
  <c r="S27" i="43"/>
  <c r="V25" i="43"/>
  <c r="U25" i="43"/>
  <c r="S25" i="43"/>
  <c r="V24" i="43"/>
  <c r="U24" i="43"/>
  <c r="S24" i="43"/>
  <c r="V23" i="43"/>
  <c r="U23" i="43"/>
  <c r="S23" i="43"/>
  <c r="V22" i="43"/>
  <c r="U22" i="43"/>
  <c r="S22" i="43"/>
  <c r="V21" i="43"/>
  <c r="U21" i="43"/>
  <c r="S21" i="43"/>
  <c r="V20" i="43"/>
  <c r="U20" i="43"/>
  <c r="S20" i="43"/>
  <c r="V19" i="43"/>
  <c r="U19" i="43"/>
  <c r="S19" i="43"/>
  <c r="V18" i="43"/>
  <c r="U18" i="43"/>
  <c r="S18" i="43"/>
  <c r="V17" i="43"/>
  <c r="U17" i="43"/>
  <c r="S17" i="43"/>
  <c r="V16" i="43"/>
  <c r="U16" i="43"/>
  <c r="S16" i="43"/>
  <c r="I27" i="43"/>
  <c r="I28" i="43"/>
  <c r="I29" i="43"/>
  <c r="I30" i="43"/>
  <c r="I31" i="43"/>
  <c r="I32" i="43"/>
  <c r="I33" i="43"/>
  <c r="I34" i="43"/>
  <c r="I35" i="43"/>
  <c r="I36" i="43"/>
  <c r="I37" i="43"/>
  <c r="I38" i="43"/>
  <c r="I40" i="43"/>
  <c r="I41" i="43"/>
  <c r="I42" i="43"/>
  <c r="K42" i="43" s="1"/>
  <c r="I43" i="43"/>
  <c r="I44" i="43"/>
  <c r="I45" i="43"/>
  <c r="I46" i="43"/>
  <c r="I47" i="43"/>
  <c r="I48" i="43"/>
  <c r="I49" i="43"/>
  <c r="J49" i="43"/>
  <c r="G49" i="43"/>
  <c r="J48" i="43"/>
  <c r="G48" i="43"/>
  <c r="K48" i="43" s="1"/>
  <c r="J47" i="43"/>
  <c r="G47" i="43"/>
  <c r="K47" i="43" s="1"/>
  <c r="J46" i="43"/>
  <c r="G46" i="43"/>
  <c r="K46" i="43" s="1"/>
  <c r="J45" i="43"/>
  <c r="G45" i="43"/>
  <c r="J44" i="43"/>
  <c r="G44" i="43"/>
  <c r="K44" i="43" s="1"/>
  <c r="J43" i="43"/>
  <c r="G43" i="43"/>
  <c r="J42" i="43"/>
  <c r="G42" i="43"/>
  <c r="J41" i="43"/>
  <c r="G41" i="43"/>
  <c r="J40" i="43"/>
  <c r="G40" i="43"/>
  <c r="J38" i="43"/>
  <c r="G38" i="43"/>
  <c r="J37" i="43"/>
  <c r="G37" i="43"/>
  <c r="J36" i="43"/>
  <c r="G36" i="43"/>
  <c r="K36" i="43" s="1"/>
  <c r="J35" i="43"/>
  <c r="G35" i="43"/>
  <c r="J34" i="43"/>
  <c r="G34" i="43"/>
  <c r="K34" i="43" s="1"/>
  <c r="J33" i="43"/>
  <c r="G33" i="43"/>
  <c r="J32" i="43"/>
  <c r="G32" i="43"/>
  <c r="J31" i="43"/>
  <c r="G31" i="43"/>
  <c r="K30" i="43"/>
  <c r="J30" i="43"/>
  <c r="G30" i="43"/>
  <c r="J29" i="43"/>
  <c r="G29" i="43"/>
  <c r="J28" i="43"/>
  <c r="G28" i="43"/>
  <c r="K28" i="43" s="1"/>
  <c r="J27" i="43"/>
  <c r="G27" i="43"/>
  <c r="K27" i="43" s="1"/>
  <c r="J25" i="43"/>
  <c r="I25" i="43"/>
  <c r="G25" i="43"/>
  <c r="K25" i="43" s="1"/>
  <c r="K24" i="43"/>
  <c r="J24" i="43"/>
  <c r="I24" i="43"/>
  <c r="G24" i="43"/>
  <c r="J23" i="43"/>
  <c r="I23" i="43"/>
  <c r="G23" i="43"/>
  <c r="J22" i="43"/>
  <c r="I22" i="43"/>
  <c r="G22" i="43"/>
  <c r="J21" i="43"/>
  <c r="I21" i="43"/>
  <c r="K21" i="43" s="1"/>
  <c r="G21" i="43"/>
  <c r="J20" i="43"/>
  <c r="I20" i="43"/>
  <c r="G20" i="43"/>
  <c r="K20" i="43" s="1"/>
  <c r="K19" i="43"/>
  <c r="J19" i="43"/>
  <c r="I19" i="43"/>
  <c r="G19" i="43"/>
  <c r="J18" i="43"/>
  <c r="I18" i="43"/>
  <c r="G18" i="43"/>
  <c r="J17" i="43"/>
  <c r="I17" i="43"/>
  <c r="G17" i="43"/>
  <c r="J16" i="43"/>
  <c r="I16" i="43"/>
  <c r="G16" i="43"/>
  <c r="AG50" i="43"/>
  <c r="BF74" i="44"/>
  <c r="BE74" i="44"/>
  <c r="BC74" i="44"/>
  <c r="BG74" i="44" s="1"/>
  <c r="BF73" i="44"/>
  <c r="BE73" i="44"/>
  <c r="BC73" i="44"/>
  <c r="BF72" i="44"/>
  <c r="BE72" i="44"/>
  <c r="BC72" i="44"/>
  <c r="BF71" i="44"/>
  <c r="BE71" i="44"/>
  <c r="BC71" i="44"/>
  <c r="BF70" i="44"/>
  <c r="BE70" i="44"/>
  <c r="BC70" i="44"/>
  <c r="BF69" i="44"/>
  <c r="BE69" i="44"/>
  <c r="BC69" i="44"/>
  <c r="BF68" i="44"/>
  <c r="BE68" i="44"/>
  <c r="BC68" i="44"/>
  <c r="BF67" i="44"/>
  <c r="BE67" i="44"/>
  <c r="BC67" i="44"/>
  <c r="BF66" i="44"/>
  <c r="BE66" i="44"/>
  <c r="BC66" i="44"/>
  <c r="BF65" i="44"/>
  <c r="BE65" i="44"/>
  <c r="BC65" i="44"/>
  <c r="BF63" i="44"/>
  <c r="BE63" i="44"/>
  <c r="BG63" i="44" s="1"/>
  <c r="BC63" i="44"/>
  <c r="BF62" i="44"/>
  <c r="BE62" i="44"/>
  <c r="BC62" i="44"/>
  <c r="BG62" i="44" s="1"/>
  <c r="BF61" i="44"/>
  <c r="BE61" i="44"/>
  <c r="BC61" i="44"/>
  <c r="BF60" i="44"/>
  <c r="BE60" i="44"/>
  <c r="BG60" i="44" s="1"/>
  <c r="BC60" i="44"/>
  <c r="BF59" i="44"/>
  <c r="BE59" i="44"/>
  <c r="BC59" i="44"/>
  <c r="BG59" i="44" s="1"/>
  <c r="BF58" i="44"/>
  <c r="BE58" i="44"/>
  <c r="BC58" i="44"/>
  <c r="BG57" i="44"/>
  <c r="BF57" i="44"/>
  <c r="BE57" i="44"/>
  <c r="BC57" i="44"/>
  <c r="BF56" i="44"/>
  <c r="BE56" i="44"/>
  <c r="BC56" i="44"/>
  <c r="BG56" i="44" s="1"/>
  <c r="BF55" i="44"/>
  <c r="BE55" i="44"/>
  <c r="BC55" i="44"/>
  <c r="BF54" i="44"/>
  <c r="BE54" i="44"/>
  <c r="BE64" i="44" s="1"/>
  <c r="BC54" i="44"/>
  <c r="BF52" i="44"/>
  <c r="BE52" i="44"/>
  <c r="BG52" i="44" s="1"/>
  <c r="BC52" i="44"/>
  <c r="BG51" i="44"/>
  <c r="BF51" i="44"/>
  <c r="BE51" i="44"/>
  <c r="BC51" i="44"/>
  <c r="BF50" i="44"/>
  <c r="BE50" i="44"/>
  <c r="BC50" i="44"/>
  <c r="BG50" i="44" s="1"/>
  <c r="BF49" i="44"/>
  <c r="BE49" i="44"/>
  <c r="BC49" i="44"/>
  <c r="BG49" i="44" s="1"/>
  <c r="BF48" i="44"/>
  <c r="BE48" i="44"/>
  <c r="BC48" i="44"/>
  <c r="BG48" i="44" s="1"/>
  <c r="BF47" i="44"/>
  <c r="BE47" i="44"/>
  <c r="BC47" i="44"/>
  <c r="BG46" i="44"/>
  <c r="BF46" i="44"/>
  <c r="BE46" i="44"/>
  <c r="BC46" i="44"/>
  <c r="BF45" i="44"/>
  <c r="BE45" i="44"/>
  <c r="BG45" i="44" s="1"/>
  <c r="BC45" i="44"/>
  <c r="BF44" i="44"/>
  <c r="BE44" i="44"/>
  <c r="BC44" i="44"/>
  <c r="BF43" i="44"/>
  <c r="BE43" i="44"/>
  <c r="BC43" i="44"/>
  <c r="BG43" i="44" s="1"/>
  <c r="BF41" i="44"/>
  <c r="BE41" i="44"/>
  <c r="BC41" i="44"/>
  <c r="BG40" i="44"/>
  <c r="BF40" i="44"/>
  <c r="BE40" i="44"/>
  <c r="BC40" i="44"/>
  <c r="BF39" i="44"/>
  <c r="BE39" i="44"/>
  <c r="BC39" i="44"/>
  <c r="BG39" i="44" s="1"/>
  <c r="BF38" i="44"/>
  <c r="BE38" i="44"/>
  <c r="BC38" i="44"/>
  <c r="BG38" i="44" s="1"/>
  <c r="BF37" i="44"/>
  <c r="BE37" i="44"/>
  <c r="BG37" i="44" s="1"/>
  <c r="BC37" i="44"/>
  <c r="BF36" i="44"/>
  <c r="BE36" i="44"/>
  <c r="BC36" i="44"/>
  <c r="BG36" i="44" s="1"/>
  <c r="BF35" i="44"/>
  <c r="BE35" i="44"/>
  <c r="BC35" i="44"/>
  <c r="BF34" i="44"/>
  <c r="BE34" i="44"/>
  <c r="BG34" i="44" s="1"/>
  <c r="BC34" i="44"/>
  <c r="BF33" i="44"/>
  <c r="BE33" i="44"/>
  <c r="BC33" i="44"/>
  <c r="BG33" i="44" s="1"/>
  <c r="BF32" i="44"/>
  <c r="BE32" i="44"/>
  <c r="BC32" i="44"/>
  <c r="BF30" i="44"/>
  <c r="BE30" i="44"/>
  <c r="BC30" i="44"/>
  <c r="BG30" i="44" s="1"/>
  <c r="BF29" i="44"/>
  <c r="BE29" i="44"/>
  <c r="BC29" i="44"/>
  <c r="BG29" i="44" s="1"/>
  <c r="BF28" i="44"/>
  <c r="BE28" i="44"/>
  <c r="BC28" i="44"/>
  <c r="BF27" i="44"/>
  <c r="BE27" i="44"/>
  <c r="BC27" i="44"/>
  <c r="BG27" i="44" s="1"/>
  <c r="BF26" i="44"/>
  <c r="BE26" i="44"/>
  <c r="BC26" i="44"/>
  <c r="BG26" i="44" s="1"/>
  <c r="BF25" i="44"/>
  <c r="BE25" i="44"/>
  <c r="BG25" i="44" s="1"/>
  <c r="BC25" i="44"/>
  <c r="BF19" i="44"/>
  <c r="BE19" i="44"/>
  <c r="BC19" i="44"/>
  <c r="BF18" i="44"/>
  <c r="BE18" i="44"/>
  <c r="BC18" i="44"/>
  <c r="BG18" i="44" s="1"/>
  <c r="BF17" i="44"/>
  <c r="BE17" i="44"/>
  <c r="BG17" i="44" s="1"/>
  <c r="BC17" i="44"/>
  <c r="BF16" i="44"/>
  <c r="BE16" i="44"/>
  <c r="BC16" i="44"/>
  <c r="AT74" i="44"/>
  <c r="AS74" i="44"/>
  <c r="AQ74" i="44"/>
  <c r="AT73" i="44"/>
  <c r="AS73" i="44"/>
  <c r="AQ73" i="44"/>
  <c r="AT72" i="44"/>
  <c r="AS72" i="44"/>
  <c r="AQ72" i="44"/>
  <c r="AT71" i="44"/>
  <c r="AS71" i="44"/>
  <c r="AQ71" i="44"/>
  <c r="AT70" i="44"/>
  <c r="AS70" i="44"/>
  <c r="AQ70" i="44"/>
  <c r="AT69" i="44"/>
  <c r="AS69" i="44"/>
  <c r="AQ69" i="44"/>
  <c r="AT68" i="44"/>
  <c r="AS68" i="44"/>
  <c r="AQ68" i="44"/>
  <c r="AT67" i="44"/>
  <c r="AS67" i="44"/>
  <c r="AQ67" i="44"/>
  <c r="AT66" i="44"/>
  <c r="AS66" i="44"/>
  <c r="AQ66" i="44"/>
  <c r="AT65" i="44"/>
  <c r="AS65" i="44"/>
  <c r="AQ65" i="44"/>
  <c r="AT63" i="44"/>
  <c r="AS63" i="44"/>
  <c r="AU63" i="44" s="1"/>
  <c r="AQ63" i="44"/>
  <c r="AU62" i="44"/>
  <c r="AT62" i="44"/>
  <c r="AS62" i="44"/>
  <c r="AQ62" i="44"/>
  <c r="AT61" i="44"/>
  <c r="AS61" i="44"/>
  <c r="AQ61" i="44"/>
  <c r="AU61" i="44" s="1"/>
  <c r="AT60" i="44"/>
  <c r="AS60" i="44"/>
  <c r="AQ60" i="44"/>
  <c r="AU60" i="44" s="1"/>
  <c r="AT59" i="44"/>
  <c r="AS59" i="44"/>
  <c r="AQ59" i="44"/>
  <c r="AT58" i="44"/>
  <c r="AS58" i="44"/>
  <c r="AQ58" i="44"/>
  <c r="AT57" i="44"/>
  <c r="AS57" i="44"/>
  <c r="AQ57" i="44"/>
  <c r="AU57" i="44" s="1"/>
  <c r="AT56" i="44"/>
  <c r="AS56" i="44"/>
  <c r="AQ56" i="44"/>
  <c r="AT55" i="44"/>
  <c r="AS55" i="44"/>
  <c r="AQ55" i="44"/>
  <c r="AT54" i="44"/>
  <c r="AS54" i="44"/>
  <c r="AQ54" i="44"/>
  <c r="AT52" i="44"/>
  <c r="AS52" i="44"/>
  <c r="AQ52" i="44"/>
  <c r="AT51" i="44"/>
  <c r="AS51" i="44"/>
  <c r="AQ51" i="44"/>
  <c r="AT50" i="44"/>
  <c r="AS50" i="44"/>
  <c r="AQ50" i="44"/>
  <c r="AT49" i="44"/>
  <c r="AS49" i="44"/>
  <c r="AQ49" i="44"/>
  <c r="AT48" i="44"/>
  <c r="AS48" i="44"/>
  <c r="AQ48" i="44"/>
  <c r="AT47" i="44"/>
  <c r="AS47" i="44"/>
  <c r="AQ47" i="44"/>
  <c r="AT46" i="44"/>
  <c r="AS46" i="44"/>
  <c r="AQ46" i="44"/>
  <c r="AT45" i="44"/>
  <c r="AS45" i="44"/>
  <c r="AQ45" i="44"/>
  <c r="AT44" i="44"/>
  <c r="AS44" i="44"/>
  <c r="AQ44" i="44"/>
  <c r="AT43" i="44"/>
  <c r="AS43" i="44"/>
  <c r="AQ43" i="44"/>
  <c r="AT41" i="44"/>
  <c r="AS41" i="44"/>
  <c r="AQ41" i="44"/>
  <c r="AT40" i="44"/>
  <c r="AS40" i="44"/>
  <c r="AQ40" i="44"/>
  <c r="AU40" i="44" s="1"/>
  <c r="AT39" i="44"/>
  <c r="AS39" i="44"/>
  <c r="AQ39" i="44"/>
  <c r="AT38" i="44"/>
  <c r="AS38" i="44"/>
  <c r="AQ38" i="44"/>
  <c r="AU38" i="44" s="1"/>
  <c r="AT37" i="44"/>
  <c r="AS37" i="44"/>
  <c r="AQ37" i="44"/>
  <c r="AT36" i="44"/>
  <c r="AS36" i="44"/>
  <c r="AQ36" i="44"/>
  <c r="AU36" i="44" s="1"/>
  <c r="AT35" i="44"/>
  <c r="AS35" i="44"/>
  <c r="AQ35" i="44"/>
  <c r="AT34" i="44"/>
  <c r="AS34" i="44"/>
  <c r="AQ34" i="44"/>
  <c r="AU34" i="44" s="1"/>
  <c r="AT33" i="44"/>
  <c r="AS33" i="44"/>
  <c r="AU33" i="44" s="1"/>
  <c r="AQ33" i="44"/>
  <c r="AT32" i="44"/>
  <c r="AS32" i="44"/>
  <c r="AS42" i="44" s="1"/>
  <c r="AQ32" i="44"/>
  <c r="AT30" i="44"/>
  <c r="AS30" i="44"/>
  <c r="AQ30" i="44"/>
  <c r="AT29" i="44"/>
  <c r="AS29" i="44"/>
  <c r="AQ29" i="44"/>
  <c r="AT28" i="44"/>
  <c r="AS28" i="44"/>
  <c r="AQ28" i="44"/>
  <c r="AT27" i="44"/>
  <c r="AS27" i="44"/>
  <c r="AQ27" i="44"/>
  <c r="AT26" i="44"/>
  <c r="AS26" i="44"/>
  <c r="AQ26" i="44"/>
  <c r="AT25" i="44"/>
  <c r="AS25" i="44"/>
  <c r="AQ25" i="44"/>
  <c r="AT19" i="44"/>
  <c r="AS19" i="44"/>
  <c r="AQ19" i="44"/>
  <c r="AT18" i="44"/>
  <c r="AS18" i="44"/>
  <c r="AQ18" i="44"/>
  <c r="AT17" i="44"/>
  <c r="AS17" i="44"/>
  <c r="AQ17" i="44"/>
  <c r="AT16" i="44"/>
  <c r="AS16" i="44"/>
  <c r="AS31" i="44" s="1"/>
  <c r="AQ16" i="44"/>
  <c r="AQ31" i="44" s="1"/>
  <c r="AH74" i="44"/>
  <c r="AG74" i="44"/>
  <c r="AE74" i="44"/>
  <c r="AI74" i="44" s="1"/>
  <c r="AH73" i="44"/>
  <c r="AG73" i="44"/>
  <c r="AE73" i="44"/>
  <c r="AH72" i="44"/>
  <c r="AG72" i="44"/>
  <c r="AE72" i="44"/>
  <c r="AH71" i="44"/>
  <c r="AG71" i="44"/>
  <c r="AE71" i="44"/>
  <c r="AH70" i="44"/>
  <c r="AG70" i="44"/>
  <c r="AE70" i="44"/>
  <c r="AI69" i="44"/>
  <c r="AH69" i="44"/>
  <c r="AG69" i="44"/>
  <c r="AE69" i="44"/>
  <c r="AH68" i="44"/>
  <c r="AG68" i="44"/>
  <c r="AE68" i="44"/>
  <c r="AH67" i="44"/>
  <c r="AG67" i="44"/>
  <c r="AE67" i="44"/>
  <c r="AH66" i="44"/>
  <c r="AG66" i="44"/>
  <c r="AE66" i="44"/>
  <c r="AH65" i="44"/>
  <c r="AG65" i="44"/>
  <c r="AE65" i="44"/>
  <c r="AH63" i="44"/>
  <c r="AG63" i="44"/>
  <c r="AE63" i="44"/>
  <c r="AH62" i="44"/>
  <c r="AG62" i="44"/>
  <c r="AE62" i="44"/>
  <c r="AH61" i="44"/>
  <c r="AG61" i="44"/>
  <c r="AI61" i="44" s="1"/>
  <c r="AE61" i="44"/>
  <c r="AH60" i="44"/>
  <c r="AG60" i="44"/>
  <c r="AI60" i="44" s="1"/>
  <c r="AE60" i="44"/>
  <c r="AH59" i="44"/>
  <c r="AG59" i="44"/>
  <c r="AE59" i="44"/>
  <c r="AH58" i="44"/>
  <c r="AG58" i="44"/>
  <c r="AE58" i="44"/>
  <c r="AH57" i="44"/>
  <c r="AG57" i="44"/>
  <c r="AE57" i="44"/>
  <c r="AH56" i="44"/>
  <c r="AG56" i="44"/>
  <c r="AE56" i="44"/>
  <c r="AH55" i="44"/>
  <c r="AG55" i="44"/>
  <c r="AI55" i="44" s="1"/>
  <c r="AE55" i="44"/>
  <c r="AH54" i="44"/>
  <c r="AG54" i="44"/>
  <c r="AE54" i="44"/>
  <c r="AI52" i="44"/>
  <c r="AH52" i="44"/>
  <c r="AG52" i="44"/>
  <c r="AE52" i="44"/>
  <c r="AH51" i="44"/>
  <c r="AG51" i="44"/>
  <c r="AE51" i="44"/>
  <c r="AI51" i="44" s="1"/>
  <c r="AH50" i="44"/>
  <c r="AG50" i="44"/>
  <c r="AE50" i="44"/>
  <c r="AI50" i="44" s="1"/>
  <c r="AH49" i="44"/>
  <c r="AG49" i="44"/>
  <c r="AE49" i="44"/>
  <c r="AH48" i="44"/>
  <c r="AG48" i="44"/>
  <c r="AE48" i="44"/>
  <c r="AI48" i="44" s="1"/>
  <c r="AH47" i="44"/>
  <c r="AG47" i="44"/>
  <c r="AE47" i="44"/>
  <c r="AH46" i="44"/>
  <c r="AG46" i="44"/>
  <c r="AE46" i="44"/>
  <c r="AH45" i="44"/>
  <c r="AG45" i="44"/>
  <c r="AE45" i="44"/>
  <c r="AH44" i="44"/>
  <c r="AG44" i="44"/>
  <c r="AE44" i="44"/>
  <c r="AH43" i="44"/>
  <c r="AG43" i="44"/>
  <c r="AE43" i="44"/>
  <c r="AI43" i="44" s="1"/>
  <c r="AH41" i="44"/>
  <c r="AG41" i="44"/>
  <c r="AI41" i="44" s="1"/>
  <c r="AE41" i="44"/>
  <c r="AH40" i="44"/>
  <c r="AG40" i="44"/>
  <c r="AI40" i="44" s="1"/>
  <c r="AE40" i="44"/>
  <c r="AH39" i="44"/>
  <c r="AG39" i="44"/>
  <c r="AE39" i="44"/>
  <c r="AH38" i="44"/>
  <c r="AG38" i="44"/>
  <c r="AE38" i="44"/>
  <c r="AH37" i="44"/>
  <c r="AG37" i="44"/>
  <c r="AE37" i="44"/>
  <c r="AH36" i="44"/>
  <c r="AG36" i="44"/>
  <c r="AE36" i="44"/>
  <c r="AH35" i="44"/>
  <c r="AG35" i="44"/>
  <c r="AI35" i="44" s="1"/>
  <c r="AE35" i="44"/>
  <c r="AH34" i="44"/>
  <c r="AG34" i="44"/>
  <c r="AI34" i="44" s="1"/>
  <c r="AE34" i="44"/>
  <c r="AH33" i="44"/>
  <c r="AG33" i="44"/>
  <c r="AE33" i="44"/>
  <c r="AH32" i="44"/>
  <c r="AG32" i="44"/>
  <c r="AI32" i="44" s="1"/>
  <c r="AE32" i="44"/>
  <c r="AH30" i="44"/>
  <c r="AG30" i="44"/>
  <c r="AE30" i="44"/>
  <c r="AH29" i="44"/>
  <c r="AG29" i="44"/>
  <c r="AE29" i="44"/>
  <c r="AH28" i="44"/>
  <c r="AG28" i="44"/>
  <c r="AE28" i="44"/>
  <c r="AH27" i="44"/>
  <c r="AG27" i="44"/>
  <c r="AE27" i="44"/>
  <c r="AH26" i="44"/>
  <c r="AG26" i="44"/>
  <c r="AE26" i="44"/>
  <c r="AH25" i="44"/>
  <c r="AG25" i="44"/>
  <c r="AE25" i="44"/>
  <c r="AH19" i="44"/>
  <c r="AG19" i="44"/>
  <c r="AE19" i="44"/>
  <c r="AH18" i="44"/>
  <c r="AG18" i="44"/>
  <c r="AE18" i="44"/>
  <c r="AH17" i="44"/>
  <c r="AG17" i="44"/>
  <c r="AE17" i="44"/>
  <c r="AH16" i="44"/>
  <c r="AG16" i="44"/>
  <c r="AE16" i="44"/>
  <c r="V74" i="44"/>
  <c r="U74" i="44"/>
  <c r="S74" i="44"/>
  <c r="W74" i="44" s="1"/>
  <c r="V73" i="44"/>
  <c r="U73" i="44"/>
  <c r="S73" i="44"/>
  <c r="W73" i="44" s="1"/>
  <c r="V72" i="44"/>
  <c r="U72" i="44"/>
  <c r="S72" i="44"/>
  <c r="W72" i="44" s="1"/>
  <c r="V71" i="44"/>
  <c r="U71" i="44"/>
  <c r="S71" i="44"/>
  <c r="W71" i="44" s="1"/>
  <c r="V70" i="44"/>
  <c r="U70" i="44"/>
  <c r="S70" i="44"/>
  <c r="W70" i="44" s="1"/>
  <c r="V69" i="44"/>
  <c r="U69" i="44"/>
  <c r="S69" i="44"/>
  <c r="W69" i="44" s="1"/>
  <c r="V68" i="44"/>
  <c r="U68" i="44"/>
  <c r="S68" i="44"/>
  <c r="W68" i="44" s="1"/>
  <c r="V67" i="44"/>
  <c r="U67" i="44"/>
  <c r="S67" i="44"/>
  <c r="W67" i="44" s="1"/>
  <c r="V66" i="44"/>
  <c r="U66" i="44"/>
  <c r="S66" i="44"/>
  <c r="W66" i="44" s="1"/>
  <c r="V65" i="44"/>
  <c r="U65" i="44"/>
  <c r="S65" i="44"/>
  <c r="W65" i="44" s="1"/>
  <c r="V63" i="44"/>
  <c r="U63" i="44"/>
  <c r="S63" i="44"/>
  <c r="V62" i="44"/>
  <c r="U62" i="44"/>
  <c r="S62" i="44"/>
  <c r="W62" i="44" s="1"/>
  <c r="V61" i="44"/>
  <c r="U61" i="44"/>
  <c r="S61" i="44"/>
  <c r="V60" i="44"/>
  <c r="U60" i="44"/>
  <c r="S60" i="44"/>
  <c r="V59" i="44"/>
  <c r="U59" i="44"/>
  <c r="S59" i="44"/>
  <c r="W59" i="44" s="1"/>
  <c r="V58" i="44"/>
  <c r="U58" i="44"/>
  <c r="S58" i="44"/>
  <c r="V57" i="44"/>
  <c r="U57" i="44"/>
  <c r="S57" i="44"/>
  <c r="V56" i="44"/>
  <c r="U56" i="44"/>
  <c r="S56" i="44"/>
  <c r="W56" i="44" s="1"/>
  <c r="V55" i="44"/>
  <c r="U55" i="44"/>
  <c r="S55" i="44"/>
  <c r="V54" i="44"/>
  <c r="U54" i="44"/>
  <c r="S54" i="44"/>
  <c r="V52" i="44"/>
  <c r="U52" i="44"/>
  <c r="S52" i="44"/>
  <c r="V51" i="44"/>
  <c r="U51" i="44"/>
  <c r="S51" i="44"/>
  <c r="V50" i="44"/>
  <c r="U50" i="44"/>
  <c r="S50" i="44"/>
  <c r="V49" i="44"/>
  <c r="U49" i="44"/>
  <c r="S49" i="44"/>
  <c r="V48" i="44"/>
  <c r="U48" i="44"/>
  <c r="S48" i="44"/>
  <c r="V47" i="44"/>
  <c r="U47" i="44"/>
  <c r="S47" i="44"/>
  <c r="V46" i="44"/>
  <c r="U46" i="44"/>
  <c r="S46" i="44"/>
  <c r="V45" i="44"/>
  <c r="U45" i="44"/>
  <c r="S45" i="44"/>
  <c r="V44" i="44"/>
  <c r="U44" i="44"/>
  <c r="S44" i="44"/>
  <c r="V43" i="44"/>
  <c r="U43" i="44"/>
  <c r="S43" i="44"/>
  <c r="V41" i="44"/>
  <c r="U41" i="44"/>
  <c r="S41" i="44"/>
  <c r="V40" i="44"/>
  <c r="U40" i="44"/>
  <c r="S40" i="44"/>
  <c r="V39" i="44"/>
  <c r="U39" i="44"/>
  <c r="S39" i="44"/>
  <c r="V38" i="44"/>
  <c r="U38" i="44"/>
  <c r="W38" i="44" s="1"/>
  <c r="S38" i="44"/>
  <c r="V37" i="44"/>
  <c r="U37" i="44"/>
  <c r="W37" i="44" s="1"/>
  <c r="S37" i="44"/>
  <c r="V36" i="44"/>
  <c r="U36" i="44"/>
  <c r="S36" i="44"/>
  <c r="V35" i="44"/>
  <c r="U35" i="44"/>
  <c r="S35" i="44"/>
  <c r="V34" i="44"/>
  <c r="U34" i="44"/>
  <c r="S34" i="44"/>
  <c r="V33" i="44"/>
  <c r="U33" i="44"/>
  <c r="S33" i="44"/>
  <c r="W33" i="44" s="1"/>
  <c r="V32" i="44"/>
  <c r="U32" i="44"/>
  <c r="S32" i="44"/>
  <c r="V30" i="44"/>
  <c r="U30" i="44"/>
  <c r="S30" i="44"/>
  <c r="V29" i="44"/>
  <c r="U29" i="44"/>
  <c r="S29" i="44"/>
  <c r="V28" i="44"/>
  <c r="U28" i="44"/>
  <c r="S28" i="44"/>
  <c r="V27" i="44"/>
  <c r="U27" i="44"/>
  <c r="S27" i="44"/>
  <c r="V26" i="44"/>
  <c r="U26" i="44"/>
  <c r="S26" i="44"/>
  <c r="V25" i="44"/>
  <c r="U25" i="44"/>
  <c r="S25" i="44"/>
  <c r="W25" i="44" s="1"/>
  <c r="V19" i="44"/>
  <c r="U19" i="44"/>
  <c r="S19" i="44"/>
  <c r="V18" i="44"/>
  <c r="U18" i="44"/>
  <c r="S18" i="44"/>
  <c r="W18" i="44" s="1"/>
  <c r="V17" i="44"/>
  <c r="U17" i="44"/>
  <c r="S17" i="44"/>
  <c r="V16" i="44"/>
  <c r="U16" i="44"/>
  <c r="U31" i="44" s="1"/>
  <c r="S16" i="44"/>
  <c r="W16" i="44" s="1"/>
  <c r="J74" i="44"/>
  <c r="I74" i="44"/>
  <c r="G74" i="44"/>
  <c r="K74" i="44" s="1"/>
  <c r="J73" i="44"/>
  <c r="I73" i="44"/>
  <c r="G73" i="44"/>
  <c r="K73" i="44" s="1"/>
  <c r="J72" i="44"/>
  <c r="I72" i="44"/>
  <c r="G72" i="44"/>
  <c r="K72" i="44" s="1"/>
  <c r="J71" i="44"/>
  <c r="I71" i="44"/>
  <c r="G71" i="44"/>
  <c r="J70" i="44"/>
  <c r="I70" i="44"/>
  <c r="G70" i="44"/>
  <c r="J69" i="44"/>
  <c r="I69" i="44"/>
  <c r="G69" i="44"/>
  <c r="K69" i="44" s="1"/>
  <c r="J68" i="44"/>
  <c r="I68" i="44"/>
  <c r="G68" i="44"/>
  <c r="K68" i="44" s="1"/>
  <c r="J67" i="44"/>
  <c r="I67" i="44"/>
  <c r="G67" i="44"/>
  <c r="K67" i="44" s="1"/>
  <c r="K66" i="44"/>
  <c r="J66" i="44"/>
  <c r="I66" i="44"/>
  <c r="G66" i="44"/>
  <c r="J65" i="44"/>
  <c r="I65" i="44"/>
  <c r="G65" i="44"/>
  <c r="K65" i="44" s="1"/>
  <c r="J63" i="44"/>
  <c r="I63" i="44"/>
  <c r="G63" i="44"/>
  <c r="J62" i="44"/>
  <c r="I62" i="44"/>
  <c r="G62" i="44"/>
  <c r="K62" i="44" s="1"/>
  <c r="J61" i="44"/>
  <c r="I61" i="44"/>
  <c r="G61" i="44"/>
  <c r="K61" i="44" s="1"/>
  <c r="J60" i="44"/>
  <c r="I60" i="44"/>
  <c r="G60" i="44"/>
  <c r="K60" i="44" s="1"/>
  <c r="J59" i="44"/>
  <c r="I59" i="44"/>
  <c r="G59" i="44"/>
  <c r="K59" i="44" s="1"/>
  <c r="J58" i="44"/>
  <c r="I58" i="44"/>
  <c r="G58" i="44"/>
  <c r="K58" i="44" s="1"/>
  <c r="J57" i="44"/>
  <c r="I57" i="44"/>
  <c r="G57" i="44"/>
  <c r="J56" i="44"/>
  <c r="I56" i="44"/>
  <c r="G56" i="44"/>
  <c r="J55" i="44"/>
  <c r="I55" i="44"/>
  <c r="G55" i="44"/>
  <c r="K55" i="44" s="1"/>
  <c r="J54" i="44"/>
  <c r="I54" i="44"/>
  <c r="G54" i="44"/>
  <c r="K54" i="44" s="1"/>
  <c r="J52" i="44"/>
  <c r="I52" i="44"/>
  <c r="G52" i="44"/>
  <c r="K52" i="44" s="1"/>
  <c r="J51" i="44"/>
  <c r="I51" i="44"/>
  <c r="G51" i="44"/>
  <c r="K51" i="44" s="1"/>
  <c r="J50" i="44"/>
  <c r="I50" i="44"/>
  <c r="G50" i="44"/>
  <c r="K50" i="44" s="1"/>
  <c r="J49" i="44"/>
  <c r="I49" i="44"/>
  <c r="G49" i="44"/>
  <c r="K49" i="44" s="1"/>
  <c r="J48" i="44"/>
  <c r="I48" i="44"/>
  <c r="G48" i="44"/>
  <c r="K48" i="44" s="1"/>
  <c r="J47" i="44"/>
  <c r="I47" i="44"/>
  <c r="G47" i="44"/>
  <c r="K47" i="44" s="1"/>
  <c r="J46" i="44"/>
  <c r="I46" i="44"/>
  <c r="G46" i="44"/>
  <c r="J45" i="44"/>
  <c r="I45" i="44"/>
  <c r="G45" i="44"/>
  <c r="K44" i="44"/>
  <c r="J44" i="44"/>
  <c r="I44" i="44"/>
  <c r="G44" i="44"/>
  <c r="J43" i="44"/>
  <c r="I43" i="44"/>
  <c r="G43" i="44"/>
  <c r="K43" i="44" s="1"/>
  <c r="J41" i="44"/>
  <c r="I41" i="44"/>
  <c r="G41" i="44"/>
  <c r="K41" i="44" s="1"/>
  <c r="J40" i="44"/>
  <c r="I40" i="44"/>
  <c r="G40" i="44"/>
  <c r="K40" i="44" s="1"/>
  <c r="K39" i="44"/>
  <c r="J39" i="44"/>
  <c r="I39" i="44"/>
  <c r="G39" i="44"/>
  <c r="J38" i="44"/>
  <c r="I38" i="44"/>
  <c r="G38" i="44"/>
  <c r="K38" i="44" s="1"/>
  <c r="J37" i="44"/>
  <c r="I37" i="44"/>
  <c r="G37" i="44"/>
  <c r="J36" i="44"/>
  <c r="I36" i="44"/>
  <c r="G36" i="44"/>
  <c r="K36" i="44" s="1"/>
  <c r="J35" i="44"/>
  <c r="I35" i="44"/>
  <c r="G35" i="44"/>
  <c r="J34" i="44"/>
  <c r="I34" i="44"/>
  <c r="G34" i="44"/>
  <c r="J33" i="44"/>
  <c r="I33" i="44"/>
  <c r="G33" i="44"/>
  <c r="K33" i="44" s="1"/>
  <c r="J32" i="44"/>
  <c r="I32" i="44"/>
  <c r="G32" i="44"/>
  <c r="K32" i="44" s="1"/>
  <c r="W29" i="43" l="1"/>
  <c r="W35" i="43"/>
  <c r="W37" i="43"/>
  <c r="W40" i="43"/>
  <c r="BG31" i="43"/>
  <c r="BG33" i="43"/>
  <c r="W32" i="43"/>
  <c r="K18" i="43"/>
  <c r="K22" i="43"/>
  <c r="W18" i="43"/>
  <c r="W20" i="43"/>
  <c r="W24" i="43"/>
  <c r="S39" i="43"/>
  <c r="AU38" i="43"/>
  <c r="BG28" i="43"/>
  <c r="BG32" i="43"/>
  <c r="K32" i="43"/>
  <c r="G39" i="43"/>
  <c r="K33" i="43"/>
  <c r="W34" i="43"/>
  <c r="AU35" i="43"/>
  <c r="AU37" i="43"/>
  <c r="BE26" i="43"/>
  <c r="BG29" i="43"/>
  <c r="BG40" i="43"/>
  <c r="BG42" i="43"/>
  <c r="BG44" i="43"/>
  <c r="BG46" i="43"/>
  <c r="BG48" i="43"/>
  <c r="K23" i="43"/>
  <c r="K45" i="43"/>
  <c r="G50" i="43"/>
  <c r="W31" i="43"/>
  <c r="W33" i="43"/>
  <c r="W43" i="43"/>
  <c r="AI32" i="43"/>
  <c r="AI38" i="43"/>
  <c r="AU28" i="43"/>
  <c r="BG30" i="43"/>
  <c r="I39" i="43"/>
  <c r="W17" i="43"/>
  <c r="W23" i="43"/>
  <c r="W25" i="43"/>
  <c r="W44" i="43"/>
  <c r="W46" i="43"/>
  <c r="W48" i="43"/>
  <c r="AI29" i="43"/>
  <c r="AI35" i="43"/>
  <c r="AI40" i="43"/>
  <c r="AI42" i="43"/>
  <c r="AI44" i="43"/>
  <c r="AI46" i="43"/>
  <c r="AI48" i="43"/>
  <c r="AU16" i="43"/>
  <c r="AU18" i="43"/>
  <c r="AU20" i="43"/>
  <c r="AU22" i="43"/>
  <c r="AU24" i="43"/>
  <c r="I50" i="43"/>
  <c r="AG39" i="43"/>
  <c r="BC26" i="43"/>
  <c r="BC39" i="43"/>
  <c r="AS50" i="43"/>
  <c r="AU40" i="43"/>
  <c r="AU42" i="43"/>
  <c r="BG66" i="44"/>
  <c r="BG69" i="44"/>
  <c r="BG71" i="44"/>
  <c r="BG68" i="44"/>
  <c r="BG72" i="44"/>
  <c r="BG67" i="44"/>
  <c r="BC42" i="44"/>
  <c r="BG41" i="44"/>
  <c r="BG47" i="44"/>
  <c r="BG58" i="44"/>
  <c r="BG70" i="44"/>
  <c r="BG19" i="44"/>
  <c r="BC53" i="44"/>
  <c r="BG54" i="44"/>
  <c r="BE53" i="44"/>
  <c r="BC64" i="44"/>
  <c r="BG65" i="44"/>
  <c r="BC31" i="44"/>
  <c r="BG28" i="44"/>
  <c r="BE31" i="44"/>
  <c r="BE42" i="44"/>
  <c r="BG35" i="44"/>
  <c r="BG61" i="44"/>
  <c r="BG73" i="44"/>
  <c r="AQ53" i="44"/>
  <c r="AU54" i="44"/>
  <c r="AU56" i="44"/>
  <c r="AU35" i="44"/>
  <c r="AU37" i="44"/>
  <c r="AU39" i="44"/>
  <c r="AU59" i="44"/>
  <c r="AI18" i="44"/>
  <c r="AI27" i="44"/>
  <c r="AI29" i="44"/>
  <c r="AI46" i="44"/>
  <c r="AI57" i="44"/>
  <c r="AI59" i="44"/>
  <c r="AI38" i="44"/>
  <c r="AI63" i="44"/>
  <c r="AI66" i="44"/>
  <c r="AI68" i="44"/>
  <c r="AI26" i="44"/>
  <c r="AI30" i="44"/>
  <c r="AI49" i="44"/>
  <c r="AI56" i="44"/>
  <c r="AI58" i="44"/>
  <c r="AI72" i="44"/>
  <c r="AI37" i="44"/>
  <c r="AI65" i="44"/>
  <c r="W17" i="44"/>
  <c r="W19" i="44"/>
  <c r="W26" i="44"/>
  <c r="W28" i="44"/>
  <c r="W30" i="44"/>
  <c r="W39" i="44"/>
  <c r="W44" i="44"/>
  <c r="W46" i="44"/>
  <c r="W48" i="44"/>
  <c r="W50" i="44"/>
  <c r="W52" i="44"/>
  <c r="S64" i="44"/>
  <c r="W60" i="44"/>
  <c r="W27" i="44"/>
  <c r="W29" i="44"/>
  <c r="S42" i="44"/>
  <c r="W36" i="44"/>
  <c r="W45" i="44"/>
  <c r="W47" i="44"/>
  <c r="W49" i="44"/>
  <c r="W51" i="44"/>
  <c r="W61" i="44"/>
  <c r="BG18" i="43"/>
  <c r="BG20" i="43"/>
  <c r="BG22" i="43"/>
  <c r="BG24" i="43"/>
  <c r="BG36" i="43"/>
  <c r="BE39" i="43"/>
  <c r="BG45" i="43"/>
  <c r="BG47" i="43"/>
  <c r="BG49" i="43"/>
  <c r="BG38" i="43"/>
  <c r="BG17" i="43"/>
  <c r="BG19" i="43"/>
  <c r="BG21" i="43"/>
  <c r="BG23" i="43"/>
  <c r="BG25" i="43"/>
  <c r="AU17" i="43"/>
  <c r="AU19" i="43"/>
  <c r="AU21" i="43"/>
  <c r="AU23" i="43"/>
  <c r="AU25" i="43"/>
  <c r="AU33" i="43"/>
  <c r="AU44" i="43"/>
  <c r="AU46" i="43"/>
  <c r="AU48" i="43"/>
  <c r="AU30" i="43"/>
  <c r="AQ39" i="43"/>
  <c r="AU32" i="43"/>
  <c r="AS26" i="43"/>
  <c r="AU27" i="43"/>
  <c r="AU36" i="43"/>
  <c r="AQ50" i="43"/>
  <c r="AU43" i="43"/>
  <c r="AU45" i="43"/>
  <c r="AU47" i="43"/>
  <c r="AU49" i="43"/>
  <c r="AI33" i="43"/>
  <c r="AE50" i="43"/>
  <c r="AI43" i="43"/>
  <c r="AI45" i="43"/>
  <c r="AI47" i="43"/>
  <c r="AI49" i="43"/>
  <c r="AE26" i="43"/>
  <c r="AI18" i="43"/>
  <c r="AI20" i="43"/>
  <c r="AI22" i="43"/>
  <c r="AI24" i="43"/>
  <c r="AE39" i="43"/>
  <c r="AG26" i="43"/>
  <c r="W19" i="43"/>
  <c r="U39" i="43"/>
  <c r="W21" i="43"/>
  <c r="W36" i="43"/>
  <c r="U50" i="43"/>
  <c r="W42" i="43"/>
  <c r="S26" i="43"/>
  <c r="U26" i="43"/>
  <c r="W22" i="43"/>
  <c r="W30" i="43"/>
  <c r="W41" i="43"/>
  <c r="K16" i="43"/>
  <c r="I26" i="43"/>
  <c r="G26" i="43"/>
  <c r="BG16" i="43"/>
  <c r="BG27" i="43"/>
  <c r="AS39" i="43"/>
  <c r="AQ26" i="43"/>
  <c r="AU41" i="43"/>
  <c r="AI16" i="43"/>
  <c r="AI27" i="43"/>
  <c r="AI41" i="43"/>
  <c r="W16" i="43"/>
  <c r="W27" i="43"/>
  <c r="K41" i="43"/>
  <c r="K29" i="43"/>
  <c r="K35" i="43"/>
  <c r="K37" i="43"/>
  <c r="K43" i="43"/>
  <c r="K38" i="43"/>
  <c r="K31" i="43"/>
  <c r="K49" i="43"/>
  <c r="K17" i="43"/>
  <c r="K26" i="43" s="1"/>
  <c r="K40" i="43"/>
  <c r="AU17" i="44"/>
  <c r="AU19" i="44"/>
  <c r="AU26" i="44"/>
  <c r="AU28" i="44"/>
  <c r="AU30" i="44"/>
  <c r="AU41" i="44"/>
  <c r="AU44" i="44"/>
  <c r="AU46" i="44"/>
  <c r="AU48" i="44"/>
  <c r="AU50" i="44"/>
  <c r="AU52" i="44"/>
  <c r="AU58" i="44"/>
  <c r="AU66" i="44"/>
  <c r="AU68" i="44"/>
  <c r="AU70" i="44"/>
  <c r="AU72" i="44"/>
  <c r="AU74" i="44"/>
  <c r="AS53" i="44"/>
  <c r="AS64" i="44"/>
  <c r="AQ64" i="44"/>
  <c r="AU18" i="44"/>
  <c r="AU25" i="44"/>
  <c r="AU27" i="44"/>
  <c r="AU29" i="44"/>
  <c r="AQ42" i="44"/>
  <c r="AU45" i="44"/>
  <c r="AU47" i="44"/>
  <c r="AU49" i="44"/>
  <c r="AU51" i="44"/>
  <c r="AU65" i="44"/>
  <c r="AU67" i="44"/>
  <c r="AU69" i="44"/>
  <c r="AU71" i="44"/>
  <c r="AU73" i="44"/>
  <c r="K35" i="44"/>
  <c r="K45" i="44"/>
  <c r="K57" i="44"/>
  <c r="K71" i="44"/>
  <c r="K37" i="44"/>
  <c r="K63" i="44"/>
  <c r="K34" i="44"/>
  <c r="K46" i="44"/>
  <c r="K56" i="44"/>
  <c r="K70" i="44"/>
  <c r="U42" i="44"/>
  <c r="W41" i="44"/>
  <c r="U53" i="44"/>
  <c r="W55" i="44"/>
  <c r="W34" i="44"/>
  <c r="W57" i="44"/>
  <c r="S53" i="44"/>
  <c r="W40" i="44"/>
  <c r="W54" i="44"/>
  <c r="W63" i="44"/>
  <c r="W35" i="44"/>
  <c r="W58" i="44"/>
  <c r="AI25" i="44"/>
  <c r="AE42" i="44"/>
  <c r="AE53" i="44"/>
  <c r="AI62" i="44"/>
  <c r="AI70" i="44"/>
  <c r="AE31" i="44"/>
  <c r="AG42" i="44"/>
  <c r="AG53" i="44"/>
  <c r="AG64" i="44"/>
  <c r="AI17" i="44"/>
  <c r="AI67" i="44"/>
  <c r="AG31" i="44"/>
  <c r="AI19" i="44"/>
  <c r="AI39" i="44"/>
  <c r="AI45" i="44"/>
  <c r="AI54" i="44"/>
  <c r="AI71" i="44"/>
  <c r="AI28" i="44"/>
  <c r="AI36" i="44"/>
  <c r="AI47" i="44"/>
  <c r="AE64" i="44"/>
  <c r="AI73" i="44"/>
  <c r="BG64" i="44"/>
  <c r="BG16" i="44"/>
  <c r="BG44" i="44"/>
  <c r="BG32" i="44"/>
  <c r="BG55" i="44"/>
  <c r="AU16" i="44"/>
  <c r="AU32" i="44"/>
  <c r="AU42" i="44" s="1"/>
  <c r="AU55" i="44"/>
  <c r="AU43" i="44"/>
  <c r="AI33" i="44"/>
  <c r="AI42" i="44" s="1"/>
  <c r="AI16" i="44"/>
  <c r="AI44" i="44"/>
  <c r="W31" i="44"/>
  <c r="U64" i="44"/>
  <c r="S31" i="44"/>
  <c r="W32" i="44"/>
  <c r="W43" i="44"/>
  <c r="K39" i="43" l="1"/>
  <c r="W50" i="43"/>
  <c r="BG39" i="43"/>
  <c r="AU26" i="43"/>
  <c r="AI39" i="43"/>
  <c r="AI50" i="43"/>
  <c r="BG42" i="44"/>
  <c r="BG53" i="44"/>
  <c r="BG31" i="44"/>
  <c r="AU64" i="44"/>
  <c r="AI64" i="44"/>
  <c r="W53" i="44"/>
  <c r="W64" i="44"/>
  <c r="BG26" i="43"/>
  <c r="AU39" i="43"/>
  <c r="AI26" i="43"/>
  <c r="W39" i="43"/>
  <c r="W26" i="43"/>
  <c r="K50" i="43"/>
  <c r="AU50" i="43"/>
  <c r="AU31" i="44"/>
  <c r="AU53" i="44"/>
  <c r="W42" i="44"/>
  <c r="AI53" i="44"/>
  <c r="AI31" i="44"/>
  <c r="K46" i="42" l="1"/>
  <c r="K45" i="42"/>
  <c r="K44" i="42"/>
  <c r="K43" i="42"/>
  <c r="K46" i="40"/>
  <c r="K45" i="40"/>
  <c r="K44" i="40"/>
  <c r="K43" i="40"/>
  <c r="K46" i="46"/>
  <c r="K45" i="46"/>
  <c r="K44" i="46"/>
  <c r="K43" i="46"/>
  <c r="K46" i="41"/>
  <c r="K45" i="41"/>
  <c r="K44" i="41"/>
  <c r="K43" i="41"/>
  <c r="K46" i="12"/>
  <c r="K45" i="12"/>
  <c r="K44" i="12"/>
  <c r="K43" i="12"/>
  <c r="I15" i="7" l="1"/>
  <c r="B52" i="4" l="1"/>
  <c r="K41" i="41" l="1"/>
  <c r="K40" i="41"/>
  <c r="K39" i="41"/>
  <c r="K38" i="41"/>
  <c r="K37" i="41"/>
  <c r="K36" i="41"/>
  <c r="K35" i="41"/>
  <c r="K34" i="41"/>
  <c r="K33" i="41"/>
  <c r="K32" i="41"/>
  <c r="K30" i="41"/>
  <c r="K29" i="41"/>
  <c r="K28" i="41"/>
  <c r="K41" i="42"/>
  <c r="K40" i="42"/>
  <c r="K39" i="42"/>
  <c r="K38" i="42"/>
  <c r="K37" i="42"/>
  <c r="K36" i="42"/>
  <c r="K35" i="42"/>
  <c r="K34" i="42"/>
  <c r="K33" i="42"/>
  <c r="K32" i="42"/>
  <c r="K30" i="42"/>
  <c r="K29" i="42"/>
  <c r="K28" i="42"/>
  <c r="K41" i="40"/>
  <c r="K40" i="40"/>
  <c r="K39" i="40"/>
  <c r="K38" i="40"/>
  <c r="K37" i="40"/>
  <c r="K36" i="40"/>
  <c r="K35" i="40"/>
  <c r="K34" i="40"/>
  <c r="K33" i="40"/>
  <c r="K32" i="40"/>
  <c r="K30" i="40"/>
  <c r="K29" i="40"/>
  <c r="K28" i="40"/>
  <c r="K41" i="46"/>
  <c r="K40" i="46"/>
  <c r="K39" i="46"/>
  <c r="K38" i="46"/>
  <c r="K37" i="46"/>
  <c r="K36" i="46"/>
  <c r="K35" i="46"/>
  <c r="K34" i="46"/>
  <c r="K33" i="46"/>
  <c r="K32" i="46"/>
  <c r="K30" i="46"/>
  <c r="K29" i="46"/>
  <c r="K28" i="46"/>
  <c r="K41" i="12"/>
  <c r="K40" i="12"/>
  <c r="K39" i="12"/>
  <c r="K38" i="12"/>
  <c r="K37" i="12"/>
  <c r="K36" i="12"/>
  <c r="K35" i="12"/>
  <c r="K34" i="12"/>
  <c r="K33" i="12"/>
  <c r="K32" i="12"/>
  <c r="K30" i="12"/>
  <c r="K29" i="12"/>
  <c r="K28" i="12"/>
  <c r="K26" i="42"/>
  <c r="K25" i="42"/>
  <c r="K24" i="42"/>
  <c r="K23" i="42"/>
  <c r="K22" i="42"/>
  <c r="K21" i="42"/>
  <c r="K20" i="42"/>
  <c r="K19" i="42"/>
  <c r="K26" i="40"/>
  <c r="K25" i="40"/>
  <c r="K24" i="40"/>
  <c r="K23" i="40"/>
  <c r="K22" i="40"/>
  <c r="K21" i="40"/>
  <c r="K20" i="40"/>
  <c r="K19" i="40"/>
  <c r="K26" i="46"/>
  <c r="K25" i="46"/>
  <c r="K24" i="46"/>
  <c r="K23" i="46"/>
  <c r="K22" i="46"/>
  <c r="K21" i="46"/>
  <c r="K20" i="46"/>
  <c r="K19" i="46"/>
  <c r="K26" i="41"/>
  <c r="K25" i="41"/>
  <c r="K24" i="41"/>
  <c r="K23" i="41"/>
  <c r="K22" i="41"/>
  <c r="K21" i="41"/>
  <c r="K20" i="41"/>
  <c r="K19" i="41"/>
  <c r="K20" i="12"/>
  <c r="K21" i="12"/>
  <c r="K22" i="12"/>
  <c r="K23" i="12"/>
  <c r="K24" i="12"/>
  <c r="K25" i="12"/>
  <c r="K26" i="12"/>
  <c r="K19" i="12"/>
  <c r="J41" i="7" l="1"/>
  <c r="T44" i="7" s="1"/>
  <c r="T43" i="7"/>
  <c r="T42" i="7"/>
  <c r="T29" i="7" l="1"/>
  <c r="M17" i="46" l="1"/>
  <c r="D40" i="15" l="1"/>
  <c r="F40" i="15" s="1"/>
  <c r="D34" i="15"/>
  <c r="F34" i="15" s="1"/>
  <c r="D28" i="15"/>
  <c r="F28" i="15" s="1"/>
  <c r="D22" i="15"/>
  <c r="F22" i="15" s="1"/>
  <c r="M17" i="41" l="1"/>
  <c r="G23" i="4"/>
  <c r="G22" i="4"/>
  <c r="G21" i="4"/>
  <c r="G16" i="4"/>
  <c r="K12" i="4"/>
  <c r="G12" i="4"/>
  <c r="G11" i="4"/>
  <c r="G10" i="4"/>
  <c r="G13" i="4"/>
  <c r="G19" i="4"/>
  <c r="G18" i="4"/>
  <c r="G9" i="4" l="1"/>
  <c r="N8" i="18" l="1"/>
  <c r="M46" i="46" l="1"/>
  <c r="M45" i="46"/>
  <c r="M44" i="46"/>
  <c r="M43" i="46"/>
  <c r="M41" i="46"/>
  <c r="M40" i="46"/>
  <c r="M39" i="46"/>
  <c r="M38" i="46"/>
  <c r="M37" i="46"/>
  <c r="M36" i="46"/>
  <c r="M35" i="46"/>
  <c r="M34" i="46"/>
  <c r="M33" i="46"/>
  <c r="M32" i="46"/>
  <c r="M30" i="46"/>
  <c r="M29" i="46"/>
  <c r="M28" i="46"/>
  <c r="M26" i="46"/>
  <c r="M25" i="46"/>
  <c r="M24" i="46"/>
  <c r="M23" i="46"/>
  <c r="M22" i="46"/>
  <c r="M21" i="46"/>
  <c r="M20" i="46"/>
  <c r="M19" i="46"/>
  <c r="M18" i="46"/>
  <c r="M46" i="40"/>
  <c r="M45" i="40"/>
  <c r="M44" i="40"/>
  <c r="M43" i="40"/>
  <c r="M41" i="40"/>
  <c r="M40" i="40"/>
  <c r="M39" i="40"/>
  <c r="M38" i="40"/>
  <c r="M37" i="40"/>
  <c r="M36" i="40"/>
  <c r="M35" i="40"/>
  <c r="M34" i="40"/>
  <c r="M33" i="40"/>
  <c r="M32" i="40"/>
  <c r="M30" i="40"/>
  <c r="M29" i="40"/>
  <c r="M28" i="40"/>
  <c r="M26" i="40"/>
  <c r="M25" i="40"/>
  <c r="M24" i="40"/>
  <c r="M23" i="40"/>
  <c r="M22" i="40"/>
  <c r="M21" i="40"/>
  <c r="M20" i="40"/>
  <c r="M19" i="40"/>
  <c r="M18" i="40"/>
  <c r="M46" i="42"/>
  <c r="M45" i="42"/>
  <c r="M44" i="42"/>
  <c r="M43" i="42"/>
  <c r="M41" i="42"/>
  <c r="M40" i="42"/>
  <c r="M39" i="42"/>
  <c r="M38" i="42"/>
  <c r="M37" i="42"/>
  <c r="M36" i="42"/>
  <c r="M35" i="42"/>
  <c r="M34" i="42"/>
  <c r="M33" i="42"/>
  <c r="M32" i="42"/>
  <c r="M30" i="42"/>
  <c r="M29" i="42"/>
  <c r="M28" i="42"/>
  <c r="M26" i="42"/>
  <c r="M25" i="42"/>
  <c r="M24" i="42"/>
  <c r="M23" i="42"/>
  <c r="M22" i="42"/>
  <c r="M21" i="42"/>
  <c r="M20" i="42"/>
  <c r="M19" i="42"/>
  <c r="M18" i="42"/>
  <c r="M46" i="41"/>
  <c r="M45" i="41"/>
  <c r="M44" i="41"/>
  <c r="M43" i="41"/>
  <c r="M41" i="41"/>
  <c r="M40" i="41"/>
  <c r="M39" i="41"/>
  <c r="M38" i="41"/>
  <c r="M37" i="41"/>
  <c r="M36" i="41"/>
  <c r="M35" i="41"/>
  <c r="M34" i="41"/>
  <c r="M33" i="41"/>
  <c r="M32" i="41"/>
  <c r="M30" i="41"/>
  <c r="M29" i="41"/>
  <c r="M28" i="41"/>
  <c r="M26" i="41"/>
  <c r="M25" i="41"/>
  <c r="M24" i="41"/>
  <c r="M23" i="41"/>
  <c r="M22" i="41"/>
  <c r="M21" i="41"/>
  <c r="M20" i="41"/>
  <c r="M19" i="41"/>
  <c r="M18" i="41"/>
  <c r="BE50" i="43"/>
  <c r="U51" i="43"/>
  <c r="M47" i="41" s="1"/>
  <c r="AS51" i="43"/>
  <c r="M47" i="40" s="1"/>
  <c r="BG75" i="44"/>
  <c r="U75" i="44"/>
  <c r="AS75" i="44"/>
  <c r="AU75" i="44"/>
  <c r="AG75" i="44"/>
  <c r="AI75" i="44"/>
  <c r="S75" i="44"/>
  <c r="I75" i="44"/>
  <c r="K75" i="44"/>
  <c r="I64" i="44"/>
  <c r="G64" i="44"/>
  <c r="I53" i="44"/>
  <c r="G53" i="44"/>
  <c r="I42" i="44"/>
  <c r="K42" i="44"/>
  <c r="AS76" i="44"/>
  <c r="M50" i="40" s="1"/>
  <c r="M51" i="40" s="1"/>
  <c r="J30" i="44"/>
  <c r="I30" i="44"/>
  <c r="G30" i="44"/>
  <c r="K30" i="44" s="1"/>
  <c r="J29" i="44"/>
  <c r="I29" i="44"/>
  <c r="G29" i="44"/>
  <c r="J28" i="44"/>
  <c r="I28" i="44"/>
  <c r="G28" i="44"/>
  <c r="K28" i="44" s="1"/>
  <c r="J27" i="44"/>
  <c r="I27" i="44"/>
  <c r="G27" i="44"/>
  <c r="J26" i="44"/>
  <c r="I26" i="44"/>
  <c r="G26" i="44"/>
  <c r="K26" i="44" s="1"/>
  <c r="J25" i="44"/>
  <c r="I25" i="44"/>
  <c r="G25" i="44"/>
  <c r="J19" i="44"/>
  <c r="I19" i="44"/>
  <c r="G19" i="44"/>
  <c r="K19" i="44" s="1"/>
  <c r="J18" i="44"/>
  <c r="I18" i="44"/>
  <c r="G18" i="44"/>
  <c r="J17" i="44"/>
  <c r="I17" i="44"/>
  <c r="G17" i="44"/>
  <c r="K17" i="44" s="1"/>
  <c r="U76" i="44"/>
  <c r="M50" i="41" s="1"/>
  <c r="M51" i="41" s="1"/>
  <c r="J16" i="44"/>
  <c r="I16" i="44"/>
  <c r="G16" i="44"/>
  <c r="I29" i="45"/>
  <c r="H29" i="45"/>
  <c r="F29" i="45"/>
  <c r="I28" i="45"/>
  <c r="H28" i="45"/>
  <c r="F28" i="45"/>
  <c r="I27" i="45"/>
  <c r="H27" i="45"/>
  <c r="F27" i="45"/>
  <c r="I26" i="45"/>
  <c r="H26" i="45"/>
  <c r="F26" i="45"/>
  <c r="I25" i="45"/>
  <c r="H25" i="45"/>
  <c r="F25" i="45"/>
  <c r="I24" i="45"/>
  <c r="H24" i="45"/>
  <c r="F24" i="45"/>
  <c r="I23" i="45"/>
  <c r="H23" i="45"/>
  <c r="F23" i="45"/>
  <c r="I22" i="45"/>
  <c r="H22" i="45"/>
  <c r="F22" i="45"/>
  <c r="I21" i="45"/>
  <c r="H21" i="45"/>
  <c r="F21" i="45"/>
  <c r="I20" i="45"/>
  <c r="H20" i="45"/>
  <c r="F20" i="45"/>
  <c r="J20" i="45" s="1"/>
  <c r="I19" i="45"/>
  <c r="H19" i="45"/>
  <c r="F19" i="45"/>
  <c r="I18" i="45"/>
  <c r="H18" i="45"/>
  <c r="F18" i="45"/>
  <c r="I17" i="45"/>
  <c r="H17" i="45"/>
  <c r="F17" i="45"/>
  <c r="I16" i="45"/>
  <c r="H16" i="45"/>
  <c r="F16" i="45"/>
  <c r="J16" i="45" s="1"/>
  <c r="I15" i="45"/>
  <c r="H15" i="45"/>
  <c r="F15" i="45"/>
  <c r="I14" i="45"/>
  <c r="H14" i="45"/>
  <c r="F14" i="45"/>
  <c r="I13" i="45"/>
  <c r="H13" i="45"/>
  <c r="F13" i="45"/>
  <c r="I12" i="45"/>
  <c r="H12" i="45"/>
  <c r="F12" i="45"/>
  <c r="J12" i="45" s="1"/>
  <c r="I11" i="45"/>
  <c r="H11" i="45"/>
  <c r="F11" i="45"/>
  <c r="N314" i="18"/>
  <c r="M314" i="18"/>
  <c r="L314" i="18"/>
  <c r="N313" i="18"/>
  <c r="M313" i="18"/>
  <c r="L313" i="18"/>
  <c r="N312" i="18"/>
  <c r="M312" i="18"/>
  <c r="L312" i="18"/>
  <c r="N311" i="18"/>
  <c r="M311" i="18"/>
  <c r="L311" i="18"/>
  <c r="N310" i="18"/>
  <c r="M310" i="18"/>
  <c r="L310" i="18"/>
  <c r="N309" i="18"/>
  <c r="M309" i="18"/>
  <c r="L309" i="18"/>
  <c r="N308" i="18"/>
  <c r="M308" i="18"/>
  <c r="L308" i="18"/>
  <c r="N307" i="18"/>
  <c r="M307" i="18"/>
  <c r="L307" i="18"/>
  <c r="N306" i="18"/>
  <c r="M306" i="18"/>
  <c r="L306" i="18"/>
  <c r="N305" i="18"/>
  <c r="M305" i="18"/>
  <c r="L305" i="18"/>
  <c r="N304" i="18"/>
  <c r="M304" i="18"/>
  <c r="L304" i="18"/>
  <c r="N303" i="18"/>
  <c r="M303" i="18"/>
  <c r="L303" i="18"/>
  <c r="N302" i="18"/>
  <c r="M302" i="18"/>
  <c r="L302" i="18"/>
  <c r="N301" i="18"/>
  <c r="M301" i="18"/>
  <c r="L301" i="18"/>
  <c r="N300" i="18"/>
  <c r="M300" i="18"/>
  <c r="L300" i="18"/>
  <c r="N299" i="18"/>
  <c r="M299" i="18"/>
  <c r="L299" i="18"/>
  <c r="N298" i="18"/>
  <c r="M298" i="18"/>
  <c r="L298" i="18"/>
  <c r="N297" i="18"/>
  <c r="M297" i="18"/>
  <c r="L297" i="18"/>
  <c r="N296" i="18"/>
  <c r="M296" i="18"/>
  <c r="L296" i="18"/>
  <c r="N295" i="18"/>
  <c r="M295" i="18"/>
  <c r="L295" i="18"/>
  <c r="N294" i="18"/>
  <c r="M294" i="18"/>
  <c r="L294" i="18"/>
  <c r="N293" i="18"/>
  <c r="M293" i="18"/>
  <c r="L293" i="18"/>
  <c r="N292" i="18"/>
  <c r="M292" i="18"/>
  <c r="L292" i="18"/>
  <c r="N291" i="18"/>
  <c r="M291" i="18"/>
  <c r="L291" i="18"/>
  <c r="N290" i="18"/>
  <c r="M290" i="18"/>
  <c r="L290" i="18"/>
  <c r="N289" i="18"/>
  <c r="M289" i="18"/>
  <c r="L289" i="18"/>
  <c r="N288" i="18"/>
  <c r="M288" i="18"/>
  <c r="L288" i="18"/>
  <c r="N287" i="18"/>
  <c r="M287" i="18"/>
  <c r="L287" i="18"/>
  <c r="N286" i="18"/>
  <c r="M286" i="18"/>
  <c r="L286" i="18"/>
  <c r="N285" i="18"/>
  <c r="M285" i="18"/>
  <c r="L285" i="18"/>
  <c r="N284" i="18"/>
  <c r="M284" i="18"/>
  <c r="L284" i="18"/>
  <c r="N283" i="18"/>
  <c r="M283" i="18"/>
  <c r="L283" i="18"/>
  <c r="N282" i="18"/>
  <c r="M282" i="18"/>
  <c r="L282" i="18"/>
  <c r="N281" i="18"/>
  <c r="M281" i="18"/>
  <c r="L281" i="18"/>
  <c r="N280" i="18"/>
  <c r="M280" i="18"/>
  <c r="L280" i="18"/>
  <c r="N279" i="18"/>
  <c r="M279" i="18"/>
  <c r="L279" i="18"/>
  <c r="N278" i="18"/>
  <c r="M278" i="18"/>
  <c r="L278" i="18"/>
  <c r="N277" i="18"/>
  <c r="M277" i="18"/>
  <c r="L277" i="18"/>
  <c r="N276" i="18"/>
  <c r="M276" i="18"/>
  <c r="L276" i="18"/>
  <c r="N275" i="18"/>
  <c r="M275" i="18"/>
  <c r="L275" i="18"/>
  <c r="N274" i="18"/>
  <c r="M274" i="18"/>
  <c r="L274" i="18"/>
  <c r="N273" i="18"/>
  <c r="M273" i="18"/>
  <c r="L273" i="18"/>
  <c r="N272" i="18"/>
  <c r="M272" i="18"/>
  <c r="L272" i="18"/>
  <c r="N271" i="18"/>
  <c r="M271" i="18"/>
  <c r="L271" i="18"/>
  <c r="N270" i="18"/>
  <c r="M270" i="18"/>
  <c r="L270" i="18"/>
  <c r="N269" i="18"/>
  <c r="M269" i="18"/>
  <c r="L269" i="18"/>
  <c r="N268" i="18"/>
  <c r="M268" i="18"/>
  <c r="L268" i="18"/>
  <c r="N267" i="18"/>
  <c r="M267" i="18"/>
  <c r="L267" i="18"/>
  <c r="N266" i="18"/>
  <c r="M266" i="18"/>
  <c r="L266" i="18"/>
  <c r="N265" i="18"/>
  <c r="M265" i="18"/>
  <c r="L265" i="18"/>
  <c r="N264" i="18"/>
  <c r="M264" i="18"/>
  <c r="L264" i="18"/>
  <c r="N263" i="18"/>
  <c r="M263" i="18"/>
  <c r="L263" i="18"/>
  <c r="N262" i="18"/>
  <c r="M262" i="18"/>
  <c r="L262" i="18"/>
  <c r="N261" i="18"/>
  <c r="M261" i="18"/>
  <c r="L261" i="18"/>
  <c r="N260" i="18"/>
  <c r="M260" i="18"/>
  <c r="L260" i="18"/>
  <c r="N259" i="18"/>
  <c r="M259" i="18"/>
  <c r="L259" i="18"/>
  <c r="N258" i="18"/>
  <c r="M258" i="18"/>
  <c r="L258" i="18"/>
  <c r="N257" i="18"/>
  <c r="M257" i="18"/>
  <c r="L257" i="18"/>
  <c r="N256" i="18"/>
  <c r="M256" i="18"/>
  <c r="L256" i="18"/>
  <c r="N255" i="18"/>
  <c r="M255" i="18"/>
  <c r="L255" i="18"/>
  <c r="N254" i="18"/>
  <c r="M254" i="18"/>
  <c r="L254" i="18"/>
  <c r="N253" i="18"/>
  <c r="M253" i="18"/>
  <c r="L253" i="18"/>
  <c r="N252" i="18"/>
  <c r="M252" i="18"/>
  <c r="L252" i="18"/>
  <c r="N251" i="18"/>
  <c r="M251" i="18"/>
  <c r="L251" i="18"/>
  <c r="N250" i="18"/>
  <c r="M250" i="18"/>
  <c r="L250" i="18"/>
  <c r="N249" i="18"/>
  <c r="M249" i="18"/>
  <c r="L249" i="18"/>
  <c r="N248" i="18"/>
  <c r="M248" i="18"/>
  <c r="L248" i="18"/>
  <c r="N247" i="18"/>
  <c r="M247" i="18"/>
  <c r="L247" i="18"/>
  <c r="N246" i="18"/>
  <c r="M246" i="18"/>
  <c r="L246" i="18"/>
  <c r="N245" i="18"/>
  <c r="M245" i="18"/>
  <c r="L245" i="18"/>
  <c r="N244" i="18"/>
  <c r="M244" i="18"/>
  <c r="L244" i="18"/>
  <c r="N243" i="18"/>
  <c r="M243" i="18"/>
  <c r="L243" i="18"/>
  <c r="N242" i="18"/>
  <c r="M242" i="18"/>
  <c r="L242" i="18"/>
  <c r="N241" i="18"/>
  <c r="M241" i="18"/>
  <c r="L241" i="18"/>
  <c r="N240" i="18"/>
  <c r="M240" i="18"/>
  <c r="L240" i="18"/>
  <c r="N239" i="18"/>
  <c r="M239" i="18"/>
  <c r="L239" i="18"/>
  <c r="N238" i="18"/>
  <c r="M238" i="18"/>
  <c r="L238" i="18"/>
  <c r="N237" i="18"/>
  <c r="M237" i="18"/>
  <c r="L237" i="18"/>
  <c r="N236" i="18"/>
  <c r="M236" i="18"/>
  <c r="L236" i="18"/>
  <c r="N235" i="18"/>
  <c r="M235" i="18"/>
  <c r="L235" i="18"/>
  <c r="N234" i="18"/>
  <c r="M234" i="18"/>
  <c r="L234" i="18"/>
  <c r="N233" i="18"/>
  <c r="M233" i="18"/>
  <c r="L233" i="18"/>
  <c r="N232" i="18"/>
  <c r="M232" i="18"/>
  <c r="L232" i="18"/>
  <c r="N231" i="18"/>
  <c r="M231" i="18"/>
  <c r="L231" i="18"/>
  <c r="N230" i="18"/>
  <c r="M230" i="18"/>
  <c r="L230" i="18"/>
  <c r="N229" i="18"/>
  <c r="M229" i="18"/>
  <c r="L229" i="18"/>
  <c r="N228" i="18"/>
  <c r="M228" i="18"/>
  <c r="L228" i="18"/>
  <c r="N227" i="18"/>
  <c r="M227" i="18"/>
  <c r="L227" i="18"/>
  <c r="N226" i="18"/>
  <c r="M226" i="18"/>
  <c r="L226" i="18"/>
  <c r="N225" i="18"/>
  <c r="M225" i="18"/>
  <c r="L225" i="18"/>
  <c r="N224" i="18"/>
  <c r="M224" i="18"/>
  <c r="L224" i="18"/>
  <c r="N223" i="18"/>
  <c r="M223" i="18"/>
  <c r="L223" i="18"/>
  <c r="N222" i="18"/>
  <c r="M222" i="18"/>
  <c r="L222" i="18"/>
  <c r="N221" i="18"/>
  <c r="M221" i="18"/>
  <c r="L221" i="18"/>
  <c r="N220" i="18"/>
  <c r="M220" i="18"/>
  <c r="L220" i="18"/>
  <c r="N219" i="18"/>
  <c r="M219" i="18"/>
  <c r="L219" i="18"/>
  <c r="N218" i="18"/>
  <c r="M218" i="18"/>
  <c r="L218" i="18"/>
  <c r="N217" i="18"/>
  <c r="M217" i="18"/>
  <c r="L217" i="18"/>
  <c r="N216" i="18"/>
  <c r="M216" i="18"/>
  <c r="L216" i="18"/>
  <c r="N215" i="18"/>
  <c r="M215" i="18"/>
  <c r="L215" i="18"/>
  <c r="N214" i="18"/>
  <c r="M214" i="18"/>
  <c r="L214" i="18"/>
  <c r="N213" i="18"/>
  <c r="M213" i="18"/>
  <c r="L213" i="18"/>
  <c r="N212" i="18"/>
  <c r="M212" i="18"/>
  <c r="L212" i="18"/>
  <c r="N211" i="18"/>
  <c r="M211" i="18"/>
  <c r="L211" i="18"/>
  <c r="N210" i="18"/>
  <c r="M210" i="18"/>
  <c r="L210" i="18"/>
  <c r="N209" i="18"/>
  <c r="M209" i="18"/>
  <c r="L209" i="18"/>
  <c r="N208" i="18"/>
  <c r="M208" i="18"/>
  <c r="L208" i="18"/>
  <c r="N207" i="18"/>
  <c r="M207" i="18"/>
  <c r="L207" i="18"/>
  <c r="N206" i="18"/>
  <c r="M206" i="18"/>
  <c r="L206" i="18"/>
  <c r="N205" i="18"/>
  <c r="M205" i="18"/>
  <c r="L205" i="18"/>
  <c r="N204" i="18"/>
  <c r="M204" i="18"/>
  <c r="L204" i="18"/>
  <c r="N203" i="18"/>
  <c r="M203" i="18"/>
  <c r="L203" i="18"/>
  <c r="N202" i="18"/>
  <c r="M202" i="18"/>
  <c r="L202" i="18"/>
  <c r="N201" i="18"/>
  <c r="M201" i="18"/>
  <c r="L201" i="18"/>
  <c r="N200" i="18"/>
  <c r="M200" i="18"/>
  <c r="L200" i="18"/>
  <c r="N199" i="18"/>
  <c r="M199" i="18"/>
  <c r="L199" i="18"/>
  <c r="N198" i="18"/>
  <c r="M198" i="18"/>
  <c r="L198" i="18"/>
  <c r="N197" i="18"/>
  <c r="M197" i="18"/>
  <c r="L197" i="18"/>
  <c r="N196" i="18"/>
  <c r="M196" i="18"/>
  <c r="L196" i="18"/>
  <c r="N195" i="18"/>
  <c r="M195" i="18"/>
  <c r="L195" i="18"/>
  <c r="N194" i="18"/>
  <c r="M194" i="18"/>
  <c r="L194" i="18"/>
  <c r="N193" i="18"/>
  <c r="M193" i="18"/>
  <c r="L193" i="18"/>
  <c r="N192" i="18"/>
  <c r="M192" i="18"/>
  <c r="L192" i="18"/>
  <c r="N191" i="18"/>
  <c r="M191" i="18"/>
  <c r="L191" i="18"/>
  <c r="N190" i="18"/>
  <c r="M190" i="18"/>
  <c r="L190" i="18"/>
  <c r="N189" i="18"/>
  <c r="M189" i="18"/>
  <c r="L189" i="18"/>
  <c r="N188" i="18"/>
  <c r="M188" i="18"/>
  <c r="L188" i="18"/>
  <c r="N187" i="18"/>
  <c r="M187" i="18"/>
  <c r="L187" i="18"/>
  <c r="N186" i="18"/>
  <c r="M186" i="18"/>
  <c r="L186" i="18"/>
  <c r="N185" i="18"/>
  <c r="M185" i="18"/>
  <c r="L185" i="18"/>
  <c r="N184" i="18"/>
  <c r="M184" i="18"/>
  <c r="L184" i="18"/>
  <c r="N183" i="18"/>
  <c r="M183" i="18"/>
  <c r="L183" i="18"/>
  <c r="N182" i="18"/>
  <c r="M182" i="18"/>
  <c r="L182" i="18"/>
  <c r="N181" i="18"/>
  <c r="M181" i="18"/>
  <c r="L181" i="18"/>
  <c r="N180" i="18"/>
  <c r="M180" i="18"/>
  <c r="L180" i="18"/>
  <c r="N179" i="18"/>
  <c r="M179" i="18"/>
  <c r="L179" i="18"/>
  <c r="N178" i="18"/>
  <c r="M178" i="18"/>
  <c r="L178" i="18"/>
  <c r="N177" i="18"/>
  <c r="M177" i="18"/>
  <c r="L177" i="18"/>
  <c r="N176" i="18"/>
  <c r="M176" i="18"/>
  <c r="L176" i="18"/>
  <c r="N175" i="18"/>
  <c r="M175" i="18"/>
  <c r="L175" i="18"/>
  <c r="N174" i="18"/>
  <c r="M174" i="18"/>
  <c r="L174" i="18"/>
  <c r="N173" i="18"/>
  <c r="M173" i="18"/>
  <c r="L173" i="18"/>
  <c r="N172" i="18"/>
  <c r="M172" i="18"/>
  <c r="L172" i="18"/>
  <c r="N171" i="18"/>
  <c r="M171" i="18"/>
  <c r="L171" i="18"/>
  <c r="N170" i="18"/>
  <c r="M170" i="18"/>
  <c r="L170" i="18"/>
  <c r="N169" i="18"/>
  <c r="M169" i="18"/>
  <c r="L169" i="18"/>
  <c r="N168" i="18"/>
  <c r="M168" i="18"/>
  <c r="L168" i="18"/>
  <c r="N167" i="18"/>
  <c r="M167" i="18"/>
  <c r="L167" i="18"/>
  <c r="N166" i="18"/>
  <c r="M166" i="18"/>
  <c r="L166" i="18"/>
  <c r="N165" i="18"/>
  <c r="M165" i="18"/>
  <c r="L165" i="18"/>
  <c r="N164" i="18"/>
  <c r="M164" i="18"/>
  <c r="L164" i="18"/>
  <c r="N163" i="18"/>
  <c r="M163" i="18"/>
  <c r="L163" i="18"/>
  <c r="N162" i="18"/>
  <c r="M162" i="18"/>
  <c r="L162" i="18"/>
  <c r="N161" i="18"/>
  <c r="M161" i="18"/>
  <c r="L161" i="18"/>
  <c r="N160" i="18"/>
  <c r="M160" i="18"/>
  <c r="L160" i="18"/>
  <c r="N159" i="18"/>
  <c r="M159" i="18"/>
  <c r="L159" i="18"/>
  <c r="N158" i="18"/>
  <c r="M158" i="18"/>
  <c r="L158" i="18"/>
  <c r="N157" i="18"/>
  <c r="M157" i="18"/>
  <c r="L157" i="18"/>
  <c r="N156" i="18"/>
  <c r="M156" i="18"/>
  <c r="L156" i="18"/>
  <c r="N155" i="18"/>
  <c r="M155" i="18"/>
  <c r="L155" i="18"/>
  <c r="N154" i="18"/>
  <c r="M154" i="18"/>
  <c r="L154" i="18"/>
  <c r="N153" i="18"/>
  <c r="M153" i="18"/>
  <c r="L153" i="18"/>
  <c r="N152" i="18"/>
  <c r="M152" i="18"/>
  <c r="L152" i="18"/>
  <c r="N151" i="18"/>
  <c r="M151" i="18"/>
  <c r="L151" i="18"/>
  <c r="N150" i="18"/>
  <c r="M150" i="18"/>
  <c r="L150" i="18"/>
  <c r="N149" i="18"/>
  <c r="M149" i="18"/>
  <c r="L149" i="18"/>
  <c r="N148" i="18"/>
  <c r="M148" i="18"/>
  <c r="L148" i="18"/>
  <c r="N147" i="18"/>
  <c r="M147" i="18"/>
  <c r="L147" i="18"/>
  <c r="N146" i="18"/>
  <c r="M146" i="18"/>
  <c r="L146" i="18"/>
  <c r="N145" i="18"/>
  <c r="M145" i="18"/>
  <c r="L145" i="18"/>
  <c r="N144" i="18"/>
  <c r="M144" i="18"/>
  <c r="L144" i="18"/>
  <c r="N143" i="18"/>
  <c r="M143" i="18"/>
  <c r="L143" i="18"/>
  <c r="N142" i="18"/>
  <c r="M142" i="18"/>
  <c r="L142" i="18"/>
  <c r="N141" i="18"/>
  <c r="M141" i="18"/>
  <c r="L141" i="18"/>
  <c r="N140" i="18"/>
  <c r="M140" i="18"/>
  <c r="L140" i="18"/>
  <c r="N139" i="18"/>
  <c r="M139" i="18"/>
  <c r="L139" i="18"/>
  <c r="N138" i="18"/>
  <c r="M138" i="18"/>
  <c r="L138" i="18"/>
  <c r="N137" i="18"/>
  <c r="M137" i="18"/>
  <c r="L137" i="18"/>
  <c r="N136" i="18"/>
  <c r="M136" i="18"/>
  <c r="L136" i="18"/>
  <c r="N135" i="18"/>
  <c r="M135" i="18"/>
  <c r="L135" i="18"/>
  <c r="N134" i="18"/>
  <c r="M134" i="18"/>
  <c r="L134" i="18"/>
  <c r="N133" i="18"/>
  <c r="M133" i="18"/>
  <c r="L133" i="18"/>
  <c r="N132" i="18"/>
  <c r="M132" i="18"/>
  <c r="L132" i="18"/>
  <c r="N131" i="18"/>
  <c r="M131" i="18"/>
  <c r="L131" i="18"/>
  <c r="N130" i="18"/>
  <c r="M130" i="18"/>
  <c r="L130" i="18"/>
  <c r="N129" i="18"/>
  <c r="M129" i="18"/>
  <c r="L129" i="18"/>
  <c r="N128" i="18"/>
  <c r="M128" i="18"/>
  <c r="L128" i="18"/>
  <c r="N127" i="18"/>
  <c r="M127" i="18"/>
  <c r="L127" i="18"/>
  <c r="N126" i="18"/>
  <c r="M126" i="18"/>
  <c r="L126" i="18"/>
  <c r="N125" i="18"/>
  <c r="M125" i="18"/>
  <c r="L125" i="18"/>
  <c r="N124" i="18"/>
  <c r="M124" i="18"/>
  <c r="L124" i="18"/>
  <c r="N123" i="18"/>
  <c r="M123" i="18"/>
  <c r="L123" i="18"/>
  <c r="N122" i="18"/>
  <c r="M122" i="18"/>
  <c r="L122" i="18"/>
  <c r="N121" i="18"/>
  <c r="M121" i="18"/>
  <c r="L121" i="18"/>
  <c r="N120" i="18"/>
  <c r="M120" i="18"/>
  <c r="L120" i="18"/>
  <c r="N119" i="18"/>
  <c r="M119" i="18"/>
  <c r="L119" i="18"/>
  <c r="N118" i="18"/>
  <c r="M118" i="18"/>
  <c r="L118" i="18"/>
  <c r="N117" i="18"/>
  <c r="M117" i="18"/>
  <c r="L117" i="18"/>
  <c r="N116" i="18"/>
  <c r="M116" i="18"/>
  <c r="L116" i="18"/>
  <c r="N115" i="18"/>
  <c r="M115" i="18"/>
  <c r="L115" i="18"/>
  <c r="N114" i="18"/>
  <c r="M114" i="18"/>
  <c r="L114" i="18"/>
  <c r="N113" i="18"/>
  <c r="M113" i="18"/>
  <c r="L113" i="18"/>
  <c r="N112" i="18"/>
  <c r="M112" i="18"/>
  <c r="L112" i="18"/>
  <c r="N111" i="18"/>
  <c r="M111" i="18"/>
  <c r="L111" i="18"/>
  <c r="N110" i="18"/>
  <c r="M110" i="18"/>
  <c r="L110" i="18"/>
  <c r="N109" i="18"/>
  <c r="M109" i="18"/>
  <c r="L109" i="18"/>
  <c r="N108" i="18"/>
  <c r="M108" i="18"/>
  <c r="L108" i="18"/>
  <c r="N107" i="18"/>
  <c r="M107" i="18"/>
  <c r="L107" i="18"/>
  <c r="N106" i="18"/>
  <c r="M106" i="18"/>
  <c r="L106" i="18"/>
  <c r="N105" i="18"/>
  <c r="M105" i="18"/>
  <c r="L105" i="18"/>
  <c r="N104" i="18"/>
  <c r="M104" i="18"/>
  <c r="L104" i="18"/>
  <c r="N103" i="18"/>
  <c r="M103" i="18"/>
  <c r="L103" i="18"/>
  <c r="N102" i="18"/>
  <c r="M102" i="18"/>
  <c r="L102" i="18"/>
  <c r="N101" i="18"/>
  <c r="M101" i="18"/>
  <c r="L101" i="18"/>
  <c r="N100" i="18"/>
  <c r="M100" i="18"/>
  <c r="L100" i="18"/>
  <c r="N99" i="18"/>
  <c r="M99" i="18"/>
  <c r="L99" i="18"/>
  <c r="N98" i="18"/>
  <c r="M98" i="18"/>
  <c r="L98" i="18"/>
  <c r="N97" i="18"/>
  <c r="M97" i="18"/>
  <c r="L97" i="18"/>
  <c r="N96" i="18"/>
  <c r="M96" i="18"/>
  <c r="L96" i="18"/>
  <c r="N95" i="18"/>
  <c r="M95" i="18"/>
  <c r="L95" i="18"/>
  <c r="N94" i="18"/>
  <c r="M94" i="18"/>
  <c r="L94" i="18"/>
  <c r="N93" i="18"/>
  <c r="M93" i="18"/>
  <c r="L93" i="18"/>
  <c r="N92" i="18"/>
  <c r="M92" i="18"/>
  <c r="L92" i="18"/>
  <c r="N91" i="18"/>
  <c r="M91" i="18"/>
  <c r="L91" i="18"/>
  <c r="N90" i="18"/>
  <c r="M90" i="18"/>
  <c r="L90" i="18"/>
  <c r="N89" i="18"/>
  <c r="M89" i="18"/>
  <c r="L89" i="18"/>
  <c r="N88" i="18"/>
  <c r="M88" i="18"/>
  <c r="L88" i="18"/>
  <c r="N87" i="18"/>
  <c r="M87" i="18"/>
  <c r="L87" i="18"/>
  <c r="N86" i="18"/>
  <c r="M86" i="18"/>
  <c r="L86" i="18"/>
  <c r="N85" i="18"/>
  <c r="M85" i="18"/>
  <c r="L85" i="18"/>
  <c r="N84" i="18"/>
  <c r="M84" i="18"/>
  <c r="L84" i="18"/>
  <c r="N83" i="18"/>
  <c r="M83" i="18"/>
  <c r="L83" i="18"/>
  <c r="N82" i="18"/>
  <c r="M82" i="18"/>
  <c r="L82" i="18"/>
  <c r="N81" i="18"/>
  <c r="M81" i="18"/>
  <c r="L81" i="18"/>
  <c r="N80" i="18"/>
  <c r="M80" i="18"/>
  <c r="L80" i="18"/>
  <c r="N79" i="18"/>
  <c r="M79" i="18"/>
  <c r="L79" i="18"/>
  <c r="N78" i="18"/>
  <c r="M78" i="18"/>
  <c r="L78" i="18"/>
  <c r="N77" i="18"/>
  <c r="M77" i="18"/>
  <c r="L77" i="18"/>
  <c r="N76" i="18"/>
  <c r="M76" i="18"/>
  <c r="L76" i="18"/>
  <c r="N75" i="18"/>
  <c r="M75" i="18"/>
  <c r="L75" i="18"/>
  <c r="N74" i="18"/>
  <c r="M74" i="18"/>
  <c r="L74" i="18"/>
  <c r="N73" i="18"/>
  <c r="M73" i="18"/>
  <c r="L73" i="18"/>
  <c r="N72" i="18"/>
  <c r="M72" i="18"/>
  <c r="L72" i="18"/>
  <c r="N71" i="18"/>
  <c r="M71" i="18"/>
  <c r="L71" i="18"/>
  <c r="N70" i="18"/>
  <c r="M70" i="18"/>
  <c r="L70" i="18"/>
  <c r="N69" i="18"/>
  <c r="M69" i="18"/>
  <c r="L69" i="18"/>
  <c r="N68" i="18"/>
  <c r="M68" i="18"/>
  <c r="L68" i="18"/>
  <c r="N67" i="18"/>
  <c r="M67" i="18"/>
  <c r="L67" i="18"/>
  <c r="N66" i="18"/>
  <c r="M66" i="18"/>
  <c r="L66" i="18"/>
  <c r="N65" i="18"/>
  <c r="M65" i="18"/>
  <c r="L65" i="18"/>
  <c r="N64" i="18"/>
  <c r="M64" i="18"/>
  <c r="L64" i="18"/>
  <c r="N63" i="18"/>
  <c r="M63" i="18"/>
  <c r="L63" i="18"/>
  <c r="N62" i="18"/>
  <c r="M62" i="18"/>
  <c r="L62" i="18"/>
  <c r="N61" i="18"/>
  <c r="M61" i="18"/>
  <c r="L61" i="18"/>
  <c r="N60" i="18"/>
  <c r="M60" i="18"/>
  <c r="L60" i="18"/>
  <c r="N59" i="18"/>
  <c r="M59" i="18"/>
  <c r="L59" i="18"/>
  <c r="N58" i="18"/>
  <c r="M58" i="18"/>
  <c r="L58" i="18"/>
  <c r="N57" i="18"/>
  <c r="M57" i="18"/>
  <c r="L57" i="18"/>
  <c r="N56" i="18"/>
  <c r="M56" i="18"/>
  <c r="L56" i="18"/>
  <c r="N55" i="18"/>
  <c r="M55" i="18"/>
  <c r="L55" i="18"/>
  <c r="N54" i="18"/>
  <c r="M54" i="18"/>
  <c r="L54" i="18"/>
  <c r="N53" i="18"/>
  <c r="M53" i="18"/>
  <c r="L53" i="18"/>
  <c r="N52" i="18"/>
  <c r="M52" i="18"/>
  <c r="L52" i="18"/>
  <c r="N51" i="18"/>
  <c r="M51" i="18"/>
  <c r="L51" i="18"/>
  <c r="N50" i="18"/>
  <c r="M50" i="18"/>
  <c r="L50" i="18"/>
  <c r="N49" i="18"/>
  <c r="M49" i="18"/>
  <c r="L49" i="18"/>
  <c r="N48" i="18"/>
  <c r="M48" i="18"/>
  <c r="L48" i="18"/>
  <c r="N47" i="18"/>
  <c r="M47" i="18"/>
  <c r="L47" i="18"/>
  <c r="N46" i="18"/>
  <c r="M46" i="18"/>
  <c r="L46" i="18"/>
  <c r="N45" i="18"/>
  <c r="M45" i="18"/>
  <c r="L45" i="18"/>
  <c r="N44" i="18"/>
  <c r="M44" i="18"/>
  <c r="L44" i="18"/>
  <c r="N43" i="18"/>
  <c r="M43" i="18"/>
  <c r="L43" i="18"/>
  <c r="N42" i="18"/>
  <c r="M42" i="18"/>
  <c r="L42" i="18"/>
  <c r="N41" i="18"/>
  <c r="M41" i="18"/>
  <c r="L41" i="18"/>
  <c r="N40" i="18"/>
  <c r="M40" i="18"/>
  <c r="L40" i="18"/>
  <c r="N39" i="18"/>
  <c r="M39" i="18"/>
  <c r="L39" i="18"/>
  <c r="N38" i="18"/>
  <c r="M38" i="18"/>
  <c r="L38" i="18"/>
  <c r="N37" i="18"/>
  <c r="M37" i="18"/>
  <c r="L37" i="18"/>
  <c r="N36" i="18"/>
  <c r="M36" i="18"/>
  <c r="L36" i="18"/>
  <c r="N35" i="18"/>
  <c r="M35" i="18"/>
  <c r="L35" i="18"/>
  <c r="N34" i="18"/>
  <c r="M34" i="18"/>
  <c r="L34" i="18"/>
  <c r="N33" i="18"/>
  <c r="M33" i="18"/>
  <c r="L33" i="18"/>
  <c r="N32" i="18"/>
  <c r="M32" i="18"/>
  <c r="L32" i="18"/>
  <c r="N31" i="18"/>
  <c r="M31" i="18"/>
  <c r="L31" i="18"/>
  <c r="N30" i="18"/>
  <c r="M30" i="18"/>
  <c r="L30" i="18"/>
  <c r="N29" i="18"/>
  <c r="M29" i="18"/>
  <c r="L29" i="18"/>
  <c r="N28" i="18"/>
  <c r="M28" i="18"/>
  <c r="L28" i="18"/>
  <c r="N27" i="18"/>
  <c r="M27" i="18"/>
  <c r="L27" i="18"/>
  <c r="N26" i="18"/>
  <c r="M26" i="18"/>
  <c r="L26" i="18"/>
  <c r="N25" i="18"/>
  <c r="M25" i="18"/>
  <c r="L25" i="18"/>
  <c r="N24" i="18"/>
  <c r="M24" i="18"/>
  <c r="L24" i="18"/>
  <c r="N23" i="18"/>
  <c r="M23" i="18"/>
  <c r="L23" i="18"/>
  <c r="N22" i="18"/>
  <c r="M22" i="18"/>
  <c r="L22" i="18"/>
  <c r="N21" i="18"/>
  <c r="M21" i="18"/>
  <c r="L21" i="18"/>
  <c r="N20" i="18"/>
  <c r="M20" i="18"/>
  <c r="L20" i="18"/>
  <c r="N19" i="18"/>
  <c r="M19" i="18"/>
  <c r="L19" i="18"/>
  <c r="N18" i="18"/>
  <c r="M18" i="18"/>
  <c r="L18" i="18"/>
  <c r="N17" i="18"/>
  <c r="M17" i="18"/>
  <c r="L17" i="18"/>
  <c r="N16" i="18"/>
  <c r="M16" i="18"/>
  <c r="L16" i="18"/>
  <c r="N15" i="18"/>
  <c r="M15" i="18"/>
  <c r="L15" i="18"/>
  <c r="N14" i="18"/>
  <c r="M14" i="18"/>
  <c r="L14" i="18"/>
  <c r="C147" i="6"/>
  <c r="C146" i="6"/>
  <c r="C145" i="6"/>
  <c r="C144" i="6"/>
  <c r="C143" i="6"/>
  <c r="C142" i="6"/>
  <c r="F141" i="6"/>
  <c r="C141" i="6"/>
  <c r="C138" i="6"/>
  <c r="C137" i="6"/>
  <c r="G136" i="6"/>
  <c r="C136" i="6"/>
  <c r="C135" i="6"/>
  <c r="C134" i="6"/>
  <c r="C133" i="6"/>
  <c r="C132" i="6"/>
  <c r="C131" i="6"/>
  <c r="C130" i="6"/>
  <c r="D129" i="6"/>
  <c r="C127" i="6"/>
  <c r="C126" i="6"/>
  <c r="C125" i="6"/>
  <c r="C124" i="6"/>
  <c r="C123" i="6"/>
  <c r="C122" i="6"/>
  <c r="C121" i="6"/>
  <c r="C120" i="6"/>
  <c r="C119" i="6"/>
  <c r="C118" i="6"/>
  <c r="C114" i="6"/>
  <c r="C113" i="6"/>
  <c r="C112" i="6"/>
  <c r="C111" i="6"/>
  <c r="C110" i="6"/>
  <c r="C109" i="6"/>
  <c r="F108" i="6"/>
  <c r="C108" i="6"/>
  <c r="C105" i="6"/>
  <c r="C104" i="6"/>
  <c r="G103" i="6"/>
  <c r="C103" i="6"/>
  <c r="C102" i="6"/>
  <c r="C101" i="6"/>
  <c r="C100" i="6"/>
  <c r="C99" i="6"/>
  <c r="C98" i="6"/>
  <c r="C97" i="6"/>
  <c r="D96" i="6"/>
  <c r="C94" i="6"/>
  <c r="C93" i="6"/>
  <c r="C92" i="6"/>
  <c r="C91" i="6"/>
  <c r="C90" i="6"/>
  <c r="C89" i="6"/>
  <c r="C88" i="6"/>
  <c r="C87" i="6"/>
  <c r="C86" i="6"/>
  <c r="C85" i="6"/>
  <c r="C81" i="6"/>
  <c r="C80" i="6"/>
  <c r="C79" i="6"/>
  <c r="C78" i="6"/>
  <c r="C77" i="6"/>
  <c r="C76" i="6"/>
  <c r="F75" i="6"/>
  <c r="C75" i="6"/>
  <c r="C72" i="6"/>
  <c r="C71" i="6"/>
  <c r="G70" i="6"/>
  <c r="C70" i="6"/>
  <c r="C69" i="6"/>
  <c r="C68" i="6"/>
  <c r="C67" i="6"/>
  <c r="C66" i="6"/>
  <c r="C65" i="6"/>
  <c r="C64" i="6"/>
  <c r="D63" i="6"/>
  <c r="C61" i="6"/>
  <c r="C60" i="6"/>
  <c r="C59" i="6"/>
  <c r="C58" i="6"/>
  <c r="C57" i="6"/>
  <c r="C56" i="6"/>
  <c r="C55" i="6"/>
  <c r="C54" i="6"/>
  <c r="C53" i="6"/>
  <c r="C52" i="6"/>
  <c r="Q24" i="7"/>
  <c r="J13" i="45" l="1"/>
  <c r="J17" i="45"/>
  <c r="J25" i="45"/>
  <c r="J29" i="45"/>
  <c r="O21" i="18"/>
  <c r="O23" i="18"/>
  <c r="O25" i="18"/>
  <c r="O27" i="18"/>
  <c r="O29" i="18"/>
  <c r="O31" i="18"/>
  <c r="O20" i="18"/>
  <c r="O22" i="18"/>
  <c r="O24" i="18"/>
  <c r="O26" i="18"/>
  <c r="O28" i="18"/>
  <c r="O30" i="18"/>
  <c r="O32" i="18"/>
  <c r="O34" i="18"/>
  <c r="O36" i="18"/>
  <c r="O38" i="18"/>
  <c r="O40" i="18"/>
  <c r="O42" i="18"/>
  <c r="O44" i="18"/>
  <c r="O46" i="18"/>
  <c r="O48" i="18"/>
  <c r="O50" i="18"/>
  <c r="O52" i="18"/>
  <c r="O54" i="18"/>
  <c r="O56" i="18"/>
  <c r="O58" i="18"/>
  <c r="O60" i="18"/>
  <c r="O62" i="18"/>
  <c r="O64" i="18"/>
  <c r="O66" i="18"/>
  <c r="O68" i="18"/>
  <c r="O70" i="18"/>
  <c r="O72" i="18"/>
  <c r="O74" i="18"/>
  <c r="O76" i="18"/>
  <c r="O78" i="18"/>
  <c r="O80" i="18"/>
  <c r="O82" i="18"/>
  <c r="O84" i="18"/>
  <c r="O86" i="18"/>
  <c r="O88" i="18"/>
  <c r="O90" i="18"/>
  <c r="O92" i="18"/>
  <c r="O94" i="18"/>
  <c r="O96" i="18"/>
  <c r="O98" i="18"/>
  <c r="O100" i="18"/>
  <c r="O102" i="18"/>
  <c r="O104" i="18"/>
  <c r="O106" i="18"/>
  <c r="O108" i="18"/>
  <c r="O110" i="18"/>
  <c r="O112" i="18"/>
  <c r="O114" i="18"/>
  <c r="O116" i="18"/>
  <c r="O118" i="18"/>
  <c r="O120" i="18"/>
  <c r="O122" i="18"/>
  <c r="O124" i="18"/>
  <c r="O126" i="18"/>
  <c r="O128" i="18"/>
  <c r="O130" i="18"/>
  <c r="O132" i="18"/>
  <c r="O134" i="18"/>
  <c r="O136" i="18"/>
  <c r="O138" i="18"/>
  <c r="O140" i="18"/>
  <c r="O142" i="18"/>
  <c r="O144" i="18"/>
  <c r="O146" i="18"/>
  <c r="O148" i="18"/>
  <c r="O150" i="18"/>
  <c r="O152" i="18"/>
  <c r="O154" i="18"/>
  <c r="O156" i="18"/>
  <c r="O158" i="18"/>
  <c r="O160" i="18"/>
  <c r="O162" i="18"/>
  <c r="O164" i="18"/>
  <c r="O166" i="18"/>
  <c r="O168" i="18"/>
  <c r="O170" i="18"/>
  <c r="O172" i="18"/>
  <c r="O174" i="18"/>
  <c r="O176" i="18"/>
  <c r="O178" i="18"/>
  <c r="O180" i="18"/>
  <c r="O182" i="18"/>
  <c r="O184" i="18"/>
  <c r="O186" i="18"/>
  <c r="O188" i="18"/>
  <c r="O190" i="18"/>
  <c r="O192" i="18"/>
  <c r="O194" i="18"/>
  <c r="O196" i="18"/>
  <c r="O198" i="18"/>
  <c r="O200" i="18"/>
  <c r="O202" i="18"/>
  <c r="O204" i="18"/>
  <c r="O206" i="18"/>
  <c r="O208" i="18"/>
  <c r="O210" i="18"/>
  <c r="O212" i="18"/>
  <c r="O214" i="18"/>
  <c r="O216" i="18"/>
  <c r="O218" i="18"/>
  <c r="O220" i="18"/>
  <c r="O222" i="18"/>
  <c r="O224" i="18"/>
  <c r="O226" i="18"/>
  <c r="O228" i="18"/>
  <c r="O230" i="18"/>
  <c r="O232" i="18"/>
  <c r="O234" i="18"/>
  <c r="O236" i="18"/>
  <c r="O238" i="18"/>
  <c r="O240" i="18"/>
  <c r="O242" i="18"/>
  <c r="O244" i="18"/>
  <c r="O246" i="18"/>
  <c r="O248" i="18"/>
  <c r="O250" i="18"/>
  <c r="O252" i="18"/>
  <c r="O254" i="18"/>
  <c r="O256" i="18"/>
  <c r="O258" i="18"/>
  <c r="O260" i="18"/>
  <c r="O262" i="18"/>
  <c r="O264" i="18"/>
  <c r="O266" i="18"/>
  <c r="O268" i="18"/>
  <c r="O270" i="18"/>
  <c r="O272" i="18"/>
  <c r="O274" i="18"/>
  <c r="O276" i="18"/>
  <c r="O278" i="18"/>
  <c r="O280" i="18"/>
  <c r="O282" i="18"/>
  <c r="O284" i="18"/>
  <c r="O286" i="18"/>
  <c r="O288" i="18"/>
  <c r="O290" i="18"/>
  <c r="O292" i="18"/>
  <c r="O294" i="18"/>
  <c r="O296" i="18"/>
  <c r="O298" i="18"/>
  <c r="O300" i="18"/>
  <c r="O302" i="18"/>
  <c r="O304" i="18"/>
  <c r="O306" i="18"/>
  <c r="O308" i="18"/>
  <c r="O310" i="18"/>
  <c r="O312" i="18"/>
  <c r="O314" i="18"/>
  <c r="O211" i="18"/>
  <c r="O227" i="18"/>
  <c r="O243" i="18"/>
  <c r="O251" i="18"/>
  <c r="O259" i="18"/>
  <c r="O267" i="18"/>
  <c r="O275" i="18"/>
  <c r="O283" i="18"/>
  <c r="O291" i="18"/>
  <c r="O299" i="18"/>
  <c r="O307" i="18"/>
  <c r="J23" i="45"/>
  <c r="J27" i="45"/>
  <c r="J22" i="45"/>
  <c r="J28" i="45"/>
  <c r="G31" i="44"/>
  <c r="I31" i="44"/>
  <c r="I76" i="44" s="1"/>
  <c r="M50" i="12" s="1"/>
  <c r="K18" i="44"/>
  <c r="K25" i="44"/>
  <c r="K27" i="44"/>
  <c r="K29" i="44"/>
  <c r="O14" i="18"/>
  <c r="O16" i="18"/>
  <c r="O18" i="18"/>
  <c r="O15" i="18"/>
  <c r="O17" i="18"/>
  <c r="O19" i="18"/>
  <c r="M42" i="41"/>
  <c r="M27" i="41"/>
  <c r="O33" i="18"/>
  <c r="O35" i="18"/>
  <c r="O37" i="18"/>
  <c r="O39" i="18"/>
  <c r="O41" i="18"/>
  <c r="O43" i="18"/>
  <c r="O45" i="18"/>
  <c r="O47" i="18"/>
  <c r="O49" i="18"/>
  <c r="O51" i="18"/>
  <c r="O53" i="18"/>
  <c r="O55" i="18"/>
  <c r="O57" i="18"/>
  <c r="O59" i="18"/>
  <c r="O61" i="18"/>
  <c r="O63" i="18"/>
  <c r="O65" i="18"/>
  <c r="O67" i="18"/>
  <c r="O69" i="18"/>
  <c r="O71" i="18"/>
  <c r="O73" i="18"/>
  <c r="O75" i="18"/>
  <c r="O77" i="18"/>
  <c r="O79" i="18"/>
  <c r="O81" i="18"/>
  <c r="O83" i="18"/>
  <c r="O85" i="18"/>
  <c r="O87" i="18"/>
  <c r="O89" i="18"/>
  <c r="O91" i="18"/>
  <c r="O93" i="18"/>
  <c r="O95" i="18"/>
  <c r="O97" i="18"/>
  <c r="O99" i="18"/>
  <c r="O101" i="18"/>
  <c r="O103" i="18"/>
  <c r="O105" i="18"/>
  <c r="O107" i="18"/>
  <c r="O109" i="18"/>
  <c r="O111" i="18"/>
  <c r="O113" i="18"/>
  <c r="O115" i="18"/>
  <c r="O117" i="18"/>
  <c r="O119" i="18"/>
  <c r="O121" i="18"/>
  <c r="O123" i="18"/>
  <c r="O125" i="18"/>
  <c r="O127" i="18"/>
  <c r="O129" i="18"/>
  <c r="O131" i="18"/>
  <c r="O133" i="18"/>
  <c r="O135" i="18"/>
  <c r="O137" i="18"/>
  <c r="O139" i="18"/>
  <c r="O141" i="18"/>
  <c r="O143" i="18"/>
  <c r="O145" i="18"/>
  <c r="O147" i="18"/>
  <c r="O149" i="18"/>
  <c r="O151" i="18"/>
  <c r="O153" i="18"/>
  <c r="O155" i="18"/>
  <c r="O157" i="18"/>
  <c r="O159" i="18"/>
  <c r="O161" i="18"/>
  <c r="O163" i="18"/>
  <c r="O165" i="18"/>
  <c r="O167" i="18"/>
  <c r="O169" i="18"/>
  <c r="O171" i="18"/>
  <c r="O173" i="18"/>
  <c r="O175" i="18"/>
  <c r="O177" i="18"/>
  <c r="O179" i="18"/>
  <c r="O181" i="18"/>
  <c r="O183" i="18"/>
  <c r="O185" i="18"/>
  <c r="O187" i="18"/>
  <c r="O189" i="18"/>
  <c r="O191" i="18"/>
  <c r="O193" i="18"/>
  <c r="O195" i="18"/>
  <c r="O197" i="18"/>
  <c r="O199" i="18"/>
  <c r="O201" i="18"/>
  <c r="O203" i="18"/>
  <c r="O205" i="18"/>
  <c r="O207" i="18"/>
  <c r="O209" i="18"/>
  <c r="O213" i="18"/>
  <c r="O215" i="18"/>
  <c r="O217" i="18"/>
  <c r="O219" i="18"/>
  <c r="O221" i="18"/>
  <c r="O223" i="18"/>
  <c r="O225" i="18"/>
  <c r="O229" i="18"/>
  <c r="O231" i="18"/>
  <c r="O233" i="18"/>
  <c r="O235" i="18"/>
  <c r="O237" i="18"/>
  <c r="O239" i="18"/>
  <c r="O241" i="18"/>
  <c r="O245" i="18"/>
  <c r="O247" i="18"/>
  <c r="O249" i="18"/>
  <c r="O253" i="18"/>
  <c r="O255" i="18"/>
  <c r="O257" i="18"/>
  <c r="O261" i="18"/>
  <c r="O263" i="18"/>
  <c r="O265" i="18"/>
  <c r="O269" i="18"/>
  <c r="O271" i="18"/>
  <c r="O273" i="18"/>
  <c r="O277" i="18"/>
  <c r="O279" i="18"/>
  <c r="O281" i="18"/>
  <c r="O285" i="18"/>
  <c r="O287" i="18"/>
  <c r="O289" i="18"/>
  <c r="O293" i="18"/>
  <c r="O295" i="18"/>
  <c r="O297" i="18"/>
  <c r="O301" i="18"/>
  <c r="O303" i="18"/>
  <c r="O305" i="18"/>
  <c r="O309" i="18"/>
  <c r="O311" i="18"/>
  <c r="O313" i="18"/>
  <c r="M31" i="42"/>
  <c r="J15" i="45"/>
  <c r="J19" i="45"/>
  <c r="J14" i="45"/>
  <c r="J18" i="45"/>
  <c r="F30" i="45"/>
  <c r="J24" i="45"/>
  <c r="H30" i="45"/>
  <c r="M14" i="12" s="1"/>
  <c r="J21" i="45"/>
  <c r="J26" i="45"/>
  <c r="M31" i="40"/>
  <c r="M31" i="46"/>
  <c r="M31" i="41"/>
  <c r="AG76" i="44"/>
  <c r="M50" i="42" s="1"/>
  <c r="M51" i="42" s="1"/>
  <c r="AG51" i="43"/>
  <c r="M47" i="42" s="1"/>
  <c r="M48" i="42" s="1"/>
  <c r="I51" i="43"/>
  <c r="M47" i="12" s="1"/>
  <c r="M27" i="46"/>
  <c r="M42" i="46"/>
  <c r="M27" i="40"/>
  <c r="M48" i="40"/>
  <c r="M42" i="40"/>
  <c r="M27" i="42"/>
  <c r="M42" i="42"/>
  <c r="M48" i="41"/>
  <c r="BE51" i="43"/>
  <c r="M47" i="46" s="1"/>
  <c r="M48" i="46" s="1"/>
  <c r="BG50" i="43"/>
  <c r="BG51" i="43" s="1"/>
  <c r="BC50" i="43"/>
  <c r="BC51" i="43" s="1"/>
  <c r="S51" i="43"/>
  <c r="G51" i="43"/>
  <c r="AE51" i="43"/>
  <c r="AQ51" i="43"/>
  <c r="W51" i="43"/>
  <c r="BC75" i="44"/>
  <c r="BC76" i="44" s="1"/>
  <c r="BE75" i="44"/>
  <c r="BE76" i="44" s="1"/>
  <c r="M50" i="46" s="1"/>
  <c r="M51" i="46" s="1"/>
  <c r="AI76" i="44"/>
  <c r="S76" i="44"/>
  <c r="G42" i="44"/>
  <c r="G75" i="44"/>
  <c r="AE75" i="44"/>
  <c r="K16" i="44"/>
  <c r="AU76" i="44"/>
  <c r="K64" i="44"/>
  <c r="K53" i="44"/>
  <c r="W75" i="44"/>
  <c r="AQ75" i="44"/>
  <c r="AQ76" i="44" s="1"/>
  <c r="J11" i="45"/>
  <c r="K31" i="44" l="1"/>
  <c r="K76" i="44" s="1"/>
  <c r="E23" i="15"/>
  <c r="G76" i="44"/>
  <c r="AI51" i="43"/>
  <c r="E29" i="15" s="1"/>
  <c r="M49" i="41"/>
  <c r="M52" i="41" s="1"/>
  <c r="D23" i="15" s="1"/>
  <c r="F23" i="15" s="1"/>
  <c r="J30" i="45"/>
  <c r="E16" i="15" s="1"/>
  <c r="E9" i="15" s="1"/>
  <c r="M49" i="40"/>
  <c r="M52" i="40" s="1"/>
  <c r="D35" i="15" s="1"/>
  <c r="F35" i="15" s="1"/>
  <c r="M49" i="46"/>
  <c r="M49" i="42"/>
  <c r="K51" i="43"/>
  <c r="AU51" i="43"/>
  <c r="E35" i="15" s="1"/>
  <c r="BG76" i="44"/>
  <c r="E41" i="15" s="1"/>
  <c r="W76" i="44"/>
  <c r="AE76" i="44"/>
  <c r="E17" i="15" l="1"/>
  <c r="E10" i="15" s="1"/>
  <c r="E11" i="15" s="1"/>
  <c r="M52" i="42"/>
  <c r="D29" i="15" s="1"/>
  <c r="F29" i="15" s="1"/>
  <c r="M52" i="46"/>
  <c r="D41" i="15" s="1"/>
  <c r="F41" i="15" s="1"/>
  <c r="C36" i="6"/>
  <c r="C35" i="6"/>
  <c r="C34" i="6"/>
  <c r="C33" i="6"/>
  <c r="C32" i="6"/>
  <c r="C31" i="6"/>
  <c r="D30" i="6"/>
  <c r="C28" i="6"/>
  <c r="C27" i="6"/>
  <c r="C26" i="6"/>
  <c r="C25" i="6"/>
  <c r="C24" i="6"/>
  <c r="C23" i="6"/>
  <c r="C22" i="6"/>
  <c r="C21" i="6"/>
  <c r="C20" i="6"/>
  <c r="C8" i="7" s="1"/>
  <c r="C19" i="6"/>
  <c r="C48" i="6"/>
  <c r="C47" i="6"/>
  <c r="C46" i="6"/>
  <c r="C45" i="6"/>
  <c r="C44" i="6"/>
  <c r="C43" i="6"/>
  <c r="F42" i="6"/>
  <c r="C42" i="6"/>
  <c r="C39" i="6"/>
  <c r="C38" i="6"/>
  <c r="G37" i="6"/>
  <c r="C37" i="6"/>
  <c r="L14" i="7" l="1"/>
  <c r="G31" i="4" l="1"/>
  <c r="K30" i="4"/>
  <c r="G74" i="5" s="1"/>
  <c r="G30" i="4"/>
  <c r="F74" i="5" s="1"/>
  <c r="G29" i="4"/>
  <c r="F73" i="5" s="1"/>
  <c r="G28" i="4"/>
  <c r="G27" i="4"/>
  <c r="G25" i="4"/>
  <c r="K24" i="4"/>
  <c r="G71" i="5" s="1"/>
  <c r="G24" i="4"/>
  <c r="F71" i="5" s="1"/>
  <c r="F70" i="5"/>
  <c r="K18" i="4"/>
  <c r="G68" i="5" s="1"/>
  <c r="F68" i="5"/>
  <c r="G17" i="4"/>
  <c r="F67" i="5" s="1"/>
  <c r="G15" i="4"/>
  <c r="F65" i="5"/>
  <c r="G65" i="5"/>
  <c r="F64" i="5" l="1"/>
  <c r="B7" i="5" l="1"/>
  <c r="C38" i="15" l="1"/>
  <c r="C32" i="15"/>
  <c r="C26" i="15"/>
  <c r="C20" i="15"/>
  <c r="C14" i="15"/>
  <c r="C40" i="15" l="1"/>
  <c r="M19" i="7" l="1"/>
  <c r="T7" i="7"/>
  <c r="I52" i="4" l="1"/>
  <c r="B49" i="4"/>
  <c r="H11" i="35"/>
  <c r="C4" i="8" l="1"/>
  <c r="O10" i="42"/>
  <c r="O10" i="40"/>
  <c r="O10" i="41"/>
  <c r="O10" i="12"/>
  <c r="O10" i="46"/>
  <c r="F5" i="15"/>
  <c r="D23" i="9"/>
  <c r="E22" i="9"/>
  <c r="G21" i="9"/>
  <c r="D21" i="9"/>
  <c r="D20" i="9"/>
  <c r="D19" i="9"/>
  <c r="E18" i="9"/>
  <c r="G17" i="9"/>
  <c r="D17" i="9"/>
  <c r="D16" i="9"/>
  <c r="E42" i="15" l="1"/>
  <c r="M17" i="40" l="1"/>
  <c r="M17" i="42"/>
  <c r="C34" i="15" l="1"/>
  <c r="C28" i="15"/>
  <c r="C22" i="15"/>
  <c r="M46" i="12"/>
  <c r="M45" i="12"/>
  <c r="M44" i="12"/>
  <c r="M43" i="12"/>
  <c r="M41" i="12"/>
  <c r="M40" i="12"/>
  <c r="M39" i="12"/>
  <c r="M38" i="12"/>
  <c r="M37" i="12"/>
  <c r="M36" i="12"/>
  <c r="M35" i="12"/>
  <c r="M34" i="12"/>
  <c r="M33" i="12"/>
  <c r="M32" i="12"/>
  <c r="M30" i="12"/>
  <c r="M29" i="12"/>
  <c r="M28" i="12"/>
  <c r="M26" i="12"/>
  <c r="M25" i="12"/>
  <c r="M24" i="12"/>
  <c r="M23" i="12"/>
  <c r="M22" i="12"/>
  <c r="M21" i="12"/>
  <c r="M20" i="12"/>
  <c r="M19" i="12"/>
  <c r="M18" i="12"/>
  <c r="M15" i="12"/>
  <c r="K13" i="12"/>
  <c r="M13" i="12" s="1"/>
  <c r="E13" i="9"/>
  <c r="E12" i="9"/>
  <c r="E11" i="9"/>
  <c r="O41" i="7"/>
  <c r="T40" i="7"/>
  <c r="T39" i="7"/>
  <c r="T38" i="7"/>
  <c r="T37" i="7"/>
  <c r="T36" i="7"/>
  <c r="T35" i="7"/>
  <c r="T34" i="7"/>
  <c r="T33" i="7"/>
  <c r="T32" i="7"/>
  <c r="T31" i="7"/>
  <c r="T30" i="7"/>
  <c r="I23" i="7"/>
  <c r="V19" i="7"/>
  <c r="I19" i="7"/>
  <c r="E4" i="8"/>
  <c r="C10" i="7"/>
  <c r="C155" i="4"/>
  <c r="C7" i="7"/>
  <c r="G10" i="46" l="1"/>
  <c r="F8" i="18"/>
  <c r="S15" i="7" s="1"/>
  <c r="C8" i="44"/>
  <c r="C8" i="43"/>
  <c r="J5" i="4"/>
  <c r="G10" i="40"/>
  <c r="G10" i="42"/>
  <c r="G10" i="41"/>
  <c r="M16" i="12"/>
  <c r="M17" i="12" s="1"/>
  <c r="D16" i="15" s="1"/>
  <c r="F16" i="15" s="1"/>
  <c r="C5" i="15"/>
  <c r="G10" i="12"/>
  <c r="M27" i="12"/>
  <c r="M42" i="12"/>
  <c r="M31" i="12"/>
  <c r="M48" i="12"/>
  <c r="T41" i="7"/>
  <c r="D9" i="15" l="1"/>
  <c r="C9" i="15" s="1"/>
  <c r="X15" i="7"/>
  <c r="G63" i="5"/>
  <c r="J157" i="4"/>
  <c r="M49" i="12"/>
  <c r="E18" i="15"/>
  <c r="M51" i="12"/>
  <c r="E30" i="15"/>
  <c r="C16" i="15"/>
  <c r="C90" i="4" s="1"/>
  <c r="F9" i="15"/>
  <c r="F90" i="4"/>
  <c r="L90" i="4" s="1"/>
  <c r="E20" i="7"/>
  <c r="P6" i="7"/>
  <c r="M52" i="12" l="1"/>
  <c r="D17" i="15" s="1"/>
  <c r="F17" i="15" s="1"/>
  <c r="E36" i="15"/>
  <c r="E24" i="15"/>
  <c r="C17" i="15" l="1"/>
  <c r="D36" i="15"/>
  <c r="J54" i="7" s="1"/>
  <c r="F24" i="15"/>
  <c r="O50" i="7" s="1"/>
  <c r="D18" i="15"/>
  <c r="J48" i="7" s="1"/>
  <c r="D10" i="15" l="1"/>
  <c r="D11" i="15" s="1"/>
  <c r="F91" i="4"/>
  <c r="F92" i="4" s="1"/>
  <c r="D24" i="15"/>
  <c r="J50" i="7" s="1"/>
  <c r="C35" i="15"/>
  <c r="C36" i="15" s="1"/>
  <c r="C23" i="15"/>
  <c r="C24" i="15" s="1"/>
  <c r="D30" i="15"/>
  <c r="J52" i="7" s="1"/>
  <c r="F30" i="15"/>
  <c r="O52" i="7" s="1"/>
  <c r="C29" i="15"/>
  <c r="C30" i="15" s="1"/>
  <c r="C18" i="15"/>
  <c r="D42" i="15"/>
  <c r="J56" i="7" s="1"/>
  <c r="F42" i="15"/>
  <c r="O56" i="7" s="1"/>
  <c r="C41" i="15"/>
  <c r="C42" i="15" s="1"/>
  <c r="J58" i="7" l="1"/>
  <c r="F10" i="15"/>
  <c r="F11" i="15" s="1"/>
  <c r="F36" i="15"/>
  <c r="O54" i="7" s="1"/>
  <c r="F18" i="15"/>
  <c r="O48" i="7" s="1"/>
  <c r="L91" i="4"/>
  <c r="L92" i="4" s="1"/>
  <c r="H58" i="4" s="1"/>
  <c r="C91" i="4"/>
  <c r="C92" i="4" s="1"/>
  <c r="C10" i="15"/>
  <c r="C11" i="15" s="1"/>
  <c r="O58" i="7" l="1"/>
  <c r="S16" i="7"/>
  <c r="N60" i="7" l="1"/>
  <c r="N6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yumi</author>
  </authors>
  <commentList>
    <comment ref="O39" authorId="0" shapeId="0" xr:uid="{61248AAA-5945-4F1A-9141-1FFD61A088DE}">
      <text>
        <r>
          <rPr>
            <sz val="12"/>
            <color indexed="81"/>
            <rFont val="MS P ゴシック"/>
            <family val="3"/>
            <charset val="128"/>
          </rPr>
          <t>マイナスの値を入力すること</t>
        </r>
      </text>
    </comment>
    <comment ref="O40" authorId="0" shapeId="0" xr:uid="{2C75244A-6626-4007-99DE-31EA3B886198}">
      <text>
        <r>
          <rPr>
            <sz val="12"/>
            <color indexed="81"/>
            <rFont val="MS P ゴシック"/>
            <family val="3"/>
            <charset val="128"/>
          </rPr>
          <t>マイナスの値を入力すること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中島 惇輝</author>
    <author>奥村 有美</author>
  </authors>
  <commentList>
    <comment ref="I10" authorId="0" shapeId="0" xr:uid="{067E9A8F-092C-4A8F-A6D4-8AA851F3F48A}">
      <text>
        <r>
          <rPr>
            <sz val="12"/>
            <color indexed="81"/>
            <rFont val="MS P ゴシック"/>
            <family val="3"/>
            <charset val="128"/>
          </rPr>
          <t>公募要領P33,Ｐ34参照</t>
        </r>
      </text>
    </comment>
    <comment ref="K14" authorId="1" shapeId="0" xr:uid="{0AADD9BF-FC8C-4E67-A8F3-8A910E7605E5}">
      <text>
        <r>
          <rPr>
            <sz val="12"/>
            <color indexed="81"/>
            <rFont val="MS P ゴシック"/>
            <family val="3"/>
            <charset val="128"/>
          </rPr>
          <t>該当なしの場合、入力不要</t>
        </r>
      </text>
    </comment>
    <comment ref="P14" authorId="1" shapeId="0" xr:uid="{4AAA7034-D9A9-48AD-970A-A51ACA3F08A3}">
      <text>
        <r>
          <rPr>
            <sz val="12"/>
            <color indexed="81"/>
            <rFont val="MS P ゴシック"/>
            <family val="3"/>
            <charset val="128"/>
          </rPr>
          <t>補助対象外の場合、
”-”を記入のこと</t>
        </r>
      </text>
    </comment>
    <comment ref="Q14" authorId="1" shapeId="0" xr:uid="{9BEB2AF4-D5BD-4074-983F-C1F4DB04FE4C}">
      <text>
        <r>
          <rPr>
            <sz val="12"/>
            <color indexed="81"/>
            <rFont val="MS P ゴシック"/>
            <family val="3"/>
            <charset val="128"/>
          </rPr>
          <t>冷房時の数値を入力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eriko sasaki</author>
  </authors>
  <commentList>
    <comment ref="E16" authorId="0" shapeId="0" xr:uid="{1A27F448-2B46-42FE-8FA8-F97729ECAE11}">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16" authorId="0" shapeId="0" xr:uid="{7D0C2D6B-BD64-47A8-8291-BD5E2EC34DBC}">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16" authorId="0" shapeId="0" xr:uid="{122FAAE3-8B43-4612-83DB-5F93761384EE}">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16" authorId="0" shapeId="0" xr:uid="{40507A26-EE27-4DF2-8477-DDEB4679529C}">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BA16" authorId="0" shapeId="0" xr:uid="{54257DDE-9632-45C4-B4B0-18F10545C239}">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E27" authorId="0" shapeId="0" xr:uid="{EDFF9829-D33F-4EA0-8AAB-2C66AEDBC8FC}">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27" authorId="0" shapeId="0" xr:uid="{5E1DE351-9652-4BA2-BC64-AB0D8597C451}">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27" authorId="0" shapeId="0" xr:uid="{88E66C27-FE90-40F8-B6C7-6742875C4625}">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27" authorId="0" shapeId="0" xr:uid="{25BCEA9A-C959-4968-AC08-C0E173DE4D67}">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BA27" authorId="0" shapeId="0" xr:uid="{5FD62DCA-5CCB-425C-88FB-DD3C462258F4}">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E40" authorId="0" shapeId="0" xr:uid="{CE2B09C1-6F35-406B-9EC8-9C18AD1254A8}">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40" authorId="0" shapeId="0" xr:uid="{A3FD6C8B-BD89-4763-B086-A217850C263D}">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40" authorId="0" shapeId="0" xr:uid="{3A84E5A5-C0B9-4399-BBED-55567740EBD4}">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40" authorId="0" shapeId="0" xr:uid="{3043E43F-D60F-481B-9F09-D8770C7C10AE}">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BA40" authorId="0" shapeId="0" xr:uid="{C146DB14-6011-4D1F-8332-6176241D8F7C}">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eriko sasaki</author>
  </authors>
  <commentList>
    <comment ref="E16" authorId="0" shapeId="0" xr:uid="{D29B2371-CBF4-402C-9A79-355AF4FEA711}">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16" authorId="0" shapeId="0" xr:uid="{C6454053-FD3A-42DF-B503-213B8D1EDE0A}">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16" authorId="0" shapeId="0" xr:uid="{D4137F2C-5404-4C3B-8999-61BF6C66D0D0}">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16" authorId="0" shapeId="0" xr:uid="{2734BDCD-2F19-4993-B957-134CE29B2AA0}">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BA16" authorId="0" shapeId="0" xr:uid="{49AF5568-1F17-42A4-884A-1F60816491BF}">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E32" authorId="0" shapeId="0" xr:uid="{49F1DD5B-E787-4947-AF15-BB3244E59E59}">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32" authorId="0" shapeId="0" xr:uid="{CE3A47DD-F471-4192-B251-1F83A3C51D13}">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32" authorId="0" shapeId="0" xr:uid="{2F56F4A5-3C2B-4D67-A7B8-175E89D35027}">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32" authorId="0" shapeId="0" xr:uid="{6C7D651D-E4F9-4C39-A539-5B58FF1AFD03}">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BA32" authorId="0" shapeId="0" xr:uid="{E7E07A64-941B-41D0-B4CA-5085F41BDA42}">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E43" authorId="0" shapeId="0" xr:uid="{AC7EF5C6-BF45-4056-B11F-F0ECCFF82E01}">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43" authorId="0" shapeId="0" xr:uid="{185E639F-84AA-4422-AB2E-EF9EC1B1A286}">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43" authorId="0" shapeId="0" xr:uid="{B707F0D4-1BB7-45E8-A31D-6C41A7B445EE}">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43" authorId="0" shapeId="0" xr:uid="{25A94255-2153-4468-9591-39552EC66E6D}">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BA43" authorId="0" shapeId="0" xr:uid="{E8686FB7-2D4E-47BA-82AB-05D96C3B3937}">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E54" authorId="0" shapeId="0" xr:uid="{FBEBD0D4-37B9-409B-9FC6-0CAA5D53B0E7}">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54" authorId="0" shapeId="0" xr:uid="{C0FECAC6-A2F0-4CB0-88EF-01352D0E96D1}">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54" authorId="0" shapeId="0" xr:uid="{7BD439F1-D462-4E40-BBB9-A236ED14C728}">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54" authorId="0" shapeId="0" xr:uid="{F260EA02-191F-4FDA-A101-12D471AF379C}">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BA54" authorId="0" shapeId="0" xr:uid="{BDB5B9F9-893A-4E13-A073-746EA4CA4EFB}">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E65" authorId="0" shapeId="0" xr:uid="{436EA666-F318-4874-B450-76377A2871FD}">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65" authorId="0" shapeId="0" xr:uid="{9C2089B0-643F-463A-B612-984F544C502B}">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65" authorId="0" shapeId="0" xr:uid="{6374097E-B4B1-4E7E-ABD7-EB238F6FB036}">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65" authorId="0" shapeId="0" xr:uid="{6DE7EC65-4DD9-4402-9259-9066C09ED309}">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BA65" authorId="0" shapeId="0" xr:uid="{8982F764-8C5B-49D2-82C5-BC9CA2CFAB7F}">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List>
</comments>
</file>

<file path=xl/sharedStrings.xml><?xml version="1.0" encoding="utf-8"?>
<sst xmlns="http://schemas.openxmlformats.org/spreadsheetml/2006/main" count="2688" uniqueCount="1061">
  <si>
    <t>基礎情報</t>
    <rPh sb="0" eb="2">
      <t>キソ</t>
    </rPh>
    <rPh sb="2" eb="4">
      <t>ジョウホウ</t>
    </rPh>
    <phoneticPr fontId="5"/>
  </si>
  <si>
    <t>補助事業の名称</t>
    <rPh sb="0" eb="2">
      <t>ホジョ</t>
    </rPh>
    <rPh sb="2" eb="4">
      <t>ジギョウ</t>
    </rPh>
    <rPh sb="5" eb="7">
      <t>メイショウ</t>
    </rPh>
    <phoneticPr fontId="6"/>
  </si>
  <si>
    <t>事業期間区分</t>
    <rPh sb="0" eb="2">
      <t>ジギョウ</t>
    </rPh>
    <rPh sb="2" eb="4">
      <t>キカン</t>
    </rPh>
    <rPh sb="4" eb="6">
      <t>クブン</t>
    </rPh>
    <phoneticPr fontId="6"/>
  </si>
  <si>
    <t xml:space="preserve"> </t>
  </si>
  <si>
    <t>事業着手予定日</t>
    <rPh sb="0" eb="2">
      <t>ジギョウ</t>
    </rPh>
    <rPh sb="2" eb="4">
      <t>チャクシュ</t>
    </rPh>
    <rPh sb="4" eb="6">
      <t>ヨテイ</t>
    </rPh>
    <rPh sb="6" eb="7">
      <t>ビ</t>
    </rPh>
    <phoneticPr fontId="6"/>
  </si>
  <si>
    <t>当該年度事業完了予定日</t>
    <rPh sb="0" eb="2">
      <t>トウガイ</t>
    </rPh>
    <rPh sb="2" eb="4">
      <t>ネンド</t>
    </rPh>
    <rPh sb="4" eb="6">
      <t>ジギョウ</t>
    </rPh>
    <rPh sb="6" eb="8">
      <t>カンリョウ</t>
    </rPh>
    <rPh sb="8" eb="10">
      <t>ヨテイ</t>
    </rPh>
    <rPh sb="10" eb="11">
      <t>ビ</t>
    </rPh>
    <phoneticPr fontId="6"/>
  </si>
  <si>
    <t>事業完了の期日は公募要領Ｐ14，20参照</t>
    <rPh sb="0" eb="2">
      <t>ジギョウ</t>
    </rPh>
    <rPh sb="2" eb="4">
      <t>カンリョウ</t>
    </rPh>
    <rPh sb="5" eb="7">
      <t>キジツ</t>
    </rPh>
    <rPh sb="8" eb="10">
      <t>コウボ</t>
    </rPh>
    <rPh sb="10" eb="12">
      <t>ヨウリョウ</t>
    </rPh>
    <rPh sb="18" eb="20">
      <t>サンショウ</t>
    </rPh>
    <phoneticPr fontId="5"/>
  </si>
  <si>
    <t>最終事業年度の事業完了予定日</t>
    <rPh sb="0" eb="2">
      <t>サイシュウ</t>
    </rPh>
    <rPh sb="2" eb="4">
      <t>ジギョウ</t>
    </rPh>
    <rPh sb="4" eb="6">
      <t>ネンド</t>
    </rPh>
    <rPh sb="7" eb="9">
      <t>ジギョウ</t>
    </rPh>
    <rPh sb="9" eb="11">
      <t>カンリョウ</t>
    </rPh>
    <rPh sb="11" eb="13">
      <t>ヨテイ</t>
    </rPh>
    <rPh sb="13" eb="14">
      <t>ビ</t>
    </rPh>
    <phoneticPr fontId="6"/>
  </si>
  <si>
    <t>申請者１</t>
    <rPh sb="0" eb="3">
      <t>シンセイシャ</t>
    </rPh>
    <phoneticPr fontId="6"/>
  </si>
  <si>
    <t>申請者名（ふりがな）</t>
    <rPh sb="0" eb="3">
      <t>シンセイシャ</t>
    </rPh>
    <phoneticPr fontId="6"/>
  </si>
  <si>
    <t>ひらがなで入力</t>
    <rPh sb="5" eb="7">
      <t>ニュウリョク</t>
    </rPh>
    <phoneticPr fontId="5"/>
  </si>
  <si>
    <t>申請者名（法人名、氏名）</t>
    <rPh sb="0" eb="3">
      <t>シンセイシャ</t>
    </rPh>
    <rPh sb="5" eb="7">
      <t>ホウジン</t>
    </rPh>
    <rPh sb="7" eb="8">
      <t>メイ</t>
    </rPh>
    <rPh sb="9" eb="11">
      <t>シメイ</t>
    </rPh>
    <phoneticPr fontId="6"/>
  </si>
  <si>
    <t>申請者名（法人名または氏名）を入力</t>
    <rPh sb="0" eb="3">
      <t>シンセイシャ</t>
    </rPh>
    <rPh sb="3" eb="4">
      <t>メイ</t>
    </rPh>
    <rPh sb="5" eb="7">
      <t>ホウジン</t>
    </rPh>
    <rPh sb="7" eb="8">
      <t>メイ</t>
    </rPh>
    <rPh sb="11" eb="13">
      <t>シメイ</t>
    </rPh>
    <rPh sb="15" eb="17">
      <t>ニュウリョク</t>
    </rPh>
    <phoneticPr fontId="5"/>
  </si>
  <si>
    <t>役職名</t>
    <rPh sb="0" eb="3">
      <t>ヤクショクメイ</t>
    </rPh>
    <phoneticPr fontId="6"/>
  </si>
  <si>
    <t>法人申請の場合、商業登記簿の記載と整合をとること（個人申請者は入力不要）</t>
    <rPh sb="0" eb="2">
      <t>ホウジン</t>
    </rPh>
    <rPh sb="2" eb="4">
      <t>シンセイ</t>
    </rPh>
    <rPh sb="5" eb="7">
      <t>バアイ</t>
    </rPh>
    <rPh sb="8" eb="10">
      <t>ショウギョウ</t>
    </rPh>
    <rPh sb="10" eb="13">
      <t>トウキボ</t>
    </rPh>
    <rPh sb="14" eb="16">
      <t>キサイ</t>
    </rPh>
    <rPh sb="17" eb="19">
      <t>セイゴウ</t>
    </rPh>
    <rPh sb="25" eb="27">
      <t>コジン</t>
    </rPh>
    <rPh sb="27" eb="30">
      <t>シンセイシャ</t>
    </rPh>
    <rPh sb="31" eb="33">
      <t>ニュウリョク</t>
    </rPh>
    <rPh sb="33" eb="35">
      <t>フヨウ</t>
    </rPh>
    <phoneticPr fontId="5"/>
  </si>
  <si>
    <t>氏名（ふりがな）</t>
    <rPh sb="0" eb="2">
      <t>シメイ</t>
    </rPh>
    <phoneticPr fontId="6"/>
  </si>
  <si>
    <t>申請者が法人の場合入力不要</t>
    <rPh sb="0" eb="3">
      <t>シンセイシャ</t>
    </rPh>
    <rPh sb="4" eb="6">
      <t>ホウジン</t>
    </rPh>
    <rPh sb="7" eb="9">
      <t>バアイ</t>
    </rPh>
    <rPh sb="9" eb="11">
      <t>ニュウリョク</t>
    </rPh>
    <rPh sb="11" eb="13">
      <t>フヨウ</t>
    </rPh>
    <phoneticPr fontId="5"/>
  </si>
  <si>
    <t>所在地</t>
    <rPh sb="0" eb="3">
      <t>ショザイチ</t>
    </rPh>
    <phoneticPr fontId="6"/>
  </si>
  <si>
    <t>郵便番号</t>
    <rPh sb="0" eb="4">
      <t>ユウビンバンゴウ</t>
    </rPh>
    <phoneticPr fontId="6"/>
  </si>
  <si>
    <t>電話番号</t>
    <rPh sb="0" eb="2">
      <t>デンワ</t>
    </rPh>
    <rPh sb="2" eb="4">
      <t>バンゴウ</t>
    </rPh>
    <phoneticPr fontId="6"/>
  </si>
  <si>
    <t>個人申請者の場合、日中に必ず連絡のとれる電話番号を入力すること</t>
    <rPh sb="0" eb="2">
      <t>コジン</t>
    </rPh>
    <rPh sb="2" eb="5">
      <t>シンセイシャ</t>
    </rPh>
    <rPh sb="6" eb="8">
      <t>バアイ</t>
    </rPh>
    <rPh sb="9" eb="11">
      <t>ニッチュウ</t>
    </rPh>
    <rPh sb="12" eb="13">
      <t>カナラ</t>
    </rPh>
    <rPh sb="14" eb="16">
      <t>レンラク</t>
    </rPh>
    <rPh sb="20" eb="22">
      <t>デンワ</t>
    </rPh>
    <rPh sb="22" eb="24">
      <t>バンゴウ</t>
    </rPh>
    <rPh sb="25" eb="27">
      <t>ニュウリョク</t>
    </rPh>
    <phoneticPr fontId="5"/>
  </si>
  <si>
    <t>メールアドレス（個人申請のみ）</t>
    <rPh sb="8" eb="10">
      <t>コジン</t>
    </rPh>
    <rPh sb="10" eb="12">
      <t>シンセイ</t>
    </rPh>
    <phoneticPr fontId="6"/>
  </si>
  <si>
    <t>申請者が法人の場合入力不要（キャリアメール（携帯メール）は入力不可）</t>
    <rPh sb="0" eb="3">
      <t>シンセイシャ</t>
    </rPh>
    <rPh sb="4" eb="6">
      <t>ホウジン</t>
    </rPh>
    <rPh sb="7" eb="9">
      <t>バアイ</t>
    </rPh>
    <rPh sb="9" eb="11">
      <t>ニュウリョク</t>
    </rPh>
    <rPh sb="11" eb="13">
      <t>フヨウ</t>
    </rPh>
    <phoneticPr fontId="5"/>
  </si>
  <si>
    <t>13桁（国税庁｜法人番号公表サイト参照）</t>
    <rPh sb="2" eb="3">
      <t>ケタ</t>
    </rPh>
    <rPh sb="4" eb="7">
      <t>コクゼイチョウ</t>
    </rPh>
    <rPh sb="8" eb="10">
      <t>ホウジン</t>
    </rPh>
    <rPh sb="10" eb="12">
      <t>バンゴウ</t>
    </rPh>
    <rPh sb="12" eb="14">
      <t>コウヒョウ</t>
    </rPh>
    <rPh sb="17" eb="19">
      <t>サンショウ</t>
    </rPh>
    <phoneticPr fontId="5"/>
  </si>
  <si>
    <t>申請者２</t>
    <rPh sb="0" eb="3">
      <t>シンセイシャ</t>
    </rPh>
    <phoneticPr fontId="6"/>
  </si>
  <si>
    <t>代表者</t>
    <rPh sb="0" eb="3">
      <t>ダイヒョウシャ</t>
    </rPh>
    <phoneticPr fontId="6"/>
  </si>
  <si>
    <t>登録情報</t>
    <rPh sb="0" eb="2">
      <t>トウロク</t>
    </rPh>
    <rPh sb="2" eb="4">
      <t>ジョウホウ</t>
    </rPh>
    <phoneticPr fontId="6"/>
  </si>
  <si>
    <t>登録名称</t>
  </si>
  <si>
    <t>登録番号</t>
    <rPh sb="0" eb="2">
      <t>トウロク</t>
    </rPh>
    <rPh sb="2" eb="4">
      <t>バンゴウ</t>
    </rPh>
    <phoneticPr fontId="6"/>
  </si>
  <si>
    <t>登録状況</t>
    <rPh sb="0" eb="2">
      <t>トウロク</t>
    </rPh>
    <rPh sb="2" eb="4">
      <t>ジョウキョウ</t>
    </rPh>
    <phoneticPr fontId="6"/>
  </si>
  <si>
    <t>申請者１
担当者情報</t>
    <rPh sb="0" eb="3">
      <t>シンセイシャ</t>
    </rPh>
    <rPh sb="5" eb="8">
      <t>タントウシャ</t>
    </rPh>
    <rPh sb="8" eb="10">
      <t>ジョウホウ</t>
    </rPh>
    <phoneticPr fontId="5"/>
  </si>
  <si>
    <t>代表担当者</t>
    <rPh sb="0" eb="2">
      <t>ダイヒョウ</t>
    </rPh>
    <rPh sb="2" eb="5">
      <t>タントウシャ</t>
    </rPh>
    <phoneticPr fontId="6"/>
  </si>
  <si>
    <t>共同申請の場合、代表担当者に「●」を入力し、
それ以外に「－」を入力すること（単独申請の場合不要）</t>
    <rPh sb="0" eb="2">
      <t>キョウドウ</t>
    </rPh>
    <rPh sb="2" eb="4">
      <t>シンセイ</t>
    </rPh>
    <rPh sb="5" eb="7">
      <t>バアイ</t>
    </rPh>
    <rPh sb="8" eb="10">
      <t>ダイヒョウ</t>
    </rPh>
    <rPh sb="10" eb="12">
      <t>タントウ</t>
    </rPh>
    <rPh sb="12" eb="13">
      <t>シャ</t>
    </rPh>
    <rPh sb="18" eb="20">
      <t>ニュウリョク</t>
    </rPh>
    <rPh sb="25" eb="27">
      <t>イガイ</t>
    </rPh>
    <rPh sb="32" eb="34">
      <t>ニュウリョク</t>
    </rPh>
    <rPh sb="39" eb="41">
      <t>タンドク</t>
    </rPh>
    <rPh sb="41" eb="43">
      <t>シンセイ</t>
    </rPh>
    <rPh sb="44" eb="46">
      <t>バアイ</t>
    </rPh>
    <rPh sb="46" eb="48">
      <t>フヨウ</t>
    </rPh>
    <phoneticPr fontId="5"/>
  </si>
  <si>
    <t>担当者</t>
    <rPh sb="0" eb="3">
      <t>タントウシャ</t>
    </rPh>
    <phoneticPr fontId="6"/>
  </si>
  <si>
    <t>所属</t>
    <rPh sb="0" eb="2">
      <t>ショゾク</t>
    </rPh>
    <phoneticPr fontId="6"/>
  </si>
  <si>
    <t>記載事項がない場合は「－」を入力すること</t>
    <rPh sb="0" eb="2">
      <t>キサイ</t>
    </rPh>
    <rPh sb="2" eb="4">
      <t>ジコウ</t>
    </rPh>
    <rPh sb="7" eb="9">
      <t>バアイ</t>
    </rPh>
    <rPh sb="14" eb="16">
      <t>ニュウリョク</t>
    </rPh>
    <phoneticPr fontId="5"/>
  </si>
  <si>
    <t>申請者内における補助事業担当者情報を入力すること</t>
    <rPh sb="0" eb="3">
      <t>シンセイシャ</t>
    </rPh>
    <rPh sb="3" eb="4">
      <t>ナイ</t>
    </rPh>
    <rPh sb="8" eb="10">
      <t>ホジョ</t>
    </rPh>
    <rPh sb="10" eb="12">
      <t>ジギョウ</t>
    </rPh>
    <rPh sb="12" eb="15">
      <t>タントウシャ</t>
    </rPh>
    <rPh sb="15" eb="17">
      <t>ジョウホウ</t>
    </rPh>
    <rPh sb="18" eb="20">
      <t>ニュウリョク</t>
    </rPh>
    <phoneticPr fontId="5"/>
  </si>
  <si>
    <t>連絡先</t>
    <rPh sb="0" eb="3">
      <t>レンラクサキ</t>
    </rPh>
    <phoneticPr fontId="6"/>
  </si>
  <si>
    <t>入力必須</t>
    <rPh sb="0" eb="2">
      <t>ニュウリョク</t>
    </rPh>
    <rPh sb="2" eb="4">
      <t>ヒッス</t>
    </rPh>
    <phoneticPr fontId="5"/>
  </si>
  <si>
    <t>携帯番号</t>
    <rPh sb="0" eb="2">
      <t>ケイタイ</t>
    </rPh>
    <rPh sb="2" eb="4">
      <t>バンゴウ</t>
    </rPh>
    <phoneticPr fontId="6"/>
  </si>
  <si>
    <t>記載事項がない場合は入力なしで可</t>
    <rPh sb="0" eb="2">
      <t>キサイ</t>
    </rPh>
    <rPh sb="2" eb="4">
      <t>ジコウ</t>
    </rPh>
    <rPh sb="7" eb="9">
      <t>バアイ</t>
    </rPh>
    <rPh sb="10" eb="12">
      <t>ニュウリョク</t>
    </rPh>
    <rPh sb="15" eb="16">
      <t>カ</t>
    </rPh>
    <phoneticPr fontId="5"/>
  </si>
  <si>
    <t>キャリアメール（携帯メール）は入力不可</t>
    <rPh sb="8" eb="10">
      <t>ケイタイ</t>
    </rPh>
    <rPh sb="15" eb="17">
      <t>ニュウリョク</t>
    </rPh>
    <rPh sb="17" eb="19">
      <t>フカ</t>
    </rPh>
    <phoneticPr fontId="5"/>
  </si>
  <si>
    <t>申請者２
担当者情報</t>
    <rPh sb="0" eb="3">
      <t>シンセイシャ</t>
    </rPh>
    <rPh sb="5" eb="8">
      <t>タントウシャ</t>
    </rPh>
    <rPh sb="8" eb="10">
      <t>ジョウホウ</t>
    </rPh>
    <phoneticPr fontId="5"/>
  </si>
  <si>
    <t>申請者１
事業実績</t>
    <rPh sb="0" eb="3">
      <t>シンセイシャ</t>
    </rPh>
    <rPh sb="5" eb="7">
      <t>ジギョウ</t>
    </rPh>
    <rPh sb="7" eb="9">
      <t>ジッセキ</t>
    </rPh>
    <phoneticPr fontId="5"/>
  </si>
  <si>
    <t>事業報告期間（始点）</t>
    <rPh sb="0" eb="2">
      <t>ジギョウ</t>
    </rPh>
    <rPh sb="2" eb="4">
      <t>ホウコク</t>
    </rPh>
    <rPh sb="4" eb="6">
      <t>キカン</t>
    </rPh>
    <rPh sb="7" eb="9">
      <t>シテン</t>
    </rPh>
    <phoneticPr fontId="6"/>
  </si>
  <si>
    <t>　</t>
  </si>
  <si>
    <t>直近1年間の事業実績について入力すること（西暦で入力）</t>
    <rPh sb="0" eb="2">
      <t>チョッキン</t>
    </rPh>
    <rPh sb="3" eb="5">
      <t>ネンカン</t>
    </rPh>
    <rPh sb="6" eb="8">
      <t>ジギョウ</t>
    </rPh>
    <rPh sb="8" eb="10">
      <t>ジッセキ</t>
    </rPh>
    <rPh sb="14" eb="16">
      <t>ニュウリョク</t>
    </rPh>
    <rPh sb="21" eb="23">
      <t>セイレキ</t>
    </rPh>
    <rPh sb="24" eb="26">
      <t>ニュウリョク</t>
    </rPh>
    <phoneticPr fontId="5"/>
  </si>
  <si>
    <t>事業報告期間（終点）</t>
    <rPh sb="0" eb="2">
      <t>ジギョウ</t>
    </rPh>
    <rPh sb="2" eb="4">
      <t>ホウコク</t>
    </rPh>
    <rPh sb="4" eb="6">
      <t>キカン</t>
    </rPh>
    <rPh sb="7" eb="9">
      <t>シュウテン</t>
    </rPh>
    <phoneticPr fontId="6"/>
  </si>
  <si>
    <t>※財務諸表等の提出は3期分</t>
    <rPh sb="1" eb="3">
      <t>ザイム</t>
    </rPh>
    <rPh sb="3" eb="5">
      <t>ショヒョウ</t>
    </rPh>
    <rPh sb="5" eb="6">
      <t>トウ</t>
    </rPh>
    <rPh sb="7" eb="9">
      <t>テイシュツ</t>
    </rPh>
    <rPh sb="11" eb="12">
      <t>キ</t>
    </rPh>
    <rPh sb="12" eb="13">
      <t>ブン</t>
    </rPh>
    <phoneticPr fontId="5"/>
  </si>
  <si>
    <t>資産合計（円）</t>
    <rPh sb="0" eb="2">
      <t>シサン</t>
    </rPh>
    <rPh sb="2" eb="4">
      <t>ゴウケイ</t>
    </rPh>
    <rPh sb="5" eb="6">
      <t>エン</t>
    </rPh>
    <phoneticPr fontId="6"/>
  </si>
  <si>
    <t>負債合計（円）</t>
    <rPh sb="0" eb="2">
      <t>フサイ</t>
    </rPh>
    <rPh sb="2" eb="4">
      <t>ゴウケイ</t>
    </rPh>
    <rPh sb="5" eb="6">
      <t>エン</t>
    </rPh>
    <phoneticPr fontId="6"/>
  </si>
  <si>
    <t>純資産合計（円）</t>
    <rPh sb="0" eb="3">
      <t>ジュンシサン</t>
    </rPh>
    <rPh sb="3" eb="5">
      <t>ゴウケイ</t>
    </rPh>
    <rPh sb="6" eb="7">
      <t>エン</t>
    </rPh>
    <phoneticPr fontId="6"/>
  </si>
  <si>
    <t>売上高（円）</t>
    <rPh sb="0" eb="2">
      <t>ウリアゲ</t>
    </rPh>
    <rPh sb="2" eb="3">
      <t>ダカ</t>
    </rPh>
    <rPh sb="4" eb="5">
      <t>エン</t>
    </rPh>
    <phoneticPr fontId="6"/>
  </si>
  <si>
    <t>経常利益（円）</t>
    <rPh sb="0" eb="2">
      <t>ケイツネ</t>
    </rPh>
    <rPh sb="2" eb="4">
      <t>リエキ</t>
    </rPh>
    <rPh sb="5" eb="6">
      <t>エン</t>
    </rPh>
    <phoneticPr fontId="6"/>
  </si>
  <si>
    <t>当期純利益（円）</t>
    <rPh sb="0" eb="2">
      <t>トウキ</t>
    </rPh>
    <rPh sb="2" eb="5">
      <t>ジュンリエキ</t>
    </rPh>
    <rPh sb="6" eb="7">
      <t>エン</t>
    </rPh>
    <phoneticPr fontId="6"/>
  </si>
  <si>
    <t>申請者２
事業実績</t>
    <rPh sb="0" eb="3">
      <t>シンセイシャ</t>
    </rPh>
    <rPh sb="5" eb="7">
      <t>ジギョウ</t>
    </rPh>
    <rPh sb="7" eb="9">
      <t>ジッセキ</t>
    </rPh>
    <phoneticPr fontId="5"/>
  </si>
  <si>
    <t>他の補助金への申請有無</t>
    <rPh sb="0" eb="1">
      <t>ホカ</t>
    </rPh>
    <rPh sb="2" eb="5">
      <t>ホジョキン</t>
    </rPh>
    <rPh sb="7" eb="9">
      <t>シンセイ</t>
    </rPh>
    <rPh sb="9" eb="11">
      <t>ウム</t>
    </rPh>
    <phoneticPr fontId="6"/>
  </si>
  <si>
    <t>他の補助金への申請有無をプルダウンリストより選択すること</t>
    <rPh sb="0" eb="1">
      <t>ホカ</t>
    </rPh>
    <rPh sb="2" eb="5">
      <t>ホジョキン</t>
    </rPh>
    <rPh sb="7" eb="9">
      <t>シンセイ</t>
    </rPh>
    <rPh sb="9" eb="11">
      <t>ウム</t>
    </rPh>
    <rPh sb="22" eb="24">
      <t>センタク</t>
    </rPh>
    <phoneticPr fontId="5"/>
  </si>
  <si>
    <t>他の補助金名</t>
    <rPh sb="0" eb="1">
      <t>ホカ</t>
    </rPh>
    <rPh sb="2" eb="5">
      <t>ホジョキン</t>
    </rPh>
    <rPh sb="5" eb="6">
      <t>メイ</t>
    </rPh>
    <phoneticPr fontId="6"/>
  </si>
  <si>
    <t>同上</t>
    <rPh sb="0" eb="2">
      <t>ドウジョウ</t>
    </rPh>
    <phoneticPr fontId="5"/>
  </si>
  <si>
    <t>補助事業遂行のための融資計画の有無を選択すること</t>
    <rPh sb="0" eb="2">
      <t>ホジョ</t>
    </rPh>
    <rPh sb="2" eb="4">
      <t>ジギョウ</t>
    </rPh>
    <rPh sb="4" eb="6">
      <t>スイコウ</t>
    </rPh>
    <rPh sb="10" eb="12">
      <t>ユウシ</t>
    </rPh>
    <rPh sb="12" eb="14">
      <t>ケイカク</t>
    </rPh>
    <rPh sb="15" eb="17">
      <t>ウム</t>
    </rPh>
    <rPh sb="18" eb="20">
      <t>センタク</t>
    </rPh>
    <phoneticPr fontId="5"/>
  </si>
  <si>
    <t>抵当権設定予定</t>
    <rPh sb="0" eb="3">
      <t>テイトウケン</t>
    </rPh>
    <rPh sb="3" eb="5">
      <t>セッテイ</t>
    </rPh>
    <rPh sb="5" eb="7">
      <t>ヨテイ</t>
    </rPh>
    <phoneticPr fontId="6"/>
  </si>
  <si>
    <t>【A３カラー】で印刷してください。</t>
    <rPh sb="8" eb="10">
      <t>インサツ</t>
    </rPh>
    <phoneticPr fontId="6"/>
  </si>
  <si>
    <t>補助事業の名称</t>
    <rPh sb="0" eb="2">
      <t>ホジョ</t>
    </rPh>
    <rPh sb="2" eb="4">
      <t>ジギョウ</t>
    </rPh>
    <rPh sb="5" eb="7">
      <t>メイショウ</t>
    </rPh>
    <phoneticPr fontId="0"/>
  </si>
  <si>
    <t>補助事業者名</t>
    <rPh sb="0" eb="2">
      <t>ホジョ</t>
    </rPh>
    <rPh sb="2" eb="4">
      <t>ジギョウ</t>
    </rPh>
    <rPh sb="4" eb="5">
      <t>シャ</t>
    </rPh>
    <rPh sb="5" eb="6">
      <t>メイ</t>
    </rPh>
    <phoneticPr fontId="0"/>
  </si>
  <si>
    <t>２．全体概要</t>
    <rPh sb="2" eb="4">
      <t>ゼンタイ</t>
    </rPh>
    <rPh sb="4" eb="6">
      <t>ガイヨウ</t>
    </rPh>
    <phoneticPr fontId="5"/>
  </si>
  <si>
    <t>❶　申請者概要</t>
    <rPh sb="2" eb="4">
      <t>シンセイ</t>
    </rPh>
    <rPh sb="4" eb="5">
      <t>シャ</t>
    </rPh>
    <phoneticPr fontId="6"/>
  </si>
  <si>
    <t>事業期間区分</t>
  </si>
  <si>
    <t>事業全体の完了予定日</t>
    <rPh sb="0" eb="2">
      <t>ジギョウ</t>
    </rPh>
    <rPh sb="2" eb="4">
      <t>ゼンタイ</t>
    </rPh>
    <rPh sb="5" eb="7">
      <t>カンリョウ</t>
    </rPh>
    <rPh sb="7" eb="10">
      <t>ヨテイビ</t>
    </rPh>
    <phoneticPr fontId="6"/>
  </si>
  <si>
    <t>申請者名</t>
    <rPh sb="0" eb="3">
      <t>シンセイシャ</t>
    </rPh>
    <rPh sb="2" eb="3">
      <t>シャ</t>
    </rPh>
    <rPh sb="3" eb="4">
      <t>メイ</t>
    </rPh>
    <phoneticPr fontId="6"/>
  </si>
  <si>
    <t>登録名称</t>
    <rPh sb="0" eb="2">
      <t>トウロク</t>
    </rPh>
    <rPh sb="2" eb="4">
      <t>メイショウ</t>
    </rPh>
    <phoneticPr fontId="6"/>
  </si>
  <si>
    <t>〒</t>
  </si>
  <si>
    <t>-</t>
  </si>
  <si>
    <t>建物用途</t>
    <rPh sb="0" eb="2">
      <t>タテモノ</t>
    </rPh>
    <rPh sb="2" eb="4">
      <t>ヨウト</t>
    </rPh>
    <phoneticPr fontId="5"/>
  </si>
  <si>
    <t>構　造</t>
    <rPh sb="0" eb="1">
      <t>カマエ</t>
    </rPh>
    <rPh sb="2" eb="3">
      <t>ゾウ</t>
    </rPh>
    <phoneticPr fontId="5"/>
  </si>
  <si>
    <t>地域区分</t>
    <rPh sb="0" eb="2">
      <t>チイキ</t>
    </rPh>
    <rPh sb="2" eb="4">
      <t>クブン</t>
    </rPh>
    <phoneticPr fontId="6"/>
  </si>
  <si>
    <t>住戸数</t>
    <rPh sb="0" eb="2">
      <t>ジュウコ</t>
    </rPh>
    <rPh sb="2" eb="3">
      <t>スウ</t>
    </rPh>
    <phoneticPr fontId="6"/>
  </si>
  <si>
    <t>戸</t>
    <rPh sb="0" eb="1">
      <t>コ</t>
    </rPh>
    <phoneticPr fontId="6"/>
  </si>
  <si>
    <t>全体床面積</t>
    <rPh sb="0" eb="2">
      <t>ゼンタイ</t>
    </rPh>
    <rPh sb="2" eb="3">
      <t>ユカ</t>
    </rPh>
    <rPh sb="3" eb="5">
      <t>メンセキ</t>
    </rPh>
    <phoneticPr fontId="5"/>
  </si>
  <si>
    <t>㎡</t>
  </si>
  <si>
    <t>住戸
平均
床面積</t>
    <rPh sb="0" eb="2">
      <t>ジュウコ</t>
    </rPh>
    <rPh sb="3" eb="5">
      <t>ヘイキン</t>
    </rPh>
    <rPh sb="6" eb="9">
      <t>ユカメンセキ</t>
    </rPh>
    <phoneticPr fontId="5"/>
  </si>
  <si>
    <t>階数</t>
    <rPh sb="0" eb="2">
      <t>カイスウ</t>
    </rPh>
    <phoneticPr fontId="6"/>
  </si>
  <si>
    <t>全体</t>
    <rPh sb="0" eb="2">
      <t>ゼンタイ</t>
    </rPh>
    <phoneticPr fontId="6"/>
  </si>
  <si>
    <t>地下</t>
    <rPh sb="0" eb="2">
      <t>チカ</t>
    </rPh>
    <phoneticPr fontId="6"/>
  </si>
  <si>
    <t>階</t>
    <rPh sb="0" eb="1">
      <t>カイ</t>
    </rPh>
    <phoneticPr fontId="6"/>
  </si>
  <si>
    <t>地上</t>
    <rPh sb="0" eb="2">
      <t>チジョウ</t>
    </rPh>
    <phoneticPr fontId="6"/>
  </si>
  <si>
    <t>住宅共用部分</t>
    <rPh sb="0" eb="2">
      <t>ジュウタク</t>
    </rPh>
    <rPh sb="2" eb="4">
      <t>キョウヨウ</t>
    </rPh>
    <rPh sb="4" eb="6">
      <t>ブブン</t>
    </rPh>
    <phoneticPr fontId="6"/>
  </si>
  <si>
    <t>住宅部分</t>
    <rPh sb="0" eb="2">
      <t>ジュウタク</t>
    </rPh>
    <rPh sb="2" eb="4">
      <t>ブブン</t>
    </rPh>
    <phoneticPr fontId="6"/>
  </si>
  <si>
    <t>層</t>
    <rPh sb="0" eb="1">
      <t>ソウ</t>
    </rPh>
    <phoneticPr fontId="6"/>
  </si>
  <si>
    <t>住宅外用途部分</t>
    <rPh sb="0" eb="2">
      <t>ジュウタク</t>
    </rPh>
    <rPh sb="2" eb="3">
      <t>ガイ</t>
    </rPh>
    <rPh sb="3" eb="5">
      <t>ヨウト</t>
    </rPh>
    <rPh sb="5" eb="7">
      <t>ブブン</t>
    </rPh>
    <phoneticPr fontId="6"/>
  </si>
  <si>
    <t>住戸平均</t>
    <rPh sb="0" eb="2">
      <t>ジュウコ</t>
    </rPh>
    <rPh sb="2" eb="4">
      <t>ヘイキン</t>
    </rPh>
    <phoneticPr fontId="6"/>
  </si>
  <si>
    <t>最大</t>
    <rPh sb="0" eb="2">
      <t>サイダイ</t>
    </rPh>
    <phoneticPr fontId="6"/>
  </si>
  <si>
    <t>最小</t>
    <rPh sb="0" eb="1">
      <t>サイ</t>
    </rPh>
    <rPh sb="1" eb="2">
      <t>ショウ</t>
    </rPh>
    <phoneticPr fontId="6"/>
  </si>
  <si>
    <t>掲載媒体</t>
    <rPh sb="0" eb="2">
      <t>ケイサイ</t>
    </rPh>
    <rPh sb="2" eb="4">
      <t>バイタイ</t>
    </rPh>
    <phoneticPr fontId="6"/>
  </si>
  <si>
    <t>広報掲載の
回数、期間、時期</t>
    <rPh sb="0" eb="2">
      <t>コウホウ</t>
    </rPh>
    <rPh sb="2" eb="4">
      <t>ケイサイ</t>
    </rPh>
    <rPh sb="6" eb="8">
      <t>カイスウ</t>
    </rPh>
    <rPh sb="9" eb="11">
      <t>キカン</t>
    </rPh>
    <rPh sb="12" eb="14">
      <t>ジキ</t>
    </rPh>
    <phoneticPr fontId="6"/>
  </si>
  <si>
    <t>％</t>
  </si>
  <si>
    <t>専有部の外皮総面積に対する開口比率</t>
    <rPh sb="0" eb="2">
      <t>センユウ</t>
    </rPh>
    <rPh sb="2" eb="3">
      <t>ブ</t>
    </rPh>
    <rPh sb="4" eb="6">
      <t>ガイヒ</t>
    </rPh>
    <rPh sb="6" eb="9">
      <t>ソウメンセキ</t>
    </rPh>
    <rPh sb="10" eb="11">
      <t>タイ</t>
    </rPh>
    <rPh sb="13" eb="15">
      <t>カイコウ</t>
    </rPh>
    <rPh sb="15" eb="17">
      <t>ヒリツ</t>
    </rPh>
    <phoneticPr fontId="6"/>
  </si>
  <si>
    <t>８地域における要件</t>
    <rPh sb="1" eb="3">
      <t>チイキ</t>
    </rPh>
    <rPh sb="7" eb="9">
      <t>ヨウケン</t>
    </rPh>
    <phoneticPr fontId="5"/>
  </si>
  <si>
    <t>通風の積極利用</t>
    <rPh sb="0" eb="2">
      <t>ツウフウ</t>
    </rPh>
    <rPh sb="3" eb="5">
      <t>セッキョク</t>
    </rPh>
    <rPh sb="5" eb="7">
      <t>リヨウ</t>
    </rPh>
    <phoneticPr fontId="5"/>
  </si>
  <si>
    <t>効果的な日射遮蔽</t>
    <rPh sb="0" eb="3">
      <t>コウカテキ</t>
    </rPh>
    <rPh sb="4" eb="6">
      <t>ニッシャ</t>
    </rPh>
    <rPh sb="6" eb="8">
      <t>シャヘイ</t>
    </rPh>
    <phoneticPr fontId="5"/>
  </si>
  <si>
    <t>最上階の屋上断熱強化</t>
    <rPh sb="0" eb="2">
      <t>サイジョウ</t>
    </rPh>
    <rPh sb="2" eb="3">
      <t>カイ</t>
    </rPh>
    <rPh sb="4" eb="6">
      <t>オクジョウ</t>
    </rPh>
    <rPh sb="6" eb="8">
      <t>ダンネツ</t>
    </rPh>
    <rPh sb="8" eb="10">
      <t>キョウカ</t>
    </rPh>
    <phoneticPr fontId="5"/>
  </si>
  <si>
    <t>屋上緑化、壁面緑化</t>
    <rPh sb="0" eb="2">
      <t>オクジョウ</t>
    </rPh>
    <rPh sb="2" eb="4">
      <t>リョッカ</t>
    </rPh>
    <rPh sb="5" eb="7">
      <t>ヘキメン</t>
    </rPh>
    <rPh sb="7" eb="9">
      <t>リョッカ</t>
    </rPh>
    <phoneticPr fontId="5"/>
  </si>
  <si>
    <t>その他</t>
    <rPh sb="2" eb="3">
      <t>タ</t>
    </rPh>
    <phoneticPr fontId="5"/>
  </si>
  <si>
    <t>太陽光パネル
の設置の有無</t>
    <rPh sb="0" eb="3">
      <t>タイヨウコウ</t>
    </rPh>
    <rPh sb="8" eb="10">
      <t>セッチ</t>
    </rPh>
    <rPh sb="11" eb="13">
      <t>ウム</t>
    </rPh>
    <phoneticPr fontId="6"/>
  </si>
  <si>
    <t>公称最大
出力の合計</t>
    <rPh sb="0" eb="2">
      <t>コウショウ</t>
    </rPh>
    <rPh sb="2" eb="4">
      <t>サイダイ</t>
    </rPh>
    <rPh sb="5" eb="7">
      <t>シュツリョク</t>
    </rPh>
    <rPh sb="8" eb="10">
      <t>ゴウケイ</t>
    </rPh>
    <phoneticPr fontId="5"/>
  </si>
  <si>
    <t>ｋＷ</t>
  </si>
  <si>
    <t>分配方法</t>
    <rPh sb="0" eb="2">
      <t>ブンパイ</t>
    </rPh>
    <rPh sb="2" eb="4">
      <t>ホウホウ</t>
    </rPh>
    <phoneticPr fontId="6"/>
  </si>
  <si>
    <t>専有部住戸配分数</t>
    <rPh sb="0" eb="2">
      <t>センユウ</t>
    </rPh>
    <rPh sb="2" eb="3">
      <t>ブ</t>
    </rPh>
    <rPh sb="3" eb="5">
      <t>ジュウコ</t>
    </rPh>
    <rPh sb="5" eb="7">
      <t>ハイブン</t>
    </rPh>
    <rPh sb="7" eb="8">
      <t>スウ</t>
    </rPh>
    <phoneticPr fontId="5"/>
  </si>
  <si>
    <t>容量の合計</t>
    <rPh sb="0" eb="2">
      <t>ヨウリョウ</t>
    </rPh>
    <rPh sb="3" eb="5">
      <t>ゴウケイ</t>
    </rPh>
    <phoneticPr fontId="5"/>
  </si>
  <si>
    <t>供給住戸割合</t>
    <rPh sb="0" eb="2">
      <t>キョウキュウ</t>
    </rPh>
    <rPh sb="2" eb="4">
      <t>ジュウコ</t>
    </rPh>
    <rPh sb="4" eb="6">
      <t>ワリアイ</t>
    </rPh>
    <phoneticPr fontId="5"/>
  </si>
  <si>
    <t>共用部</t>
    <rPh sb="0" eb="2">
      <t>キョウヨウ</t>
    </rPh>
    <rPh sb="2" eb="3">
      <t>ブ</t>
    </rPh>
    <phoneticPr fontId="5"/>
  </si>
  <si>
    <t>設備用途区分</t>
    <rPh sb="0" eb="2">
      <t>セツビ</t>
    </rPh>
    <rPh sb="2" eb="4">
      <t>ヨウト</t>
    </rPh>
    <rPh sb="4" eb="6">
      <t>クブン</t>
    </rPh>
    <phoneticPr fontId="6"/>
  </si>
  <si>
    <t>一次エネルギー消費量</t>
    <rPh sb="0" eb="2">
      <t>イチジ</t>
    </rPh>
    <rPh sb="7" eb="10">
      <t>ショウヒリョウ</t>
    </rPh>
    <phoneticPr fontId="6"/>
  </si>
  <si>
    <t>専有部</t>
    <rPh sb="0" eb="2">
      <t>センユウ</t>
    </rPh>
    <rPh sb="2" eb="3">
      <t>ブ</t>
    </rPh>
    <phoneticPr fontId="6"/>
  </si>
  <si>
    <t>暖房</t>
    <rPh sb="0" eb="2">
      <t>ダンボウ</t>
    </rPh>
    <phoneticPr fontId="5"/>
  </si>
  <si>
    <t>冷房</t>
    <rPh sb="0" eb="2">
      <t>レイボウ</t>
    </rPh>
    <phoneticPr fontId="5"/>
  </si>
  <si>
    <t>共用部</t>
    <rPh sb="0" eb="2">
      <t>キョウヨウ</t>
    </rPh>
    <rPh sb="2" eb="3">
      <t>ブ</t>
    </rPh>
    <phoneticPr fontId="6"/>
  </si>
  <si>
    <t>項目</t>
    <rPh sb="0" eb="2">
      <t>コウモク</t>
    </rPh>
    <phoneticPr fontId="6"/>
  </si>
  <si>
    <t>設備・システム名</t>
  </si>
  <si>
    <t>システム概要（能力・性能・規模・他）</t>
    <rPh sb="4" eb="6">
      <t>ガイヨウ</t>
    </rPh>
    <rPh sb="7" eb="9">
      <t>ノウリョク</t>
    </rPh>
    <rPh sb="10" eb="12">
      <t>セイノウ</t>
    </rPh>
    <rPh sb="13" eb="15">
      <t>キボ</t>
    </rPh>
    <rPh sb="16" eb="17">
      <t>タ</t>
    </rPh>
    <phoneticPr fontId="6"/>
  </si>
  <si>
    <t>補助</t>
    <rPh sb="0" eb="2">
      <t>ホジョ</t>
    </rPh>
    <phoneticPr fontId="6"/>
  </si>
  <si>
    <t>断熱</t>
    <rPh sb="0" eb="2">
      <t>ダンネツ</t>
    </rPh>
    <phoneticPr fontId="5"/>
  </si>
  <si>
    <t>エネルギー利用効率化設備</t>
    <rPh sb="5" eb="7">
      <t>リヨウ</t>
    </rPh>
    <rPh sb="7" eb="10">
      <t>コウリツカ</t>
    </rPh>
    <rPh sb="10" eb="12">
      <t>セツビ</t>
    </rPh>
    <phoneticPr fontId="6"/>
  </si>
  <si>
    <t>コージェネ</t>
  </si>
  <si>
    <t>ＰＶ</t>
  </si>
  <si>
    <t>計</t>
    <rPh sb="0" eb="1">
      <t>ケイ</t>
    </rPh>
    <phoneticPr fontId="5"/>
  </si>
  <si>
    <t>再生可能エネルギー等を除く一次エネルギー消費削減率</t>
    <rPh sb="0" eb="2">
      <t>サイセイ</t>
    </rPh>
    <rPh sb="2" eb="4">
      <t>カノウ</t>
    </rPh>
    <rPh sb="9" eb="10">
      <t>ナド</t>
    </rPh>
    <rPh sb="11" eb="12">
      <t>ノゾ</t>
    </rPh>
    <rPh sb="13" eb="15">
      <t>イチジ</t>
    </rPh>
    <rPh sb="20" eb="22">
      <t>ショウヒ</t>
    </rPh>
    <rPh sb="22" eb="24">
      <t>サクゲン</t>
    </rPh>
    <rPh sb="24" eb="25">
      <t>リツ</t>
    </rPh>
    <phoneticPr fontId="5"/>
  </si>
  <si>
    <t>再生可能エネルギー等を含む一次エネルギー消費削減率</t>
    <rPh sb="0" eb="2">
      <t>サイセイ</t>
    </rPh>
    <rPh sb="2" eb="4">
      <t>カノウ</t>
    </rPh>
    <rPh sb="9" eb="10">
      <t>ナド</t>
    </rPh>
    <rPh sb="11" eb="12">
      <t>フク</t>
    </rPh>
    <rPh sb="13" eb="15">
      <t>イチジ</t>
    </rPh>
    <rPh sb="20" eb="22">
      <t>ショウヒ</t>
    </rPh>
    <rPh sb="22" eb="24">
      <t>サクゲン</t>
    </rPh>
    <rPh sb="24" eb="25">
      <t>リツ</t>
    </rPh>
    <phoneticPr fontId="5"/>
  </si>
  <si>
    <t>再生可能エネルギーによる削減率</t>
    <rPh sb="0" eb="2">
      <t>サイセイ</t>
    </rPh>
    <rPh sb="2" eb="4">
      <t>カノウ</t>
    </rPh>
    <rPh sb="12" eb="14">
      <t>サクゲン</t>
    </rPh>
    <rPh sb="14" eb="15">
      <t>リツ</t>
    </rPh>
    <phoneticPr fontId="5"/>
  </si>
  <si>
    <t>ＺＥＨ-Ｍの種類</t>
    <rPh sb="6" eb="8">
      <t>シュルイ</t>
    </rPh>
    <phoneticPr fontId="5"/>
  </si>
  <si>
    <t>合計</t>
    <rPh sb="0" eb="2">
      <t>ゴウケイ</t>
    </rPh>
    <phoneticPr fontId="5"/>
  </si>
  <si>
    <t>【片面印刷】で印刷すること</t>
    <rPh sb="1" eb="3">
      <t>カタメン</t>
    </rPh>
    <rPh sb="3" eb="5">
      <t>インサツ</t>
    </rPh>
    <rPh sb="7" eb="9">
      <t>インサツ</t>
    </rPh>
    <phoneticPr fontId="6"/>
  </si>
  <si>
    <t>◆オレンジ色のセルに必要事項を入力すること。（自動反映箇所のセルは白色※一部除く）　</t>
    <rPh sb="5" eb="6">
      <t>イロ</t>
    </rPh>
    <rPh sb="10" eb="12">
      <t>ヒツヨウ</t>
    </rPh>
    <rPh sb="12" eb="14">
      <t>ジコウ</t>
    </rPh>
    <rPh sb="15" eb="17">
      <t>ニュウリョク</t>
    </rPh>
    <rPh sb="36" eb="38">
      <t>イチブ</t>
    </rPh>
    <rPh sb="38" eb="39">
      <t>ノゾ</t>
    </rPh>
    <phoneticPr fontId="6"/>
  </si>
  <si>
    <t>実施計画書</t>
    <rPh sb="0" eb="2">
      <t>ジッシ</t>
    </rPh>
    <rPh sb="2" eb="5">
      <t>ケイカクショ</t>
    </rPh>
    <phoneticPr fontId="6"/>
  </si>
  <si>
    <t>１．申請者の詳細</t>
    <rPh sb="2" eb="5">
      <t>シンセイシャ</t>
    </rPh>
    <rPh sb="6" eb="8">
      <t>ショウサイ</t>
    </rPh>
    <phoneticPr fontId="6"/>
  </si>
  <si>
    <t>申請者１</t>
    <rPh sb="0" eb="3">
      <t>シンセイシャ</t>
    </rPh>
    <phoneticPr fontId="5"/>
  </si>
  <si>
    <t>ふりがな</t>
  </si>
  <si>
    <t>法人名又は氏名</t>
  </si>
  <si>
    <t>法人番号（１３桁）</t>
    <rPh sb="0" eb="2">
      <t>ホウジン</t>
    </rPh>
    <rPh sb="2" eb="4">
      <t>バンゴウ</t>
    </rPh>
    <rPh sb="7" eb="8">
      <t>ケタ</t>
    </rPh>
    <phoneticPr fontId="6"/>
  </si>
  <si>
    <t>代表者役職</t>
    <rPh sb="3" eb="5">
      <t>ヤクショク</t>
    </rPh>
    <phoneticPr fontId="6"/>
  </si>
  <si>
    <t>代表者名</t>
    <rPh sb="3" eb="4">
      <t>メイ</t>
    </rPh>
    <phoneticPr fontId="6"/>
  </si>
  <si>
    <t>住    所</t>
    <rPh sb="0" eb="1">
      <t>ジュウ</t>
    </rPh>
    <rPh sb="5" eb="6">
      <t>トコロ</t>
    </rPh>
    <phoneticPr fontId="6"/>
  </si>
  <si>
    <t>申請者２</t>
    <rPh sb="0" eb="3">
      <t>シンセイシャ</t>
    </rPh>
    <phoneticPr fontId="5"/>
  </si>
  <si>
    <t>所属部署</t>
    <rPh sb="0" eb="2">
      <t>ショゾク</t>
    </rPh>
    <rPh sb="2" eb="4">
      <t>ブショ</t>
    </rPh>
    <phoneticPr fontId="6"/>
  </si>
  <si>
    <t>担当者役職</t>
    <rPh sb="0" eb="3">
      <t>タントウシャ</t>
    </rPh>
    <rPh sb="3" eb="5">
      <t>ヤクショク</t>
    </rPh>
    <phoneticPr fontId="6"/>
  </si>
  <si>
    <t>FAX番号</t>
    <rPh sb="3" eb="5">
      <t>バンゴウ</t>
    </rPh>
    <phoneticPr fontId="6"/>
  </si>
  <si>
    <t>携帯電話番号</t>
    <rPh sb="0" eb="2">
      <t>ケイタイ</t>
    </rPh>
    <rPh sb="2" eb="4">
      <t>デンワ</t>
    </rPh>
    <rPh sb="4" eb="6">
      <t>バンゴウ</t>
    </rPh>
    <phoneticPr fontId="6"/>
  </si>
  <si>
    <t>事業報告期間</t>
    <rPh sb="0" eb="2">
      <t>ジギョウ</t>
    </rPh>
    <rPh sb="2" eb="4">
      <t>ホウコク</t>
    </rPh>
    <rPh sb="4" eb="6">
      <t>キカン</t>
    </rPh>
    <phoneticPr fontId="6"/>
  </si>
  <si>
    <t>～</t>
  </si>
  <si>
    <t>他の補助金の有無</t>
    <rPh sb="0" eb="8">
      <t>タホジョキンウム</t>
    </rPh>
    <phoneticPr fontId="6"/>
  </si>
  <si>
    <t>他の補助金名</t>
    <rPh sb="0" eb="6">
      <t>タホジョキンメイ</t>
    </rPh>
    <phoneticPr fontId="6"/>
  </si>
  <si>
    <t>◆本シートは入力はすべて自動転記のため、表示内容を確認し印刷すること。</t>
    <rPh sb="1" eb="2">
      <t>ホン</t>
    </rPh>
    <rPh sb="6" eb="8">
      <t>ニュウリョク</t>
    </rPh>
    <rPh sb="12" eb="14">
      <t>ジドウ</t>
    </rPh>
    <rPh sb="14" eb="16">
      <t>テンキ</t>
    </rPh>
    <rPh sb="20" eb="22">
      <t>ヒョウジ</t>
    </rPh>
    <rPh sb="22" eb="24">
      <t>ナイヨウ</t>
    </rPh>
    <rPh sb="25" eb="27">
      <t>カクニン</t>
    </rPh>
    <rPh sb="28" eb="30">
      <t>インサツ</t>
    </rPh>
    <phoneticPr fontId="6"/>
  </si>
  <si>
    <t>一般社団法人　環境共創イニシアチブ</t>
  </si>
  <si>
    <t>　代　表　理　事　　　赤池　学　殿</t>
  </si>
  <si>
    <t>１.</t>
  </si>
  <si>
    <t>交付申請</t>
    <rPh sb="0" eb="2">
      <t>コウフ</t>
    </rPh>
    <rPh sb="2" eb="4">
      <t>シンセイ</t>
    </rPh>
    <phoneticPr fontId="6"/>
  </si>
  <si>
    <t>本事業の交付規程及び公募要領の内容を全て承知の上で、申請者の役割及び要件等について確認し、了承している。</t>
    <rPh sb="26" eb="28">
      <t>シンセイ</t>
    </rPh>
    <rPh sb="28" eb="29">
      <t>シャ</t>
    </rPh>
    <phoneticPr fontId="6"/>
  </si>
  <si>
    <t>２.</t>
  </si>
  <si>
    <t>暴力団排除</t>
    <rPh sb="0" eb="3">
      <t>ボウリョクダン</t>
    </rPh>
    <rPh sb="3" eb="5">
      <t>ハイジョ</t>
    </rPh>
    <phoneticPr fontId="6"/>
  </si>
  <si>
    <t>暴力団排除に関する誓約事項について熟読し、理解の上、これに同意している。</t>
  </si>
  <si>
    <t>３.</t>
  </si>
  <si>
    <t>交付決定前の事業着手の禁止</t>
    <rPh sb="0" eb="2">
      <t>コウフ</t>
    </rPh>
    <rPh sb="2" eb="4">
      <t>ケッテイ</t>
    </rPh>
    <rPh sb="4" eb="5">
      <t>マエ</t>
    </rPh>
    <rPh sb="6" eb="8">
      <t>ジギョウ</t>
    </rPh>
    <rPh sb="8" eb="10">
      <t>チャクシュ</t>
    </rPh>
    <rPh sb="11" eb="13">
      <t>キンシ</t>
    </rPh>
    <phoneticPr fontId="6"/>
  </si>
  <si>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6"/>
  </si>
  <si>
    <t>４.</t>
  </si>
  <si>
    <t>重複申請の禁止</t>
    <rPh sb="0" eb="2">
      <t>ジュウフク</t>
    </rPh>
    <rPh sb="2" eb="4">
      <t>シンセイ</t>
    </rPh>
    <rPh sb="5" eb="7">
      <t>キンシ</t>
    </rPh>
    <phoneticPr fontId="6"/>
  </si>
  <si>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6"/>
  </si>
  <si>
    <t>５.</t>
  </si>
  <si>
    <t>申請の無効</t>
    <rPh sb="0" eb="2">
      <t>シンセイ</t>
    </rPh>
    <rPh sb="3" eb="5">
      <t>ムコウ</t>
    </rPh>
    <phoneticPr fontId="6"/>
  </si>
  <si>
    <t>申請書及び添付書類一式について責任をもち、虚偽、不正の記入が一切ないことを確認している。</t>
  </si>
  <si>
    <t>万が一、違反する行為が発生した場合の罰則等を理解し、了承している。</t>
  </si>
  <si>
    <t>６.</t>
  </si>
  <si>
    <t>個人情報の利用</t>
    <rPh sb="5" eb="7">
      <t>リヨウ</t>
    </rPh>
    <phoneticPr fontId="6"/>
  </si>
  <si>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6"/>
  </si>
  <si>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6"/>
  </si>
  <si>
    <t>ための調査・分析、SIIが作成するパンフレット・事例集、国が行うその他調査業務等に利用されることがあり、</t>
  </si>
  <si>
    <t>その場合、国が指定する外部機関に個人情報等が提供されることに同意している。</t>
    <rPh sb="20" eb="21">
      <t>ナド</t>
    </rPh>
    <phoneticPr fontId="6"/>
  </si>
  <si>
    <t>７.</t>
  </si>
  <si>
    <t>申請内容の変更及び取下げ</t>
    <rPh sb="0" eb="2">
      <t>シンセイ</t>
    </rPh>
    <rPh sb="2" eb="4">
      <t>ナイヨウ</t>
    </rPh>
    <rPh sb="5" eb="7">
      <t>ヘンコウ</t>
    </rPh>
    <rPh sb="7" eb="8">
      <t>オヨ</t>
    </rPh>
    <rPh sb="9" eb="11">
      <t>トリサ</t>
    </rPh>
    <phoneticPr fontId="6"/>
  </si>
  <si>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6"/>
  </si>
  <si>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6"/>
  </si>
  <si>
    <t>８.</t>
  </si>
  <si>
    <t>現地調査等の協力</t>
    <rPh sb="0" eb="2">
      <t>ゲンチ</t>
    </rPh>
    <rPh sb="2" eb="4">
      <t>チョウサ</t>
    </rPh>
    <rPh sb="4" eb="5">
      <t>トウ</t>
    </rPh>
    <rPh sb="6" eb="8">
      <t>キョウリョク</t>
    </rPh>
    <phoneticPr fontId="6"/>
  </si>
  <si>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6"/>
  </si>
  <si>
    <t>９.</t>
  </si>
  <si>
    <t>事業の不履行等</t>
    <rPh sb="0" eb="2">
      <t>ジギョウ</t>
    </rPh>
    <rPh sb="3" eb="6">
      <t>フリコウ</t>
    </rPh>
    <rPh sb="6" eb="7">
      <t>トウ</t>
    </rPh>
    <phoneticPr fontId="6"/>
  </si>
  <si>
    <t>申請者がSIIに連絡することを怠ったことにより、事業の不履行等が生じ審査が継続できないとSIIが</t>
    <rPh sb="0" eb="3">
      <t>シンセイシャ</t>
    </rPh>
    <rPh sb="8" eb="10">
      <t>レンラク</t>
    </rPh>
    <rPh sb="15" eb="16">
      <t>オコタ</t>
    </rPh>
    <rPh sb="32" eb="33">
      <t>ショウ</t>
    </rPh>
    <rPh sb="34" eb="36">
      <t>シンサ</t>
    </rPh>
    <rPh sb="37" eb="39">
      <t>ケイゾク</t>
    </rPh>
    <phoneticPr fontId="6"/>
  </si>
  <si>
    <t>判断した場合は、当該申請者の申請及び登録を無効とすることができることを理解し、了承している。</t>
    <rPh sb="35" eb="37">
      <t>リカイ</t>
    </rPh>
    <rPh sb="39" eb="41">
      <t>リョウショウ</t>
    </rPh>
    <phoneticPr fontId="6"/>
  </si>
  <si>
    <t>10.</t>
  </si>
  <si>
    <t>免責</t>
    <rPh sb="0" eb="2">
      <t>メンセキ</t>
    </rPh>
    <phoneticPr fontId="6"/>
  </si>
  <si>
    <t>SIIは、ＺＥＨデベロッパー、補助事業者（補助事業を行おうとするもの）、その他の者との間に生じるトラブルや</t>
    <rPh sb="21" eb="23">
      <t>ホジョ</t>
    </rPh>
    <rPh sb="23" eb="25">
      <t>ジギョウ</t>
    </rPh>
    <rPh sb="26" eb="27">
      <t>オコナ</t>
    </rPh>
    <phoneticPr fontId="6"/>
  </si>
  <si>
    <t>損害について、一切の関与・責任を負わないことを理解し、了承している。</t>
    <rPh sb="16" eb="17">
      <t>オ</t>
    </rPh>
    <rPh sb="23" eb="25">
      <t>リカイ</t>
    </rPh>
    <rPh sb="27" eb="29">
      <t>リョウショウ</t>
    </rPh>
    <phoneticPr fontId="6"/>
  </si>
  <si>
    <t>11.</t>
  </si>
  <si>
    <t>事業の内容変更、終了</t>
    <rPh sb="0" eb="2">
      <t>ジギョウ</t>
    </rPh>
    <rPh sb="3" eb="5">
      <t>ナイヨウ</t>
    </rPh>
    <rPh sb="5" eb="7">
      <t>ヘンコウ</t>
    </rPh>
    <rPh sb="8" eb="10">
      <t>シュウリョウ</t>
    </rPh>
    <phoneticPr fontId="6"/>
  </si>
  <si>
    <t>SIIは、国との協議に基づき、本事業を終了、又はその制度内容の変更を行うことができることを承知している。</t>
    <rPh sb="31" eb="33">
      <t>ヘンコウ</t>
    </rPh>
    <rPh sb="34" eb="35">
      <t>オコナ</t>
    </rPh>
    <rPh sb="45" eb="47">
      <t>ショウチ</t>
    </rPh>
    <phoneticPr fontId="6"/>
  </si>
  <si>
    <t>上記を誓約し、申請内容に間違いがないことを確認した上で署名・捺印します。</t>
    <rPh sb="3" eb="5">
      <t>セイヤク</t>
    </rPh>
    <phoneticPr fontId="6"/>
  </si>
  <si>
    <t>年</t>
    <rPh sb="0" eb="1">
      <t>ネン</t>
    </rPh>
    <phoneticPr fontId="6"/>
  </si>
  <si>
    <t>月</t>
    <rPh sb="0" eb="1">
      <t>ツキ</t>
    </rPh>
    <phoneticPr fontId="6"/>
  </si>
  <si>
    <t>名称</t>
    <rPh sb="0" eb="2">
      <t>メイショウ</t>
    </rPh>
    <phoneticPr fontId="8"/>
  </si>
  <si>
    <t>代表者等名</t>
  </si>
  <si>
    <t>印</t>
    <rPh sb="0" eb="1">
      <t>イン</t>
    </rPh>
    <phoneticPr fontId="6"/>
  </si>
  <si>
    <t>←自動反映されたシートを出力し、様式第１と同一の印を押印すること</t>
    <rPh sb="1" eb="3">
      <t>ジドウ</t>
    </rPh>
    <rPh sb="3" eb="5">
      <t>ハンエイ</t>
    </rPh>
    <rPh sb="12" eb="14">
      <t>シュツリョク</t>
    </rPh>
    <rPh sb="16" eb="18">
      <t>ヨウシキ</t>
    </rPh>
    <rPh sb="18" eb="19">
      <t>ダイ</t>
    </rPh>
    <rPh sb="21" eb="23">
      <t>ドウイツ</t>
    </rPh>
    <rPh sb="24" eb="25">
      <t>イン</t>
    </rPh>
    <rPh sb="26" eb="28">
      <t>オウイン</t>
    </rPh>
    <phoneticPr fontId="5"/>
  </si>
  <si>
    <t>様式第1</t>
    <rPh sb="0" eb="2">
      <t>ヨウシキ</t>
    </rPh>
    <rPh sb="2" eb="3">
      <t>ダイ</t>
    </rPh>
    <phoneticPr fontId="5"/>
  </si>
  <si>
    <t>代表理事　　　赤池　学　殿</t>
    <rPh sb="0" eb="1">
      <t>ダイ</t>
    </rPh>
    <rPh sb="1" eb="2">
      <t>ヒョウ</t>
    </rPh>
    <rPh sb="2" eb="3">
      <t>リ</t>
    </rPh>
    <rPh sb="3" eb="4">
      <t>コト</t>
    </rPh>
    <rPh sb="12" eb="13">
      <t>ドノ</t>
    </rPh>
    <phoneticPr fontId="6"/>
  </si>
  <si>
    <t>住　所</t>
    <rPh sb="0" eb="1">
      <t>ジュウ</t>
    </rPh>
    <rPh sb="2" eb="3">
      <t>ショ</t>
    </rPh>
    <phoneticPr fontId="8"/>
  </si>
  <si>
    <t>名　称</t>
    <rPh sb="0" eb="1">
      <t>メイ</t>
    </rPh>
    <rPh sb="2" eb="3">
      <t>ショウ</t>
    </rPh>
    <phoneticPr fontId="8"/>
  </si>
  <si>
    <t>代表者等名</t>
    <rPh sb="0" eb="3">
      <t>ダイヒョウシャ</t>
    </rPh>
    <rPh sb="4" eb="5">
      <t>メイ</t>
    </rPh>
    <phoneticPr fontId="8"/>
  </si>
  <si>
    <t>印</t>
    <rPh sb="0" eb="1">
      <t>イン</t>
    </rPh>
    <phoneticPr fontId="8"/>
  </si>
  <si>
    <t>生年月日</t>
    <rPh sb="0" eb="2">
      <t>セイネン</t>
    </rPh>
    <rPh sb="2" eb="4">
      <t>ガッピ</t>
    </rPh>
    <phoneticPr fontId="8"/>
  </si>
  <si>
    <t>交付申請書</t>
    <rPh sb="0" eb="2">
      <t>コウフ</t>
    </rPh>
    <rPh sb="2" eb="5">
      <t>シンセイショ</t>
    </rPh>
    <phoneticPr fontId="6"/>
  </si>
  <si>
    <t>記</t>
    <rPh sb="0" eb="1">
      <t>キ</t>
    </rPh>
    <phoneticPr fontId="6"/>
  </si>
  <si>
    <t>１.申請する補助事業</t>
    <rPh sb="2" eb="4">
      <t>シンセイ</t>
    </rPh>
    <rPh sb="6" eb="8">
      <t>ホジョ</t>
    </rPh>
    <rPh sb="8" eb="10">
      <t>ジギョウ</t>
    </rPh>
    <phoneticPr fontId="6"/>
  </si>
  <si>
    <t>２.補助事業の名称</t>
    <rPh sb="2" eb="4">
      <t>ホジョ</t>
    </rPh>
    <rPh sb="4" eb="6">
      <t>ジギョウ</t>
    </rPh>
    <rPh sb="7" eb="9">
      <t>メイショウ</t>
    </rPh>
    <phoneticPr fontId="6"/>
  </si>
  <si>
    <t>３.補助事業の実施計画</t>
    <rPh sb="2" eb="4">
      <t>ホジョ</t>
    </rPh>
    <rPh sb="4" eb="6">
      <t>ジギョウ</t>
    </rPh>
    <rPh sb="7" eb="9">
      <t>ジッシ</t>
    </rPh>
    <rPh sb="9" eb="11">
      <t>ケイカク</t>
    </rPh>
    <phoneticPr fontId="6"/>
  </si>
  <si>
    <t>４.補助金交付申請予定額</t>
    <rPh sb="2" eb="5">
      <t>ホジョキン</t>
    </rPh>
    <rPh sb="5" eb="7">
      <t>コウフ</t>
    </rPh>
    <rPh sb="7" eb="9">
      <t>シンセイ</t>
    </rPh>
    <rPh sb="9" eb="11">
      <t>ヨテイ</t>
    </rPh>
    <rPh sb="11" eb="12">
      <t>ガク</t>
    </rPh>
    <phoneticPr fontId="6"/>
  </si>
  <si>
    <t>円</t>
    <rPh sb="0" eb="1">
      <t>エン</t>
    </rPh>
    <phoneticPr fontId="6"/>
  </si>
  <si>
    <t>５.補助事業に要する経費、補助対象経費及び補助金の額並びに区分ごとの配分（別紙１）</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rPh sb="37" eb="39">
      <t>ベッシ</t>
    </rPh>
    <phoneticPr fontId="6"/>
  </si>
  <si>
    <t>６.補助事業の開始及び完了予定日</t>
    <rPh sb="2" eb="4">
      <t>ホジョ</t>
    </rPh>
    <rPh sb="4" eb="6">
      <t>ジギョウ</t>
    </rPh>
    <rPh sb="7" eb="9">
      <t>カイシ</t>
    </rPh>
    <rPh sb="9" eb="10">
      <t>オヨ</t>
    </rPh>
    <rPh sb="11" eb="13">
      <t>カンリョウ</t>
    </rPh>
    <rPh sb="13" eb="15">
      <t>ヨテイ</t>
    </rPh>
    <rPh sb="15" eb="16">
      <t>ヒ</t>
    </rPh>
    <phoneticPr fontId="6"/>
  </si>
  <si>
    <t>日</t>
    <rPh sb="0" eb="1">
      <t>ヒ</t>
    </rPh>
    <phoneticPr fontId="6"/>
  </si>
  <si>
    <t>（注）この申請書には、以下の書面を添付すること。</t>
  </si>
  <si>
    <t>　　　暴力団排除に関する誓約事項（別紙２）</t>
    <rPh sb="3" eb="6">
      <t>ボウリョクダン</t>
    </rPh>
    <rPh sb="6" eb="8">
      <t>ハイジョ</t>
    </rPh>
    <rPh sb="9" eb="10">
      <t>カン</t>
    </rPh>
    <rPh sb="12" eb="14">
      <t>セイヤク</t>
    </rPh>
    <rPh sb="14" eb="16">
      <t>ジコウ</t>
    </rPh>
    <rPh sb="17" eb="19">
      <t>ベッシ</t>
    </rPh>
    <phoneticPr fontId="6"/>
  </si>
  <si>
    <t>　　　役員名簿（別紙３）</t>
    <rPh sb="3" eb="5">
      <t>ヤクイン</t>
    </rPh>
    <rPh sb="5" eb="7">
      <t>メイボ</t>
    </rPh>
    <rPh sb="8" eb="10">
      <t>ベッシ</t>
    </rPh>
    <phoneticPr fontId="9"/>
  </si>
  <si>
    <t>（備考）用紙は日本工業規格Ａ４とし、縦位置とする。</t>
  </si>
  <si>
    <t>（別紙１）</t>
    <rPh sb="1" eb="3">
      <t>ベッシ</t>
    </rPh>
    <phoneticPr fontId="6"/>
  </si>
  <si>
    <t>補助事業に要する経費、補助対象経費及び補助金の額並びに区分ごとの配分</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4">
      <t>ガク</t>
    </rPh>
    <rPh sb="24" eb="25">
      <t>ナラ</t>
    </rPh>
    <rPh sb="27" eb="29">
      <t>クブン</t>
    </rPh>
    <rPh sb="32" eb="34">
      <t>ハイブン</t>
    </rPh>
    <phoneticPr fontId="6"/>
  </si>
  <si>
    <t>（単位：円）</t>
  </si>
  <si>
    <t>補助対象</t>
  </si>
  <si>
    <t>補助事業に要する経費</t>
  </si>
  <si>
    <t>補助率</t>
  </si>
  <si>
    <t>補助金の額</t>
  </si>
  <si>
    <t>経費の区分</t>
    <rPh sb="0" eb="2">
      <t>ケイヒ</t>
    </rPh>
    <rPh sb="3" eb="5">
      <t>クブン</t>
    </rPh>
    <phoneticPr fontId="5"/>
  </si>
  <si>
    <t>（参考値）</t>
  </si>
  <si>
    <t>設計費</t>
    <rPh sb="0" eb="2">
      <t>セッケイ</t>
    </rPh>
    <rPh sb="2" eb="3">
      <t>ヒ</t>
    </rPh>
    <phoneticPr fontId="5"/>
  </si>
  <si>
    <t>設備・工事費</t>
    <rPh sb="0" eb="2">
      <t>セツビ</t>
    </rPh>
    <rPh sb="3" eb="5">
      <t>コウジ</t>
    </rPh>
    <rPh sb="5" eb="6">
      <t>ヒ</t>
    </rPh>
    <phoneticPr fontId="5"/>
  </si>
  <si>
    <t>（別紙２）</t>
    <rPh sb="1" eb="3">
      <t>ベッシ</t>
    </rPh>
    <phoneticPr fontId="6"/>
  </si>
  <si>
    <t>暴力団排除に関する誓約事項</t>
  </si>
  <si>
    <t>記</t>
  </si>
  <si>
    <t>（別紙３）</t>
    <rPh sb="1" eb="3">
      <t>ベッシ</t>
    </rPh>
    <phoneticPr fontId="6"/>
  </si>
  <si>
    <t>役員名簿</t>
    <rPh sb="0" eb="2">
      <t>ヤクイン</t>
    </rPh>
    <rPh sb="2" eb="4">
      <t>メイボ</t>
    </rPh>
    <phoneticPr fontId="6"/>
  </si>
  <si>
    <t>氏名　カナ</t>
    <rPh sb="0" eb="2">
      <t>シメイ</t>
    </rPh>
    <phoneticPr fontId="6"/>
  </si>
  <si>
    <t>氏名　漢字</t>
    <rPh sb="0" eb="2">
      <t>シメイ</t>
    </rPh>
    <rPh sb="3" eb="5">
      <t>カンジ</t>
    </rPh>
    <phoneticPr fontId="6"/>
  </si>
  <si>
    <t>生年月日</t>
    <rPh sb="0" eb="2">
      <t>セイネン</t>
    </rPh>
    <rPh sb="2" eb="4">
      <t>ガッピ</t>
    </rPh>
    <phoneticPr fontId="6"/>
  </si>
  <si>
    <t>性別</t>
    <rPh sb="0" eb="2">
      <t>セイベツ</t>
    </rPh>
    <phoneticPr fontId="6"/>
  </si>
  <si>
    <t>会社名</t>
    <rPh sb="0" eb="2">
      <t>カイシャ</t>
    </rPh>
    <rPh sb="2" eb="3">
      <t>メイ</t>
    </rPh>
    <phoneticPr fontId="6"/>
  </si>
  <si>
    <t>和暦</t>
    <rPh sb="0" eb="2">
      <t>ワレキ</t>
    </rPh>
    <phoneticPr fontId="6"/>
  </si>
  <si>
    <t>Ｍ</t>
  </si>
  <si>
    <t>インデックス名</t>
  </si>
  <si>
    <t>書類名</t>
  </si>
  <si>
    <t>作成
形式</t>
  </si>
  <si>
    <t>提出
区分</t>
  </si>
  <si>
    <t>特記事項</t>
  </si>
  <si>
    <t>様式第１　交付申請書</t>
  </si>
  <si>
    <t>指定</t>
    <rPh sb="0" eb="2">
      <t>シテイ</t>
    </rPh>
    <phoneticPr fontId="5"/>
  </si>
  <si>
    <t>必須</t>
  </si>
  <si>
    <t>別紙１　補助事業に要する経費、補助対象経費及び
　　　　　 補助金の額並びに区分ごとの配分</t>
    <rPh sb="4" eb="6">
      <t>ホジョ</t>
    </rPh>
    <rPh sb="6" eb="8">
      <t>ジギョウ</t>
    </rPh>
    <rPh sb="9" eb="10">
      <t>ヨウ</t>
    </rPh>
    <rPh sb="12" eb="14">
      <t>ケイヒ</t>
    </rPh>
    <rPh sb="15" eb="17">
      <t>ホジョ</t>
    </rPh>
    <rPh sb="17" eb="19">
      <t>タイショウ</t>
    </rPh>
    <rPh sb="19" eb="21">
      <t>ケイヒ</t>
    </rPh>
    <rPh sb="21" eb="22">
      <t>オヨ</t>
    </rPh>
    <rPh sb="30" eb="33">
      <t>ホジョキン</t>
    </rPh>
    <rPh sb="34" eb="35">
      <t>ガク</t>
    </rPh>
    <rPh sb="35" eb="36">
      <t>ナラ</t>
    </rPh>
    <rPh sb="38" eb="40">
      <t>クブン</t>
    </rPh>
    <rPh sb="43" eb="45">
      <t>ハイブン</t>
    </rPh>
    <phoneticPr fontId="5"/>
  </si>
  <si>
    <t>別紙２　暴力団排除に関する誓約事項</t>
  </si>
  <si>
    <t>別紙３　役員名簿</t>
  </si>
  <si>
    <t>必須</t>
    <rPh sb="0" eb="2">
      <t>ヒッス</t>
    </rPh>
    <phoneticPr fontId="5"/>
  </si>
  <si>
    <t>②誓約書</t>
    <rPh sb="1" eb="4">
      <t>セイヤクショ</t>
    </rPh>
    <phoneticPr fontId="5"/>
  </si>
  <si>
    <t>誓約書</t>
  </si>
  <si>
    <t>・共同申請の場合は、全申請者分署名・押印すること</t>
    <rPh sb="1" eb="3">
      <t>キョウドウ</t>
    </rPh>
    <rPh sb="3" eb="5">
      <t>シンセイ</t>
    </rPh>
    <rPh sb="6" eb="8">
      <t>バアイ</t>
    </rPh>
    <rPh sb="10" eb="11">
      <t>ゼン</t>
    </rPh>
    <rPh sb="11" eb="14">
      <t>シンセイシャ</t>
    </rPh>
    <rPh sb="14" eb="15">
      <t>ブン</t>
    </rPh>
    <rPh sb="15" eb="17">
      <t>ショメイ</t>
    </rPh>
    <rPh sb="18" eb="20">
      <t>オウイン</t>
    </rPh>
    <phoneticPr fontId="5"/>
  </si>
  <si>
    <t>１．申請者の詳細</t>
  </si>
  <si>
    <t>２．全体概要</t>
  </si>
  <si>
    <t>A３サイズでカラー印刷</t>
  </si>
  <si>
    <t>３．補助事業概要図</t>
  </si>
  <si>
    <t>該当</t>
  </si>
  <si>
    <t>参考見積書</t>
  </si>
  <si>
    <t>写し</t>
  </si>
  <si>
    <t>普及促進計画の具体的な内容</t>
  </si>
  <si>
    <t>自由</t>
  </si>
  <si>
    <t>直近３年分の財務諸表・決算短信表等の写し</t>
    <rPh sb="0" eb="2">
      <t>チョッキン</t>
    </rPh>
    <rPh sb="3" eb="5">
      <t>ネンブン</t>
    </rPh>
    <phoneticPr fontId="5"/>
  </si>
  <si>
    <t>・個人の場合は、確定申告書の写しを提出すること
・共同申請の場合は、全申請者分提出すること</t>
    <rPh sb="4" eb="6">
      <t>バアイ</t>
    </rPh>
    <rPh sb="8" eb="10">
      <t>カクテイ</t>
    </rPh>
    <rPh sb="10" eb="12">
      <t>シンコク</t>
    </rPh>
    <rPh sb="12" eb="13">
      <t>ショ</t>
    </rPh>
    <rPh sb="14" eb="15">
      <t>ウツ</t>
    </rPh>
    <rPh sb="17" eb="19">
      <t>テイシュツ</t>
    </rPh>
    <rPh sb="25" eb="27">
      <t>キョウドウ</t>
    </rPh>
    <rPh sb="27" eb="29">
      <t>シンセイ</t>
    </rPh>
    <rPh sb="30" eb="32">
      <t>バアイ</t>
    </rPh>
    <rPh sb="34" eb="35">
      <t>ゼン</t>
    </rPh>
    <rPh sb="35" eb="38">
      <t>シンセイシャ</t>
    </rPh>
    <rPh sb="38" eb="39">
      <t>ブン</t>
    </rPh>
    <rPh sb="39" eb="41">
      <t>テイシュツ</t>
    </rPh>
    <phoneticPr fontId="5"/>
  </si>
  <si>
    <t>土地賃貸契約書</t>
    <rPh sb="0" eb="2">
      <t>トチ</t>
    </rPh>
    <rPh sb="2" eb="4">
      <t>チンタイ</t>
    </rPh>
    <rPh sb="4" eb="7">
      <t>ケイヤクショ</t>
    </rPh>
    <phoneticPr fontId="5"/>
  </si>
  <si>
    <t>土地が賃貸の場合は提出必須</t>
    <rPh sb="0" eb="2">
      <t>トチ</t>
    </rPh>
    <rPh sb="3" eb="5">
      <t>チンタイ</t>
    </rPh>
    <rPh sb="6" eb="8">
      <t>バアイ</t>
    </rPh>
    <rPh sb="9" eb="11">
      <t>テイシュツ</t>
    </rPh>
    <rPh sb="11" eb="13">
      <t>ヒッス</t>
    </rPh>
    <phoneticPr fontId="5"/>
  </si>
  <si>
    <t>確認済証</t>
    <rPh sb="0" eb="2">
      <t>カクニン</t>
    </rPh>
    <rPh sb="2" eb="3">
      <t>スミ</t>
    </rPh>
    <rPh sb="3" eb="4">
      <t>ショウ</t>
    </rPh>
    <phoneticPr fontId="5"/>
  </si>
  <si>
    <t>建物案内図</t>
  </si>
  <si>
    <t>建物配置図</t>
  </si>
  <si>
    <t>建物概要</t>
  </si>
  <si>
    <t>建物立面図</t>
  </si>
  <si>
    <t>断面図または矩計図</t>
  </si>
  <si>
    <t>・発行から3か月以内のもの
・個人の場合は、印鑑登録証明書を提出すること
・共同申請の場合は全申請者分提出すること</t>
    <rPh sb="1" eb="3">
      <t>ハッコウ</t>
    </rPh>
    <rPh sb="7" eb="8">
      <t>ゲツ</t>
    </rPh>
    <rPh sb="8" eb="10">
      <t>イナイ</t>
    </rPh>
    <rPh sb="18" eb="20">
      <t>バアイ</t>
    </rPh>
    <rPh sb="30" eb="32">
      <t>テイシュツ</t>
    </rPh>
    <rPh sb="38" eb="40">
      <t>キョウドウ</t>
    </rPh>
    <rPh sb="40" eb="42">
      <t>シンセイ</t>
    </rPh>
    <rPh sb="43" eb="45">
      <t>バアイ</t>
    </rPh>
    <rPh sb="46" eb="47">
      <t>ゼン</t>
    </rPh>
    <rPh sb="47" eb="50">
      <t>シンセイシャ</t>
    </rPh>
    <rPh sb="50" eb="51">
      <t>ブン</t>
    </rPh>
    <rPh sb="51" eb="53">
      <t>テイシュツ</t>
    </rPh>
    <phoneticPr fontId="5"/>
  </si>
  <si>
    <t>その他申請に必要な書類がある場合</t>
  </si>
  <si>
    <t>４．事業予定</t>
    <rPh sb="2" eb="4">
      <t>ヨテイ</t>
    </rPh>
    <phoneticPr fontId="6"/>
  </si>
  <si>
    <t>最終事業年度の事業完了予定日</t>
    <rPh sb="0" eb="2">
      <t>サイシュウ</t>
    </rPh>
    <rPh sb="2" eb="4">
      <t>ジギョウ</t>
    </rPh>
    <rPh sb="4" eb="6">
      <t>ネンド</t>
    </rPh>
    <rPh sb="7" eb="9">
      <t>ジギョウ</t>
    </rPh>
    <rPh sb="9" eb="11">
      <t>カンリョウ</t>
    </rPh>
    <rPh sb="11" eb="13">
      <t>ヨテイ</t>
    </rPh>
    <rPh sb="13" eb="14">
      <t>ビ</t>
    </rPh>
    <phoneticPr fontId="5"/>
  </si>
  <si>
    <t>※本年度の補助金交付日以前に引渡しを行った場合、
　当該住戸は補助対象外となるので注意すること</t>
    <rPh sb="1" eb="4">
      <t>ホンネンド</t>
    </rPh>
    <rPh sb="5" eb="8">
      <t>ホジョキン</t>
    </rPh>
    <rPh sb="8" eb="10">
      <t>コウフ</t>
    </rPh>
    <rPh sb="10" eb="11">
      <t>ビ</t>
    </rPh>
    <rPh sb="11" eb="13">
      <t>イゼン</t>
    </rPh>
    <rPh sb="14" eb="16">
      <t>ヒキワタ</t>
    </rPh>
    <rPh sb="18" eb="19">
      <t>オコナ</t>
    </rPh>
    <rPh sb="21" eb="23">
      <t>バアイ</t>
    </rPh>
    <rPh sb="26" eb="28">
      <t>トウガイ</t>
    </rPh>
    <rPh sb="28" eb="30">
      <t>ジュウコ</t>
    </rPh>
    <rPh sb="31" eb="33">
      <t>ホジョ</t>
    </rPh>
    <rPh sb="33" eb="36">
      <t>タイショウガイ</t>
    </rPh>
    <rPh sb="41" eb="43">
      <t>チュウイ</t>
    </rPh>
    <phoneticPr fontId="5"/>
  </si>
  <si>
    <t>２）資金調達計画</t>
    <rPh sb="2" eb="4">
      <t>シキン</t>
    </rPh>
    <rPh sb="4" eb="6">
      <t>チョウタツ</t>
    </rPh>
    <rPh sb="6" eb="8">
      <t>ケイカク</t>
    </rPh>
    <phoneticPr fontId="5"/>
  </si>
  <si>
    <t>３）事業に係る設計者等情報</t>
    <rPh sb="2" eb="4">
      <t>ジギョウ</t>
    </rPh>
    <rPh sb="5" eb="6">
      <t>カカワ</t>
    </rPh>
    <rPh sb="7" eb="10">
      <t>セッケイシャ</t>
    </rPh>
    <rPh sb="10" eb="11">
      <t>トウ</t>
    </rPh>
    <rPh sb="11" eb="13">
      <t>ジョウホウ</t>
    </rPh>
    <phoneticPr fontId="5"/>
  </si>
  <si>
    <t>法人名称</t>
    <rPh sb="0" eb="2">
      <t>ホウジン</t>
    </rPh>
    <rPh sb="2" eb="4">
      <t>メイショウ</t>
    </rPh>
    <phoneticPr fontId="6"/>
  </si>
  <si>
    <t>代表者名</t>
    <rPh sb="0" eb="3">
      <t>ダイヒョウシャ</t>
    </rPh>
    <rPh sb="3" eb="4">
      <t>メイ</t>
    </rPh>
    <phoneticPr fontId="6"/>
  </si>
  <si>
    <t>事業
内容</t>
    <rPh sb="0" eb="2">
      <t>ジギョウ</t>
    </rPh>
    <rPh sb="3" eb="5">
      <t>ナイヨウ</t>
    </rPh>
    <phoneticPr fontId="6"/>
  </si>
  <si>
    <t>住所</t>
    <rPh sb="0" eb="2">
      <t>ジュウショ</t>
    </rPh>
    <phoneticPr fontId="6"/>
  </si>
  <si>
    <t>５．補助事業実施体制（スキーム等で事業体制を示す）</t>
  </si>
  <si>
    <t>＊公募要領P.11「２－１」（３）の①、②のいずれかであるかを明示する</t>
    <rPh sb="1" eb="3">
      <t>コウボ</t>
    </rPh>
    <rPh sb="3" eb="5">
      <t>ヨウリョウ</t>
    </rPh>
    <rPh sb="31" eb="33">
      <t>メイジ</t>
    </rPh>
    <phoneticPr fontId="6"/>
  </si>
  <si>
    <t>←直接入力すること</t>
    <rPh sb="1" eb="3">
      <t>チョクセツ</t>
    </rPh>
    <rPh sb="3" eb="5">
      <t>ニュウリョク</t>
    </rPh>
    <phoneticPr fontId="5"/>
  </si>
  <si>
    <t>【A４カラー】【片面印刷】で印刷すること</t>
    <rPh sb="8" eb="10">
      <t>カタメン</t>
    </rPh>
    <rPh sb="10" eb="12">
      <t>インサツ</t>
    </rPh>
    <rPh sb="14" eb="16">
      <t>インサツ</t>
    </rPh>
    <phoneticPr fontId="6"/>
  </si>
  <si>
    <t>◆オレンジ色のセルに必要事項を入力すること（自動反映箇所のセルは白色）</t>
    <rPh sb="5" eb="6">
      <t>イロ</t>
    </rPh>
    <rPh sb="10" eb="12">
      <t>ヒツヨウ</t>
    </rPh>
    <rPh sb="12" eb="14">
      <t>ジコウ</t>
    </rPh>
    <rPh sb="15" eb="17">
      <t>ニュウリョク</t>
    </rPh>
    <rPh sb="22" eb="24">
      <t>ジドウ</t>
    </rPh>
    <rPh sb="24" eb="26">
      <t>ハンエイ</t>
    </rPh>
    <rPh sb="26" eb="28">
      <t>カショ</t>
    </rPh>
    <rPh sb="32" eb="33">
      <t>シロ</t>
    </rPh>
    <rPh sb="33" eb="34">
      <t>イロ</t>
    </rPh>
    <phoneticPr fontId="6"/>
  </si>
  <si>
    <t>◆（全体）シートは１年目から該当する事業年度までの合計金額にて作成してください。</t>
    <rPh sb="10" eb="12">
      <t>ネンメ</t>
    </rPh>
    <rPh sb="14" eb="16">
      <t>ガイトウ</t>
    </rPh>
    <rPh sb="18" eb="20">
      <t>ジギョウ</t>
    </rPh>
    <rPh sb="20" eb="22">
      <t>ネンド</t>
    </rPh>
    <rPh sb="25" eb="27">
      <t>ゴウケイ</t>
    </rPh>
    <rPh sb="27" eb="29">
      <t>キンガク</t>
    </rPh>
    <rPh sb="31" eb="33">
      <t>サクセイ</t>
    </rPh>
    <phoneticPr fontId="6"/>
  </si>
  <si>
    <t>◆単年度事業の場合は（全体）シートと（１年目）を作成してください。</t>
    <rPh sb="1" eb="4">
      <t>タンネンド</t>
    </rPh>
    <rPh sb="4" eb="6">
      <t>ジギョウ</t>
    </rPh>
    <rPh sb="7" eb="9">
      <t>バアイ</t>
    </rPh>
    <rPh sb="24" eb="26">
      <t>サクセイ</t>
    </rPh>
    <phoneticPr fontId="6"/>
  </si>
  <si>
    <t>◆複数年度事業の場合は（全体）シートと各年度のシートを作成すること（本シートを必要数コピーし、作成すること）</t>
    <rPh sb="1" eb="3">
      <t>フクスウ</t>
    </rPh>
    <rPh sb="3" eb="5">
      <t>ネンド</t>
    </rPh>
    <rPh sb="5" eb="7">
      <t>ジギョウ</t>
    </rPh>
    <rPh sb="8" eb="10">
      <t>バアイ</t>
    </rPh>
    <rPh sb="19" eb="22">
      <t>カクネンド</t>
    </rPh>
    <rPh sb="27" eb="29">
      <t>サクセイ</t>
    </rPh>
    <rPh sb="34" eb="35">
      <t>ホン</t>
    </rPh>
    <rPh sb="39" eb="41">
      <t>ヒツヨウ</t>
    </rPh>
    <rPh sb="41" eb="42">
      <t>スウ</t>
    </rPh>
    <rPh sb="47" eb="49">
      <t>サクセイ</t>
    </rPh>
    <phoneticPr fontId="6"/>
  </si>
  <si>
    <t>事業年度</t>
    <rPh sb="0" eb="2">
      <t>ジギョウ</t>
    </rPh>
    <rPh sb="2" eb="4">
      <t>ネンド</t>
    </rPh>
    <phoneticPr fontId="5"/>
  </si>
  <si>
    <t>補助事業の名称</t>
    <rPh sb="0" eb="2">
      <t>ホジョ</t>
    </rPh>
    <rPh sb="2" eb="4">
      <t>ジギョウ</t>
    </rPh>
    <rPh sb="5" eb="7">
      <t>メイショウ</t>
    </rPh>
    <phoneticPr fontId="5"/>
  </si>
  <si>
    <t>項目</t>
    <rPh sb="0" eb="2">
      <t>コウモク</t>
    </rPh>
    <phoneticPr fontId="5"/>
  </si>
  <si>
    <t>数量</t>
    <rPh sb="0" eb="2">
      <t>スウリョウ</t>
    </rPh>
    <phoneticPr fontId="6"/>
  </si>
  <si>
    <t>補助対象経費</t>
    <rPh sb="0" eb="2">
      <t>ホジョ</t>
    </rPh>
    <rPh sb="2" eb="4">
      <t>タイショウ</t>
    </rPh>
    <rPh sb="4" eb="6">
      <t>ケイヒ</t>
    </rPh>
    <phoneticPr fontId="6"/>
  </si>
  <si>
    <t>備　考</t>
    <rPh sb="0" eb="1">
      <t>ビ</t>
    </rPh>
    <rPh sb="2" eb="3">
      <t>コウ</t>
    </rPh>
    <phoneticPr fontId="6"/>
  </si>
  <si>
    <t>見積金額による算出額</t>
    <rPh sb="0" eb="2">
      <t>ミツモリ</t>
    </rPh>
    <rPh sb="2" eb="4">
      <t>キンガク</t>
    </rPh>
    <phoneticPr fontId="5"/>
  </si>
  <si>
    <t>補助対象経費の上限額による算出額</t>
    <rPh sb="0" eb="2">
      <t>ホジョ</t>
    </rPh>
    <rPh sb="2" eb="4">
      <t>タイショウ</t>
    </rPh>
    <rPh sb="4" eb="6">
      <t>ケイヒ</t>
    </rPh>
    <rPh sb="7" eb="9">
      <t>ジョウゲン</t>
    </rPh>
    <rPh sb="9" eb="10">
      <t>ガク</t>
    </rPh>
    <rPh sb="13" eb="15">
      <t>サンシュツ</t>
    </rPh>
    <rPh sb="15" eb="16">
      <t>ガク</t>
    </rPh>
    <phoneticPr fontId="5"/>
  </si>
  <si>
    <t>２００,０００円＋（７,０００円×住戸数）</t>
  </si>
  <si>
    <t>設備費・工事費</t>
    <rPh sb="2" eb="3">
      <t>ヒ</t>
    </rPh>
    <rPh sb="4" eb="6">
      <t>セツビコウジヒ</t>
    </rPh>
    <phoneticPr fontId="5"/>
  </si>
  <si>
    <t>住戸に係る高性能断熱材</t>
    <rPh sb="0" eb="2">
      <t>ジュウコ</t>
    </rPh>
    <rPh sb="3" eb="4">
      <t>カカワ</t>
    </rPh>
    <rPh sb="5" eb="8">
      <t>コウセイノウ</t>
    </rPh>
    <rPh sb="8" eb="10">
      <t>ダンネツ</t>
    </rPh>
    <rPh sb="10" eb="11">
      <t>ザイ</t>
    </rPh>
    <phoneticPr fontId="6"/>
  </si>
  <si>
    <t>専有部</t>
    <rPh sb="0" eb="3">
      <t>センユウブ</t>
    </rPh>
    <phoneticPr fontId="6"/>
  </si>
  <si>
    <t>高効率個別エアコン</t>
  </si>
  <si>
    <t>台</t>
    <rPh sb="0" eb="1">
      <t>ダイ</t>
    </rPh>
    <phoneticPr fontId="6"/>
  </si>
  <si>
    <t>床暖房</t>
    <rPh sb="0" eb="1">
      <t>ユカ</t>
    </rPh>
    <rPh sb="1" eb="3">
      <t>ダンボウ</t>
    </rPh>
    <phoneticPr fontId="5"/>
  </si>
  <si>
    <t>温水式床暖房</t>
    <rPh sb="0" eb="2">
      <t>オンスイ</t>
    </rPh>
    <rPh sb="2" eb="3">
      <t>シキ</t>
    </rPh>
    <rPh sb="3" eb="4">
      <t>ユカ</t>
    </rPh>
    <rPh sb="4" eb="6">
      <t>ダンボウ</t>
    </rPh>
    <phoneticPr fontId="6"/>
  </si>
  <si>
    <t>エアコン付
温水式床暖房</t>
    <rPh sb="4" eb="5">
      <t>ツ</t>
    </rPh>
    <rPh sb="6" eb="8">
      <t>オンスイ</t>
    </rPh>
    <rPh sb="8" eb="9">
      <t>シキ</t>
    </rPh>
    <rPh sb="9" eb="10">
      <t>ユカ</t>
    </rPh>
    <rPh sb="10" eb="12">
      <t>ダンボウ</t>
    </rPh>
    <phoneticPr fontId="5"/>
  </si>
  <si>
    <t>給湯設備</t>
    <rPh sb="0" eb="2">
      <t>キュウトウ</t>
    </rPh>
    <rPh sb="2" eb="4">
      <t>セツビ</t>
    </rPh>
    <phoneticPr fontId="5"/>
  </si>
  <si>
    <t>ハイブリッド給湯機</t>
    <rPh sb="6" eb="8">
      <t>キュウトウ</t>
    </rPh>
    <rPh sb="8" eb="9">
      <t>キ</t>
    </rPh>
    <phoneticPr fontId="6"/>
  </si>
  <si>
    <t>寒冷地仕様</t>
    <rPh sb="0" eb="3">
      <t>カンレイチ</t>
    </rPh>
    <rPh sb="3" eb="5">
      <t>シヨウ</t>
    </rPh>
    <phoneticPr fontId="5"/>
  </si>
  <si>
    <t>中小都市ガス事業者によるガス供給</t>
    <rPh sb="0" eb="2">
      <t>チュウショウ</t>
    </rPh>
    <rPh sb="2" eb="4">
      <t>トシ</t>
    </rPh>
    <rPh sb="6" eb="8">
      <t>ジギョウ</t>
    </rPh>
    <rPh sb="8" eb="9">
      <t>シャ</t>
    </rPh>
    <rPh sb="14" eb="16">
      <t>キョウキュウ</t>
    </rPh>
    <phoneticPr fontId="5"/>
  </si>
  <si>
    <t>ＬＰガス仕様</t>
    <rPh sb="4" eb="6">
      <t>シヨウ</t>
    </rPh>
    <phoneticPr fontId="5"/>
  </si>
  <si>
    <t>国産天然ガスに対応する機種</t>
    <rPh sb="0" eb="2">
      <t>コクサン</t>
    </rPh>
    <rPh sb="2" eb="4">
      <t>テンネン</t>
    </rPh>
    <rPh sb="7" eb="9">
      <t>タイオウ</t>
    </rPh>
    <rPh sb="11" eb="13">
      <t>キシュ</t>
    </rPh>
    <phoneticPr fontId="5"/>
  </si>
  <si>
    <t>ダクト式第三種換気</t>
    <rPh sb="3" eb="4">
      <t>シキ</t>
    </rPh>
    <rPh sb="4" eb="5">
      <t>ダイ</t>
    </rPh>
    <rPh sb="5" eb="7">
      <t>サンシュ</t>
    </rPh>
    <rPh sb="7" eb="9">
      <t>カンキ</t>
    </rPh>
    <phoneticPr fontId="6"/>
  </si>
  <si>
    <t>エネルギー計測装置</t>
    <rPh sb="5" eb="7">
      <t>ケイソク</t>
    </rPh>
    <rPh sb="7" eb="9">
      <t>ソウチ</t>
    </rPh>
    <phoneticPr fontId="6"/>
  </si>
  <si>
    <t>床面積（㎡）</t>
  </si>
  <si>
    <t>属性</t>
  </si>
  <si>
    <t>50㎡以上</t>
  </si>
  <si>
    <t>中住戸最下階</t>
  </si>
  <si>
    <t>中住戸最上階</t>
  </si>
  <si>
    <t>角住戸中間階</t>
  </si>
  <si>
    <t>角住戸最下階</t>
  </si>
  <si>
    <t>角住戸最上階</t>
  </si>
  <si>
    <t>設置なし</t>
  </si>
  <si>
    <t>有り（ガス計測含む）</t>
  </si>
  <si>
    <t>（全体）</t>
    <rPh sb="1" eb="3">
      <t>ゼンタイ</t>
    </rPh>
    <phoneticPr fontId="6"/>
  </si>
  <si>
    <t>補助事業に要する経費</t>
    <rPh sb="0" eb="2">
      <t>ホジョ</t>
    </rPh>
    <rPh sb="2" eb="4">
      <t>ジギョウ</t>
    </rPh>
    <rPh sb="5" eb="6">
      <t>ヨウ</t>
    </rPh>
    <rPh sb="8" eb="10">
      <t>ケイヒ</t>
    </rPh>
    <phoneticPr fontId="6"/>
  </si>
  <si>
    <t>補助対象外経費</t>
    <rPh sb="0" eb="2">
      <t>ホジョ</t>
    </rPh>
    <rPh sb="2" eb="4">
      <t>タイショウ</t>
    </rPh>
    <rPh sb="4" eb="5">
      <t>ガイ</t>
    </rPh>
    <rPh sb="5" eb="7">
      <t>ケイヒ</t>
    </rPh>
    <phoneticPr fontId="6"/>
  </si>
  <si>
    <t>設計費</t>
    <rPh sb="0" eb="2">
      <t>セッケイ</t>
    </rPh>
    <rPh sb="2" eb="3">
      <t>ヒ</t>
    </rPh>
    <phoneticPr fontId="6"/>
  </si>
  <si>
    <t>設備費・工事費</t>
    <rPh sb="0" eb="2">
      <t>セツビ</t>
    </rPh>
    <rPh sb="2" eb="3">
      <t>ヒ</t>
    </rPh>
    <rPh sb="4" eb="6">
      <t>コウジ</t>
    </rPh>
    <rPh sb="6" eb="7">
      <t>ヒ</t>
    </rPh>
    <phoneticPr fontId="6"/>
  </si>
  <si>
    <t>合計</t>
    <rPh sb="0" eb="2">
      <t>ゴウケイ</t>
    </rPh>
    <phoneticPr fontId="6"/>
  </si>
  <si>
    <t>▼ 各年度ごとの内訳</t>
    <rPh sb="2" eb="5">
      <t>カクネンド</t>
    </rPh>
    <rPh sb="8" eb="10">
      <t>ウチワケ</t>
    </rPh>
    <phoneticPr fontId="6"/>
  </si>
  <si>
    <t>補助対象経費の区分</t>
    <rPh sb="0" eb="2">
      <t>ホジョ</t>
    </rPh>
    <rPh sb="2" eb="4">
      <t>タイショウ</t>
    </rPh>
    <rPh sb="4" eb="6">
      <t>ケイヒ</t>
    </rPh>
    <rPh sb="7" eb="9">
      <t>クブン</t>
    </rPh>
    <phoneticPr fontId="6"/>
  </si>
  <si>
    <t>◆作図等を用いての説明も可とする。ただし、以下の情報が記載されていること。</t>
    <rPh sb="21" eb="23">
      <t>イカ</t>
    </rPh>
    <rPh sb="24" eb="26">
      <t>ジョウホウ</t>
    </rPh>
    <rPh sb="27" eb="29">
      <t>キサイ</t>
    </rPh>
    <phoneticPr fontId="5"/>
  </si>
  <si>
    <t>◆専有部及び共用部のエネルギーの利用状況の情報収集方法の詳細を明示すること。（計測項目、収集方法、計測粒度等）</t>
    <rPh sb="4" eb="5">
      <t>オヨ</t>
    </rPh>
    <rPh sb="6" eb="9">
      <t>キョウヨウブ</t>
    </rPh>
    <rPh sb="31" eb="33">
      <t>メイジ</t>
    </rPh>
    <phoneticPr fontId="5"/>
  </si>
  <si>
    <t>◆専有部及び共用部のエネルギーの利用状況の報告体制（各戸の利用状況を誰がどのようにＳＩＩへ報告するのか）を明示すること。</t>
    <rPh sb="4" eb="5">
      <t>オヨ</t>
    </rPh>
    <rPh sb="6" eb="9">
      <t>キョウヨウブ</t>
    </rPh>
    <rPh sb="53" eb="55">
      <t>メイジ</t>
    </rPh>
    <phoneticPr fontId="5"/>
  </si>
  <si>
    <t>（一部のシートは、白色のセルへの入力もあるので確認すること）</t>
    <phoneticPr fontId="6"/>
  </si>
  <si>
    <t>交付申請日</t>
    <phoneticPr fontId="6"/>
  </si>
  <si>
    <t>１．基本情報</t>
    <rPh sb="2" eb="4">
      <t>キホン</t>
    </rPh>
    <rPh sb="4" eb="6">
      <t>ジョウホウ</t>
    </rPh>
    <phoneticPr fontId="6"/>
  </si>
  <si>
    <t>２．申請者情報</t>
    <rPh sb="2" eb="5">
      <t>シンセイシャ</t>
    </rPh>
    <rPh sb="5" eb="7">
      <t>ジョウホウ</t>
    </rPh>
    <phoneticPr fontId="6"/>
  </si>
  <si>
    <t>３．ZEHデベロッパー情報</t>
    <rPh sb="11" eb="13">
      <t>ジョウホウ</t>
    </rPh>
    <phoneticPr fontId="6"/>
  </si>
  <si>
    <t>６．他の補助金に関する事項</t>
    <rPh sb="2" eb="3">
      <t>ホカ</t>
    </rPh>
    <rPh sb="4" eb="7">
      <t>ホジョキン</t>
    </rPh>
    <rPh sb="8" eb="9">
      <t>カン</t>
    </rPh>
    <rPh sb="11" eb="13">
      <t>ジコウ</t>
    </rPh>
    <phoneticPr fontId="6"/>
  </si>
  <si>
    <t>７．資金調達計画</t>
    <rPh sb="2" eb="4">
      <t>シキン</t>
    </rPh>
    <rPh sb="4" eb="6">
      <t>チョウタツ</t>
    </rPh>
    <rPh sb="6" eb="8">
      <t>ケイカク</t>
    </rPh>
    <phoneticPr fontId="6"/>
  </si>
  <si>
    <t>　書類の不備、不足、誤りがあり、審査の継続が困難であるとSIIが判断した際は、申請書類の不受理や不採択になる場合があるので注意すること。</t>
    <phoneticPr fontId="6"/>
  </si>
  <si>
    <t>本シートに入力すると、各種申請様式に自動転記されます。</t>
    <rPh sb="0" eb="1">
      <t>ホン</t>
    </rPh>
    <rPh sb="5" eb="7">
      <t>ニュウリョク</t>
    </rPh>
    <rPh sb="11" eb="13">
      <t>カクシュ</t>
    </rPh>
    <rPh sb="13" eb="15">
      <t>シンセイ</t>
    </rPh>
    <rPh sb="15" eb="17">
      <t>ヨウシキ</t>
    </rPh>
    <rPh sb="18" eb="20">
      <t>ジドウ</t>
    </rPh>
    <rPh sb="20" eb="22">
      <t>テンキ</t>
    </rPh>
    <phoneticPr fontId="6"/>
  </si>
  <si>
    <t>本シートに無い情報は、各種申請様式に直接入力してください。</t>
    <phoneticPr fontId="6"/>
  </si>
  <si>
    <t>法人番号</t>
    <rPh sb="0" eb="2">
      <t>ホウジン</t>
    </rPh>
    <rPh sb="2" eb="4">
      <t>バンゴウ</t>
    </rPh>
    <phoneticPr fontId="6"/>
  </si>
  <si>
    <t>登録名称</t>
    <phoneticPr fontId="6"/>
  </si>
  <si>
    <t>補助事業の遂行に係る融資計画</t>
    <phoneticPr fontId="6"/>
  </si>
  <si>
    <t>住所</t>
    <phoneticPr fontId="6"/>
  </si>
  <si>
    <t>氏名</t>
    <phoneticPr fontId="6"/>
  </si>
  <si>
    <t>役職名</t>
    <phoneticPr fontId="6"/>
  </si>
  <si>
    <t>氏名（ふりがな）</t>
    <phoneticPr fontId="6"/>
  </si>
  <si>
    <t>メールアドレス</t>
    <phoneticPr fontId="6"/>
  </si>
  <si>
    <t>―</t>
    <phoneticPr fontId="5"/>
  </si>
  <si>
    <r>
      <rPr>
        <sz val="14"/>
        <color rgb="FFFFCC99"/>
        <rFont val="Yu Gothic UI"/>
        <family val="2"/>
        <charset val="128"/>
      </rPr>
      <t>　</t>
    </r>
    <r>
      <rPr>
        <b/>
        <sz val="14"/>
        <color rgb="FFFFCC99"/>
        <rFont val="Meiryo UI"/>
        <family val="3"/>
        <charset val="128"/>
      </rPr>
      <t>██</t>
    </r>
    <r>
      <rPr>
        <b/>
        <sz val="14"/>
        <color theme="9" tint="0.59999389629810485"/>
        <rFont val="Meiryo UI"/>
        <family val="3"/>
        <charset val="128"/>
      </rPr>
      <t>　</t>
    </r>
    <r>
      <rPr>
        <b/>
        <sz val="14"/>
        <color theme="1" tint="0.14999847407452621"/>
        <rFont val="Meiryo UI"/>
        <family val="3"/>
        <charset val="128"/>
      </rPr>
      <t>オレンジのセルに入力を行ってください。</t>
    </r>
    <rPh sb="12" eb="14">
      <t>ニュウリョク</t>
    </rPh>
    <rPh sb="15" eb="16">
      <t>オコナ</t>
    </rPh>
    <phoneticPr fontId="6"/>
  </si>
  <si>
    <r>
      <t>引渡し開始予定日</t>
    </r>
    <r>
      <rPr>
        <sz val="14"/>
        <color rgb="FFFF0000"/>
        <rFont val="Meiryo UI"/>
        <family val="3"/>
        <charset val="128"/>
      </rPr>
      <t>（分譲のみ）</t>
    </r>
    <rPh sb="0" eb="1">
      <t>ヒ</t>
    </rPh>
    <rPh sb="1" eb="2">
      <t>ワタ</t>
    </rPh>
    <rPh sb="3" eb="5">
      <t>カイシ</t>
    </rPh>
    <rPh sb="5" eb="8">
      <t>ヨテイビ</t>
    </rPh>
    <rPh sb="9" eb="11">
      <t>ブンジョウ</t>
    </rPh>
    <phoneticPr fontId="6"/>
  </si>
  <si>
    <t>←yyyy/m/dで入力</t>
    <rPh sb="9" eb="11">
      <t>ニュウリョク</t>
    </rPh>
    <phoneticPr fontId="5"/>
  </si>
  <si>
    <t>８．事業に係る設計者等情報</t>
    <phoneticPr fontId="6"/>
  </si>
  <si>
    <t>設計者</t>
    <rPh sb="0" eb="3">
      <t>セッケイシャ</t>
    </rPh>
    <phoneticPr fontId="5"/>
  </si>
  <si>
    <t>法人名称</t>
    <rPh sb="0" eb="2">
      <t>ホウジン</t>
    </rPh>
    <rPh sb="2" eb="4">
      <t>メイショウ</t>
    </rPh>
    <phoneticPr fontId="5"/>
  </si>
  <si>
    <t>代表者</t>
    <rPh sb="0" eb="3">
      <t>ダイヒョウシャ</t>
    </rPh>
    <phoneticPr fontId="5"/>
  </si>
  <si>
    <t>事業内容</t>
    <rPh sb="0" eb="2">
      <t>ジギョウ</t>
    </rPh>
    <rPh sb="2" eb="4">
      <t>ナイヨウ</t>
    </rPh>
    <phoneticPr fontId="5"/>
  </si>
  <si>
    <t>郵便番号</t>
    <rPh sb="0" eb="4">
      <t>ユウビンバンゴウ</t>
    </rPh>
    <phoneticPr fontId="5"/>
  </si>
  <si>
    <t>住所</t>
    <rPh sb="0" eb="2">
      <t>ジュウショ</t>
    </rPh>
    <phoneticPr fontId="5"/>
  </si>
  <si>
    <t>建築工事
施工者</t>
    <rPh sb="0" eb="2">
      <t>ケンチク</t>
    </rPh>
    <rPh sb="2" eb="4">
      <t>コウジ</t>
    </rPh>
    <rPh sb="5" eb="8">
      <t>セコウシャ</t>
    </rPh>
    <phoneticPr fontId="5"/>
  </si>
  <si>
    <t>都道府県から入力</t>
    <rPh sb="0" eb="4">
      <t>トドウフケン</t>
    </rPh>
    <rPh sb="6" eb="8">
      <t>ニュウリョク</t>
    </rPh>
    <phoneticPr fontId="6"/>
  </si>
  <si>
    <t>←共同申請の場合、左の「＋」ボタンを押下し、入力欄を出現させる</t>
    <rPh sb="1" eb="3">
      <t>キョウドウ</t>
    </rPh>
    <rPh sb="3" eb="5">
      <t>シンセイ</t>
    </rPh>
    <rPh sb="6" eb="8">
      <t>バアイ</t>
    </rPh>
    <rPh sb="9" eb="10">
      <t>ヒダリ</t>
    </rPh>
    <rPh sb="18" eb="20">
      <t>オウカ</t>
    </rPh>
    <rPh sb="22" eb="24">
      <t>ニュウリョク</t>
    </rPh>
    <rPh sb="24" eb="25">
      <t>ラン</t>
    </rPh>
    <rPh sb="26" eb="28">
      <t>シュツゲン</t>
    </rPh>
    <phoneticPr fontId="5"/>
  </si>
  <si>
    <t>●</t>
    <phoneticPr fontId="5"/>
  </si>
  <si>
    <t>※法人申請の場合のみ入力する</t>
    <phoneticPr fontId="5"/>
  </si>
  <si>
    <t>５．事業者の実務実績に関する事項　</t>
    <rPh sb="2" eb="4">
      <t>ジギョウ</t>
    </rPh>
    <rPh sb="4" eb="5">
      <t>シャ</t>
    </rPh>
    <rPh sb="6" eb="8">
      <t>ジツム</t>
    </rPh>
    <rPh sb="8" eb="10">
      <t>ジッセキ</t>
    </rPh>
    <rPh sb="11" eb="12">
      <t>カン</t>
    </rPh>
    <rPh sb="14" eb="16">
      <t>ジコウ</t>
    </rPh>
    <phoneticPr fontId="6"/>
  </si>
  <si>
    <t>４．補助事業担当者情報</t>
    <rPh sb="4" eb="6">
      <t>ジギョウ</t>
    </rPh>
    <rPh sb="6" eb="9">
      <t>タントウシャ</t>
    </rPh>
    <rPh sb="9" eb="11">
      <t>ジョウホウ</t>
    </rPh>
    <phoneticPr fontId="6"/>
  </si>
  <si>
    <t>　</t>
    <phoneticPr fontId="5"/>
  </si>
  <si>
    <t>－</t>
    <phoneticPr fontId="5"/>
  </si>
  <si>
    <t>　　(１)　法人等（個人、法人又は団体をいう。）が、暴力団（暴力団員による不当な行為の防止に関する
　　　　　法律（平成３年法律第７７号）第２条第２号に規定する暴力団をいう。以下同じ。）であるとき又
　　　　　は法人等の役員等（個人である場合はその者、法人である場合は役員、団体である場合は代表者、
　　　　　理事等、その他経営に実質的に関与している者をいう。以下同じ。）が、暴力団員（同法第２条
　　　　　第６号に規定する暴力団員をいう。以下同じ。）であるとき。</t>
    <phoneticPr fontId="6"/>
  </si>
  <si>
    <t>　　(３)　役員等が、暴力団又は暴力団員に対して、資金等を供給し、又は便宜を供与するなど直接的ある
　　　　　いは積極的に暴力団の維持、運営に協力し、若しくは関与しているとき。</t>
    <phoneticPr fontId="6"/>
  </si>
  <si>
    <t>　　(２)　役員等が、自己、自社若しくは第三者の不正の利益を図る目的又は第三者に損害を加える目的を
　　　　　もって、暴力団又は暴力団員を利用するなどしているとき。</t>
    <phoneticPr fontId="6"/>
  </si>
  <si>
    <t>　　(４)　役員等が、暴力団又は暴力団員であることを知りながらこれと社会的に非難されるべき関係を有
　　　　　しているとき。</t>
    <phoneticPr fontId="6"/>
  </si>
  <si>
    <t>（単位：円）</t>
    <phoneticPr fontId="6"/>
  </si>
  <si>
    <t>別添による</t>
    <phoneticPr fontId="6"/>
  </si>
  <si>
    <t>補助金交付申請予定額</t>
    <phoneticPr fontId="6"/>
  </si>
  <si>
    <t>（１）開始年月日</t>
    <phoneticPr fontId="6"/>
  </si>
  <si>
    <t>（２）完了予定年月日</t>
    <phoneticPr fontId="6"/>
  </si>
  <si>
    <t>　　　最終年度の事業完了予定日</t>
    <phoneticPr fontId="6"/>
  </si>
  <si>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6"/>
  </si>
  <si>
    <t>法人・団体名等：</t>
    <rPh sb="0" eb="2">
      <t>ホウジン</t>
    </rPh>
    <rPh sb="3" eb="5">
      <t>ダンタイ</t>
    </rPh>
    <rPh sb="5" eb="6">
      <t>メイ</t>
    </rPh>
    <rPh sb="6" eb="7">
      <t>ナド</t>
    </rPh>
    <phoneticPr fontId="6"/>
  </si>
  <si>
    <t>　（注２）役員名簿については、氏名カナ（全角、姓と名の間を全角で１マス空け）、氏名漢字（全角、姓と
　　　　　名の間を全角で１マス空け）、生年月日（全角で大正はＴ、昭和はＳ、平成はＨ、数字は２桁全
　　　　　角）、性別（全角で男性はＭ、女性はＦ）、会社名及び役職名を記入する。また、外国人について
　　　　　は、氏名漢字欄は商業登記簿に記載のとおりに記入し、氏名カナ欄はカナ読みを記入すること。</t>
    <phoneticPr fontId="6"/>
  </si>
  <si>
    <t>補助対象経費</t>
    <phoneticPr fontId="6"/>
  </si>
  <si>
    <t>Ｓ</t>
    <phoneticPr fontId="6"/>
  </si>
  <si>
    <t>Ｔ</t>
    <phoneticPr fontId="6"/>
  </si>
  <si>
    <t>Ｈ</t>
    <phoneticPr fontId="6"/>
  </si>
  <si>
    <t>Ｆ</t>
    <phoneticPr fontId="6"/>
  </si>
  <si>
    <r>
      <t>また</t>
    </r>
    <r>
      <rPr>
        <sz val="14"/>
        <color theme="1"/>
        <rFont val="ＭＳ Ｐ明朝"/>
        <family val="1"/>
        <charset val="128"/>
      </rPr>
      <t>、</t>
    </r>
    <r>
      <rPr>
        <sz val="14"/>
        <color theme="1"/>
        <rFont val="ＭＳ 明朝"/>
        <family val="1"/>
        <charset val="128"/>
      </rPr>
      <t>本情報が同一の設備等に対</t>
    </r>
    <r>
      <rPr>
        <sz val="14"/>
        <color theme="1"/>
        <rFont val="ＭＳ Ｐ明朝"/>
        <family val="1"/>
        <charset val="128"/>
      </rPr>
      <t>し、</t>
    </r>
    <r>
      <rPr>
        <sz val="14"/>
        <color theme="1"/>
        <rFont val="ＭＳ 明朝"/>
        <family val="1"/>
        <charset val="128"/>
      </rPr>
      <t>国から他の補助金を受</t>
    </r>
    <r>
      <rPr>
        <sz val="14"/>
        <color theme="1"/>
        <rFont val="ＭＳ Ｐ明朝"/>
        <family val="1"/>
        <charset val="128"/>
      </rPr>
      <t>けていないかを</t>
    </r>
    <r>
      <rPr>
        <sz val="14"/>
        <color theme="1"/>
        <rFont val="ＭＳ 明朝"/>
        <family val="1"/>
        <charset val="128"/>
      </rPr>
      <t>調査するために利用</t>
    </r>
    <r>
      <rPr>
        <sz val="14"/>
        <color theme="1"/>
        <rFont val="ＭＳ Ｐ明朝"/>
        <family val="1"/>
        <charset val="128"/>
      </rPr>
      <t>されることに</t>
    </r>
    <r>
      <rPr>
        <sz val="14"/>
        <color theme="1"/>
        <rFont val="ＭＳ 明朝"/>
        <family val="1"/>
        <charset val="128"/>
      </rPr>
      <t>同意している。</t>
    </r>
    <rPh sb="3" eb="4">
      <t>ホン</t>
    </rPh>
    <rPh sb="4" eb="6">
      <t>ジョウホウ</t>
    </rPh>
    <rPh sb="49" eb="51">
      <t>ドウイ</t>
    </rPh>
    <phoneticPr fontId="6"/>
  </si>
  <si>
    <t>　E-MAIL（個人のみ）</t>
    <rPh sb="8" eb="10">
      <t>コジン</t>
    </rPh>
    <phoneticPr fontId="6"/>
  </si>
  <si>
    <t>代表担当者</t>
  </si>
  <si>
    <t>FAX番号</t>
  </si>
  <si>
    <t>無し</t>
    <rPh sb="0" eb="1">
      <t>ナ</t>
    </rPh>
    <phoneticPr fontId="5"/>
  </si>
  <si>
    <t>入力方法</t>
    <phoneticPr fontId="5"/>
  </si>
  <si>
    <t>再生可能エネルギー等を含む
一次エネルギー消費削減率（住棟）</t>
    <rPh sb="0" eb="2">
      <t>サイセイ</t>
    </rPh>
    <rPh sb="2" eb="4">
      <t>カノウ</t>
    </rPh>
    <rPh sb="9" eb="10">
      <t>ナド</t>
    </rPh>
    <rPh sb="11" eb="12">
      <t>フク</t>
    </rPh>
    <rPh sb="14" eb="16">
      <t>イチジ</t>
    </rPh>
    <rPh sb="21" eb="23">
      <t>ショウヒ</t>
    </rPh>
    <rPh sb="23" eb="25">
      <t>サクゲン</t>
    </rPh>
    <rPh sb="25" eb="26">
      <t>リツ</t>
    </rPh>
    <rPh sb="27" eb="28">
      <t>ジュウ</t>
    </rPh>
    <rPh sb="28" eb="29">
      <t>トウ</t>
    </rPh>
    <phoneticPr fontId="6"/>
  </si>
  <si>
    <t>住所</t>
    <rPh sb="0" eb="1">
      <t>ジュウ</t>
    </rPh>
    <rPh sb="1" eb="2">
      <t>ショ</t>
    </rPh>
    <phoneticPr fontId="6"/>
  </si>
  <si>
    <t>空調</t>
    <rPh sb="0" eb="1">
      <t>ソラ</t>
    </rPh>
    <rPh sb="1" eb="2">
      <t>チョウ</t>
    </rPh>
    <phoneticPr fontId="5"/>
  </si>
  <si>
    <t>換気</t>
    <rPh sb="0" eb="1">
      <t>カン</t>
    </rPh>
    <rPh sb="1" eb="2">
      <t>キ</t>
    </rPh>
    <phoneticPr fontId="5"/>
  </si>
  <si>
    <t>照明</t>
    <rPh sb="0" eb="1">
      <t>アキラ</t>
    </rPh>
    <rPh sb="1" eb="2">
      <t>メイ</t>
    </rPh>
    <phoneticPr fontId="5"/>
  </si>
  <si>
    <t>給湯</t>
    <rPh sb="0" eb="1">
      <t>キュウ</t>
    </rPh>
    <rPh sb="1" eb="2">
      <t>ユ</t>
    </rPh>
    <phoneticPr fontId="5"/>
  </si>
  <si>
    <t>昇降機</t>
    <rPh sb="0" eb="1">
      <t>ノボル</t>
    </rPh>
    <rPh sb="1" eb="2">
      <t>タカシ</t>
    </rPh>
    <rPh sb="2" eb="3">
      <t>キ</t>
    </rPh>
    <phoneticPr fontId="5"/>
  </si>
  <si>
    <t>ＢＥＬＳ評価
の掲載</t>
    <phoneticPr fontId="6"/>
  </si>
  <si>
    <t>光熱費
削減効果の訴求</t>
    <rPh sb="0" eb="3">
      <t>コウネツヒ</t>
    </rPh>
    <rPh sb="4" eb="6">
      <t>サクゲン</t>
    </rPh>
    <rPh sb="6" eb="8">
      <t>コウカ</t>
    </rPh>
    <rPh sb="9" eb="11">
      <t>ソキュウ</t>
    </rPh>
    <phoneticPr fontId="6"/>
  </si>
  <si>
    <t>訴求効果を報告
するための
アンケートの実施</t>
    <rPh sb="0" eb="2">
      <t>ソキュウ</t>
    </rPh>
    <rPh sb="2" eb="4">
      <t>コウカ</t>
    </rPh>
    <rPh sb="5" eb="7">
      <t>ホウコク</t>
    </rPh>
    <rPh sb="20" eb="22">
      <t>ジッシ</t>
    </rPh>
    <phoneticPr fontId="6"/>
  </si>
  <si>
    <t>＿</t>
    <phoneticPr fontId="5"/>
  </si>
  <si>
    <t>『ＺＥＨ－Ｍ』</t>
    <phoneticPr fontId="5"/>
  </si>
  <si>
    <t>Ｎｅａｒｌｙ ＺＥＨ－Ｍ</t>
    <phoneticPr fontId="5"/>
  </si>
  <si>
    <t>ＺＥＨ－Ｍ Ｒｅａｄｙ</t>
    <phoneticPr fontId="5"/>
  </si>
  <si>
    <t>ＺＥＨ－Ｍ Ｏｒｉｅｎｔｅｄ</t>
    <phoneticPr fontId="5"/>
  </si>
  <si>
    <t>％</t>
    <phoneticPr fontId="5"/>
  </si>
  <si>
    <t>新聞折込広告など</t>
    <phoneticPr fontId="5"/>
  </si>
  <si>
    <t>不動産情報媒体掲載</t>
    <phoneticPr fontId="5"/>
  </si>
  <si>
    <t>交通広告の類</t>
    <phoneticPr fontId="5"/>
  </si>
  <si>
    <t>店舗掲示物やモデルルーム内の掲示</t>
    <phoneticPr fontId="5"/>
  </si>
  <si>
    <t>屋外広告の類</t>
    <phoneticPr fontId="5"/>
  </si>
  <si>
    <t>その他</t>
    <phoneticPr fontId="5"/>
  </si>
  <si>
    <t>有り</t>
    <phoneticPr fontId="5"/>
  </si>
  <si>
    <t>無し</t>
    <phoneticPr fontId="5"/>
  </si>
  <si>
    <t>専有部</t>
    <phoneticPr fontId="5"/>
  </si>
  <si>
    <t>共用部</t>
    <phoneticPr fontId="5"/>
  </si>
  <si>
    <t>空調設備</t>
    <phoneticPr fontId="5"/>
  </si>
  <si>
    <t>給湯設備</t>
    <phoneticPr fontId="5"/>
  </si>
  <si>
    <t>換気設備</t>
    <phoneticPr fontId="5"/>
  </si>
  <si>
    <t>照明設備</t>
    <phoneticPr fontId="5"/>
  </si>
  <si>
    <t>昇降機設（エレベータ）</t>
    <phoneticPr fontId="5"/>
  </si>
  <si>
    <t>専有部</t>
  </si>
  <si>
    <t>□</t>
  </si>
  <si>
    <t>□</t>
    <phoneticPr fontId="5"/>
  </si>
  <si>
    <t>■</t>
    <phoneticPr fontId="5"/>
  </si>
  <si>
    <t>_</t>
    <phoneticPr fontId="5"/>
  </si>
  <si>
    <r>
      <t>３．補助事業概要図</t>
    </r>
    <r>
      <rPr>
        <sz val="16"/>
        <rFont val="ＭＳ 明朝"/>
        <family val="1"/>
        <charset val="128"/>
      </rPr>
      <t>（イラスト、設備図等を用いて事業内容を表現する）</t>
    </r>
    <rPh sb="2" eb="4">
      <t>ホジョ</t>
    </rPh>
    <rPh sb="4" eb="6">
      <t>ジギョウ</t>
    </rPh>
    <rPh sb="6" eb="8">
      <t>ガイヨウ</t>
    </rPh>
    <rPh sb="8" eb="9">
      <t>ズ</t>
    </rPh>
    <rPh sb="15" eb="17">
      <t>セツビ</t>
    </rPh>
    <rPh sb="23" eb="25">
      <t>ジギョウ</t>
    </rPh>
    <rPh sb="25" eb="27">
      <t>ナイヨウ</t>
    </rPh>
    <phoneticPr fontId="6"/>
  </si>
  <si>
    <t>補助事業着手予定日</t>
    <rPh sb="0" eb="2">
      <t>ホジョ</t>
    </rPh>
    <rPh sb="2" eb="4">
      <t>ジギョウ</t>
    </rPh>
    <rPh sb="4" eb="6">
      <t>チャクシュ</t>
    </rPh>
    <rPh sb="6" eb="8">
      <t>ヨテイ</t>
    </rPh>
    <rPh sb="8" eb="9">
      <t>ビ</t>
    </rPh>
    <phoneticPr fontId="5"/>
  </si>
  <si>
    <t>本年度の事業完了予定日</t>
    <rPh sb="0" eb="3">
      <t>ホンネンド</t>
    </rPh>
    <rPh sb="4" eb="6">
      <t>ジギョウ</t>
    </rPh>
    <rPh sb="6" eb="8">
      <t>カンリョウ</t>
    </rPh>
    <rPh sb="8" eb="10">
      <t>ヨテイ</t>
    </rPh>
    <rPh sb="10" eb="11">
      <t>ビ</t>
    </rPh>
    <phoneticPr fontId="5"/>
  </si>
  <si>
    <t>事業主から購入者への引渡し開始予定日
（分譲事業のみ入力）</t>
    <rPh sb="0" eb="2">
      <t>ジギョウ</t>
    </rPh>
    <rPh sb="2" eb="3">
      <t>ヌシ</t>
    </rPh>
    <rPh sb="5" eb="8">
      <t>コウニュウシャ</t>
    </rPh>
    <rPh sb="10" eb="12">
      <t>ヒキワタ</t>
    </rPh>
    <rPh sb="13" eb="15">
      <t>カイシ</t>
    </rPh>
    <rPh sb="15" eb="17">
      <t>ヨテイ</t>
    </rPh>
    <rPh sb="17" eb="18">
      <t>ビ</t>
    </rPh>
    <rPh sb="20" eb="22">
      <t>ブンジョウ</t>
    </rPh>
    <rPh sb="22" eb="24">
      <t>ジギョウ</t>
    </rPh>
    <rPh sb="26" eb="28">
      <t>ニュウリョク</t>
    </rPh>
    <phoneticPr fontId="5"/>
  </si>
  <si>
    <t>補助事業の遂行に係る融資計画</t>
    <rPh sb="0" eb="2">
      <t>ホジョ</t>
    </rPh>
    <rPh sb="2" eb="4">
      <t>ジギョウ</t>
    </rPh>
    <rPh sb="5" eb="7">
      <t>スイコウ</t>
    </rPh>
    <rPh sb="8" eb="9">
      <t>カカワ</t>
    </rPh>
    <rPh sb="10" eb="12">
      <t>ユウシ</t>
    </rPh>
    <rPh sb="12" eb="14">
      <t>ケイカク</t>
    </rPh>
    <phoneticPr fontId="5"/>
  </si>
  <si>
    <t>融資計画予定時期</t>
    <rPh sb="0" eb="2">
      <t>ユウシ</t>
    </rPh>
    <rPh sb="2" eb="4">
      <t>ケイカク</t>
    </rPh>
    <rPh sb="4" eb="6">
      <t>ヨテイ</t>
    </rPh>
    <rPh sb="6" eb="8">
      <t>ジキ</t>
    </rPh>
    <phoneticPr fontId="5"/>
  </si>
  <si>
    <t>補助対象建築物に対する抵当権設定予定</t>
    <rPh sb="0" eb="2">
      <t>ホジョ</t>
    </rPh>
    <rPh sb="2" eb="4">
      <t>タイショウ</t>
    </rPh>
    <rPh sb="4" eb="7">
      <t>ケンチクブツ</t>
    </rPh>
    <rPh sb="8" eb="9">
      <t>タイ</t>
    </rPh>
    <rPh sb="11" eb="14">
      <t>テイトウケン</t>
    </rPh>
    <rPh sb="14" eb="16">
      <t>セッテイ</t>
    </rPh>
    <rPh sb="16" eb="18">
      <t>ヨテイ</t>
    </rPh>
    <phoneticPr fontId="5"/>
  </si>
  <si>
    <t>設計者</t>
    <rPh sb="0" eb="2">
      <t>セッケイ</t>
    </rPh>
    <rPh sb="2" eb="3">
      <t>シャ</t>
    </rPh>
    <phoneticPr fontId="5"/>
  </si>
  <si>
    <t>建築工事
施工者</t>
    <rPh sb="0" eb="1">
      <t>ケン</t>
    </rPh>
    <rPh sb="1" eb="2">
      <t>チク</t>
    </rPh>
    <rPh sb="2" eb="4">
      <t>コウジ</t>
    </rPh>
    <rPh sb="5" eb="8">
      <t>セコウシャ</t>
    </rPh>
    <phoneticPr fontId="5"/>
  </si>
  <si>
    <t xml:space="preserve"> </t>
    <phoneticPr fontId="81"/>
  </si>
  <si>
    <t>中住戸</t>
    <phoneticPr fontId="81"/>
  </si>
  <si>
    <t>中間階</t>
    <phoneticPr fontId="81"/>
  </si>
  <si>
    <t>該当</t>
    <phoneticPr fontId="81"/>
  </si>
  <si>
    <t>床暖房</t>
    <phoneticPr fontId="81"/>
  </si>
  <si>
    <t>●</t>
    <phoneticPr fontId="81"/>
  </si>
  <si>
    <t>有り</t>
    <phoneticPr fontId="81"/>
  </si>
  <si>
    <t>角住戸</t>
    <phoneticPr fontId="81"/>
  </si>
  <si>
    <t>最下階</t>
    <phoneticPr fontId="81"/>
  </si>
  <si>
    <t>その他</t>
    <rPh sb="2" eb="3">
      <t>タ</t>
    </rPh>
    <phoneticPr fontId="81"/>
  </si>
  <si>
    <t>最上階</t>
    <rPh sb="1" eb="2">
      <t>ウエ</t>
    </rPh>
    <phoneticPr fontId="81"/>
  </si>
  <si>
    <t>無し</t>
    <rPh sb="0" eb="1">
      <t>ナ</t>
    </rPh>
    <phoneticPr fontId="81"/>
  </si>
  <si>
    <t>補助事業の名称</t>
    <rPh sb="0" eb="2">
      <t>ホジョ</t>
    </rPh>
    <rPh sb="2" eb="4">
      <t>ジギョウ</t>
    </rPh>
    <rPh sb="5" eb="7">
      <t>メイショウ</t>
    </rPh>
    <phoneticPr fontId="81"/>
  </si>
  <si>
    <t>各住戸の
外皮平均
熱貫流率
（ＵＡ値）</t>
    <phoneticPr fontId="81"/>
  </si>
  <si>
    <t>番号</t>
    <rPh sb="0" eb="2">
      <t>バンゴウ</t>
    </rPh>
    <phoneticPr fontId="81"/>
  </si>
  <si>
    <t>階数</t>
    <rPh sb="0" eb="2">
      <t>カイスウ</t>
    </rPh>
    <phoneticPr fontId="81"/>
  </si>
  <si>
    <t>部屋
番号</t>
    <rPh sb="0" eb="2">
      <t>ヘヤ</t>
    </rPh>
    <rPh sb="3" eb="5">
      <t>バンゴウ</t>
    </rPh>
    <phoneticPr fontId="81"/>
  </si>
  <si>
    <t>間取り</t>
    <phoneticPr fontId="81"/>
  </si>
  <si>
    <t>床面積
（㎡）</t>
    <rPh sb="0" eb="3">
      <t>ユカメンセキ</t>
    </rPh>
    <phoneticPr fontId="81"/>
  </si>
  <si>
    <t>各住戸の
外皮平均
熱貫流率
（ＵＡ値）</t>
    <rPh sb="0" eb="1">
      <t>カク</t>
    </rPh>
    <rPh sb="1" eb="3">
      <t>ジュウコ</t>
    </rPh>
    <phoneticPr fontId="81"/>
  </si>
  <si>
    <t>住戸の位置属性</t>
    <rPh sb="0" eb="2">
      <t>ジュウコ</t>
    </rPh>
    <rPh sb="3" eb="5">
      <t>イチ</t>
    </rPh>
    <rPh sb="5" eb="7">
      <t>ゾクセイ</t>
    </rPh>
    <phoneticPr fontId="81"/>
  </si>
  <si>
    <t>住戸に係る高性能断熱材</t>
    <rPh sb="0" eb="2">
      <t>ジュウコ</t>
    </rPh>
    <rPh sb="3" eb="4">
      <t>カカワ</t>
    </rPh>
    <rPh sb="5" eb="8">
      <t>コウセイノウ</t>
    </rPh>
    <rPh sb="8" eb="11">
      <t>ダンネツザイ</t>
    </rPh>
    <phoneticPr fontId="81"/>
  </si>
  <si>
    <t>空調設備</t>
    <rPh sb="0" eb="2">
      <t>クウチョウ</t>
    </rPh>
    <rPh sb="2" eb="4">
      <t>セツビ</t>
    </rPh>
    <phoneticPr fontId="81"/>
  </si>
  <si>
    <t>換気設備</t>
    <rPh sb="0" eb="2">
      <t>カンキ</t>
    </rPh>
    <rPh sb="2" eb="4">
      <t>セツビ</t>
    </rPh>
    <phoneticPr fontId="81"/>
  </si>
  <si>
    <t>給湯設備</t>
    <rPh sb="0" eb="2">
      <t>キュウトウ</t>
    </rPh>
    <rPh sb="2" eb="4">
      <t>セツビ</t>
    </rPh>
    <phoneticPr fontId="81"/>
  </si>
  <si>
    <t>照明設備</t>
    <rPh sb="0" eb="2">
      <t>ショウメイ</t>
    </rPh>
    <rPh sb="2" eb="4">
      <t>セツビ</t>
    </rPh>
    <phoneticPr fontId="81"/>
  </si>
  <si>
    <t>エネルギー
計測装置</t>
    <rPh sb="6" eb="8">
      <t>ケイソク</t>
    </rPh>
    <rPh sb="8" eb="10">
      <t>ソウチ</t>
    </rPh>
    <phoneticPr fontId="81"/>
  </si>
  <si>
    <t>その他の設備①</t>
    <rPh sb="2" eb="3">
      <t>タ</t>
    </rPh>
    <rPh sb="4" eb="6">
      <t>セツビ</t>
    </rPh>
    <phoneticPr fontId="81"/>
  </si>
  <si>
    <t>その他の設備②</t>
    <rPh sb="2" eb="3">
      <t>タ</t>
    </rPh>
    <rPh sb="4" eb="6">
      <t>セツビ</t>
    </rPh>
    <phoneticPr fontId="81"/>
  </si>
  <si>
    <t>その他の設備③</t>
    <rPh sb="2" eb="3">
      <t>タ</t>
    </rPh>
    <rPh sb="4" eb="6">
      <t>セツビ</t>
    </rPh>
    <phoneticPr fontId="81"/>
  </si>
  <si>
    <t>平面＆断面</t>
    <rPh sb="0" eb="2">
      <t>ヘイメン</t>
    </rPh>
    <rPh sb="3" eb="5">
      <t>ダンメン</t>
    </rPh>
    <phoneticPr fontId="81"/>
  </si>
  <si>
    <t>係数</t>
    <rPh sb="0" eb="2">
      <t>ケイスウ</t>
    </rPh>
    <phoneticPr fontId="81"/>
  </si>
  <si>
    <t>床面積
50㎡未満</t>
    <rPh sb="0" eb="3">
      <t>ユカメンセキ</t>
    </rPh>
    <phoneticPr fontId="81"/>
  </si>
  <si>
    <t>平面</t>
    <rPh sb="0" eb="2">
      <t>ヘイメン</t>
    </rPh>
    <phoneticPr fontId="81"/>
  </si>
  <si>
    <t>断面</t>
    <rPh sb="0" eb="2">
      <t>ダンメン</t>
    </rPh>
    <phoneticPr fontId="81"/>
  </si>
  <si>
    <t>住宅モデル区分による係数</t>
    <rPh sb="0" eb="2">
      <t>ジュウタク</t>
    </rPh>
    <rPh sb="5" eb="7">
      <t>クブン</t>
    </rPh>
    <rPh sb="10" eb="12">
      <t>ケイスウ</t>
    </rPh>
    <phoneticPr fontId="81"/>
  </si>
  <si>
    <t>補助対象経費</t>
    <rPh sb="0" eb="2">
      <t>ホジョ</t>
    </rPh>
    <rPh sb="2" eb="4">
      <t>タイショウ</t>
    </rPh>
    <rPh sb="4" eb="6">
      <t>ケイヒ</t>
    </rPh>
    <phoneticPr fontId="81"/>
  </si>
  <si>
    <t>導入年</t>
    <rPh sb="0" eb="2">
      <t>ドウニュウ</t>
    </rPh>
    <rPh sb="2" eb="3">
      <t>ネン</t>
    </rPh>
    <phoneticPr fontId="81"/>
  </si>
  <si>
    <t>定格出力</t>
    <rPh sb="0" eb="2">
      <t>テイカク</t>
    </rPh>
    <rPh sb="2" eb="4">
      <t>シュツリョク</t>
    </rPh>
    <phoneticPr fontId="81"/>
  </si>
  <si>
    <t>数量</t>
    <rPh sb="0" eb="2">
      <t>スウリョウ</t>
    </rPh>
    <phoneticPr fontId="81"/>
  </si>
  <si>
    <t>設備</t>
    <rPh sb="0" eb="2">
      <t>セツビ</t>
    </rPh>
    <phoneticPr fontId="81"/>
  </si>
  <si>
    <t>換気種別</t>
    <rPh sb="0" eb="2">
      <t>カンキ</t>
    </rPh>
    <rPh sb="2" eb="4">
      <t>シュベツ</t>
    </rPh>
    <phoneticPr fontId="81"/>
  </si>
  <si>
    <t>設備種別</t>
    <rPh sb="0" eb="2">
      <t>セツビ</t>
    </rPh>
    <rPh sb="2" eb="4">
      <t>シュベツ</t>
    </rPh>
    <phoneticPr fontId="81"/>
  </si>
  <si>
    <t>仕様・燃料種別による加算</t>
    <rPh sb="0" eb="2">
      <t>シヨウ</t>
    </rPh>
    <rPh sb="3" eb="5">
      <t>ネンリョウ</t>
    </rPh>
    <rPh sb="5" eb="7">
      <t>シュベツ</t>
    </rPh>
    <rPh sb="10" eb="12">
      <t>カサン</t>
    </rPh>
    <phoneticPr fontId="81"/>
  </si>
  <si>
    <t>設置
台数</t>
    <rPh sb="0" eb="2">
      <t>セッチ</t>
    </rPh>
    <rPh sb="3" eb="5">
      <t>ダイスウ</t>
    </rPh>
    <phoneticPr fontId="81"/>
  </si>
  <si>
    <t>設置
の有無</t>
    <rPh sb="0" eb="2">
      <t>セッチ</t>
    </rPh>
    <rPh sb="4" eb="6">
      <t>ウム</t>
    </rPh>
    <phoneticPr fontId="81"/>
  </si>
  <si>
    <t>導入設備名
（仕様は別紙）</t>
    <rPh sb="7" eb="9">
      <t>シヨウ</t>
    </rPh>
    <rPh sb="10" eb="12">
      <t>ベッシ</t>
    </rPh>
    <phoneticPr fontId="81"/>
  </si>
  <si>
    <t>通常</t>
    <rPh sb="0" eb="2">
      <t>ツウジョウ</t>
    </rPh>
    <phoneticPr fontId="81"/>
  </si>
  <si>
    <t>妻側
住戸の妻面
開口率
25%以上</t>
    <phoneticPr fontId="81"/>
  </si>
  <si>
    <t>床面積</t>
    <rPh sb="0" eb="3">
      <t>ユカメンセキ</t>
    </rPh>
    <phoneticPr fontId="81"/>
  </si>
  <si>
    <t>住戸の
外皮
性能</t>
    <rPh sb="0" eb="2">
      <t>ジュウコ</t>
    </rPh>
    <rPh sb="4" eb="6">
      <t>ガイヒ</t>
    </rPh>
    <rPh sb="7" eb="9">
      <t>セイノウ</t>
    </rPh>
    <phoneticPr fontId="81"/>
  </si>
  <si>
    <t>住戸の
位置
属性</t>
    <rPh sb="0" eb="2">
      <t>ジュウコ</t>
    </rPh>
    <rPh sb="4" eb="6">
      <t>イチ</t>
    </rPh>
    <rPh sb="7" eb="9">
      <t>ゾクセイ</t>
    </rPh>
    <phoneticPr fontId="81"/>
  </si>
  <si>
    <t>寒冷地仕様</t>
    <rPh sb="0" eb="3">
      <t>カンレイチ</t>
    </rPh>
    <rPh sb="3" eb="5">
      <t>シヨウ</t>
    </rPh>
    <phoneticPr fontId="81"/>
  </si>
  <si>
    <t>中小都市ガス
事業者による
ガス供給</t>
    <rPh sb="0" eb="2">
      <t>チュウショウ</t>
    </rPh>
    <rPh sb="2" eb="4">
      <t>トシ</t>
    </rPh>
    <rPh sb="7" eb="9">
      <t>ジギョウ</t>
    </rPh>
    <rPh sb="9" eb="10">
      <t>シャ</t>
    </rPh>
    <rPh sb="16" eb="18">
      <t>キョウキュウ</t>
    </rPh>
    <phoneticPr fontId="81"/>
  </si>
  <si>
    <t>LPガス仕様</t>
    <rPh sb="4" eb="6">
      <t>シヨウ</t>
    </rPh>
    <phoneticPr fontId="81"/>
  </si>
  <si>
    <t>以上</t>
    <rPh sb="0" eb="2">
      <t>イジョウ</t>
    </rPh>
    <phoneticPr fontId="81"/>
  </si>
  <si>
    <t>以下</t>
    <rPh sb="0" eb="2">
      <t>イカ</t>
    </rPh>
    <phoneticPr fontId="81"/>
  </si>
  <si>
    <t>燃料電池（SOFC_400W以上）</t>
  </si>
  <si>
    <t>潜熱回収型ガス給湯機（エコジョーズ等）</t>
  </si>
  <si>
    <t>ハイブリッド給湯機</t>
    <phoneticPr fontId="81"/>
  </si>
  <si>
    <t>燃料電池（PEFC_700W以上）</t>
    <phoneticPr fontId="81"/>
  </si>
  <si>
    <t>設置なし</t>
    <phoneticPr fontId="81"/>
  </si>
  <si>
    <t>交付決定後に行う
エネルギー計算に
係る費用</t>
    <phoneticPr fontId="7"/>
  </si>
  <si>
    <t>仕様・燃料種
別による加算</t>
    <rPh sb="0" eb="2">
      <t>シヨウ</t>
    </rPh>
    <rPh sb="3" eb="5">
      <t>ネンリョウ</t>
    </rPh>
    <rPh sb="5" eb="6">
      <t>シュ</t>
    </rPh>
    <rPh sb="7" eb="8">
      <t>ベツ</t>
    </rPh>
    <rPh sb="11" eb="13">
      <t>カサン</t>
    </rPh>
    <phoneticPr fontId="5"/>
  </si>
  <si>
    <t>照明設備</t>
    <phoneticPr fontId="6"/>
  </si>
  <si>
    <t>定額単価表にない導入設備</t>
    <rPh sb="0" eb="2">
      <t>テイガク</t>
    </rPh>
    <rPh sb="2" eb="4">
      <t>タンカ</t>
    </rPh>
    <rPh sb="4" eb="5">
      <t>ヒョウ</t>
    </rPh>
    <rPh sb="8" eb="10">
      <t>ドウニュウ</t>
    </rPh>
    <rPh sb="10" eb="12">
      <t>セツビ</t>
    </rPh>
    <phoneticPr fontId="6"/>
  </si>
  <si>
    <r>
      <t>エネルギー計測装置</t>
    </r>
    <r>
      <rPr>
        <sz val="12"/>
        <color theme="1"/>
        <rFont val="ＭＳ Ｐ明朝"/>
        <family val="1"/>
        <charset val="128"/>
      </rPr>
      <t>（ガスの計測ができるもの）</t>
    </r>
    <rPh sb="5" eb="7">
      <t>ケイソク</t>
    </rPh>
    <rPh sb="7" eb="9">
      <t>ソウチ</t>
    </rPh>
    <rPh sb="13" eb="15">
      <t>ケイソク</t>
    </rPh>
    <phoneticPr fontId="6"/>
  </si>
  <si>
    <t>a</t>
    <phoneticPr fontId="7"/>
  </si>
  <si>
    <t>b</t>
    <phoneticPr fontId="7"/>
  </si>
  <si>
    <t>c</t>
    <phoneticPr fontId="7"/>
  </si>
  <si>
    <t>d</t>
    <phoneticPr fontId="7"/>
  </si>
  <si>
    <t>戸</t>
    <rPh sb="0" eb="1">
      <t>ト</t>
    </rPh>
    <phoneticPr fontId="6"/>
  </si>
  <si>
    <t>設計費の補助対象経費　総計</t>
    <rPh sb="0" eb="2">
      <t>セッケイ</t>
    </rPh>
    <rPh sb="2" eb="3">
      <t>ヒ</t>
    </rPh>
    <rPh sb="4" eb="6">
      <t>ホジョ</t>
    </rPh>
    <rPh sb="6" eb="8">
      <t>タイショウ</t>
    </rPh>
    <rPh sb="8" eb="10">
      <t>ケイヒ</t>
    </rPh>
    <rPh sb="11" eb="12">
      <t>ソウ</t>
    </rPh>
    <rPh sb="12" eb="13">
      <t>ケイ</t>
    </rPh>
    <phoneticPr fontId="6"/>
  </si>
  <si>
    <t>小計</t>
    <rPh sb="0" eb="2">
      <t>ショウケイ</t>
    </rPh>
    <phoneticPr fontId="6"/>
  </si>
  <si>
    <t>２００,０００円＋（２,０００円×住戸数）</t>
    <phoneticPr fontId="6"/>
  </si>
  <si>
    <t>１</t>
    <phoneticPr fontId="6"/>
  </si>
  <si>
    <t xml:space="preserve"> 補助金の額（参考値）</t>
    <rPh sb="1" eb="3">
      <t>ホジョ</t>
    </rPh>
    <rPh sb="5" eb="6">
      <t>ガク</t>
    </rPh>
    <rPh sb="7" eb="9">
      <t>サンコウ</t>
    </rPh>
    <rPh sb="9" eb="10">
      <t>チ</t>
    </rPh>
    <phoneticPr fontId="6"/>
  </si>
  <si>
    <t>_</t>
    <phoneticPr fontId="6"/>
  </si>
  <si>
    <t>２</t>
    <phoneticPr fontId="6"/>
  </si>
  <si>
    <t>３</t>
    <phoneticPr fontId="6"/>
  </si>
  <si>
    <t>４</t>
    <phoneticPr fontId="6"/>
  </si>
  <si>
    <t>１</t>
    <phoneticPr fontId="5"/>
  </si>
  <si>
    <t>２</t>
    <phoneticPr fontId="5"/>
  </si>
  <si>
    <t>３</t>
    <phoneticPr fontId="5"/>
  </si>
  <si>
    <t>４</t>
    <phoneticPr fontId="5"/>
  </si>
  <si>
    <t>1</t>
    <phoneticPr fontId="6"/>
  </si>
  <si>
    <t>エアコン付温水床暖房 5.6kw以上</t>
    <phoneticPr fontId="81"/>
  </si>
  <si>
    <t>エアコン付温水床暖房 5.6kw未満</t>
    <phoneticPr fontId="7"/>
  </si>
  <si>
    <t>電気ヒートポンプ給湯機（エコキュート等）</t>
    <phoneticPr fontId="7"/>
  </si>
  <si>
    <t>燃料電池（PEFC_700W以上）</t>
    <phoneticPr fontId="6"/>
  </si>
  <si>
    <t>燃料電池（SOFC_400W以上）</t>
    <phoneticPr fontId="6"/>
  </si>
  <si>
    <t>無し</t>
    <rPh sb="0" eb="1">
      <t>ナ</t>
    </rPh>
    <phoneticPr fontId="7"/>
  </si>
  <si>
    <t>①</t>
    <phoneticPr fontId="7"/>
  </si>
  <si>
    <t>②</t>
    <phoneticPr fontId="7"/>
  </si>
  <si>
    <t>③</t>
    <phoneticPr fontId="7"/>
  </si>
  <si>
    <t>◆必要に応じ本シートをコピーし、作成すること</t>
    <rPh sb="1" eb="3">
      <t>ヒツヨウ</t>
    </rPh>
    <rPh sb="4" eb="5">
      <t>オウ</t>
    </rPh>
    <rPh sb="6" eb="7">
      <t>ホン</t>
    </rPh>
    <rPh sb="16" eb="18">
      <t>サクセイ</t>
    </rPh>
    <phoneticPr fontId="79"/>
  </si>
  <si>
    <t>設備区分</t>
    <rPh sb="0" eb="2">
      <t>セツビ</t>
    </rPh>
    <rPh sb="2" eb="4">
      <t>クブン</t>
    </rPh>
    <phoneticPr fontId="95"/>
  </si>
  <si>
    <t>設備名</t>
    <rPh sb="0" eb="2">
      <t>セツビ</t>
    </rPh>
    <rPh sb="2" eb="3">
      <t>メイ</t>
    </rPh>
    <phoneticPr fontId="95"/>
  </si>
  <si>
    <t>費目</t>
    <rPh sb="0" eb="2">
      <t>ヒモク</t>
    </rPh>
    <phoneticPr fontId="79"/>
  </si>
  <si>
    <t>単位</t>
    <rPh sb="0" eb="2">
      <t>タンイ</t>
    </rPh>
    <phoneticPr fontId="79"/>
  </si>
  <si>
    <t>備　考</t>
    <rPh sb="0" eb="1">
      <t>ビ</t>
    </rPh>
    <rPh sb="2" eb="3">
      <t>コウ</t>
    </rPh>
    <phoneticPr fontId="79"/>
  </si>
  <si>
    <t>単　価</t>
    <rPh sb="0" eb="1">
      <t>タン</t>
    </rPh>
    <rPh sb="2" eb="3">
      <t>アタイ</t>
    </rPh>
    <phoneticPr fontId="79"/>
  </si>
  <si>
    <t>補助事業に要する経費</t>
    <rPh sb="0" eb="2">
      <t>ホジョ</t>
    </rPh>
    <rPh sb="2" eb="4">
      <t>ジギョウ</t>
    </rPh>
    <rPh sb="5" eb="6">
      <t>ヨウ</t>
    </rPh>
    <rPh sb="8" eb="10">
      <t>ケイヒ</t>
    </rPh>
    <phoneticPr fontId="79"/>
  </si>
  <si>
    <t>補助対象経費</t>
    <rPh sb="0" eb="2">
      <t>ホジョ</t>
    </rPh>
    <rPh sb="2" eb="4">
      <t>タイショウ</t>
    </rPh>
    <rPh sb="4" eb="6">
      <t>ケイヒ</t>
    </rPh>
    <phoneticPr fontId="79"/>
  </si>
  <si>
    <t>補助対象外経費</t>
    <rPh sb="0" eb="2">
      <t>ホジョ</t>
    </rPh>
    <rPh sb="2" eb="4">
      <t>タイショウ</t>
    </rPh>
    <rPh sb="4" eb="5">
      <t>ガイ</t>
    </rPh>
    <rPh sb="5" eb="7">
      <t>ケイヒ</t>
    </rPh>
    <phoneticPr fontId="79"/>
  </si>
  <si>
    <t>数量</t>
    <rPh sb="0" eb="2">
      <t>スウリョウ</t>
    </rPh>
    <phoneticPr fontId="79"/>
  </si>
  <si>
    <t>金　額</t>
    <rPh sb="0" eb="1">
      <t>キン</t>
    </rPh>
    <rPh sb="2" eb="3">
      <t>ガク</t>
    </rPh>
    <phoneticPr fontId="79"/>
  </si>
  <si>
    <t>共用部に導入する設備</t>
    <rPh sb="0" eb="3">
      <t>キョウヨウブ</t>
    </rPh>
    <rPh sb="4" eb="6">
      <t>ドウニュウ</t>
    </rPh>
    <rPh sb="8" eb="10">
      <t>セツビ</t>
    </rPh>
    <phoneticPr fontId="6"/>
  </si>
  <si>
    <t>共用部</t>
    <rPh sb="0" eb="3">
      <t>キョウヨウブ</t>
    </rPh>
    <phoneticPr fontId="6"/>
  </si>
  <si>
    <t>設備費・工事費</t>
    <rPh sb="2" eb="3">
      <t>ヒ</t>
    </rPh>
    <rPh sb="4" eb="7">
      <t>コウジヒ</t>
    </rPh>
    <phoneticPr fontId="5"/>
  </si>
  <si>
    <t>合計</t>
    <rPh sb="0" eb="2">
      <t>ゴウケイ</t>
    </rPh>
    <phoneticPr fontId="7"/>
  </si>
  <si>
    <t>小計（Ａ）</t>
    <rPh sb="0" eb="2">
      <t>ショウケイ</t>
    </rPh>
    <phoneticPr fontId="7"/>
  </si>
  <si>
    <t>その他</t>
    <rPh sb="2" eb="3">
      <t>ホカ</t>
    </rPh>
    <phoneticPr fontId="7"/>
  </si>
  <si>
    <t>定額単価表にない設備</t>
    <rPh sb="0" eb="2">
      <t>テイガク</t>
    </rPh>
    <rPh sb="2" eb="4">
      <t>タンカ</t>
    </rPh>
    <rPh sb="4" eb="5">
      <t>ヒョウ</t>
    </rPh>
    <rPh sb="8" eb="10">
      <t>セツビ</t>
    </rPh>
    <phoneticPr fontId="7"/>
  </si>
  <si>
    <t>事業年度　2年目</t>
    <rPh sb="0" eb="2">
      <t>ジギョウ</t>
    </rPh>
    <rPh sb="2" eb="4">
      <t>ネンド</t>
    </rPh>
    <rPh sb="6" eb="8">
      <t>ネンメ</t>
    </rPh>
    <phoneticPr fontId="7"/>
  </si>
  <si>
    <t>事業年度　3年目</t>
    <rPh sb="0" eb="2">
      <t>ジギョウ</t>
    </rPh>
    <rPh sb="2" eb="4">
      <t>ネンド</t>
    </rPh>
    <rPh sb="6" eb="8">
      <t>ネンメ</t>
    </rPh>
    <phoneticPr fontId="7"/>
  </si>
  <si>
    <t>事業年度　4年目</t>
    <rPh sb="0" eb="2">
      <t>ジギョウ</t>
    </rPh>
    <rPh sb="2" eb="4">
      <t>ネンド</t>
    </rPh>
    <rPh sb="6" eb="8">
      <t>ネンメ</t>
    </rPh>
    <phoneticPr fontId="7"/>
  </si>
  <si>
    <t>事業年度　1年目</t>
    <rPh sb="0" eb="2">
      <t>ジギョウ</t>
    </rPh>
    <rPh sb="2" eb="4">
      <t>ネンド</t>
    </rPh>
    <rPh sb="6" eb="8">
      <t>ネンメ</t>
    </rPh>
    <phoneticPr fontId="7"/>
  </si>
  <si>
    <t>C</t>
    <phoneticPr fontId="7"/>
  </si>
  <si>
    <t>D</t>
    <phoneticPr fontId="7"/>
  </si>
  <si>
    <t>E</t>
    <phoneticPr fontId="7"/>
  </si>
  <si>
    <t>F</t>
    <phoneticPr fontId="7"/>
  </si>
  <si>
    <t>G</t>
    <phoneticPr fontId="7"/>
  </si>
  <si>
    <t>必須</t>
    <rPh sb="0" eb="2">
      <t>ヒッス</t>
    </rPh>
    <phoneticPr fontId="7"/>
  </si>
  <si>
    <t>必須</t>
    <rPh sb="0" eb="2">
      <t>ヒッス</t>
    </rPh>
    <phoneticPr fontId="7"/>
  </si>
  <si>
    <t>【A４カラー】【片面印刷】で印刷してください。</t>
    <rPh sb="8" eb="10">
      <t>カタメン</t>
    </rPh>
    <rPh sb="10" eb="12">
      <t>インサツ</t>
    </rPh>
    <rPh sb="14" eb="16">
      <t>インサツ</t>
    </rPh>
    <phoneticPr fontId="79"/>
  </si>
  <si>
    <t>◆金額は全て税抜とし、小数点以下切り捨てとすること。</t>
    <rPh sb="1" eb="3">
      <t>キンガク</t>
    </rPh>
    <rPh sb="4" eb="5">
      <t>スベ</t>
    </rPh>
    <rPh sb="6" eb="8">
      <t>ゼイヌキ</t>
    </rPh>
    <rPh sb="11" eb="14">
      <t>ショウスウテン</t>
    </rPh>
    <rPh sb="14" eb="16">
      <t>イカ</t>
    </rPh>
    <rPh sb="16" eb="17">
      <t>キ</t>
    </rPh>
    <rPh sb="18" eb="19">
      <t>ス</t>
    </rPh>
    <phoneticPr fontId="79"/>
  </si>
  <si>
    <t>交付申請書を提出する日（2020年7月1日~7月28日の間）</t>
    <rPh sb="0" eb="2">
      <t>コウフ</t>
    </rPh>
    <rPh sb="2" eb="5">
      <t>シンセイショ</t>
    </rPh>
    <rPh sb="6" eb="8">
      <t>テイシュツ</t>
    </rPh>
    <rPh sb="10" eb="11">
      <t>ヒ</t>
    </rPh>
    <rPh sb="16" eb="17">
      <t>ネン</t>
    </rPh>
    <rPh sb="18" eb="19">
      <t>ガツ</t>
    </rPh>
    <rPh sb="20" eb="21">
      <t>カ</t>
    </rPh>
    <rPh sb="23" eb="24">
      <t>ガツ</t>
    </rPh>
    <rPh sb="26" eb="27">
      <t>カ</t>
    </rPh>
    <rPh sb="28" eb="29">
      <t>アイダ</t>
    </rPh>
    <phoneticPr fontId="6"/>
  </si>
  <si>
    <t>○</t>
  </si>
  <si>
    <t>2年度目事業完了予定日</t>
    <rPh sb="1" eb="3">
      <t>ネンド</t>
    </rPh>
    <rPh sb="3" eb="4">
      <t>メ</t>
    </rPh>
    <rPh sb="4" eb="6">
      <t>ジギョウ</t>
    </rPh>
    <rPh sb="6" eb="8">
      <t>カンリョウ</t>
    </rPh>
    <rPh sb="8" eb="10">
      <t>ヨテイ</t>
    </rPh>
    <rPh sb="10" eb="11">
      <t>ビ</t>
    </rPh>
    <phoneticPr fontId="6"/>
  </si>
  <si>
    <t>3年度目事業完了予定日</t>
    <rPh sb="1" eb="3">
      <t>ネンド</t>
    </rPh>
    <rPh sb="3" eb="4">
      <t>メ</t>
    </rPh>
    <rPh sb="4" eb="6">
      <t>ジギョウ</t>
    </rPh>
    <rPh sb="6" eb="8">
      <t>カンリョウ</t>
    </rPh>
    <rPh sb="8" eb="10">
      <t>ヨテイ</t>
    </rPh>
    <rPh sb="10" eb="11">
      <t>ビ</t>
    </rPh>
    <phoneticPr fontId="6"/>
  </si>
  <si>
    <t>4年度目事業完了予定日</t>
    <rPh sb="1" eb="3">
      <t>ネンド</t>
    </rPh>
    <rPh sb="3" eb="4">
      <t>メ</t>
    </rPh>
    <rPh sb="4" eb="6">
      <t>ジギョウ</t>
    </rPh>
    <rPh sb="6" eb="8">
      <t>カンリョウ</t>
    </rPh>
    <rPh sb="8" eb="10">
      <t>ヨテイ</t>
    </rPh>
    <rPh sb="10" eb="11">
      <t>ビ</t>
    </rPh>
    <phoneticPr fontId="6"/>
  </si>
  <si>
    <t>　※各種書類は不備の無いよう、申請者自身でよく確認し、提出すること。</t>
    <rPh sb="15" eb="17">
      <t>シンセイ</t>
    </rPh>
    <rPh sb="17" eb="18">
      <t>シャ</t>
    </rPh>
    <phoneticPr fontId="6"/>
  </si>
  <si>
    <t>(例)　代表取締役</t>
    <rPh sb="1" eb="2">
      <t>レイ</t>
    </rPh>
    <rPh sb="4" eb="6">
      <t>ダイヒョウ</t>
    </rPh>
    <rPh sb="6" eb="9">
      <t>トリシマリヤク</t>
    </rPh>
    <phoneticPr fontId="5"/>
  </si>
  <si>
    <t>(例)　かんきょう　たろう</t>
    <rPh sb="1" eb="2">
      <t>レイ</t>
    </rPh>
    <phoneticPr fontId="5"/>
  </si>
  <si>
    <t>(例)　環境　太郎</t>
    <rPh sb="1" eb="2">
      <t>レイ</t>
    </rPh>
    <rPh sb="4" eb="6">
      <t>カンキョウ</t>
    </rPh>
    <rPh sb="7" eb="9">
      <t>タロウ</t>
    </rPh>
    <phoneticPr fontId="5"/>
  </si>
  <si>
    <t>(例)　104-0000</t>
    <phoneticPr fontId="5"/>
  </si>
  <si>
    <t>(例)　東京都中央区○○町○○丁目○○番○○号</t>
    <rPh sb="4" eb="7">
      <t>トウキョウト</t>
    </rPh>
    <rPh sb="7" eb="10">
      <t>チュウオウク</t>
    </rPh>
    <rPh sb="12" eb="13">
      <t>チョウ</t>
    </rPh>
    <rPh sb="15" eb="17">
      <t>チョウメ</t>
    </rPh>
    <rPh sb="19" eb="20">
      <t>バン</t>
    </rPh>
    <rPh sb="22" eb="23">
      <t>ゴウ</t>
    </rPh>
    <phoneticPr fontId="5"/>
  </si>
  <si>
    <t>(例)　03-0000-1111</t>
    <phoneticPr fontId="5"/>
  </si>
  <si>
    <t>(例)　にじゅうまる　たろう</t>
    <rPh sb="1" eb="2">
      <t>レイ</t>
    </rPh>
    <phoneticPr fontId="5"/>
  </si>
  <si>
    <t>(例)　二重丸　太郎</t>
    <rPh sb="1" eb="2">
      <t>レイ</t>
    </rPh>
    <rPh sb="4" eb="7">
      <t>ニジュウマル</t>
    </rPh>
    <rPh sb="8" eb="10">
      <t>タロウ</t>
    </rPh>
    <phoneticPr fontId="5"/>
  </si>
  <si>
    <t>(例)　03-0000-2222</t>
    <phoneticPr fontId="5"/>
  </si>
  <si>
    <t>(例)　▽▽株式会社</t>
    <rPh sb="6" eb="10">
      <t>カブシキガイシャ</t>
    </rPh>
    <phoneticPr fontId="5"/>
  </si>
  <si>
    <t>登録状況</t>
    <phoneticPr fontId="6"/>
  </si>
  <si>
    <t>(例)　ZEHM00-00000-A</t>
    <phoneticPr fontId="5"/>
  </si>
  <si>
    <t>(例)　●</t>
    <phoneticPr fontId="5"/>
  </si>
  <si>
    <t>(例)　○○〇部○○課</t>
    <rPh sb="1" eb="2">
      <t>レイ</t>
    </rPh>
    <rPh sb="7" eb="8">
      <t>ブ</t>
    </rPh>
    <rPh sb="10" eb="11">
      <t>カ</t>
    </rPh>
    <phoneticPr fontId="5"/>
  </si>
  <si>
    <t>(例)　課長</t>
    <rPh sb="1" eb="2">
      <t>レイ</t>
    </rPh>
    <rPh sb="4" eb="6">
      <t>カチョウ</t>
    </rPh>
    <phoneticPr fontId="5"/>
  </si>
  <si>
    <t>(例)　まる　たろう</t>
    <rPh sb="1" eb="2">
      <t>レイ</t>
    </rPh>
    <phoneticPr fontId="5"/>
  </si>
  <si>
    <t>(例)　丸　太郎</t>
    <rPh sb="1" eb="2">
      <t>レイ</t>
    </rPh>
    <rPh sb="4" eb="5">
      <t>マル</t>
    </rPh>
    <rPh sb="6" eb="8">
      <t>タロウ</t>
    </rPh>
    <phoneticPr fontId="5"/>
  </si>
  <si>
    <t>(例)　104-0000</t>
    <rPh sb="1" eb="2">
      <t>レイ</t>
    </rPh>
    <phoneticPr fontId="5"/>
  </si>
  <si>
    <t>(例)　東京都中央区○○町○○丁目○○番○○号</t>
    <rPh sb="1" eb="2">
      <t>レイ</t>
    </rPh>
    <phoneticPr fontId="5"/>
  </si>
  <si>
    <t>(例)　03-0000-1111</t>
    <rPh sb="1" eb="2">
      <t>レイ</t>
    </rPh>
    <phoneticPr fontId="5"/>
  </si>
  <si>
    <t>(例)　090-0000-1112</t>
    <rPh sb="1" eb="2">
      <t>レイ</t>
    </rPh>
    <phoneticPr fontId="5"/>
  </si>
  <si>
    <t>(例)　03-0000-1113</t>
    <rPh sb="1" eb="2">
      <t>レイ</t>
    </rPh>
    <phoneticPr fontId="5"/>
  </si>
  <si>
    <t>(例)　t-maru@zehzeh.com</t>
    <rPh sb="1" eb="2">
      <t>レイ</t>
    </rPh>
    <phoneticPr fontId="5"/>
  </si>
  <si>
    <t>(例)　〇▽□補助金</t>
    <rPh sb="7" eb="10">
      <t>ホジョキン</t>
    </rPh>
    <phoneticPr fontId="5"/>
  </si>
  <si>
    <t>(例)　―</t>
    <phoneticPr fontId="5"/>
  </si>
  <si>
    <t>(例)　□□設計事務所</t>
    <rPh sb="1" eb="2">
      <t>レイ</t>
    </rPh>
    <rPh sb="6" eb="8">
      <t>セッケイ</t>
    </rPh>
    <rPh sb="8" eb="10">
      <t>ジム</t>
    </rPh>
    <rPh sb="10" eb="11">
      <t>ショ</t>
    </rPh>
    <phoneticPr fontId="5"/>
  </si>
  <si>
    <t>(例)　設計　次郎</t>
    <rPh sb="1" eb="2">
      <t>レイ</t>
    </rPh>
    <rPh sb="4" eb="6">
      <t>セッケイ</t>
    </rPh>
    <rPh sb="7" eb="9">
      <t>ジロウ</t>
    </rPh>
    <phoneticPr fontId="5"/>
  </si>
  <si>
    <t>(例)　設計</t>
    <rPh sb="1" eb="2">
      <t>レイ</t>
    </rPh>
    <rPh sb="4" eb="6">
      <t>セッケイ</t>
    </rPh>
    <phoneticPr fontId="5"/>
  </si>
  <si>
    <t>(例)　105-0000</t>
    <rPh sb="1" eb="2">
      <t>レイ</t>
    </rPh>
    <phoneticPr fontId="5"/>
  </si>
  <si>
    <t>(例)　東京都港区□□町□□丁目□番地□号</t>
    <rPh sb="1" eb="2">
      <t>レイ</t>
    </rPh>
    <rPh sb="4" eb="7">
      <t>トウキョウト</t>
    </rPh>
    <rPh sb="7" eb="9">
      <t>ミナトク</t>
    </rPh>
    <rPh sb="11" eb="12">
      <t>チョウ</t>
    </rPh>
    <rPh sb="14" eb="15">
      <t>チョウ</t>
    </rPh>
    <rPh sb="15" eb="16">
      <t>メ</t>
    </rPh>
    <rPh sb="17" eb="19">
      <t>バンチ</t>
    </rPh>
    <rPh sb="20" eb="21">
      <t>ゴウ</t>
    </rPh>
    <phoneticPr fontId="5"/>
  </si>
  <si>
    <t>(例)　△△建築株式会社</t>
    <rPh sb="1" eb="2">
      <t>レイ</t>
    </rPh>
    <rPh sb="6" eb="8">
      <t>ケンチク</t>
    </rPh>
    <rPh sb="8" eb="10">
      <t>カブシキ</t>
    </rPh>
    <rPh sb="10" eb="12">
      <t>ガイシャ</t>
    </rPh>
    <phoneticPr fontId="5"/>
  </si>
  <si>
    <t>(例)　建築　次郎</t>
    <rPh sb="1" eb="2">
      <t>レイ</t>
    </rPh>
    <rPh sb="4" eb="6">
      <t>ケンチク</t>
    </rPh>
    <rPh sb="7" eb="9">
      <t>ジロウ</t>
    </rPh>
    <phoneticPr fontId="5"/>
  </si>
  <si>
    <t>(例)　施工</t>
    <rPh sb="1" eb="2">
      <t>レイ</t>
    </rPh>
    <rPh sb="4" eb="6">
      <t>セコウ</t>
    </rPh>
    <phoneticPr fontId="5"/>
  </si>
  <si>
    <t>(例)　100-0000</t>
    <rPh sb="1" eb="2">
      <t>レイ</t>
    </rPh>
    <phoneticPr fontId="5"/>
  </si>
  <si>
    <t>(例)　東京都千代田区△△町△△丁目△番地△号</t>
    <rPh sb="1" eb="2">
      <t>レイ</t>
    </rPh>
    <rPh sb="4" eb="7">
      <t>トウキョウト</t>
    </rPh>
    <rPh sb="7" eb="11">
      <t>チヨダク</t>
    </rPh>
    <rPh sb="13" eb="14">
      <t>チョウ</t>
    </rPh>
    <rPh sb="16" eb="17">
      <t>チョウ</t>
    </rPh>
    <rPh sb="17" eb="18">
      <t>メ</t>
    </rPh>
    <rPh sb="19" eb="21">
      <t>バンチ</t>
    </rPh>
    <rPh sb="22" eb="23">
      <t>ゴウ</t>
    </rPh>
    <phoneticPr fontId="5"/>
  </si>
  <si>
    <t>他の補助金
への申請</t>
    <rPh sb="0" eb="1">
      <t>ホカ</t>
    </rPh>
    <rPh sb="2" eb="5">
      <t>ホジョキン</t>
    </rPh>
    <rPh sb="8" eb="10">
      <t>シンセイ</t>
    </rPh>
    <phoneticPr fontId="5"/>
  </si>
  <si>
    <t>事業期間に合わせて自動反映します。</t>
    <rPh sb="2" eb="4">
      <t>キカン</t>
    </rPh>
    <rPh sb="5" eb="6">
      <t>ア</t>
    </rPh>
    <rPh sb="9" eb="11">
      <t>ジドウ</t>
    </rPh>
    <rPh sb="11" eb="13">
      <t>ハンエイ</t>
    </rPh>
    <phoneticPr fontId="7"/>
  </si>
  <si>
    <t xml:space="preserve">  補助対象経費（円）</t>
    <rPh sb="2" eb="4">
      <t>ホジョ</t>
    </rPh>
    <rPh sb="4" eb="6">
      <t>タイショウ</t>
    </rPh>
    <rPh sb="6" eb="8">
      <t>ケイヒ</t>
    </rPh>
    <rPh sb="9" eb="10">
      <t>エン</t>
    </rPh>
    <phoneticPr fontId="5"/>
  </si>
  <si>
    <t xml:space="preserve">  補助金の額（円）</t>
    <rPh sb="2" eb="5">
      <t>ホジョキン</t>
    </rPh>
    <rPh sb="6" eb="7">
      <t>ガク</t>
    </rPh>
    <rPh sb="8" eb="9">
      <t>エン</t>
    </rPh>
    <phoneticPr fontId="5"/>
  </si>
  <si>
    <t>B</t>
    <phoneticPr fontId="7"/>
  </si>
  <si>
    <t>A</t>
    <phoneticPr fontId="7"/>
  </si>
  <si>
    <t>（A）＝（ａ）+（ｄ）</t>
    <phoneticPr fontId="6"/>
  </si>
  <si>
    <t>H</t>
    <phoneticPr fontId="7"/>
  </si>
  <si>
    <t>小計</t>
    <phoneticPr fontId="6"/>
  </si>
  <si>
    <t>項目　合計</t>
    <rPh sb="0" eb="2">
      <t>コウモク</t>
    </rPh>
    <rPh sb="3" eb="5">
      <t>ゴウケイ</t>
    </rPh>
    <phoneticPr fontId="95"/>
  </si>
  <si>
    <t>１年目</t>
  </si>
  <si>
    <t>◆交付決定後に行うエネルギー計算に係る費用は本シートを活用し、算出してください。</t>
    <rPh sb="1" eb="3">
      <t>コウフ</t>
    </rPh>
    <rPh sb="3" eb="5">
      <t>ケッテイ</t>
    </rPh>
    <rPh sb="5" eb="6">
      <t>ゴ</t>
    </rPh>
    <rPh sb="7" eb="8">
      <t>オコナ</t>
    </rPh>
    <rPh sb="14" eb="16">
      <t>ケイサン</t>
    </rPh>
    <rPh sb="17" eb="18">
      <t>カカ</t>
    </rPh>
    <rPh sb="19" eb="21">
      <t>ヒヨウ</t>
    </rPh>
    <rPh sb="22" eb="23">
      <t>ホン</t>
    </rPh>
    <rPh sb="27" eb="29">
      <t>カツヨウ</t>
    </rPh>
    <rPh sb="31" eb="33">
      <t>サンシュツ</t>
    </rPh>
    <phoneticPr fontId="79"/>
  </si>
  <si>
    <t>該当</t>
    <phoneticPr fontId="7"/>
  </si>
  <si>
    <t>提出「●」のデータをCD-ROMに保存し
提出する</t>
    <rPh sb="0" eb="2">
      <t>テイシュツ</t>
    </rPh>
    <rPh sb="17" eb="19">
      <t>ホゾン</t>
    </rPh>
    <rPh sb="21" eb="23">
      <t>テイシュツ</t>
    </rPh>
    <phoneticPr fontId="5"/>
  </si>
  <si>
    <t>データ
提出</t>
    <rPh sb="4" eb="6">
      <t>テイシュツ</t>
    </rPh>
    <phoneticPr fontId="7"/>
  </si>
  <si>
    <t>●</t>
    <phoneticPr fontId="7"/>
  </si>
  <si>
    <t>全住戸の住戸情報を入力すること。</t>
    <rPh sb="0" eb="1">
      <t>ゼン</t>
    </rPh>
    <rPh sb="1" eb="3">
      <t>ジュウコ</t>
    </rPh>
    <rPh sb="4" eb="6">
      <t>ジュウコ</t>
    </rPh>
    <rPh sb="6" eb="8">
      <t>ジョウホウ</t>
    </rPh>
    <rPh sb="9" eb="11">
      <t>ニュウリョク</t>
    </rPh>
    <phoneticPr fontId="7"/>
  </si>
  <si>
    <t>◆オレンジ色のセルに必要事項直接入力すること。（自動反映箇所のセルは白色）</t>
    <rPh sb="5" eb="6">
      <t>イロ</t>
    </rPh>
    <rPh sb="10" eb="12">
      <t>ヒツヨウ</t>
    </rPh>
    <rPh sb="12" eb="14">
      <t>ジコウ</t>
    </rPh>
    <rPh sb="14" eb="16">
      <t>チョクセツ</t>
    </rPh>
    <rPh sb="16" eb="18">
      <t>ニュウリョク</t>
    </rPh>
    <rPh sb="24" eb="26">
      <t>ジドウ</t>
    </rPh>
    <rPh sb="34" eb="36">
      <t>ハクショク</t>
    </rPh>
    <phoneticPr fontId="6"/>
  </si>
  <si>
    <t>3</t>
    <phoneticPr fontId="7"/>
  </si>
  <si>
    <t>1</t>
    <phoneticPr fontId="7"/>
  </si>
  <si>
    <t>2</t>
    <phoneticPr fontId="7"/>
  </si>
  <si>
    <t>4</t>
    <phoneticPr fontId="7"/>
  </si>
  <si>
    <t>申請者情報</t>
    <rPh sb="0" eb="3">
      <t>シンセイシャ</t>
    </rPh>
    <rPh sb="3" eb="5">
      <t>ジョウホウ</t>
    </rPh>
    <phoneticPr fontId="6"/>
  </si>
  <si>
    <t>該当する申請区分を選択</t>
    <rPh sb="0" eb="2">
      <t>ガイトウ</t>
    </rPh>
    <rPh sb="4" eb="6">
      <t>シンセイ</t>
    </rPh>
    <rPh sb="6" eb="8">
      <t>クブン</t>
    </rPh>
    <rPh sb="9" eb="11">
      <t>センタク</t>
    </rPh>
    <phoneticPr fontId="7"/>
  </si>
  <si>
    <t>(例)　昭和 50 年　1 月　1 日</t>
    <rPh sb="4" eb="6">
      <t>ショウワ</t>
    </rPh>
    <phoneticPr fontId="7"/>
  </si>
  <si>
    <t>(例)　昭和 52 年　2 月　2 日</t>
    <phoneticPr fontId="7"/>
  </si>
  <si>
    <t>○</t>
    <phoneticPr fontId="7"/>
  </si>
  <si>
    <t>←プルダウンより選択</t>
    <phoneticPr fontId="7"/>
  </si>
  <si>
    <t xml:space="preserve">  快適性、
健康面
に関する言及</t>
    <phoneticPr fontId="6"/>
  </si>
  <si>
    <t>2</t>
    <phoneticPr fontId="6"/>
  </si>
  <si>
    <t>3</t>
    <phoneticPr fontId="6"/>
  </si>
  <si>
    <t>4</t>
    <phoneticPr fontId="6"/>
  </si>
  <si>
    <r>
      <t>外皮平均熱貫流率（Ｕ</t>
    </r>
    <r>
      <rPr>
        <sz val="12"/>
        <rFont val="ＭＳ 明朝"/>
        <family val="1"/>
        <charset val="128"/>
      </rPr>
      <t>Ａ値）</t>
    </r>
    <rPh sb="0" eb="2">
      <t>ガイヒ</t>
    </rPh>
    <rPh sb="2" eb="4">
      <t>ヘイキン</t>
    </rPh>
    <rPh sb="4" eb="5">
      <t>ネツ</t>
    </rPh>
    <rPh sb="5" eb="7">
      <t>カンリュウ</t>
    </rPh>
    <rPh sb="7" eb="8">
      <t>リツ</t>
    </rPh>
    <rPh sb="11" eb="12">
      <t>チ</t>
    </rPh>
    <phoneticPr fontId="6"/>
  </si>
  <si>
    <t>専有部・共用部</t>
    <rPh sb="0" eb="3">
      <t>センユウブ</t>
    </rPh>
    <rPh sb="4" eb="7">
      <t>キョウヨウブ</t>
    </rPh>
    <phoneticPr fontId="6"/>
  </si>
  <si>
    <t>　設備費・工事費　合計</t>
    <rPh sb="1" eb="4">
      <t>セツビヒ</t>
    </rPh>
    <rPh sb="5" eb="8">
      <t>コウジヒ</t>
    </rPh>
    <rPh sb="9" eb="10">
      <t>ゴウ</t>
    </rPh>
    <phoneticPr fontId="6"/>
  </si>
  <si>
    <t>完了実績報告書 提出予定日</t>
    <rPh sb="0" eb="2">
      <t>カンリョウ</t>
    </rPh>
    <rPh sb="2" eb="4">
      <t>ジッセキ</t>
    </rPh>
    <rPh sb="4" eb="6">
      <t>ホウコク</t>
    </rPh>
    <rPh sb="6" eb="7">
      <t>ショ</t>
    </rPh>
    <rPh sb="8" eb="10">
      <t>テイシュツ</t>
    </rPh>
    <rPh sb="10" eb="12">
      <t>ヨテイ</t>
    </rPh>
    <rPh sb="12" eb="13">
      <t>ビ</t>
    </rPh>
    <phoneticPr fontId="7"/>
  </si>
  <si>
    <r>
      <t>住棟の種別(</t>
    </r>
    <r>
      <rPr>
        <sz val="12"/>
        <rFont val="ＭＳ 明朝"/>
        <family val="1"/>
        <charset val="128"/>
      </rPr>
      <t>賃貸・分譲</t>
    </r>
    <r>
      <rPr>
        <sz val="14"/>
        <rFont val="ＭＳ 明朝"/>
        <family val="1"/>
        <charset val="128"/>
      </rPr>
      <t>)</t>
    </r>
    <rPh sb="6" eb="8">
      <t>チンタイ</t>
    </rPh>
    <rPh sb="9" eb="11">
      <t>ブンジョウ</t>
    </rPh>
    <phoneticPr fontId="5"/>
  </si>
  <si>
    <r>
      <t>潜熱回収型ガス給湯機（</t>
    </r>
    <r>
      <rPr>
        <sz val="11"/>
        <color theme="1"/>
        <rFont val="ＭＳ Ｐ明朝"/>
        <family val="1"/>
        <charset val="128"/>
      </rPr>
      <t>エコジョーズ等</t>
    </r>
    <r>
      <rPr>
        <sz val="14"/>
        <color theme="1"/>
        <rFont val="ＭＳ Ｐ明朝"/>
        <family val="1"/>
        <charset val="128"/>
      </rPr>
      <t>）</t>
    </r>
    <rPh sb="17" eb="18">
      <t>トウ</t>
    </rPh>
    <phoneticPr fontId="6"/>
  </si>
  <si>
    <r>
      <t>電気ヒートポンプ給湯機（</t>
    </r>
    <r>
      <rPr>
        <sz val="11"/>
        <color theme="1"/>
        <rFont val="ＭＳ Ｐ明朝"/>
        <family val="1"/>
        <charset val="128"/>
      </rPr>
      <t>エコキュート等</t>
    </r>
    <r>
      <rPr>
        <sz val="14"/>
        <color theme="1"/>
        <rFont val="ＭＳ Ｐ明朝"/>
        <family val="1"/>
        <charset val="128"/>
      </rPr>
      <t>）</t>
    </r>
    <rPh sb="18" eb="19">
      <t>トウ</t>
    </rPh>
    <phoneticPr fontId="5"/>
  </si>
  <si>
    <r>
      <rPr>
        <sz val="13"/>
        <color theme="1"/>
        <rFont val="ＭＳ Ｐ明朝"/>
        <family val="1"/>
        <charset val="128"/>
      </rPr>
      <t>（</t>
    </r>
    <r>
      <rPr>
        <sz val="13"/>
        <color theme="1"/>
        <rFont val="ＭＳ 明朝"/>
        <family val="1"/>
        <charset val="128"/>
      </rPr>
      <t>ｂ</t>
    </r>
    <r>
      <rPr>
        <sz val="13"/>
        <color theme="1"/>
        <rFont val="ＭＳ Ｐ明朝"/>
        <family val="1"/>
        <charset val="128"/>
      </rPr>
      <t>）</t>
    </r>
    <r>
      <rPr>
        <sz val="13"/>
        <color theme="1"/>
        <rFont val="ＭＳ 明朝"/>
        <family val="1"/>
        <charset val="128"/>
      </rPr>
      <t>又は</t>
    </r>
    <r>
      <rPr>
        <sz val="13"/>
        <color theme="1"/>
        <rFont val="ＭＳ Ｐ明朝"/>
        <family val="1"/>
        <charset val="128"/>
      </rPr>
      <t>（</t>
    </r>
    <r>
      <rPr>
        <sz val="13"/>
        <color theme="1"/>
        <rFont val="ＭＳ 明朝"/>
        <family val="1"/>
        <charset val="128"/>
      </rPr>
      <t>ｃ</t>
    </r>
    <r>
      <rPr>
        <sz val="13"/>
        <color theme="1"/>
        <rFont val="ＭＳ Ｐ明朝"/>
        <family val="1"/>
        <charset val="128"/>
      </rPr>
      <t>）</t>
    </r>
    <r>
      <rPr>
        <sz val="13"/>
        <color theme="1"/>
        <rFont val="ＭＳ 明朝"/>
        <family val="1"/>
        <charset val="128"/>
      </rPr>
      <t>のうちいずれか低い額</t>
    </r>
    <phoneticPr fontId="6"/>
  </si>
  <si>
    <t>I</t>
    <phoneticPr fontId="7"/>
  </si>
  <si>
    <t>F＝B+C+D+E+F</t>
    <phoneticPr fontId="6"/>
  </si>
  <si>
    <t>I＝G＋H</t>
    <phoneticPr fontId="6"/>
  </si>
  <si>
    <t>小計（Ｃ）</t>
    <rPh sb="0" eb="2">
      <t>ショウケイ</t>
    </rPh>
    <phoneticPr fontId="7"/>
  </si>
  <si>
    <t>小計（Ｂ）</t>
    <rPh sb="0" eb="2">
      <t>ショウケイ</t>
    </rPh>
    <phoneticPr fontId="7"/>
  </si>
  <si>
    <t>型式</t>
    <rPh sb="0" eb="2">
      <t>カタシキ</t>
    </rPh>
    <phoneticPr fontId="79"/>
  </si>
  <si>
    <t>型式</t>
    <rPh sb="0" eb="2">
      <t>カタシキ</t>
    </rPh>
    <phoneticPr fontId="7"/>
  </si>
  <si>
    <t>項目</t>
    <rPh sb="0" eb="2">
      <t>コウモク</t>
    </rPh>
    <phoneticPr fontId="95"/>
  </si>
  <si>
    <t>４．５．事業予定・補助事業実施体制</t>
    <phoneticPr fontId="7"/>
  </si>
  <si>
    <t>超高層ＺＥＨ－Ｍ実証事業</t>
    <phoneticPr fontId="7"/>
  </si>
  <si>
    <t>交付申請書情報入力シート</t>
    <phoneticPr fontId="7"/>
  </si>
  <si>
    <t>5</t>
    <phoneticPr fontId="7"/>
  </si>
  <si>
    <t>令和２年度</t>
    <rPh sb="0" eb="2">
      <t>レイワ</t>
    </rPh>
    <rPh sb="3" eb="5">
      <t>ネンド</t>
    </rPh>
    <phoneticPr fontId="6"/>
  </si>
  <si>
    <t>12.</t>
  </si>
  <si>
    <t>交付申請金額の算出方法について</t>
    <rPh sb="0" eb="2">
      <t>コウフ</t>
    </rPh>
    <rPh sb="2" eb="4">
      <t>シンセイ</t>
    </rPh>
    <rPh sb="4" eb="6">
      <t>キンガク</t>
    </rPh>
    <rPh sb="7" eb="9">
      <t>サンシュツ</t>
    </rPh>
    <rPh sb="9" eb="11">
      <t>ホウホウ</t>
    </rPh>
    <phoneticPr fontId="5"/>
  </si>
  <si>
    <t>令和２年度　省エネルギー投資促進に向けた支援補助金（住宅・ビルの革新的省エネルギー技術導入促進事業）</t>
  </si>
  <si>
    <t>算出した補助対象経費の金額にて申請することを承知している。</t>
    <rPh sb="4" eb="6">
      <t>ホジョ</t>
    </rPh>
    <rPh sb="6" eb="8">
      <t>タイショウ</t>
    </rPh>
    <rPh sb="8" eb="10">
      <t>ケイヒ</t>
    </rPh>
    <phoneticPr fontId="3"/>
  </si>
  <si>
    <r>
      <rPr>
        <sz val="14"/>
        <color theme="1"/>
        <rFont val="ＭＳ Ｐ明朝"/>
        <family val="1"/>
        <charset val="128"/>
      </rPr>
      <t>（</t>
    </r>
    <r>
      <rPr>
        <sz val="14"/>
        <color theme="1"/>
        <rFont val="ＭＳ 明朝"/>
        <family val="1"/>
        <charset val="128"/>
      </rPr>
      <t>ネット</t>
    </r>
    <r>
      <rPr>
        <sz val="14"/>
        <color theme="1"/>
        <rFont val="ＭＳ Ｐ明朝"/>
        <family val="1"/>
        <charset val="128"/>
      </rPr>
      <t>・</t>
    </r>
    <r>
      <rPr>
        <sz val="14"/>
        <color theme="1"/>
        <rFont val="ＭＳ 明朝"/>
        <family val="1"/>
        <charset val="128"/>
      </rPr>
      <t>ゼロ</t>
    </r>
    <r>
      <rPr>
        <sz val="14"/>
        <color theme="1"/>
        <rFont val="ＭＳ Ｐ明朝"/>
        <family val="1"/>
        <charset val="128"/>
      </rPr>
      <t>・</t>
    </r>
    <r>
      <rPr>
        <sz val="14"/>
        <color theme="1"/>
        <rFont val="ＭＳ 明朝"/>
        <family val="1"/>
        <charset val="128"/>
      </rPr>
      <t>エネルギー</t>
    </r>
    <r>
      <rPr>
        <sz val="14"/>
        <color theme="1"/>
        <rFont val="ＭＳ Ｐ明朝"/>
        <family val="1"/>
        <charset val="128"/>
      </rPr>
      <t>・</t>
    </r>
    <r>
      <rPr>
        <sz val="14"/>
        <color theme="1"/>
        <rFont val="ＭＳ 明朝"/>
        <family val="1"/>
        <charset val="128"/>
      </rPr>
      <t>ハウス支援事業</t>
    </r>
    <r>
      <rPr>
        <sz val="14"/>
        <color theme="1"/>
        <rFont val="ＭＳ Ｐ明朝"/>
        <family val="1"/>
        <charset val="128"/>
      </rPr>
      <t>）</t>
    </r>
    <r>
      <rPr>
        <sz val="14"/>
        <color theme="1"/>
        <rFont val="ＭＳ 明朝"/>
        <family val="1"/>
        <charset val="128"/>
      </rPr>
      <t>の交付申請金額の算出方法について</t>
    </r>
    <r>
      <rPr>
        <sz val="14"/>
        <color theme="1"/>
        <rFont val="ＭＳ Ｐ明朝"/>
        <family val="1"/>
        <charset val="128"/>
      </rPr>
      <t>、１０</t>
    </r>
    <r>
      <rPr>
        <sz val="14"/>
        <color theme="1"/>
        <rFont val="ＭＳ 明朝"/>
        <family val="1"/>
        <charset val="128"/>
      </rPr>
      <t>.概略予算書</t>
    </r>
    <r>
      <rPr>
        <sz val="14"/>
        <color theme="1"/>
        <rFont val="ＭＳ Ｐ明朝"/>
        <family val="1"/>
        <charset val="128"/>
      </rPr>
      <t>（</t>
    </r>
    <r>
      <rPr>
        <sz val="14"/>
        <color theme="1"/>
        <rFont val="ＭＳ 明朝"/>
        <family val="1"/>
        <charset val="128"/>
      </rPr>
      <t>まとめ</t>
    </r>
    <r>
      <rPr>
        <sz val="14"/>
        <color theme="1"/>
        <rFont val="ＭＳ Ｐ明朝"/>
        <family val="1"/>
        <charset val="128"/>
      </rPr>
      <t>）</t>
    </r>
    <r>
      <rPr>
        <sz val="14"/>
        <color theme="1"/>
        <rFont val="ＭＳ 明朝"/>
        <family val="1"/>
        <charset val="128"/>
      </rPr>
      <t>に基づいて</t>
    </r>
    <phoneticPr fontId="7"/>
  </si>
  <si>
    <r>
      <t>　私は、補助金の交付の申請を一般社団法人環境共創イニシアチブ（以下「SII」という。）に提出するに当たって、また、 補助事業の実施期間内及び完了後においては、下記の事項について誓約いたします。
　この誓約が虚偽であ</t>
    </r>
    <r>
      <rPr>
        <sz val="14"/>
        <color theme="1"/>
        <rFont val="ＭＳ Ｐ明朝"/>
        <family val="1"/>
        <charset val="128"/>
      </rPr>
      <t>り、</t>
    </r>
    <r>
      <rPr>
        <sz val="14"/>
        <color theme="1"/>
        <rFont val="ＭＳ 明朝"/>
        <family val="1"/>
        <charset val="128"/>
      </rPr>
      <t>又はこの誓約に反したことによ</t>
    </r>
    <r>
      <rPr>
        <sz val="14"/>
        <color theme="1"/>
        <rFont val="ＭＳ Ｐ明朝"/>
        <family val="1"/>
        <charset val="128"/>
      </rPr>
      <t>り、</t>
    </r>
    <r>
      <rPr>
        <sz val="14"/>
        <color theme="1"/>
        <rFont val="ＭＳ 明朝"/>
        <family val="1"/>
        <charset val="128"/>
      </rPr>
      <t>当方が不利益を被ることとな</t>
    </r>
    <r>
      <rPr>
        <sz val="14"/>
        <color theme="1"/>
        <rFont val="ＭＳ Ｐ明朝"/>
        <family val="1"/>
        <charset val="128"/>
      </rPr>
      <t>っ</t>
    </r>
    <r>
      <rPr>
        <sz val="14"/>
        <color theme="1"/>
        <rFont val="ＭＳ 明朝"/>
        <family val="1"/>
        <charset val="128"/>
      </rPr>
      <t>ても</t>
    </r>
    <r>
      <rPr>
        <sz val="14"/>
        <color theme="1"/>
        <rFont val="ＭＳ Ｐ明朝"/>
        <family val="1"/>
        <charset val="128"/>
      </rPr>
      <t>、</t>
    </r>
    <r>
      <rPr>
        <sz val="14"/>
        <color theme="1"/>
        <rFont val="ＭＳ 明朝"/>
        <family val="1"/>
        <charset val="128"/>
      </rPr>
      <t>一切異議は申し立てません。</t>
    </r>
    <phoneticPr fontId="7"/>
  </si>
  <si>
    <t>令和２年度
省エネルギー投資促進に向けた支援補助金
（住宅・ビルの革新的省エネルギー技術導入促進事業）
（ネット・ゼロ・エネルギー・ハウス支援事業）</t>
    <rPh sb="0" eb="2">
      <t>レイワ</t>
    </rPh>
    <rPh sb="3" eb="5">
      <t>ネンド</t>
    </rPh>
    <rPh sb="6" eb="7">
      <t>ショウ</t>
    </rPh>
    <rPh sb="12" eb="14">
      <t>トウシ</t>
    </rPh>
    <rPh sb="14" eb="16">
      <t>ソクシン</t>
    </rPh>
    <rPh sb="17" eb="18">
      <t>ム</t>
    </rPh>
    <rPh sb="20" eb="22">
      <t>シエン</t>
    </rPh>
    <rPh sb="22" eb="25">
      <t>ホジョキン</t>
    </rPh>
    <rPh sb="27" eb="29">
      <t>ジュウタク</t>
    </rPh>
    <rPh sb="33" eb="36">
      <t>カクシンテキ</t>
    </rPh>
    <rPh sb="36" eb="37">
      <t>ショウ</t>
    </rPh>
    <rPh sb="42" eb="44">
      <t>ギジュツ</t>
    </rPh>
    <rPh sb="44" eb="46">
      <t>ドウニュウ</t>
    </rPh>
    <rPh sb="46" eb="48">
      <t>ソクシン</t>
    </rPh>
    <rPh sb="48" eb="50">
      <t>ジギョウ</t>
    </rPh>
    <rPh sb="69" eb="71">
      <t>シエン</t>
    </rPh>
    <rPh sb="71" eb="73">
      <t>ジギョウ</t>
    </rPh>
    <phoneticPr fontId="6"/>
  </si>
  <si>
    <t>誓約書</t>
    <rPh sb="0" eb="3">
      <t>セイヤクショ</t>
    </rPh>
    <phoneticPr fontId="7"/>
  </si>
  <si>
    <t>　省エネルギー投資促進に向けた支援補助金（住宅・ビルの革新的省エネルギー技術導入促進事業）（ネット・ゼロ・エネルギー・ハウス支援事業）交付規程（以下「交付規程」という。）第４条の規定に基づき、下記のとおり経済産業省からの省エネルギー投資促進に向けた支援補助金（住宅・ビルの革新的省エネルギー技術導入促進事業）交付要綱第３条に基づく国庫補助金に係る交付の申請をします。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6"/>
  </si>
  <si>
    <t>５</t>
    <phoneticPr fontId="5"/>
  </si>
  <si>
    <r>
      <rPr>
        <b/>
        <sz val="14"/>
        <color rgb="FFFFFF00"/>
        <rFont val="ＭＳ 明朝"/>
        <family val="1"/>
        <charset val="128"/>
      </rPr>
      <t>◆補助対象設備を赤でマーキング。複数年度事業は、</t>
    </r>
    <r>
      <rPr>
        <b/>
        <sz val="14"/>
        <color rgb="FFFF0000"/>
        <rFont val="ＭＳ 明朝"/>
        <family val="1"/>
        <charset val="128"/>
      </rPr>
      <t>１年目：赤</t>
    </r>
    <r>
      <rPr>
        <b/>
        <sz val="14"/>
        <color rgb="FFFFFF00"/>
        <rFont val="ＭＳ 明朝"/>
        <family val="1"/>
        <charset val="128"/>
      </rPr>
      <t>、</t>
    </r>
    <r>
      <rPr>
        <b/>
        <sz val="14"/>
        <color rgb="FF0070C0"/>
        <rFont val="ＭＳ 明朝"/>
        <family val="1"/>
        <charset val="128"/>
      </rPr>
      <t>２年目：青</t>
    </r>
    <r>
      <rPr>
        <b/>
        <sz val="14"/>
        <color rgb="FFFFFF00"/>
        <rFont val="ＭＳ 明朝"/>
        <family val="1"/>
        <charset val="128"/>
      </rPr>
      <t>、</t>
    </r>
    <r>
      <rPr>
        <b/>
        <sz val="14"/>
        <color rgb="FF00B050"/>
        <rFont val="ＭＳ 明朝"/>
        <family val="1"/>
        <charset val="128"/>
      </rPr>
      <t>３年目：緑、</t>
    </r>
    <r>
      <rPr>
        <b/>
        <sz val="14"/>
        <color rgb="FFFFC000"/>
        <rFont val="ＭＳ 明朝"/>
        <family val="1"/>
        <charset val="128"/>
      </rPr>
      <t>４年目：オレンジ、</t>
    </r>
    <r>
      <rPr>
        <b/>
        <sz val="14"/>
        <color rgb="FF7030A0"/>
        <rFont val="ＭＳ 明朝"/>
        <family val="1"/>
        <charset val="128"/>
      </rPr>
      <t>５年目：紫</t>
    </r>
    <r>
      <rPr>
        <b/>
        <sz val="14"/>
        <color rgb="FFFFFF00"/>
        <rFont val="ＭＳ 明朝"/>
        <family val="1"/>
        <charset val="128"/>
      </rPr>
      <t xml:space="preserve"> に色分けする</t>
    </r>
    <rPh sb="43" eb="45">
      <t>ネンメ</t>
    </rPh>
    <rPh sb="55" eb="56">
      <t>ムラサキ</t>
    </rPh>
    <phoneticPr fontId="5"/>
  </si>
  <si>
    <t>5</t>
    <phoneticPr fontId="6"/>
  </si>
  <si>
    <t>事業年度　5年目</t>
    <rPh sb="0" eb="2">
      <t>ジギョウ</t>
    </rPh>
    <rPh sb="2" eb="4">
      <t>ネンド</t>
    </rPh>
    <rPh sb="6" eb="8">
      <t>ネンメ</t>
    </rPh>
    <phoneticPr fontId="7"/>
  </si>
  <si>
    <t>５</t>
    <phoneticPr fontId="6"/>
  </si>
  <si>
    <t>申請者３</t>
    <rPh sb="0" eb="3">
      <t>シンセイシャ</t>
    </rPh>
    <phoneticPr fontId="6"/>
  </si>
  <si>
    <t>申請者４</t>
    <rPh sb="0" eb="3">
      <t>シンセイシャ</t>
    </rPh>
    <phoneticPr fontId="6"/>
  </si>
  <si>
    <t>←共同申請を増やす場合、左の「＋」ボタンを押下し、入力欄を出現させる</t>
    <rPh sb="1" eb="3">
      <t>キョウドウ</t>
    </rPh>
    <rPh sb="3" eb="5">
      <t>シンセイ</t>
    </rPh>
    <rPh sb="6" eb="7">
      <t>フ</t>
    </rPh>
    <rPh sb="9" eb="11">
      <t>バアイ</t>
    </rPh>
    <rPh sb="12" eb="13">
      <t>ヒダリ</t>
    </rPh>
    <rPh sb="21" eb="23">
      <t>オウカ</t>
    </rPh>
    <rPh sb="25" eb="27">
      <t>ニュウリョク</t>
    </rPh>
    <rPh sb="27" eb="28">
      <t>ラン</t>
    </rPh>
    <rPh sb="29" eb="31">
      <t>シュツゲン</t>
    </rPh>
    <phoneticPr fontId="5"/>
  </si>
  <si>
    <t>申請者３
担当者情報</t>
    <rPh sb="0" eb="3">
      <t>シンセイシャ</t>
    </rPh>
    <rPh sb="5" eb="8">
      <t>タントウシャ</t>
    </rPh>
    <rPh sb="8" eb="10">
      <t>ジョウホウ</t>
    </rPh>
    <phoneticPr fontId="5"/>
  </si>
  <si>
    <t>申請者４
担当者情報</t>
    <rPh sb="0" eb="3">
      <t>シンセイシャ</t>
    </rPh>
    <rPh sb="5" eb="8">
      <t>タントウシャ</t>
    </rPh>
    <rPh sb="8" eb="10">
      <t>ジョウホウ</t>
    </rPh>
    <phoneticPr fontId="5"/>
  </si>
  <si>
    <t>申請者４</t>
    <rPh sb="0" eb="3">
      <t>シンセイシャ</t>
    </rPh>
    <phoneticPr fontId="5"/>
  </si>
  <si>
    <t>申請者３</t>
    <rPh sb="0" eb="3">
      <t>シンセイシャ</t>
    </rPh>
    <phoneticPr fontId="5"/>
  </si>
  <si>
    <t>(例)　昭和 52 年　3 月　3 日</t>
    <phoneticPr fontId="7"/>
  </si>
  <si>
    <t>(例)　東京都中央区○○町○○丁目○○番３号</t>
    <rPh sb="4" eb="7">
      <t>トウキョウト</t>
    </rPh>
    <rPh sb="7" eb="10">
      <t>チュウオウク</t>
    </rPh>
    <rPh sb="12" eb="13">
      <t>チョウ</t>
    </rPh>
    <rPh sb="15" eb="17">
      <t>チョウメ</t>
    </rPh>
    <rPh sb="19" eb="20">
      <t>バン</t>
    </rPh>
    <rPh sb="21" eb="22">
      <t>ゴウ</t>
    </rPh>
    <phoneticPr fontId="5"/>
  </si>
  <si>
    <t>(例)　03-0000-3333</t>
    <phoneticPr fontId="5"/>
  </si>
  <si>
    <t>(例)　0123456789333</t>
    <phoneticPr fontId="5"/>
  </si>
  <si>
    <t>(例)　昭和 52 年　4 月　4 日</t>
    <phoneticPr fontId="7"/>
  </si>
  <si>
    <t>(例)　104-4444</t>
    <phoneticPr fontId="7"/>
  </si>
  <si>
    <t>(例)　104-3333</t>
    <phoneticPr fontId="7"/>
  </si>
  <si>
    <t>(例)　104-2222</t>
    <phoneticPr fontId="7"/>
  </si>
  <si>
    <t>(例)　東京都中央区○○町○○丁目○○番２号</t>
    <rPh sb="4" eb="7">
      <t>トウキョウト</t>
    </rPh>
    <rPh sb="7" eb="10">
      <t>チュウオウク</t>
    </rPh>
    <rPh sb="12" eb="13">
      <t>チョウ</t>
    </rPh>
    <rPh sb="15" eb="17">
      <t>チョウメ</t>
    </rPh>
    <rPh sb="19" eb="20">
      <t>バン</t>
    </rPh>
    <rPh sb="21" eb="22">
      <t>ゴウ</t>
    </rPh>
    <phoneticPr fontId="5"/>
  </si>
  <si>
    <t>(例)　東京都中央区○○町○○丁目○○番４号</t>
    <rPh sb="4" eb="7">
      <t>トウキョウト</t>
    </rPh>
    <rPh sb="7" eb="10">
      <t>チュウオウク</t>
    </rPh>
    <rPh sb="12" eb="13">
      <t>チョウ</t>
    </rPh>
    <rPh sb="15" eb="17">
      <t>チョウメ</t>
    </rPh>
    <rPh sb="19" eb="20">
      <t>バン</t>
    </rPh>
    <rPh sb="21" eb="22">
      <t>ゴウ</t>
    </rPh>
    <phoneticPr fontId="5"/>
  </si>
  <si>
    <t>(例)　03-0000-4444</t>
    <phoneticPr fontId="5"/>
  </si>
  <si>
    <t>(例)　0123456789444</t>
    <phoneticPr fontId="5"/>
  </si>
  <si>
    <t>(例)　0123456789222</t>
    <phoneticPr fontId="5"/>
  </si>
  <si>
    <t>(例)　－</t>
    <phoneticPr fontId="7"/>
  </si>
  <si>
    <t>申請者３
事業実績</t>
    <rPh sb="0" eb="3">
      <t>シンセイシャ</t>
    </rPh>
    <rPh sb="5" eb="7">
      <t>ジギョウ</t>
    </rPh>
    <rPh sb="7" eb="9">
      <t>ジッセキ</t>
    </rPh>
    <phoneticPr fontId="5"/>
  </si>
  <si>
    <t>申請者４
事業実績</t>
    <rPh sb="0" eb="3">
      <t>シンセイシャ</t>
    </rPh>
    <phoneticPr fontId="5"/>
  </si>
  <si>
    <t>←共同申請者２がいる場合、左の「＋」ボタンを押下し、表示させる</t>
    <rPh sb="5" eb="6">
      <t>シャ</t>
    </rPh>
    <rPh sb="10" eb="12">
      <t>バアイ</t>
    </rPh>
    <rPh sb="26" eb="28">
      <t>ヒョウジ</t>
    </rPh>
    <phoneticPr fontId="5"/>
  </si>
  <si>
    <t>鉄骨造（S造）</t>
  </si>
  <si>
    <t>鉄筋コンクリート造（ＲＣ造）</t>
  </si>
  <si>
    <t>鉄筋鉄骨コンクリート造（ＳＲＣ造）</t>
  </si>
  <si>
    <t>5年度目事業完了予定日</t>
    <rPh sb="1" eb="3">
      <t>ネンド</t>
    </rPh>
    <rPh sb="3" eb="4">
      <t>メ</t>
    </rPh>
    <rPh sb="4" eb="6">
      <t>ジギョウ</t>
    </rPh>
    <rPh sb="6" eb="8">
      <t>カンリョウ</t>
    </rPh>
    <rPh sb="8" eb="10">
      <t>ヨテイ</t>
    </rPh>
    <rPh sb="10" eb="11">
      <t>ビ</t>
    </rPh>
    <phoneticPr fontId="6"/>
  </si>
  <si>
    <t>１）補助事業の予定</t>
    <rPh sb="2" eb="4">
      <t>ホジョ</t>
    </rPh>
    <rPh sb="4" eb="6">
      <t>ジギョウ</t>
    </rPh>
    <rPh sb="7" eb="9">
      <t>ヨテイ</t>
    </rPh>
    <phoneticPr fontId="5"/>
  </si>
  <si>
    <t>６．住戸情報入力</t>
    <rPh sb="2" eb="4">
      <t>ジュウコ</t>
    </rPh>
    <rPh sb="4" eb="6">
      <t>ジョウホウ</t>
    </rPh>
    <rPh sb="6" eb="8">
      <t>ニュウリョク</t>
    </rPh>
    <phoneticPr fontId="7"/>
  </si>
  <si>
    <t>７．補助対象経費総括表
　（まとめ）</t>
    <rPh sb="2" eb="4">
      <t>ホジョ</t>
    </rPh>
    <rPh sb="4" eb="6">
      <t>タイショウ</t>
    </rPh>
    <rPh sb="6" eb="8">
      <t>ケイヒ</t>
    </rPh>
    <rPh sb="8" eb="11">
      <t>ソウカツヒョウ</t>
    </rPh>
    <phoneticPr fontId="5"/>
  </si>
  <si>
    <t>９-１～２．費用明細書
　（専有部）（共用部）　</t>
    <rPh sb="6" eb="8">
      <t>ヒヨウ</t>
    </rPh>
    <rPh sb="8" eb="10">
      <t>メイサイ</t>
    </rPh>
    <rPh sb="10" eb="11">
      <t>ショ</t>
    </rPh>
    <phoneticPr fontId="7"/>
  </si>
  <si>
    <t>９-３．設計費費用明細書</t>
    <phoneticPr fontId="7"/>
  </si>
  <si>
    <t>１０．エネルギー計測計画図</t>
    <rPh sb="8" eb="10">
      <t>ケイソク</t>
    </rPh>
    <rPh sb="10" eb="12">
      <t>ケイカク</t>
    </rPh>
    <rPh sb="12" eb="13">
      <t>ズ</t>
    </rPh>
    <phoneticPr fontId="5"/>
  </si>
  <si>
    <t>１１．事業実施工程表</t>
    <rPh sb="9" eb="10">
      <t>ヒョウ</t>
    </rPh>
    <phoneticPr fontId="7"/>
  </si>
  <si>
    <t>申請者１</t>
    <rPh sb="0" eb="3">
      <t>シンセイシャ</t>
    </rPh>
    <phoneticPr fontId="6"/>
  </si>
  <si>
    <t>申請者２</t>
    <rPh sb="0" eb="3">
      <t>シンセイシャ</t>
    </rPh>
    <phoneticPr fontId="6"/>
  </si>
  <si>
    <t>申請者３</t>
    <rPh sb="0" eb="3">
      <t>シンセイシャ</t>
    </rPh>
    <phoneticPr fontId="6"/>
  </si>
  <si>
    <t>申請者４</t>
    <rPh sb="0" eb="3">
      <t>シンセイシャ</t>
    </rPh>
    <phoneticPr fontId="6"/>
  </si>
  <si>
    <t>　（注１）申請者が個人の場合は不要とする。</t>
    <phoneticPr fontId="6"/>
  </si>
  <si>
    <t>←共同申請者３がいる場合は左端の「+」を押下し表示させる</t>
    <rPh sb="1" eb="3">
      <t>キョウドウ</t>
    </rPh>
    <rPh sb="3" eb="5">
      <t>シンセイ</t>
    </rPh>
    <rPh sb="5" eb="6">
      <t>シャ</t>
    </rPh>
    <rPh sb="10" eb="12">
      <t>バアイ</t>
    </rPh>
    <rPh sb="13" eb="15">
      <t>ヒダリハシ</t>
    </rPh>
    <rPh sb="20" eb="22">
      <t>オウカ</t>
    </rPh>
    <rPh sb="23" eb="25">
      <t>ヒョウジ</t>
    </rPh>
    <phoneticPr fontId="5"/>
  </si>
  <si>
    <t>←共同申請者４がいる場合は左端の「+」を押下し表示させる</t>
    <rPh sb="1" eb="3">
      <t>キョウドウ</t>
    </rPh>
    <rPh sb="3" eb="5">
      <t>シンセイ</t>
    </rPh>
    <rPh sb="5" eb="6">
      <t>シャ</t>
    </rPh>
    <rPh sb="10" eb="12">
      <t>バアイ</t>
    </rPh>
    <rPh sb="13" eb="15">
      <t>ヒダリハシ</t>
    </rPh>
    <rPh sb="20" eb="22">
      <t>オウカ</t>
    </rPh>
    <rPh sb="23" eb="25">
      <t>ヒョウジ</t>
    </rPh>
    <phoneticPr fontId="5"/>
  </si>
  <si>
    <t>←共同申請者を増やす場合、左の「＋」ボタンを押下し、入力欄を出現させる</t>
    <rPh sb="1" eb="3">
      <t>キョウドウ</t>
    </rPh>
    <rPh sb="3" eb="5">
      <t>シンセイ</t>
    </rPh>
    <rPh sb="5" eb="6">
      <t>シャ</t>
    </rPh>
    <rPh sb="7" eb="8">
      <t>フ</t>
    </rPh>
    <rPh sb="10" eb="12">
      <t>バアイ</t>
    </rPh>
    <rPh sb="13" eb="14">
      <t>ヒダリ</t>
    </rPh>
    <rPh sb="22" eb="24">
      <t>オウカ</t>
    </rPh>
    <rPh sb="26" eb="28">
      <t>ニュウリョク</t>
    </rPh>
    <rPh sb="28" eb="29">
      <t>ラン</t>
    </rPh>
    <rPh sb="30" eb="32">
      <t>シュツゲン</t>
    </rPh>
    <phoneticPr fontId="5"/>
  </si>
  <si>
    <t>　商業登記簿に記載されているすべての役員を入力すること</t>
    <phoneticPr fontId="6"/>
  </si>
  <si>
    <t>印</t>
  </si>
  <si>
    <t>（１）ＺＥＨデベロッパー登録情報</t>
    <phoneticPr fontId="7"/>
  </si>
  <si>
    <t>（２）他の補助金に関する事項</t>
    <phoneticPr fontId="7"/>
  </si>
  <si>
    <t>（３）申請者１情報</t>
    <rPh sb="7" eb="9">
      <t>ジョウホウ</t>
    </rPh>
    <phoneticPr fontId="7"/>
  </si>
  <si>
    <t>概要</t>
    <rPh sb="0" eb="2">
      <t>ガイヨウ</t>
    </rPh>
    <phoneticPr fontId="7"/>
  </si>
  <si>
    <t>補助事業担当者情報</t>
    <rPh sb="0" eb="2">
      <t>ホジョ</t>
    </rPh>
    <rPh sb="2" eb="4">
      <t>ジギョウ</t>
    </rPh>
    <rPh sb="4" eb="7">
      <t>タントウシャ</t>
    </rPh>
    <rPh sb="7" eb="9">
      <t>ジョウホウ</t>
    </rPh>
    <phoneticPr fontId="7"/>
  </si>
  <si>
    <t>（４）申請者２情報</t>
    <rPh sb="7" eb="9">
      <t>ジョウホウ</t>
    </rPh>
    <phoneticPr fontId="7"/>
  </si>
  <si>
    <t>（５）申請者３情報</t>
    <rPh sb="7" eb="9">
      <t>ジョウホウ</t>
    </rPh>
    <phoneticPr fontId="7"/>
  </si>
  <si>
    <t>（６）申請者４情報</t>
    <rPh sb="7" eb="9">
      <t>ジョウホウ</t>
    </rPh>
    <phoneticPr fontId="7"/>
  </si>
  <si>
    <t>(例)　二重丸　小太郎２</t>
    <phoneticPr fontId="5"/>
  </si>
  <si>
    <t>(例)　にじゅうまる　こたろう２</t>
    <rPh sb="1" eb="2">
      <t>レイ</t>
    </rPh>
    <phoneticPr fontId="5"/>
  </si>
  <si>
    <t>(例)　部長２</t>
    <rPh sb="1" eb="2">
      <t>レイ</t>
    </rPh>
    <rPh sb="4" eb="6">
      <t>ブチョウ</t>
    </rPh>
    <phoneticPr fontId="5"/>
  </si>
  <si>
    <t>(例)　◎◎部◎◎課２</t>
    <rPh sb="6" eb="7">
      <t>ブ</t>
    </rPh>
    <rPh sb="9" eb="10">
      <t>カ</t>
    </rPh>
    <phoneticPr fontId="5"/>
  </si>
  <si>
    <t>(例)　100-2222</t>
    <phoneticPr fontId="7"/>
  </si>
  <si>
    <t>(例)　東京都中央区○○町○○丁目２番２号</t>
    <rPh sb="4" eb="7">
      <t>トウキョウト</t>
    </rPh>
    <rPh sb="7" eb="10">
      <t>チュウオウク</t>
    </rPh>
    <rPh sb="12" eb="13">
      <t>チョウ</t>
    </rPh>
    <rPh sb="15" eb="17">
      <t>チョウメ</t>
    </rPh>
    <rPh sb="18" eb="19">
      <t>バン</t>
    </rPh>
    <rPh sb="20" eb="21">
      <t>ゴウ</t>
    </rPh>
    <phoneticPr fontId="5"/>
  </si>
  <si>
    <t>(例)　03-1111-2222</t>
    <phoneticPr fontId="7"/>
  </si>
  <si>
    <t>(例)　090-1111-2223</t>
    <phoneticPr fontId="5"/>
  </si>
  <si>
    <t>(例)　03-1111-2224</t>
    <phoneticPr fontId="7"/>
  </si>
  <si>
    <t>(例)　taro.nijyumaru@zehzeh.com2</t>
    <phoneticPr fontId="5"/>
  </si>
  <si>
    <t>(例)　◎◎部◎◎課３</t>
    <rPh sb="6" eb="7">
      <t>ブ</t>
    </rPh>
    <rPh sb="9" eb="10">
      <t>カ</t>
    </rPh>
    <phoneticPr fontId="5"/>
  </si>
  <si>
    <t>(例)　部長３</t>
    <rPh sb="1" eb="2">
      <t>レイ</t>
    </rPh>
    <rPh sb="4" eb="6">
      <t>ブチョウ</t>
    </rPh>
    <phoneticPr fontId="5"/>
  </si>
  <si>
    <t>(例)　にじゅうまる　こたろう３</t>
    <rPh sb="1" eb="2">
      <t>レイ</t>
    </rPh>
    <phoneticPr fontId="5"/>
  </si>
  <si>
    <t>(例)　二重丸　小太郎３</t>
    <phoneticPr fontId="5"/>
  </si>
  <si>
    <t>(例)　104-00003</t>
    <phoneticPr fontId="7"/>
  </si>
  <si>
    <t>(例)　東京都中央区○○町○○丁目３番３号</t>
    <rPh sb="4" eb="7">
      <t>トウキョウト</t>
    </rPh>
    <rPh sb="7" eb="10">
      <t>チュウオウク</t>
    </rPh>
    <rPh sb="12" eb="13">
      <t>チョウ</t>
    </rPh>
    <rPh sb="15" eb="17">
      <t>チョウメ</t>
    </rPh>
    <rPh sb="18" eb="19">
      <t>バン</t>
    </rPh>
    <rPh sb="20" eb="21">
      <t>ゴウ</t>
    </rPh>
    <phoneticPr fontId="5"/>
  </si>
  <si>
    <t>(例)　03-3333-2222</t>
    <phoneticPr fontId="7"/>
  </si>
  <si>
    <t>(例)　090-3333-2223</t>
    <phoneticPr fontId="5"/>
  </si>
  <si>
    <t>(例)　03-3333-2224</t>
    <phoneticPr fontId="7"/>
  </si>
  <si>
    <t>(例)　taro.nijyumaru@zehzeh.com3</t>
    <phoneticPr fontId="5"/>
  </si>
  <si>
    <t>(例)　◎◎部◎◎課４</t>
    <rPh sb="6" eb="7">
      <t>ブ</t>
    </rPh>
    <rPh sb="9" eb="10">
      <t>カ</t>
    </rPh>
    <phoneticPr fontId="5"/>
  </si>
  <si>
    <t>(例)　にじゅうまる　こたろう４</t>
    <rPh sb="1" eb="2">
      <t>レイ</t>
    </rPh>
    <phoneticPr fontId="5"/>
  </si>
  <si>
    <t>(例)　二重丸　小太郎４</t>
    <phoneticPr fontId="5"/>
  </si>
  <si>
    <t>(例)　部長４</t>
    <rPh sb="1" eb="2">
      <t>レイ</t>
    </rPh>
    <rPh sb="4" eb="6">
      <t>ブチョウ</t>
    </rPh>
    <phoneticPr fontId="5"/>
  </si>
  <si>
    <t>(例)　104-00004</t>
  </si>
  <si>
    <t>(例)　東京都中央区○○町４丁目４番４号</t>
    <rPh sb="4" eb="7">
      <t>トウキョウト</t>
    </rPh>
    <rPh sb="7" eb="10">
      <t>チュウオウク</t>
    </rPh>
    <rPh sb="12" eb="13">
      <t>チョウ</t>
    </rPh>
    <rPh sb="14" eb="16">
      <t>チョウメ</t>
    </rPh>
    <rPh sb="17" eb="18">
      <t>バン</t>
    </rPh>
    <rPh sb="19" eb="20">
      <t>ゴウ</t>
    </rPh>
    <phoneticPr fontId="5"/>
  </si>
  <si>
    <t>(例)　03-4444-2222</t>
    <phoneticPr fontId="7"/>
  </si>
  <si>
    <t>(例)　090-4444-2223</t>
    <phoneticPr fontId="5"/>
  </si>
  <si>
    <t>(例)　03-4444-2224</t>
    <phoneticPr fontId="7"/>
  </si>
  <si>
    <t>(例)　taro.nijyumaru@zehzeh.com4</t>
    <phoneticPr fontId="5"/>
  </si>
  <si>
    <t>←共同申請者がいる場合、左の「＋」ボタンを押下し、表示させる</t>
    <rPh sb="5" eb="6">
      <t>シャ</t>
    </rPh>
    <rPh sb="9" eb="11">
      <t>バアイ</t>
    </rPh>
    <rPh sb="25" eb="27">
      <t>ヒョウジ</t>
    </rPh>
    <phoneticPr fontId="5"/>
  </si>
  <si>
    <t>導入戸数
（戸)</t>
    <rPh sb="0" eb="2">
      <t>ドウニュウ</t>
    </rPh>
    <rPh sb="2" eb="4">
      <t>コスウ</t>
    </rPh>
    <rPh sb="6" eb="7">
      <t>コ</t>
    </rPh>
    <phoneticPr fontId="5"/>
  </si>
  <si>
    <t>全住戸で掲載</t>
  </si>
  <si>
    <t>一部住戸で掲載</t>
  </si>
  <si>
    <t>掲載予定なし</t>
  </si>
  <si>
    <t>●</t>
  </si>
  <si>
    <t>(例)　yyyy年　m月　d日</t>
  </si>
  <si>
    <t>(例)　yyyy年　m月　d日</t>
    <phoneticPr fontId="7"/>
  </si>
  <si>
    <t>←自動反映</t>
    <phoneticPr fontId="7"/>
  </si>
  <si>
    <t>(例)　yyyy年　m月　d日</t>
    <phoneticPr fontId="7"/>
  </si>
  <si>
    <r>
      <rPr>
        <sz val="10.5"/>
        <color theme="1"/>
        <rFont val="ＭＳ Ｐ明朝"/>
        <family val="1"/>
        <charset val="128"/>
      </rPr>
      <t>国産天然ガス</t>
    </r>
    <r>
      <rPr>
        <sz val="11"/>
        <color theme="1"/>
        <rFont val="ＭＳ Ｐ明朝"/>
        <family val="1"/>
        <charset val="128"/>
      </rPr>
      <t xml:space="preserve">
に対応する
機種</t>
    </r>
    <rPh sb="0" eb="2">
      <t>コクサン</t>
    </rPh>
    <rPh sb="2" eb="4">
      <t>テンネン</t>
    </rPh>
    <rPh sb="8" eb="10">
      <t>タイオウ</t>
    </rPh>
    <rPh sb="13" eb="15">
      <t>キシュ</t>
    </rPh>
    <phoneticPr fontId="81"/>
  </si>
  <si>
    <t>中住戸中間階</t>
  </si>
  <si>
    <t>燃料電池（SOFC_700W以上）</t>
    <phoneticPr fontId="7"/>
  </si>
  <si>
    <t>７．補助対象経費総括表（まとめ）</t>
    <rPh sb="2" eb="4">
      <t>ホジョ</t>
    </rPh>
    <rPh sb="4" eb="6">
      <t>タイショウ</t>
    </rPh>
    <rPh sb="6" eb="8">
      <t>ケイヒ</t>
    </rPh>
    <rPh sb="8" eb="11">
      <t>ソウカツヒョウ</t>
    </rPh>
    <phoneticPr fontId="6"/>
  </si>
  <si>
    <t>８-１．補助対象経費総括表</t>
    <rPh sb="4" eb="6">
      <t>ホジョ</t>
    </rPh>
    <rPh sb="6" eb="8">
      <t>タイショウ</t>
    </rPh>
    <rPh sb="8" eb="10">
      <t>ケイヒ</t>
    </rPh>
    <rPh sb="10" eb="13">
      <t>ソウカツヒョウ</t>
    </rPh>
    <phoneticPr fontId="6"/>
  </si>
  <si>
    <t>８-２．補助対象経費総括表</t>
    <rPh sb="4" eb="6">
      <t>ホジョ</t>
    </rPh>
    <rPh sb="6" eb="8">
      <t>タイショウ</t>
    </rPh>
    <rPh sb="8" eb="10">
      <t>ケイヒ</t>
    </rPh>
    <rPh sb="10" eb="13">
      <t>ソウカツヒョウ</t>
    </rPh>
    <phoneticPr fontId="6"/>
  </si>
  <si>
    <t>８-３．補助対象経費総括表</t>
    <rPh sb="4" eb="6">
      <t>ホジョ</t>
    </rPh>
    <rPh sb="6" eb="8">
      <t>タイショウ</t>
    </rPh>
    <rPh sb="8" eb="10">
      <t>ケイヒ</t>
    </rPh>
    <rPh sb="10" eb="13">
      <t>ソウカツヒョウ</t>
    </rPh>
    <phoneticPr fontId="6"/>
  </si>
  <si>
    <t>８-４．補助対象経費総括表</t>
    <rPh sb="4" eb="6">
      <t>ホジョ</t>
    </rPh>
    <rPh sb="6" eb="8">
      <t>タイショウ</t>
    </rPh>
    <rPh sb="8" eb="10">
      <t>ケイヒ</t>
    </rPh>
    <rPh sb="10" eb="13">
      <t>ソウカツヒョウ</t>
    </rPh>
    <phoneticPr fontId="6"/>
  </si>
  <si>
    <t>１１．事業実施工程表</t>
    <rPh sb="3" eb="5">
      <t>ジギョウ</t>
    </rPh>
    <rPh sb="5" eb="7">
      <t>ジッシ</t>
    </rPh>
    <rPh sb="7" eb="9">
      <t>コウテイ</t>
    </rPh>
    <rPh sb="9" eb="10">
      <t>ヒョウ</t>
    </rPh>
    <phoneticPr fontId="6"/>
  </si>
  <si>
    <t>１０．エネルギー計測計画図</t>
    <phoneticPr fontId="7"/>
  </si>
  <si>
    <t>事業期間区分</t>
    <rPh sb="0" eb="2">
      <t>ジギョウ</t>
    </rPh>
    <rPh sb="2" eb="4">
      <t>キカン</t>
    </rPh>
    <rPh sb="4" eb="6">
      <t>クブン</t>
    </rPh>
    <phoneticPr fontId="95"/>
  </si>
  <si>
    <t>９-３．設計費費用明細書</t>
    <rPh sb="4" eb="6">
      <t>セッケイ</t>
    </rPh>
    <rPh sb="6" eb="7">
      <t>ヒ</t>
    </rPh>
    <rPh sb="7" eb="9">
      <t>ヒヨウ</t>
    </rPh>
    <rPh sb="9" eb="12">
      <t>メイサイショ</t>
    </rPh>
    <phoneticPr fontId="81"/>
  </si>
  <si>
    <r>
      <t>９-２．費用明細書　</t>
    </r>
    <r>
      <rPr>
        <b/>
        <u/>
        <sz val="20"/>
        <color theme="1"/>
        <rFont val="ＭＳ Ｐ明朝"/>
        <family val="1"/>
        <charset val="128"/>
      </rPr>
      <t>（共用部）</t>
    </r>
    <rPh sb="4" eb="6">
      <t>ヒヨウ</t>
    </rPh>
    <rPh sb="6" eb="9">
      <t>メイサイショ</t>
    </rPh>
    <rPh sb="11" eb="13">
      <t>キョウヨウ</t>
    </rPh>
    <rPh sb="13" eb="14">
      <t>ブ</t>
    </rPh>
    <phoneticPr fontId="81"/>
  </si>
  <si>
    <r>
      <t>９-１．費用明細書　</t>
    </r>
    <r>
      <rPr>
        <b/>
        <u/>
        <sz val="20"/>
        <color theme="1"/>
        <rFont val="ＭＳ Ｐ明朝"/>
        <family val="1"/>
        <charset val="128"/>
      </rPr>
      <t>（専有部）</t>
    </r>
    <rPh sb="4" eb="6">
      <t>ヒヨウ</t>
    </rPh>
    <rPh sb="6" eb="9">
      <t>メイサイショ</t>
    </rPh>
    <rPh sb="11" eb="14">
      <t>センユウブ</t>
    </rPh>
    <phoneticPr fontId="81"/>
  </si>
  <si>
    <t>「６.住戸情報入力」から自動転記（検算すること）</t>
  </si>
  <si>
    <t>「６.住戸情報入力」から自動転記（検算すること）</t>
    <rPh sb="12" eb="14">
      <t>ジドウ</t>
    </rPh>
    <rPh sb="14" eb="16">
      <t>テンキ</t>
    </rPh>
    <rPh sb="17" eb="19">
      <t>ケンザン</t>
    </rPh>
    <phoneticPr fontId="5"/>
  </si>
  <si>
    <t>マンション名など補助事業を特定できる名称であること　※個人申請の場合、個人名を補助事業の名称につけないこと　※25文字程度に収めること　※半角記号は使用しないこと（/、’、＃、[など）</t>
    <rPh sb="5" eb="6">
      <t>メイ</t>
    </rPh>
    <rPh sb="8" eb="10">
      <t>ホジョ</t>
    </rPh>
    <rPh sb="10" eb="12">
      <t>ジギョウ</t>
    </rPh>
    <rPh sb="13" eb="15">
      <t>トクテイ</t>
    </rPh>
    <rPh sb="18" eb="20">
      <t>メイショウ</t>
    </rPh>
    <rPh sb="27" eb="29">
      <t>コジン</t>
    </rPh>
    <rPh sb="29" eb="31">
      <t>シンセイ</t>
    </rPh>
    <rPh sb="32" eb="34">
      <t>バアイ</t>
    </rPh>
    <rPh sb="35" eb="37">
      <t>コジン</t>
    </rPh>
    <rPh sb="37" eb="38">
      <t>メイ</t>
    </rPh>
    <rPh sb="39" eb="41">
      <t>ホジョ</t>
    </rPh>
    <rPh sb="41" eb="43">
      <t>ジギョウ</t>
    </rPh>
    <rPh sb="44" eb="46">
      <t>メイショウ</t>
    </rPh>
    <rPh sb="57" eb="59">
      <t>モジ</t>
    </rPh>
    <rPh sb="59" eb="61">
      <t>テイド</t>
    </rPh>
    <rPh sb="62" eb="63">
      <t>オサ</t>
    </rPh>
    <rPh sb="69" eb="71">
      <t>ハンカク</t>
    </rPh>
    <rPh sb="71" eb="73">
      <t>キゴウ</t>
    </rPh>
    <rPh sb="74" eb="76">
      <t>シヨウ</t>
    </rPh>
    <phoneticPr fontId="6"/>
  </si>
  <si>
    <t>該当する区分を選択する</t>
    <rPh sb="0" eb="2">
      <t>ガイトウ</t>
    </rPh>
    <rPh sb="4" eb="6">
      <t>クブン</t>
    </rPh>
    <rPh sb="7" eb="9">
      <t>センタク</t>
    </rPh>
    <phoneticPr fontId="7"/>
  </si>
  <si>
    <r>
      <t>事業主から購入者への引き渡し開始予定日を入力</t>
    </r>
    <r>
      <rPr>
        <sz val="14"/>
        <color rgb="FFFF0000"/>
        <rFont val="Meiryo UI"/>
        <family val="3"/>
        <charset val="128"/>
      </rPr>
      <t>（分譲のみ入力）</t>
    </r>
    <r>
      <rPr>
        <sz val="12"/>
        <rFont val="Meiryo UI"/>
        <family val="3"/>
        <charset val="128"/>
      </rPr>
      <t>（</t>
    </r>
    <r>
      <rPr>
        <sz val="12"/>
        <rFont val="Yu Gothic UI"/>
        <family val="2"/>
        <charset val="128"/>
      </rPr>
      <t>事業完了から2か月以上空ける）</t>
    </r>
    <rPh sb="0" eb="3">
      <t>ジギョウヌシ</t>
    </rPh>
    <rPh sb="5" eb="8">
      <t>コウニュウシャ</t>
    </rPh>
    <rPh sb="10" eb="11">
      <t>ヒ</t>
    </rPh>
    <rPh sb="12" eb="13">
      <t>ワタ</t>
    </rPh>
    <rPh sb="14" eb="16">
      <t>カイシ</t>
    </rPh>
    <rPh sb="16" eb="19">
      <t>ヨテイビ</t>
    </rPh>
    <rPh sb="20" eb="22">
      <t>ニュウリョク</t>
    </rPh>
    <rPh sb="23" eb="25">
      <t>ブンジョウ</t>
    </rPh>
    <rPh sb="27" eb="29">
      <t>ニュウリョク</t>
    </rPh>
    <rPh sb="31" eb="33">
      <t>ジギョウ</t>
    </rPh>
    <rPh sb="33" eb="35">
      <t>カンリョウ</t>
    </rPh>
    <rPh sb="39" eb="40">
      <t>ゲツ</t>
    </rPh>
    <rPh sb="40" eb="42">
      <t>イジョウ</t>
    </rPh>
    <rPh sb="42" eb="43">
      <t>ア</t>
    </rPh>
    <phoneticPr fontId="5"/>
  </si>
  <si>
    <t>共同申請の場合、代表担当者に「●」を入力し、それ以外に「－」を入力すること（単独申請の場合不要）
※今後の審査に関する連絡は全て代表担当者に対して行います</t>
    <rPh sb="0" eb="2">
      <t>キョウドウ</t>
    </rPh>
    <rPh sb="2" eb="4">
      <t>シンセイ</t>
    </rPh>
    <rPh sb="5" eb="7">
      <t>バアイ</t>
    </rPh>
    <rPh sb="8" eb="10">
      <t>ダイヒョウ</t>
    </rPh>
    <rPh sb="10" eb="12">
      <t>タントウ</t>
    </rPh>
    <rPh sb="12" eb="13">
      <t>シャ</t>
    </rPh>
    <rPh sb="18" eb="20">
      <t>ニュウリョク</t>
    </rPh>
    <rPh sb="24" eb="26">
      <t>イガイ</t>
    </rPh>
    <rPh sb="31" eb="33">
      <t>ニュウリョク</t>
    </rPh>
    <rPh sb="38" eb="40">
      <t>タンドク</t>
    </rPh>
    <rPh sb="40" eb="42">
      <t>シンセイ</t>
    </rPh>
    <rPh sb="43" eb="45">
      <t>バアイ</t>
    </rPh>
    <rPh sb="45" eb="47">
      <t>フヨウ</t>
    </rPh>
    <rPh sb="50" eb="52">
      <t>コンゴ</t>
    </rPh>
    <rPh sb="53" eb="55">
      <t>シンサ</t>
    </rPh>
    <rPh sb="56" eb="57">
      <t>カン</t>
    </rPh>
    <rPh sb="59" eb="61">
      <t>レンラク</t>
    </rPh>
    <rPh sb="62" eb="63">
      <t>スベ</t>
    </rPh>
    <rPh sb="64" eb="66">
      <t>ダイヒョウ</t>
    </rPh>
    <rPh sb="66" eb="69">
      <t>タントウシャ</t>
    </rPh>
    <rPh sb="70" eb="71">
      <t>タイ</t>
    </rPh>
    <rPh sb="73" eb="74">
      <t>オコナ</t>
    </rPh>
    <phoneticPr fontId="5"/>
  </si>
  <si>
    <t>各階平面図</t>
    <phoneticPr fontId="7"/>
  </si>
  <si>
    <t>現在事項全部証明書（登録情報提供サービスの出力可）</t>
    <rPh sb="0" eb="2">
      <t>ゲンザイ</t>
    </rPh>
    <rPh sb="2" eb="4">
      <t>ジコウ</t>
    </rPh>
    <rPh sb="4" eb="6">
      <t>ゼンブ</t>
    </rPh>
    <rPh sb="6" eb="9">
      <t>ショウメイショ</t>
    </rPh>
    <rPh sb="10" eb="12">
      <t>トウロク</t>
    </rPh>
    <rPh sb="12" eb="14">
      <t>ジョウホウ</t>
    </rPh>
    <rPh sb="14" eb="16">
      <t>テイキョウ</t>
    </rPh>
    <rPh sb="21" eb="23">
      <t>シュツリョク</t>
    </rPh>
    <rPh sb="23" eb="24">
      <t>カ</t>
    </rPh>
    <phoneticPr fontId="5"/>
  </si>
  <si>
    <t>断熱/空調/給湯/換気/照明/
太陽光発電設備/HEMS/MEMS/その他</t>
    <rPh sb="21" eb="23">
      <t>セツビ</t>
    </rPh>
    <phoneticPr fontId="7"/>
  </si>
  <si>
    <t>③実施計画書</t>
    <phoneticPr fontId="7"/>
  </si>
  <si>
    <t>④財務資料</t>
    <phoneticPr fontId="7"/>
  </si>
  <si>
    <t>⑤土地登記簿等</t>
    <phoneticPr fontId="7"/>
  </si>
  <si>
    <t>⑥確認済証</t>
    <rPh sb="1" eb="3">
      <t>カクニン</t>
    </rPh>
    <rPh sb="3" eb="4">
      <t>ズ</t>
    </rPh>
    <rPh sb="4" eb="5">
      <t>ショウ</t>
    </rPh>
    <phoneticPr fontId="7"/>
  </si>
  <si>
    <t>⑦建物図面</t>
    <phoneticPr fontId="7"/>
  </si>
  <si>
    <t>⑧設計図</t>
    <phoneticPr fontId="7"/>
  </si>
  <si>
    <t>⑨商業登記簿等</t>
    <rPh sb="1" eb="3">
      <t>ショウギョウ</t>
    </rPh>
    <rPh sb="3" eb="6">
      <t>トウキボ</t>
    </rPh>
    <rPh sb="6" eb="7">
      <t>トウ</t>
    </rPh>
    <phoneticPr fontId="5"/>
  </si>
  <si>
    <t>⑩その他</t>
    <phoneticPr fontId="7"/>
  </si>
  <si>
    <t>⑪データ提出CD-ROM</t>
    <rPh sb="4" eb="6">
      <t>テイシュツ</t>
    </rPh>
    <phoneticPr fontId="5"/>
  </si>
  <si>
    <t>①交付申請書</t>
    <rPh sb="1" eb="3">
      <t>コウフ</t>
    </rPh>
    <rPh sb="3" eb="6">
      <t>シンセイショ</t>
    </rPh>
    <phoneticPr fontId="7"/>
  </si>
  <si>
    <t>←共同申請者２がいる場合は左端の「+」を押下し表示させる</t>
    <rPh sb="1" eb="3">
      <t>キョウドウ</t>
    </rPh>
    <rPh sb="3" eb="5">
      <t>シンセイ</t>
    </rPh>
    <rPh sb="5" eb="6">
      <t>シャ</t>
    </rPh>
    <rPh sb="10" eb="12">
      <t>バアイ</t>
    </rPh>
    <rPh sb="13" eb="15">
      <t>ヒダリハシ</t>
    </rPh>
    <rPh sb="20" eb="22">
      <t>オウカ</t>
    </rPh>
    <rPh sb="23" eb="25">
      <t>ヒョウジ</t>
    </rPh>
    <phoneticPr fontId="5"/>
  </si>
  <si>
    <t>燃料電池（SOFC_700W以上）</t>
    <phoneticPr fontId="6"/>
  </si>
  <si>
    <t>【A３カラー】で作成し印刷すること</t>
    <rPh sb="8" eb="10">
      <t>サクセイ</t>
    </rPh>
    <rPh sb="11" eb="13">
      <t>インサツ</t>
    </rPh>
    <phoneticPr fontId="6"/>
  </si>
  <si>
    <t>◆設計、設備導入、工事など工程別に作成すること</t>
    <rPh sb="1" eb="3">
      <t>セッケイ</t>
    </rPh>
    <rPh sb="4" eb="6">
      <t>セツビ</t>
    </rPh>
    <rPh sb="6" eb="8">
      <t>ドウニュウ</t>
    </rPh>
    <rPh sb="9" eb="11">
      <t>コウジ</t>
    </rPh>
    <rPh sb="13" eb="15">
      <t>コウテイ</t>
    </rPh>
    <rPh sb="15" eb="16">
      <t>ベツ</t>
    </rPh>
    <rPh sb="17" eb="19">
      <t>サクセイ</t>
    </rPh>
    <phoneticPr fontId="6"/>
  </si>
  <si>
    <t>←共同申請の場合は、全申請者分提出が必要</t>
    <rPh sb="1" eb="3">
      <t>キョウドウ</t>
    </rPh>
    <rPh sb="3" eb="5">
      <t>シンセイ</t>
    </rPh>
    <rPh sb="6" eb="8">
      <t>バアイ</t>
    </rPh>
    <rPh sb="10" eb="11">
      <t>ゼン</t>
    </rPh>
    <rPh sb="11" eb="14">
      <t>シンセイシャ</t>
    </rPh>
    <rPh sb="14" eb="15">
      <t>ブン</t>
    </rPh>
    <rPh sb="15" eb="17">
      <t>テイシュツ</t>
    </rPh>
    <rPh sb="18" eb="20">
      <t>ヒツヨウ</t>
    </rPh>
    <phoneticPr fontId="5"/>
  </si>
  <si>
    <t>　その際は、共同申請用の役員名簿をSIIのHPよりダウンロードし、作成すること</t>
    <rPh sb="3" eb="4">
      <t>サイ</t>
    </rPh>
    <rPh sb="6" eb="8">
      <t>キョウドウ</t>
    </rPh>
    <rPh sb="8" eb="11">
      <t>シンセイヨウ</t>
    </rPh>
    <rPh sb="12" eb="14">
      <t>ヤクイン</t>
    </rPh>
    <rPh sb="14" eb="16">
      <t>メイボ</t>
    </rPh>
    <rPh sb="33" eb="35">
      <t>サクセイ</t>
    </rPh>
    <phoneticPr fontId="6"/>
  </si>
  <si>
    <t>◆本シートの情報は「入力シート」から転記されるので、誤りがある場合は「入力シート」を修正すること</t>
    <rPh sb="1" eb="2">
      <t>ホン</t>
    </rPh>
    <rPh sb="6" eb="8">
      <t>ジョウホウ</t>
    </rPh>
    <rPh sb="10" eb="12">
      <t>ニュウリョク</t>
    </rPh>
    <rPh sb="18" eb="20">
      <t>テンキ</t>
    </rPh>
    <rPh sb="26" eb="27">
      <t>アヤマ</t>
    </rPh>
    <rPh sb="31" eb="33">
      <t>バアイ</t>
    </rPh>
    <rPh sb="35" eb="37">
      <t>ニュウリョク</t>
    </rPh>
    <rPh sb="42" eb="44">
      <t>シュウセイ</t>
    </rPh>
    <phoneticPr fontId="6"/>
  </si>
  <si>
    <t>←手書きしないこと</t>
    <rPh sb="1" eb="3">
      <t>テガ</t>
    </rPh>
    <phoneticPr fontId="5"/>
  </si>
  <si>
    <t>←入力シートから日付が転記されるので、必ず入力シートを作成してから</t>
    <rPh sb="1" eb="3">
      <t>ニュウリョク</t>
    </rPh>
    <rPh sb="8" eb="10">
      <t>ヒヅケ</t>
    </rPh>
    <rPh sb="11" eb="13">
      <t>テンキ</t>
    </rPh>
    <rPh sb="19" eb="20">
      <t>カナラ</t>
    </rPh>
    <rPh sb="21" eb="23">
      <t>ニュウリョク</t>
    </rPh>
    <rPh sb="27" eb="29">
      <t>サクセイ</t>
    </rPh>
    <phoneticPr fontId="5"/>
  </si>
  <si>
    <t>　印刷すること。手書きしないように注意。</t>
    <rPh sb="1" eb="3">
      <t>インサツ</t>
    </rPh>
    <rPh sb="8" eb="10">
      <t>テガ</t>
    </rPh>
    <rPh sb="17" eb="19">
      <t>チュウイ</t>
    </rPh>
    <phoneticPr fontId="7"/>
  </si>
  <si>
    <t>・共同申請の場合は、全申請者分提出すること
・個人申請の場合は提出不要</t>
    <rPh sb="1" eb="3">
      <t>キョウドウ</t>
    </rPh>
    <rPh sb="3" eb="5">
      <t>シンセイ</t>
    </rPh>
    <rPh sb="6" eb="8">
      <t>バアイ</t>
    </rPh>
    <rPh sb="10" eb="11">
      <t>ゼン</t>
    </rPh>
    <rPh sb="11" eb="14">
      <t>シンセイシャ</t>
    </rPh>
    <rPh sb="14" eb="15">
      <t>ブン</t>
    </rPh>
    <rPh sb="15" eb="17">
      <t>テイシュツ</t>
    </rPh>
    <rPh sb="31" eb="33">
      <t>テイシュツ</t>
    </rPh>
    <phoneticPr fontId="5"/>
  </si>
  <si>
    <t>◆共同申請の場合、入力シートに必要な情報をすべて入力してから本シートを印刷すること</t>
    <rPh sb="1" eb="3">
      <t>キョウドウ</t>
    </rPh>
    <rPh sb="3" eb="5">
      <t>シンセイ</t>
    </rPh>
    <rPh sb="6" eb="8">
      <t>バアイ</t>
    </rPh>
    <rPh sb="9" eb="11">
      <t>ニュウリョク</t>
    </rPh>
    <rPh sb="15" eb="17">
      <t>ヒツヨウ</t>
    </rPh>
    <rPh sb="18" eb="20">
      <t>ジョウホウ</t>
    </rPh>
    <rPh sb="24" eb="26">
      <t>ニュウリョク</t>
    </rPh>
    <rPh sb="30" eb="31">
      <t>ホン</t>
    </rPh>
    <rPh sb="35" eb="37">
      <t>インサツ</t>
    </rPh>
    <phoneticPr fontId="6"/>
  </si>
  <si>
    <r>
      <t>補助対象建築物に対する抵当権設定予定の有無を選択</t>
    </r>
    <r>
      <rPr>
        <sz val="14"/>
        <color rgb="FFFF0000"/>
        <rFont val="Yu Gothic UI"/>
        <family val="3"/>
        <charset val="128"/>
      </rPr>
      <t>（原則、根抵当権設定は認められない）</t>
    </r>
    <rPh sb="0" eb="2">
      <t>ホジョ</t>
    </rPh>
    <rPh sb="2" eb="4">
      <t>タイショウ</t>
    </rPh>
    <rPh sb="4" eb="7">
      <t>ケンチクブツ</t>
    </rPh>
    <rPh sb="8" eb="9">
      <t>タイ</t>
    </rPh>
    <rPh sb="11" eb="14">
      <t>テイトウケン</t>
    </rPh>
    <rPh sb="14" eb="16">
      <t>セッテイ</t>
    </rPh>
    <rPh sb="16" eb="18">
      <t>ヨテイ</t>
    </rPh>
    <rPh sb="19" eb="21">
      <t>ウム</t>
    </rPh>
    <rPh sb="22" eb="24">
      <t>センタク</t>
    </rPh>
    <rPh sb="25" eb="27">
      <t>ゲンソク</t>
    </rPh>
    <rPh sb="28" eb="29">
      <t>ネ</t>
    </rPh>
    <rPh sb="29" eb="31">
      <t>テイトウ</t>
    </rPh>
    <rPh sb="31" eb="32">
      <t>ケン</t>
    </rPh>
    <rPh sb="32" eb="34">
      <t>セッテイ</t>
    </rPh>
    <rPh sb="35" eb="36">
      <t>ミト</t>
    </rPh>
    <phoneticPr fontId="5"/>
  </si>
  <si>
    <t>◆金額に係る項目を入力する際は「単価」、「補助事業に要する経費」の数量、「補助対象経費」の数量を入力する。他の欄には数式が入っているので注意。</t>
    <rPh sb="1" eb="3">
      <t>キンガク</t>
    </rPh>
    <rPh sb="4" eb="5">
      <t>カカワ</t>
    </rPh>
    <rPh sb="6" eb="8">
      <t>コウモク</t>
    </rPh>
    <rPh sb="9" eb="11">
      <t>ニュウリョク</t>
    </rPh>
    <rPh sb="13" eb="14">
      <t>サイ</t>
    </rPh>
    <rPh sb="16" eb="18">
      <t>タンカ</t>
    </rPh>
    <rPh sb="21" eb="23">
      <t>ホジョ</t>
    </rPh>
    <rPh sb="23" eb="25">
      <t>ジギョウ</t>
    </rPh>
    <rPh sb="26" eb="27">
      <t>ヨウ</t>
    </rPh>
    <rPh sb="29" eb="31">
      <t>ケイヒ</t>
    </rPh>
    <rPh sb="33" eb="35">
      <t>スウリョウ</t>
    </rPh>
    <rPh sb="37" eb="39">
      <t>ホジョ</t>
    </rPh>
    <rPh sb="39" eb="41">
      <t>タイショウ</t>
    </rPh>
    <rPh sb="41" eb="43">
      <t>ケイヒ</t>
    </rPh>
    <rPh sb="45" eb="47">
      <t>スウリョウ</t>
    </rPh>
    <rPh sb="48" eb="50">
      <t>ニュウリョク</t>
    </rPh>
    <rPh sb="53" eb="54">
      <t>ホカ</t>
    </rPh>
    <rPh sb="55" eb="56">
      <t>ラン</t>
    </rPh>
    <rPh sb="58" eb="60">
      <t>スウシキ</t>
    </rPh>
    <rPh sb="61" eb="62">
      <t>ハイ</t>
    </rPh>
    <rPh sb="68" eb="70">
      <t>チュウイ</t>
    </rPh>
    <phoneticPr fontId="79"/>
  </si>
  <si>
    <t>８-１～５．補助対象経費総括表
　（１年目）（２年目）（３年目）（４年目）（５年目）</t>
    <rPh sb="39" eb="41">
      <t>ネンメ</t>
    </rPh>
    <phoneticPr fontId="7"/>
  </si>
  <si>
    <t>土地登記簿（登録情報提供サービスの出力可）</t>
    <rPh sb="6" eb="8">
      <t>トウロク</t>
    </rPh>
    <rPh sb="8" eb="10">
      <t>ジョウホウ</t>
    </rPh>
    <rPh sb="10" eb="12">
      <t>テイキョウ</t>
    </rPh>
    <rPh sb="17" eb="19">
      <t>シュツリョク</t>
    </rPh>
    <rPh sb="19" eb="20">
      <t>カ</t>
    </rPh>
    <phoneticPr fontId="7"/>
  </si>
  <si>
    <t>・定額単価表を用いない設備を導入する場合は
　設備ごとに機器表/仕様書またはカタログ等
　を整理する
・設備工事ごとに編集しカラー印刷
（例）空調設備・機器表・設備設置図</t>
    <phoneticPr fontId="7"/>
  </si>
  <si>
    <r>
      <t>事業完了日より30日以内または　単年度事業：1/29　複数年度事業：2/19　</t>
    </r>
    <r>
      <rPr>
        <sz val="14"/>
        <color rgb="FFFF0000"/>
        <rFont val="Yu Gothic UI"/>
        <family val="3"/>
        <charset val="128"/>
      </rPr>
      <t>いずれか早い日付以前</t>
    </r>
    <rPh sb="0" eb="2">
      <t>ジギョウ</t>
    </rPh>
    <rPh sb="2" eb="5">
      <t>カンリョウビ</t>
    </rPh>
    <rPh sb="9" eb="10">
      <t>ニチ</t>
    </rPh>
    <rPh sb="10" eb="12">
      <t>イナイ</t>
    </rPh>
    <rPh sb="16" eb="19">
      <t>タンネンド</t>
    </rPh>
    <rPh sb="19" eb="21">
      <t>ジギョウ</t>
    </rPh>
    <rPh sb="27" eb="29">
      <t>フクスウ</t>
    </rPh>
    <rPh sb="29" eb="31">
      <t>ネンド</t>
    </rPh>
    <rPh sb="31" eb="33">
      <t>ジギョウ</t>
    </rPh>
    <rPh sb="43" eb="44">
      <t>ハヤ</t>
    </rPh>
    <rPh sb="45" eb="47">
      <t>ヒヅケ</t>
    </rPh>
    <rPh sb="47" eb="49">
      <t>イゼン</t>
    </rPh>
    <phoneticPr fontId="7"/>
  </si>
  <si>
    <t>西暦で入力すること</t>
    <rPh sb="0" eb="2">
      <t>セイレキ</t>
    </rPh>
    <rPh sb="3" eb="5">
      <t>ニュウリョク</t>
    </rPh>
    <phoneticPr fontId="5"/>
  </si>
  <si>
    <t>(例)　まるまるまるかぶしきがいしゃ</t>
    <phoneticPr fontId="7"/>
  </si>
  <si>
    <t>(例)　〇〇〇株式会社</t>
    <rPh sb="7" eb="9">
      <t>カブシキ</t>
    </rPh>
    <rPh sb="9" eb="11">
      <t>ガイシャ</t>
    </rPh>
    <phoneticPr fontId="7"/>
  </si>
  <si>
    <t>(例)　にじゅうまるかぶしきがいしゃ</t>
    <rPh sb="1" eb="2">
      <t>レイ</t>
    </rPh>
    <phoneticPr fontId="5"/>
  </si>
  <si>
    <t>(例)　二重丸　次郎</t>
    <rPh sb="1" eb="2">
      <t>レイ</t>
    </rPh>
    <rPh sb="4" eb="7">
      <t>ニジュウマル</t>
    </rPh>
    <rPh sb="8" eb="10">
      <t>ジロウ</t>
    </rPh>
    <phoneticPr fontId="5"/>
  </si>
  <si>
    <t>(例)　にじゅうまる　じろう</t>
    <rPh sb="1" eb="2">
      <t>レイ</t>
    </rPh>
    <phoneticPr fontId="5"/>
  </si>
  <si>
    <t>(例)　二重丸　三郎</t>
    <rPh sb="1" eb="2">
      <t>レイ</t>
    </rPh>
    <rPh sb="4" eb="7">
      <t>ニジュウマル</t>
    </rPh>
    <rPh sb="8" eb="10">
      <t>サブロウ</t>
    </rPh>
    <phoneticPr fontId="5"/>
  </si>
  <si>
    <t>(例)　にじゅうまる　さぶろう</t>
    <rPh sb="1" eb="2">
      <t>レイ</t>
    </rPh>
    <phoneticPr fontId="5"/>
  </si>
  <si>
    <t>(例)　無し</t>
    <rPh sb="4" eb="5">
      <t>ナ</t>
    </rPh>
    <phoneticPr fontId="5"/>
  </si>
  <si>
    <t>←（注１）、（注２）の内容をよく確認の上、</t>
    <rPh sb="2" eb="3">
      <t>チュウ</t>
    </rPh>
    <rPh sb="7" eb="8">
      <t>チュウ</t>
    </rPh>
    <rPh sb="11" eb="13">
      <t>ナイヨウ</t>
    </rPh>
    <rPh sb="16" eb="18">
      <t>カクニン</t>
    </rPh>
    <rPh sb="19" eb="20">
      <t>ウエ</t>
    </rPh>
    <phoneticPr fontId="5"/>
  </si>
  <si>
    <t>６．住戸情報入力</t>
    <rPh sb="2" eb="4">
      <t>ジュウコ</t>
    </rPh>
    <rPh sb="4" eb="6">
      <t>ジョウホウ</t>
    </rPh>
    <rPh sb="6" eb="8">
      <t>ニュウリョク</t>
    </rPh>
    <phoneticPr fontId="79"/>
  </si>
  <si>
    <t>←役職が２つ以上ある場合、上位の役職にて記入すること</t>
    <rPh sb="1" eb="3">
      <t>ヤクショク</t>
    </rPh>
    <rPh sb="6" eb="8">
      <t>イジョウ</t>
    </rPh>
    <rPh sb="10" eb="12">
      <t>バアイ</t>
    </rPh>
    <rPh sb="13" eb="15">
      <t>ジョウイ</t>
    </rPh>
    <rPh sb="16" eb="18">
      <t>ヤクショク</t>
    </rPh>
    <rPh sb="20" eb="22">
      <t>キニュウ</t>
    </rPh>
    <phoneticPr fontId="5"/>
  </si>
  <si>
    <t>(例)　1234567890123</t>
  </si>
  <si>
    <t>7桁半角数字を「-（ハイフン）」なしで入力</t>
    <phoneticPr fontId="7"/>
  </si>
  <si>
    <t>有り</t>
    <phoneticPr fontId="7"/>
  </si>
  <si>
    <t>(例)　無し</t>
    <rPh sb="1" eb="2">
      <t>レイ</t>
    </rPh>
    <rPh sb="4" eb="5">
      <t>ナ</t>
    </rPh>
    <phoneticPr fontId="5"/>
  </si>
  <si>
    <t>複数年度事業は、各階平面図および断面図または矩計図に住戸毎で補助対象設備等の導入年別（１年目は赤、２年目は青、３年目は緑、４年目はオレンジ、５年目は紫）に色分けしてマーキングすること。</t>
    <rPh sb="0" eb="2">
      <t>フクスウ</t>
    </rPh>
    <rPh sb="2" eb="4">
      <t>ネンド</t>
    </rPh>
    <rPh sb="4" eb="6">
      <t>ジギョウ</t>
    </rPh>
    <rPh sb="8" eb="10">
      <t>カクカイ</t>
    </rPh>
    <rPh sb="10" eb="13">
      <t>ヘイメンズ</t>
    </rPh>
    <rPh sb="26" eb="28">
      <t>ジュウコ</t>
    </rPh>
    <rPh sb="28" eb="29">
      <t>ゴト</t>
    </rPh>
    <rPh sb="30" eb="32">
      <t>ホジョ</t>
    </rPh>
    <rPh sb="32" eb="34">
      <t>タイショウ</t>
    </rPh>
    <rPh sb="34" eb="36">
      <t>セツビ</t>
    </rPh>
    <rPh sb="36" eb="37">
      <t>ナド</t>
    </rPh>
    <rPh sb="38" eb="40">
      <t>ドウニュウ</t>
    </rPh>
    <rPh sb="40" eb="42">
      <t>ネンベツ</t>
    </rPh>
    <rPh sb="44" eb="46">
      <t>ネンメ</t>
    </rPh>
    <rPh sb="47" eb="48">
      <t>アカ</t>
    </rPh>
    <rPh sb="50" eb="52">
      <t>ネンメ</t>
    </rPh>
    <rPh sb="53" eb="54">
      <t>アオ</t>
    </rPh>
    <rPh sb="56" eb="58">
      <t>ネンメ</t>
    </rPh>
    <rPh sb="59" eb="60">
      <t>ミドリ</t>
    </rPh>
    <rPh sb="62" eb="63">
      <t>ネン</t>
    </rPh>
    <rPh sb="63" eb="64">
      <t>メ</t>
    </rPh>
    <rPh sb="74" eb="75">
      <t>ムラサキ</t>
    </rPh>
    <rPh sb="77" eb="79">
      <t>イロワ</t>
    </rPh>
    <phoneticPr fontId="5"/>
  </si>
  <si>
    <t>(例)　◎株式会社</t>
    <rPh sb="5" eb="7">
      <t>カブシキ</t>
    </rPh>
    <rPh sb="7" eb="9">
      <t>ガイシャ</t>
    </rPh>
    <phoneticPr fontId="5"/>
  </si>
  <si>
    <t>(例)　登録済</t>
    <phoneticPr fontId="7"/>
  </si>
  <si>
    <t>「９-３.設計費費用明細書」から自動転記</t>
    <rPh sb="5" eb="7">
      <t>セッケイ</t>
    </rPh>
    <rPh sb="7" eb="8">
      <t>ヒ</t>
    </rPh>
    <rPh sb="8" eb="10">
      <t>ヒヨウ</t>
    </rPh>
    <rPh sb="10" eb="12">
      <t>メイサイ</t>
    </rPh>
    <rPh sb="12" eb="13">
      <t>ショ</t>
    </rPh>
    <rPh sb="16" eb="18">
      <t>ジドウ</t>
    </rPh>
    <rPh sb="18" eb="20">
      <t>テンキ</t>
    </rPh>
    <phoneticPr fontId="6"/>
  </si>
  <si>
    <r>
      <t>省エネ性能評価取得に係る費用</t>
    </r>
    <r>
      <rPr>
        <sz val="12"/>
        <rFont val="ＭＳ Ｐ明朝"/>
        <family val="1"/>
        <charset val="128"/>
      </rPr>
      <t>（住戸BELS取得費用を含む）</t>
    </r>
    <phoneticPr fontId="5"/>
  </si>
  <si>
    <t>８-５．補助対象経費総括表</t>
    <rPh sb="4" eb="6">
      <t>ホジョ</t>
    </rPh>
    <rPh sb="6" eb="8">
      <t>タイショウ</t>
    </rPh>
    <rPh sb="8" eb="10">
      <t>ケイヒ</t>
    </rPh>
    <rPh sb="10" eb="13">
      <t>ソウカツヒョウ</t>
    </rPh>
    <phoneticPr fontId="6"/>
  </si>
  <si>
    <t>小計（D）</t>
    <rPh sb="0" eb="2">
      <t>ショウケイ</t>
    </rPh>
    <phoneticPr fontId="7"/>
  </si>
  <si>
    <t>小計（E）</t>
    <rPh sb="0" eb="2">
      <t>ショウケイ</t>
    </rPh>
    <phoneticPr fontId="7"/>
  </si>
  <si>
    <t>(例)　○○○○マンション</t>
    <phoneticPr fontId="5"/>
  </si>
  <si>
    <t>共同住宅</t>
    <rPh sb="0" eb="2">
      <t>キョウドウ</t>
    </rPh>
    <rPh sb="2" eb="4">
      <t>ジュウタク</t>
    </rPh>
    <phoneticPr fontId="5"/>
  </si>
  <si>
    <t>ひらがなで入力　※共同申請が個人と法人の組み合わせの場合は、グレーセルを気にせずに必要事項を入力する</t>
    <rPh sb="5" eb="7">
      <t>ニュウリョク</t>
    </rPh>
    <phoneticPr fontId="5"/>
  </si>
  <si>
    <t>←共同申請の場合、左の「＋」ボタンを押下し、表示させる</t>
    <rPh sb="22" eb="24">
      <t>ヒョウジ</t>
    </rPh>
    <phoneticPr fontId="7"/>
  </si>
  <si>
    <t>必須</t>
    <rPh sb="0" eb="2">
      <t>ヒッス</t>
    </rPh>
    <phoneticPr fontId="7"/>
  </si>
  <si>
    <t>未取得の場合は、その旨と取得時期を説明した紙面を添付すること</t>
    <rPh sb="0" eb="1">
      <t>ミ</t>
    </rPh>
    <rPh sb="1" eb="3">
      <t>シュトク</t>
    </rPh>
    <rPh sb="4" eb="6">
      <t>バアイ</t>
    </rPh>
    <rPh sb="10" eb="11">
      <t>ムネ</t>
    </rPh>
    <rPh sb="12" eb="14">
      <t>シュトク</t>
    </rPh>
    <rPh sb="14" eb="16">
      <t>ジキ</t>
    </rPh>
    <rPh sb="17" eb="19">
      <t>セツメイ</t>
    </rPh>
    <rPh sb="21" eb="23">
      <t>シメン</t>
    </rPh>
    <rPh sb="24" eb="26">
      <t>テンプ</t>
    </rPh>
    <phoneticPr fontId="5"/>
  </si>
  <si>
    <t>妻側住戸の
妻面開口率
25%以上</t>
    <rPh sb="0" eb="1">
      <t>ツマ</t>
    </rPh>
    <rPh sb="1" eb="2">
      <t>ガワ</t>
    </rPh>
    <rPh sb="2" eb="4">
      <t>ジュウコ</t>
    </rPh>
    <rPh sb="7" eb="8">
      <t>メン</t>
    </rPh>
    <rPh sb="8" eb="10">
      <t>カイコウ</t>
    </rPh>
    <rPh sb="10" eb="11">
      <t>リツ</t>
    </rPh>
    <rPh sb="15" eb="17">
      <t>イジョウ</t>
    </rPh>
    <phoneticPr fontId="81"/>
  </si>
  <si>
    <t>高効率個別エアコン①</t>
    <phoneticPr fontId="81"/>
  </si>
  <si>
    <t>高効率個別エアコン②</t>
    <phoneticPr fontId="81"/>
  </si>
  <si>
    <t>床暖房</t>
    <rPh sb="0" eb="1">
      <t>ユカ</t>
    </rPh>
    <rPh sb="1" eb="3">
      <t>ダンボウ</t>
    </rPh>
    <phoneticPr fontId="81"/>
  </si>
  <si>
    <t>住棟の種別</t>
    <rPh sb="0" eb="2">
      <t>ジュウトウ</t>
    </rPh>
    <rPh sb="3" eb="5">
      <t>シュベツ</t>
    </rPh>
    <phoneticPr fontId="6"/>
  </si>
  <si>
    <t>該当する種別を選択する</t>
    <rPh sb="0" eb="2">
      <t>ガイトウ</t>
    </rPh>
    <rPh sb="4" eb="6">
      <t>シュベツ</t>
    </rPh>
    <rPh sb="7" eb="9">
      <t>センタク</t>
    </rPh>
    <phoneticPr fontId="7"/>
  </si>
  <si>
    <t>交付決定予定日以降の日付（西暦で入力すること）（交付決定予定日は公募要領Ｐ14参照）</t>
    <rPh sb="0" eb="2">
      <t>コウフ</t>
    </rPh>
    <rPh sb="2" eb="4">
      <t>ケッテイ</t>
    </rPh>
    <rPh sb="4" eb="7">
      <t>ヨテイビ</t>
    </rPh>
    <rPh sb="7" eb="9">
      <t>イコウ</t>
    </rPh>
    <rPh sb="10" eb="12">
      <t>ヒヅケ</t>
    </rPh>
    <rPh sb="13" eb="15">
      <t>セイレキ</t>
    </rPh>
    <rPh sb="16" eb="18">
      <t>ニュウリョク</t>
    </rPh>
    <rPh sb="24" eb="26">
      <t>コウフ</t>
    </rPh>
    <rPh sb="26" eb="28">
      <t>ケッテイ</t>
    </rPh>
    <rPh sb="28" eb="30">
      <t>ヨテイ</t>
    </rPh>
    <rPh sb="30" eb="31">
      <t>ビ</t>
    </rPh>
    <phoneticPr fontId="5"/>
  </si>
  <si>
    <t>本事業に関与するZEHデベロッパーの登録状況を選択する　（登録済みのデベロッパー実績報告は提出済であること）</t>
    <rPh sb="0" eb="1">
      <t>ホン</t>
    </rPh>
    <rPh sb="1" eb="3">
      <t>ジギョウ</t>
    </rPh>
    <rPh sb="4" eb="6">
      <t>カンヨ</t>
    </rPh>
    <rPh sb="18" eb="20">
      <t>トウロク</t>
    </rPh>
    <rPh sb="20" eb="22">
      <t>ジョウキョウ</t>
    </rPh>
    <rPh sb="23" eb="25">
      <t>センタク</t>
    </rPh>
    <rPh sb="29" eb="31">
      <t>トウロク</t>
    </rPh>
    <rPh sb="31" eb="32">
      <t>ズ</t>
    </rPh>
    <rPh sb="40" eb="42">
      <t>ジッセキ</t>
    </rPh>
    <rPh sb="42" eb="44">
      <t>ホウコク</t>
    </rPh>
    <rPh sb="45" eb="47">
      <t>テイシュツ</t>
    </rPh>
    <rPh sb="47" eb="48">
      <t>スミ</t>
    </rPh>
    <phoneticPr fontId="5"/>
  </si>
  <si>
    <t>他の補助金に申請する（している）場合、その他の補助金の正式名称を入力すること</t>
    <rPh sb="0" eb="1">
      <t>ホカ</t>
    </rPh>
    <rPh sb="2" eb="5">
      <t>ホジョキン</t>
    </rPh>
    <rPh sb="6" eb="8">
      <t>シンセイ</t>
    </rPh>
    <rPh sb="16" eb="18">
      <t>バアイ</t>
    </rPh>
    <rPh sb="21" eb="22">
      <t>タ</t>
    </rPh>
    <rPh sb="23" eb="26">
      <t>ホジョキン</t>
    </rPh>
    <rPh sb="27" eb="29">
      <t>セイシキ</t>
    </rPh>
    <rPh sb="29" eb="31">
      <t>メイショウ</t>
    </rPh>
    <rPh sb="32" eb="34">
      <t>ニュウリョク</t>
    </rPh>
    <phoneticPr fontId="5"/>
  </si>
  <si>
    <t>融資予定時期</t>
    <rPh sb="0" eb="2">
      <t>ユウシ</t>
    </rPh>
    <rPh sb="2" eb="4">
      <t>ヨテイ</t>
    </rPh>
    <rPh sb="4" eb="6">
      <t>ジキ</t>
    </rPh>
    <phoneticPr fontId="6"/>
  </si>
  <si>
    <t>◆インデックス名に沿ってインデックスを作成し、作成した申請書類を下記に示した順番でファイリングして公募期間内にＳＩＩへ送付すること。</t>
    <rPh sb="7" eb="8">
      <t>メイ</t>
    </rPh>
    <rPh sb="9" eb="10">
      <t>ソ</t>
    </rPh>
    <rPh sb="19" eb="21">
      <t>サクセイ</t>
    </rPh>
    <rPh sb="23" eb="25">
      <t>サクセイ</t>
    </rPh>
    <rPh sb="27" eb="29">
      <t>シンセイ</t>
    </rPh>
    <rPh sb="29" eb="31">
      <t>ショルイ</t>
    </rPh>
    <rPh sb="49" eb="51">
      <t>コウボ</t>
    </rPh>
    <rPh sb="51" eb="53">
      <t>キカン</t>
    </rPh>
    <rPh sb="53" eb="54">
      <t>ウチ</t>
    </rPh>
    <rPh sb="59" eb="61">
      <t>ソウフ</t>
    </rPh>
    <phoneticPr fontId="6"/>
  </si>
  <si>
    <t>※本シートでは役員名簿のみ直接入力</t>
    <rPh sb="1" eb="2">
      <t>ホン</t>
    </rPh>
    <rPh sb="7" eb="9">
      <t>ヤクイン</t>
    </rPh>
    <rPh sb="9" eb="11">
      <t>メイボ</t>
    </rPh>
    <rPh sb="13" eb="15">
      <t>チョクセツ</t>
    </rPh>
    <rPh sb="15" eb="17">
      <t>ニュウリョク</t>
    </rPh>
    <phoneticPr fontId="6"/>
  </si>
  <si>
    <t>事業者の業務実績に関する事項</t>
    <rPh sb="0" eb="3">
      <t>ジギョウシャ</t>
    </rPh>
    <rPh sb="4" eb="6">
      <t>ギョウム</t>
    </rPh>
    <rPh sb="6" eb="8">
      <t>ジッセキ</t>
    </rPh>
    <rPh sb="9" eb="10">
      <t>カン</t>
    </rPh>
    <rPh sb="12" eb="14">
      <t>ジコウ</t>
    </rPh>
    <phoneticPr fontId="5"/>
  </si>
  <si>
    <t>◆オレンジ色のセルに必要事項を入力すること。（自動反映箇所のセルは白色）</t>
    <rPh sb="5" eb="6">
      <t>イロ</t>
    </rPh>
    <rPh sb="10" eb="12">
      <t>ヒツヨウ</t>
    </rPh>
    <rPh sb="12" eb="14">
      <t>ジコウ</t>
    </rPh>
    <rPh sb="15" eb="17">
      <t>ニュウリョク</t>
    </rPh>
    <rPh sb="33" eb="35">
      <t>ハクショク</t>
    </rPh>
    <phoneticPr fontId="6"/>
  </si>
  <si>
    <t>❷　ＺＥＨデベロッパー</t>
    <phoneticPr fontId="5"/>
  </si>
  <si>
    <t>❸　建物概要</t>
    <rPh sb="2" eb="4">
      <t>タテモノ</t>
    </rPh>
    <rPh sb="4" eb="6">
      <t>ガイヨウ</t>
    </rPh>
    <phoneticPr fontId="6"/>
  </si>
  <si>
    <t>❹　建物性能</t>
    <rPh sb="2" eb="4">
      <t>タテモノ</t>
    </rPh>
    <rPh sb="4" eb="6">
      <t>セイノウ</t>
    </rPh>
    <phoneticPr fontId="6"/>
  </si>
  <si>
    <t>❺　一次エネルギー計算</t>
    <rPh sb="2" eb="4">
      <t>イチジ</t>
    </rPh>
    <rPh sb="9" eb="11">
      <t>ケイサン</t>
    </rPh>
    <phoneticPr fontId="6"/>
  </si>
  <si>
    <t>　基準値　(ＭＪ/年)</t>
    <rPh sb="1" eb="4">
      <t>キジュンチ</t>
    </rPh>
    <phoneticPr fontId="6"/>
  </si>
  <si>
    <t>　設計値　(ＭＪ/年)</t>
    <rPh sb="1" eb="3">
      <t>セッケイ</t>
    </rPh>
    <rPh sb="3" eb="4">
      <t>チ</t>
    </rPh>
    <phoneticPr fontId="6"/>
  </si>
  <si>
    <t>　削減量　(ＭＪ/年)</t>
    <rPh sb="1" eb="3">
      <t>サクゲン</t>
    </rPh>
    <rPh sb="3" eb="4">
      <t>リョウ</t>
    </rPh>
    <phoneticPr fontId="6"/>
  </si>
  <si>
    <t>　スキーム図で明示すること</t>
    <phoneticPr fontId="6"/>
  </si>
  <si>
    <t>←共同申請の場合は、補助事業における関係、持分、関与の仕方などを</t>
    <rPh sb="1" eb="3">
      <t>キョウドウ</t>
    </rPh>
    <rPh sb="3" eb="5">
      <t>シンセイ</t>
    </rPh>
    <rPh sb="6" eb="8">
      <t>バアイ</t>
    </rPh>
    <rPh sb="10" eb="12">
      <t>ホジョ</t>
    </rPh>
    <rPh sb="12" eb="14">
      <t>ジギョウ</t>
    </rPh>
    <rPh sb="18" eb="20">
      <t>カンケイ</t>
    </rPh>
    <rPh sb="21" eb="23">
      <t>モチブン</t>
    </rPh>
    <rPh sb="24" eb="26">
      <t>カンヨ</t>
    </rPh>
    <rPh sb="27" eb="29">
      <t>シカタ</t>
    </rPh>
    <phoneticPr fontId="5"/>
  </si>
  <si>
    <t>2.2ｋＷ</t>
    <phoneticPr fontId="7"/>
  </si>
  <si>
    <t>2.5ｋＷ</t>
  </si>
  <si>
    <t>2.5ｋＷ</t>
    <phoneticPr fontId="7"/>
  </si>
  <si>
    <t>2.8ｋＷ</t>
  </si>
  <si>
    <t>2.8ｋＷ</t>
    <phoneticPr fontId="7"/>
  </si>
  <si>
    <t>3.6ｋＷ</t>
  </si>
  <si>
    <t>3.6ｋＷ</t>
    <phoneticPr fontId="7"/>
  </si>
  <si>
    <t>4.0ｋＷ</t>
  </si>
  <si>
    <t>4.0ｋＷ</t>
    <phoneticPr fontId="81"/>
  </si>
  <si>
    <t>5.6ｋＷ</t>
  </si>
  <si>
    <t>5.6ｋＷ</t>
    <phoneticPr fontId="81"/>
  </si>
  <si>
    <t>6.3ｋＷ</t>
  </si>
  <si>
    <t>6.3ｋＷ</t>
    <phoneticPr fontId="81"/>
  </si>
  <si>
    <t>7.1ｋＷ以上</t>
    <phoneticPr fontId="81"/>
  </si>
  <si>
    <t>2.2ｋＷ</t>
    <phoneticPr fontId="6"/>
  </si>
  <si>
    <t>7.1ｋＷ以上</t>
    <rPh sb="5" eb="7">
      <t>イジョウ</t>
    </rPh>
    <phoneticPr fontId="6"/>
  </si>
  <si>
    <t>5.6ｋＷ以上</t>
    <rPh sb="5" eb="7">
      <t>イジョウ</t>
    </rPh>
    <phoneticPr fontId="6"/>
  </si>
  <si>
    <t>5.6ｋＷ未満</t>
    <rPh sb="5" eb="7">
      <t>ミマン</t>
    </rPh>
    <phoneticPr fontId="6"/>
  </si>
  <si>
    <t>令和２年度 交付申請時</t>
    <rPh sb="6" eb="8">
      <t>コウフ</t>
    </rPh>
    <rPh sb="8" eb="10">
      <t>シンセイ</t>
    </rPh>
    <rPh sb="10" eb="11">
      <t>ジ</t>
    </rPh>
    <phoneticPr fontId="79"/>
  </si>
  <si>
    <t>◆金額はすべて税抜、小数切り捨てとすること。</t>
    <rPh sb="1" eb="3">
      <t>キンガク</t>
    </rPh>
    <rPh sb="7" eb="8">
      <t>ゼイ</t>
    </rPh>
    <rPh sb="8" eb="9">
      <t>ヌ</t>
    </rPh>
    <rPh sb="10" eb="12">
      <t>ショウスウ</t>
    </rPh>
    <rPh sb="12" eb="13">
      <t>キ</t>
    </rPh>
    <rPh sb="14" eb="15">
      <t>ス</t>
    </rPh>
    <phoneticPr fontId="7"/>
  </si>
  <si>
    <t>令和２年度 交付申請時</t>
    <rPh sb="0" eb="2">
      <t>レイワ</t>
    </rPh>
    <rPh sb="3" eb="5">
      <t>ネンド</t>
    </rPh>
    <rPh sb="6" eb="8">
      <t>コウフ</t>
    </rPh>
    <rPh sb="8" eb="10">
      <t>シンセイ</t>
    </rPh>
    <rPh sb="10" eb="11">
      <t>ジ</t>
    </rPh>
    <phoneticPr fontId="79"/>
  </si>
  <si>
    <t>◆小計・合計・集計欄の数式に影響が出るため行を追加する場合には、項目の先頭や最後ではなく、中程で行の追加をすること</t>
    <phoneticPr fontId="7"/>
  </si>
  <si>
    <t>(例)　2020年　7 月　1 日</t>
    <phoneticPr fontId="7"/>
  </si>
  <si>
    <t>ダクト式第三種非消費電力０.４Ｗ/(㎡/h)以下</t>
    <phoneticPr fontId="81"/>
  </si>
  <si>
    <t>◆定額単価表にない「専有部に係る」補助対象設備については、このシートを用いて明細書を作成すること</t>
    <rPh sb="1" eb="3">
      <t>テイガク</t>
    </rPh>
    <rPh sb="3" eb="5">
      <t>タンカ</t>
    </rPh>
    <rPh sb="5" eb="6">
      <t>ヒョウ</t>
    </rPh>
    <rPh sb="10" eb="13">
      <t>センユウブ</t>
    </rPh>
    <rPh sb="14" eb="15">
      <t>カカワ</t>
    </rPh>
    <rPh sb="17" eb="19">
      <t>ホジョ</t>
    </rPh>
    <rPh sb="19" eb="21">
      <t>タイショウ</t>
    </rPh>
    <rPh sb="21" eb="23">
      <t>セツビ</t>
    </rPh>
    <rPh sb="35" eb="36">
      <t>モチ</t>
    </rPh>
    <rPh sb="38" eb="41">
      <t>メイサイショ</t>
    </rPh>
    <rPh sb="42" eb="44">
      <t>サクセイ</t>
    </rPh>
    <phoneticPr fontId="79"/>
  </si>
  <si>
    <t>◆定額単価表にない「共用部に係る」補助対象設備については、このシートを用いて明細書を作成すること</t>
    <rPh sb="1" eb="3">
      <t>テイガク</t>
    </rPh>
    <rPh sb="3" eb="5">
      <t>タンカ</t>
    </rPh>
    <rPh sb="5" eb="6">
      <t>ヒョウ</t>
    </rPh>
    <rPh sb="10" eb="13">
      <t>キョウヨウブ</t>
    </rPh>
    <rPh sb="14" eb="15">
      <t>カカワ</t>
    </rPh>
    <rPh sb="17" eb="19">
      <t>ホジョ</t>
    </rPh>
    <rPh sb="19" eb="21">
      <t>タイショウ</t>
    </rPh>
    <rPh sb="21" eb="23">
      <t>セツビ</t>
    </rPh>
    <rPh sb="35" eb="36">
      <t>モチ</t>
    </rPh>
    <rPh sb="38" eb="41">
      <t>メイサイショ</t>
    </rPh>
    <rPh sb="42" eb="44">
      <t>サクセイ</t>
    </rPh>
    <phoneticPr fontId="79"/>
  </si>
  <si>
    <t>単年度事業</t>
  </si>
  <si>
    <t>2年度事業（1年目）</t>
  </si>
  <si>
    <t>3年度事業（1年目）</t>
  </si>
  <si>
    <t>4年度事業（1年目）</t>
  </si>
  <si>
    <t>一次エネルギー
消費削減率（％）
（再エネ除く）</t>
    <rPh sb="0" eb="2">
      <t>イチジ</t>
    </rPh>
    <rPh sb="8" eb="10">
      <t>ショウヒ</t>
    </rPh>
    <rPh sb="10" eb="12">
      <t>サクゲン</t>
    </rPh>
    <rPh sb="12" eb="13">
      <t>リツ</t>
    </rPh>
    <rPh sb="18" eb="19">
      <t>サイ</t>
    </rPh>
    <rPh sb="21" eb="22">
      <t>ノゾ</t>
    </rPh>
    <phoneticPr fontId="81"/>
  </si>
  <si>
    <t xml:space="preserve"> 住宅専有部分</t>
    <rPh sb="1" eb="3">
      <t>ジュウタク</t>
    </rPh>
    <rPh sb="3" eb="5">
      <t>センユウ</t>
    </rPh>
    <rPh sb="5" eb="7">
      <t>ブブン</t>
    </rPh>
    <phoneticPr fontId="6"/>
  </si>
  <si>
    <r>
      <t xml:space="preserve">㎡単価(円/㎡）
</t>
    </r>
    <r>
      <rPr>
        <sz val="12"/>
        <color theme="1"/>
        <rFont val="ＭＳ 明朝"/>
        <family val="1"/>
        <charset val="128"/>
      </rPr>
      <t>（補助金の額の合計/住宅専有部分の床面積）</t>
    </r>
    <rPh sb="16" eb="18">
      <t>ゴウケイ</t>
    </rPh>
    <phoneticPr fontId="5"/>
  </si>
  <si>
    <r>
      <t>費用対効果(円/ＭＪ）</t>
    </r>
    <r>
      <rPr>
        <sz val="12"/>
        <color theme="1"/>
        <rFont val="ＭＳ 明朝"/>
        <family val="1"/>
        <charset val="128"/>
      </rPr>
      <t xml:space="preserve">
</t>
    </r>
    <r>
      <rPr>
        <sz val="12"/>
        <color theme="1"/>
        <rFont val="ＭＳ Ｐ明朝"/>
        <family val="1"/>
        <charset val="128"/>
      </rPr>
      <t>（</t>
    </r>
    <r>
      <rPr>
        <sz val="12"/>
        <color theme="1"/>
        <rFont val="ＭＳ 明朝"/>
        <family val="1"/>
        <charset val="128"/>
      </rPr>
      <t>補助金の額の合計/一次エネルギー消費削減量</t>
    </r>
    <r>
      <rPr>
        <sz val="12"/>
        <color theme="1"/>
        <rFont val="ＭＳ Ｐ明朝"/>
        <family val="1"/>
        <charset val="128"/>
      </rPr>
      <t>）</t>
    </r>
    <phoneticPr fontId="5"/>
  </si>
  <si>
    <r>
      <t>　※該当する者は</t>
    </r>
    <r>
      <rPr>
        <b/>
        <sz val="18"/>
        <color rgb="FFFFFF00"/>
        <rFont val="ＭＳ 明朝"/>
        <family val="1"/>
        <charset val="128"/>
      </rPr>
      <t>➒</t>
    </r>
    <r>
      <rPr>
        <b/>
        <sz val="14"/>
        <color rgb="FFFFFF00"/>
        <rFont val="ＭＳ 明朝"/>
        <family val="1"/>
        <charset val="128"/>
      </rPr>
      <t>、</t>
    </r>
    <r>
      <rPr>
        <b/>
        <sz val="18"/>
        <color rgb="FFFFFF00"/>
        <rFont val="ＭＳ 明朝"/>
        <family val="1"/>
        <charset val="128"/>
      </rPr>
      <t>➓</t>
    </r>
    <r>
      <rPr>
        <b/>
        <sz val="14"/>
        <color rgb="FFFFFF00"/>
        <rFont val="ＭＳ 明朝"/>
        <family val="1"/>
        <charset val="128"/>
      </rPr>
      <t>も必須のため、白色だが入力を忘れないこと。</t>
    </r>
    <rPh sb="2" eb="4">
      <t>ガイトウ</t>
    </rPh>
    <rPh sb="6" eb="7">
      <t>モノ</t>
    </rPh>
    <rPh sb="12" eb="14">
      <t>ヒッス</t>
    </rPh>
    <rPh sb="18" eb="20">
      <t>シロイロ</t>
    </rPh>
    <rPh sb="22" eb="24">
      <t>ニュウリョク</t>
    </rPh>
    <rPh sb="25" eb="26">
      <t>ワス</t>
    </rPh>
    <phoneticPr fontId="6"/>
  </si>
  <si>
    <t>❻　補助対象経費・補助金の額</t>
    <rPh sb="2" eb="4">
      <t>ホジョ</t>
    </rPh>
    <rPh sb="4" eb="6">
      <t>タイショウ</t>
    </rPh>
    <rPh sb="6" eb="8">
      <t>ケイヒ</t>
    </rPh>
    <rPh sb="9" eb="12">
      <t>ホジョキン</t>
    </rPh>
    <rPh sb="13" eb="14">
      <t>ガク</t>
    </rPh>
    <phoneticPr fontId="6"/>
  </si>
  <si>
    <t>❼　エネルギー管理体制</t>
    <rPh sb="7" eb="9">
      <t>カンリ</t>
    </rPh>
    <rPh sb="9" eb="11">
      <t>タイセイ</t>
    </rPh>
    <phoneticPr fontId="6"/>
  </si>
  <si>
    <t>❽　レジリエンス強化の対策概要（対策等を行う場合は内容の詳細を記入すること）</t>
    <rPh sb="8" eb="9">
      <t>キョウ</t>
    </rPh>
    <rPh sb="11" eb="13">
      <t>タイサク</t>
    </rPh>
    <rPh sb="13" eb="15">
      <t>ガイヨウ</t>
    </rPh>
    <rPh sb="16" eb="18">
      <t>タイサク</t>
    </rPh>
    <rPh sb="18" eb="19">
      <t>トウ</t>
    </rPh>
    <rPh sb="20" eb="21">
      <t>オコナ</t>
    </rPh>
    <rPh sb="21" eb="23">
      <t>ショウサイ</t>
    </rPh>
    <rPh sb="24" eb="26">
      <t>キニュウ</t>
    </rPh>
    <phoneticPr fontId="6"/>
  </si>
  <si>
    <t>❾　普及促進に向けた広報計画の積極度</t>
    <rPh sb="2" eb="4">
      <t>フキュウ</t>
    </rPh>
    <rPh sb="4" eb="6">
      <t>ソクシン</t>
    </rPh>
    <rPh sb="7" eb="8">
      <t>ム</t>
    </rPh>
    <rPh sb="10" eb="12">
      <t>コウホウ</t>
    </rPh>
    <rPh sb="12" eb="14">
      <t>ケイカク</t>
    </rPh>
    <rPh sb="15" eb="17">
      <t>セッキョク</t>
    </rPh>
    <rPh sb="17" eb="18">
      <t>ド</t>
    </rPh>
    <phoneticPr fontId="6"/>
  </si>
  <si>
    <t>❿　ＺＥＨ-Ｍの実現に資する導入設備等</t>
    <rPh sb="8" eb="10">
      <t>ジツゲン</t>
    </rPh>
    <rPh sb="11" eb="12">
      <t>シ</t>
    </rPh>
    <rPh sb="14" eb="16">
      <t>ドウニュウ</t>
    </rPh>
    <rPh sb="16" eb="18">
      <t>セツビ</t>
    </rPh>
    <rPh sb="18" eb="19">
      <t>ナド</t>
    </rPh>
    <phoneticPr fontId="6"/>
  </si>
  <si>
    <t>5年度事業（1年目）</t>
    <phoneticPr fontId="7"/>
  </si>
  <si>
    <t>1</t>
    <phoneticPr fontId="7"/>
  </si>
  <si>
    <t>2</t>
    <phoneticPr fontId="7"/>
  </si>
  <si>
    <t>3</t>
    <phoneticPr fontId="7"/>
  </si>
  <si>
    <t>4</t>
    <phoneticPr fontId="7"/>
  </si>
  <si>
    <t>5</t>
    <phoneticPr fontId="7"/>
  </si>
  <si>
    <t>(例)　　 　　  　　　　　   　2019 年　　4 月　　1 日</t>
    <rPh sb="24" eb="25">
      <t>ネン</t>
    </rPh>
    <rPh sb="29" eb="30">
      <t>ツキ</t>
    </rPh>
    <rPh sb="34" eb="35">
      <t>ヒ</t>
    </rPh>
    <phoneticPr fontId="5"/>
  </si>
  <si>
    <t>(例)　　 　　  　　　　　   　2020 年   　3 月     31 日</t>
    <rPh sb="24" eb="25">
      <t>ネン</t>
    </rPh>
    <rPh sb="31" eb="32">
      <t>ツキ</t>
    </rPh>
    <rPh sb="40" eb="41">
      <t>ヒ</t>
    </rPh>
    <phoneticPr fontId="5"/>
  </si>
  <si>
    <t>(例)　　 　　　　　　　　　　　　　　10,000,000,000</t>
    <rPh sb="1" eb="2">
      <t>レイ</t>
    </rPh>
    <phoneticPr fontId="5"/>
  </si>
  <si>
    <t>(例)　　 　　　　　　　　　　　　　　10,000,000,001</t>
    <rPh sb="1" eb="2">
      <t>レイ</t>
    </rPh>
    <phoneticPr fontId="5"/>
  </si>
  <si>
    <t>(例)　　 　　　　　　　　　　　　　　10,000,000,002</t>
    <rPh sb="1" eb="2">
      <t>レイ</t>
    </rPh>
    <phoneticPr fontId="5"/>
  </si>
  <si>
    <t>(例)　　 　　　　　　　　　　　　　　10,000,000,003</t>
    <rPh sb="1" eb="2">
      <t>レイ</t>
    </rPh>
    <phoneticPr fontId="5"/>
  </si>
  <si>
    <t>(例)　　 　　　　　　　　　　　　　　10,000,000,004</t>
    <rPh sb="1" eb="2">
      <t>レイ</t>
    </rPh>
    <phoneticPr fontId="5"/>
  </si>
  <si>
    <t>(例)　　 　　　　　　　　　　　　　　10,000,000,005</t>
    <rPh sb="1" eb="2">
      <t>レイ</t>
    </rPh>
    <phoneticPr fontId="5"/>
  </si>
  <si>
    <t>(例)　 　　　　　　　　　　　　　　　20,000,000,000</t>
    <rPh sb="1" eb="2">
      <t>レイ</t>
    </rPh>
    <phoneticPr fontId="5"/>
  </si>
  <si>
    <t>(例)　 　　　　　　　　　　　　　　　20,000,000,001</t>
    <rPh sb="1" eb="2">
      <t>レイ</t>
    </rPh>
    <phoneticPr fontId="5"/>
  </si>
  <si>
    <t>(例)　 　　　　　　　　　　　　　　　20,000,000,002</t>
    <rPh sb="1" eb="2">
      <t>レイ</t>
    </rPh>
    <phoneticPr fontId="5"/>
  </si>
  <si>
    <t>(例)　　 　　　　　　　　　　　　　　20,000,000,003</t>
    <rPh sb="1" eb="2">
      <t>レイ</t>
    </rPh>
    <phoneticPr fontId="5"/>
  </si>
  <si>
    <t>(例)　　 　　　　　　　　　　　　　　20,000,000,004</t>
    <rPh sb="1" eb="2">
      <t>レイ</t>
    </rPh>
    <phoneticPr fontId="5"/>
  </si>
  <si>
    <t>(例)　　 　　　　　　　　　　　　　　20,000,000,005</t>
    <rPh sb="1" eb="2">
      <t>レイ</t>
    </rPh>
    <phoneticPr fontId="5"/>
  </si>
  <si>
    <t>(例) 　　　　  　　　　　   　2019 年　　4 月　　1 日</t>
    <rPh sb="24" eb="25">
      <t>ネン</t>
    </rPh>
    <rPh sb="29" eb="30">
      <t>ツキ</t>
    </rPh>
    <rPh sb="34" eb="35">
      <t>ヒ</t>
    </rPh>
    <phoneticPr fontId="5"/>
  </si>
  <si>
    <t>(例) 　　　　  　　　　　   　2020 年   　3 月     31 日</t>
    <rPh sb="24" eb="25">
      <t>ネン</t>
    </rPh>
    <rPh sb="31" eb="32">
      <t>ツキ</t>
    </rPh>
    <rPh sb="40" eb="41">
      <t>ヒ</t>
    </rPh>
    <phoneticPr fontId="5"/>
  </si>
  <si>
    <t>(例) 　　　　　　　　　　　　　　　　30,000,000,000</t>
    <phoneticPr fontId="5"/>
  </si>
  <si>
    <t>(例) 　　　　　　　　　　　　　　　　30,000,000,001</t>
    <phoneticPr fontId="5"/>
  </si>
  <si>
    <t>(例) 　　　　　　　　　　　　　　　　30,000,000,002</t>
    <phoneticPr fontId="5"/>
  </si>
  <si>
    <t>(例) 　　　　　　　　　　　　　　　　30,000,000,003</t>
    <phoneticPr fontId="5"/>
  </si>
  <si>
    <t>(例) 　　　　　　　　　　　　　　　　30,000,000,004</t>
    <phoneticPr fontId="5"/>
  </si>
  <si>
    <t>(例) 　　　　　　　　　　　　　　　　30,000,000,005</t>
    <phoneticPr fontId="5"/>
  </si>
  <si>
    <t>(例) 　　　　　　　　　　　　　　　　40,000,000,000</t>
    <phoneticPr fontId="5"/>
  </si>
  <si>
    <t>(例) 　　　　　　　　　　　　　　　　40,000,000,001</t>
    <phoneticPr fontId="5"/>
  </si>
  <si>
    <t>(例) 　　　　　　　　　　　　　　　　40,000,000,002</t>
    <phoneticPr fontId="5"/>
  </si>
  <si>
    <t>(例) 　　　　　　　　　　　　　　　　40,000,000,003</t>
    <phoneticPr fontId="5"/>
  </si>
  <si>
    <t>(例) 　　　　　　　　　　　　　　　　40,000,000,004</t>
    <phoneticPr fontId="5"/>
  </si>
  <si>
    <t>(例) 　　　　　　　　　　　　　　　　40,000,000,005</t>
    <phoneticPr fontId="5"/>
  </si>
  <si>
    <t>(例)　　 　　  　　　　　   　2019 年　　4 月　　1 日</t>
    <rPh sb="25" eb="26">
      <t>ネン</t>
    </rPh>
    <rPh sb="30" eb="31">
      <t>ツキヒ</t>
    </rPh>
    <phoneticPr fontId="5"/>
  </si>
  <si>
    <t>(例)　t-kankyo@zeh-m.com</t>
  </si>
  <si>
    <t>(例)　t-nijyumaru@zeh-m.com</t>
  </si>
  <si>
    <t>(例)　j-nijyumaru@zeh-m.com</t>
    <phoneticPr fontId="7"/>
  </si>
  <si>
    <t>(例)　s-nijyumaru@zeh-m.com</t>
    <phoneticPr fontId="7"/>
  </si>
  <si>
    <t>専有部・共用部における設備費・工事費の補助対象経費　総計</t>
    <rPh sb="0" eb="3">
      <t>センユウブ</t>
    </rPh>
    <rPh sb="4" eb="7">
      <t>キョウヨウブ</t>
    </rPh>
    <rPh sb="6" eb="7">
      <t>ブ</t>
    </rPh>
    <rPh sb="11" eb="13">
      <t>セツビ</t>
    </rPh>
    <rPh sb="13" eb="14">
      <t>ヒ</t>
    </rPh>
    <rPh sb="15" eb="18">
      <t>コウジヒ</t>
    </rPh>
    <rPh sb="19" eb="21">
      <t>ホジョ</t>
    </rPh>
    <rPh sb="21" eb="23">
      <t>タイショウ</t>
    </rPh>
    <rPh sb="23" eb="25">
      <t>ケイヒ</t>
    </rPh>
    <rPh sb="26" eb="27">
      <t>ソウ</t>
    </rPh>
    <rPh sb="27" eb="28">
      <t>ケイ</t>
    </rPh>
    <phoneticPr fontId="6"/>
  </si>
  <si>
    <t>提出書類チェックシート</t>
    <rPh sb="0" eb="2">
      <t>テイシュツ</t>
    </rPh>
    <rPh sb="2" eb="4">
      <t>ショルイ</t>
    </rPh>
    <phoneticPr fontId="146"/>
  </si>
  <si>
    <t>提出ファイル形式、書式</t>
    <rPh sb="0" eb="2">
      <t>テイシュツ</t>
    </rPh>
    <phoneticPr fontId="146"/>
  </si>
  <si>
    <t>確認欄</t>
    <rPh sb="0" eb="2">
      <t>カクニン</t>
    </rPh>
    <rPh sb="2" eb="3">
      <t>ラン</t>
    </rPh>
    <phoneticPr fontId="81"/>
  </si>
  <si>
    <t>正本（正）と・副本（副）を作成し、（正）に原本、（副）に「正本」のコピーを綴じていますか</t>
    <rPh sb="0" eb="2">
      <t>セイホン</t>
    </rPh>
    <rPh sb="3" eb="4">
      <t>セイ</t>
    </rPh>
    <rPh sb="7" eb="9">
      <t>フクホン</t>
    </rPh>
    <rPh sb="10" eb="11">
      <t>フク</t>
    </rPh>
    <rPh sb="13" eb="15">
      <t>サクセイ</t>
    </rPh>
    <rPh sb="18" eb="19">
      <t>セイ</t>
    </rPh>
    <rPh sb="21" eb="23">
      <t>ゲンポン</t>
    </rPh>
    <rPh sb="25" eb="26">
      <t>フク</t>
    </rPh>
    <rPh sb="29" eb="31">
      <t>セイホン</t>
    </rPh>
    <rPh sb="37" eb="38">
      <t>ト</t>
    </rPh>
    <phoneticPr fontId="146"/>
  </si>
  <si>
    <t>✔</t>
    <phoneticPr fontId="81"/>
  </si>
  <si>
    <r>
      <t>Ａ４・黒文字・片面印刷で出力(入力箇所の色もとる）を基本とし、出力方法に指定のあるものは指定に準じていますか（</t>
    </r>
    <r>
      <rPr>
        <sz val="8"/>
        <color rgb="FFFF0000"/>
        <rFont val="ＭＳ 明朝"/>
        <family val="1"/>
        <charset val="128"/>
      </rPr>
      <t>※書類によりカラー印刷やＡ３印刷といった指定があるので注意</t>
    </r>
    <r>
      <rPr>
        <sz val="8"/>
        <color theme="1"/>
        <rFont val="ＭＳ 明朝"/>
        <family val="1"/>
        <charset val="128"/>
      </rPr>
      <t>）</t>
    </r>
    <rPh sb="4" eb="5">
      <t>ブン</t>
    </rPh>
    <rPh sb="7" eb="9">
      <t>カタメン</t>
    </rPh>
    <rPh sb="9" eb="11">
      <t>インサツ</t>
    </rPh>
    <rPh sb="15" eb="17">
      <t>ニュウリョク</t>
    </rPh>
    <rPh sb="17" eb="19">
      <t>カショ</t>
    </rPh>
    <rPh sb="26" eb="28">
      <t>キホン</t>
    </rPh>
    <rPh sb="31" eb="33">
      <t>シュツリョク</t>
    </rPh>
    <rPh sb="44" eb="46">
      <t>シテイ</t>
    </rPh>
    <rPh sb="47" eb="48">
      <t>ジュン</t>
    </rPh>
    <rPh sb="56" eb="58">
      <t>ショルイ</t>
    </rPh>
    <rPh sb="64" eb="66">
      <t>インサツ</t>
    </rPh>
    <rPh sb="69" eb="71">
      <t>インサツ</t>
    </rPh>
    <rPh sb="75" eb="77">
      <t>シテイ</t>
    </rPh>
    <rPh sb="82" eb="84">
      <t>チュウイ</t>
    </rPh>
    <phoneticPr fontId="146"/>
  </si>
  <si>
    <t>ファイルの種類、背表紙や表紙の記載事項は適切ですか</t>
    <rPh sb="5" eb="7">
      <t>シュルイ</t>
    </rPh>
    <rPh sb="8" eb="11">
      <t>セビョウシ</t>
    </rPh>
    <rPh sb="12" eb="14">
      <t>ヒョウシ</t>
    </rPh>
    <rPh sb="15" eb="17">
      <t>キサイ</t>
    </rPh>
    <rPh sb="17" eb="19">
      <t>ジコウ</t>
    </rPh>
    <rPh sb="20" eb="22">
      <t>テキセツ</t>
    </rPh>
    <phoneticPr fontId="81"/>
  </si>
  <si>
    <t>提出の必要な書類をすべてファイリングしていますか</t>
    <rPh sb="0" eb="2">
      <t>テイシュツ</t>
    </rPh>
    <rPh sb="3" eb="5">
      <t>ヒツヨウ</t>
    </rPh>
    <rPh sb="6" eb="8">
      <t>ショルイ</t>
    </rPh>
    <phoneticPr fontId="81"/>
  </si>
  <si>
    <r>
      <t>インデックス付の中仕切りがそれぞれの書類の前にファイリングされていますか（</t>
    </r>
    <r>
      <rPr>
        <sz val="8"/>
        <color rgb="FFFF0000"/>
        <rFont val="ＭＳ 明朝"/>
        <family val="1"/>
        <charset val="128"/>
      </rPr>
      <t>※提出書類にはインデックスをつけない</t>
    </r>
    <r>
      <rPr>
        <sz val="8"/>
        <color theme="1"/>
        <rFont val="ＭＳ 明朝"/>
        <family val="1"/>
        <charset val="128"/>
      </rPr>
      <t>）</t>
    </r>
    <rPh sb="6" eb="7">
      <t>ツキ</t>
    </rPh>
    <rPh sb="8" eb="11">
      <t>ナカジキ</t>
    </rPh>
    <rPh sb="18" eb="20">
      <t>ショルイ</t>
    </rPh>
    <rPh sb="21" eb="22">
      <t>マエ</t>
    </rPh>
    <rPh sb="38" eb="40">
      <t>テイシュツ</t>
    </rPh>
    <rPh sb="40" eb="42">
      <t>ショルイ</t>
    </rPh>
    <phoneticPr fontId="81"/>
  </si>
  <si>
    <t>提出不要の書類については、インデックス付の中仕切りと、「該当なし」と記した紙がファイリングされていますか</t>
    <rPh sb="0" eb="2">
      <t>テイシュツ</t>
    </rPh>
    <rPh sb="2" eb="4">
      <t>フヨウ</t>
    </rPh>
    <rPh sb="5" eb="7">
      <t>ショルイ</t>
    </rPh>
    <rPh sb="19" eb="20">
      <t>ツ</t>
    </rPh>
    <rPh sb="21" eb="24">
      <t>ナカジキ</t>
    </rPh>
    <rPh sb="28" eb="30">
      <t>ガイトウ</t>
    </rPh>
    <rPh sb="34" eb="35">
      <t>シル</t>
    </rPh>
    <rPh sb="37" eb="38">
      <t>カミ</t>
    </rPh>
    <phoneticPr fontId="81"/>
  </si>
  <si>
    <t>入力シートの情報が各書類にきちんと反映されていますか</t>
    <rPh sb="0" eb="2">
      <t>ニュウリョク</t>
    </rPh>
    <rPh sb="6" eb="8">
      <t>ジョウホウ</t>
    </rPh>
    <rPh sb="9" eb="12">
      <t>カクショルイ</t>
    </rPh>
    <rPh sb="17" eb="19">
      <t>ハンエイ</t>
    </rPh>
    <phoneticPr fontId="81"/>
  </si>
  <si>
    <t>主な書類等</t>
    <rPh sb="0" eb="1">
      <t>オモ</t>
    </rPh>
    <rPh sb="4" eb="5">
      <t>トウ</t>
    </rPh>
    <phoneticPr fontId="81"/>
  </si>
  <si>
    <t>チェック内容</t>
    <rPh sb="4" eb="6">
      <t>ナイヨウ</t>
    </rPh>
    <phoneticPr fontId="81"/>
  </si>
  <si>
    <t>申請者によるチェック済のものをファイリングしていますか</t>
    <rPh sb="0" eb="3">
      <t>シンセイシャ</t>
    </rPh>
    <rPh sb="10" eb="11">
      <t>スミ</t>
    </rPh>
    <phoneticPr fontId="146"/>
  </si>
  <si>
    <t>①交付
　申請書</t>
    <phoneticPr fontId="81"/>
  </si>
  <si>
    <t>様式第１
交付申請書</t>
    <phoneticPr fontId="81"/>
  </si>
  <si>
    <t>申請者の住所、名称、代表者等名は、商業登記簿と整合がとれていますか（個人の場合は印鑑登録証明書と整合がとれていますか）</t>
    <rPh sb="0" eb="3">
      <t>シンセイシャ</t>
    </rPh>
    <rPh sb="4" eb="6">
      <t>ジュウショ</t>
    </rPh>
    <rPh sb="7" eb="9">
      <t>メイショウ</t>
    </rPh>
    <rPh sb="10" eb="13">
      <t>ダイヒョウシャ</t>
    </rPh>
    <rPh sb="13" eb="14">
      <t>トウ</t>
    </rPh>
    <rPh sb="14" eb="15">
      <t>メイ</t>
    </rPh>
    <rPh sb="17" eb="19">
      <t>ショウギョウ</t>
    </rPh>
    <rPh sb="19" eb="22">
      <t>トウキボ</t>
    </rPh>
    <rPh sb="23" eb="25">
      <t>セイゴウ</t>
    </rPh>
    <rPh sb="34" eb="36">
      <t>コジン</t>
    </rPh>
    <rPh sb="37" eb="39">
      <t>バアイ</t>
    </rPh>
    <rPh sb="40" eb="47">
      <t>インカントウロクショウメイショ</t>
    </rPh>
    <rPh sb="48" eb="50">
      <t>セイゴウ</t>
    </rPh>
    <phoneticPr fontId="81"/>
  </si>
  <si>
    <t>申請者印は登録印を押印し、鮮明な印影ですか</t>
    <rPh sb="0" eb="3">
      <t>シンセイシャ</t>
    </rPh>
    <rPh sb="3" eb="4">
      <t>イン</t>
    </rPh>
    <rPh sb="5" eb="7">
      <t>トウロク</t>
    </rPh>
    <rPh sb="7" eb="8">
      <t>イン</t>
    </rPh>
    <rPh sb="9" eb="11">
      <t>オウイン</t>
    </rPh>
    <rPh sb="13" eb="15">
      <t>センメイ</t>
    </rPh>
    <rPh sb="16" eb="18">
      <t>インエイ</t>
    </rPh>
    <phoneticPr fontId="146"/>
  </si>
  <si>
    <t>補助事業の名称は、補助事業を特定しやすい名称としていますか（個人申請の場合、個人名を補助事業名称に使用しない）</t>
    <rPh sb="0" eb="2">
      <t>ホジョ</t>
    </rPh>
    <rPh sb="2" eb="4">
      <t>ジギョウ</t>
    </rPh>
    <rPh sb="5" eb="7">
      <t>メイショウ</t>
    </rPh>
    <rPh sb="9" eb="11">
      <t>ホジョ</t>
    </rPh>
    <rPh sb="11" eb="13">
      <t>ジギョウ</t>
    </rPh>
    <rPh sb="14" eb="16">
      <t>トクテイ</t>
    </rPh>
    <rPh sb="20" eb="22">
      <t>メイショウ</t>
    </rPh>
    <rPh sb="30" eb="32">
      <t>コジン</t>
    </rPh>
    <rPh sb="32" eb="34">
      <t>シンセイ</t>
    </rPh>
    <rPh sb="35" eb="37">
      <t>バアイ</t>
    </rPh>
    <rPh sb="38" eb="41">
      <t>コジンメイ</t>
    </rPh>
    <rPh sb="42" eb="44">
      <t>ホジョ</t>
    </rPh>
    <rPh sb="44" eb="46">
      <t>ジギョウ</t>
    </rPh>
    <rPh sb="46" eb="48">
      <t>メイショウ</t>
    </rPh>
    <rPh sb="49" eb="51">
      <t>シヨウ</t>
    </rPh>
    <phoneticPr fontId="146"/>
  </si>
  <si>
    <t>完了予定年月日は、
単年度事業は２０２１年１月２２日以前の日付となっていますか
複数年度事業は２０２１年２月１２日以前の日付となっていますか</t>
    <rPh sb="0" eb="2">
      <t>カンリョウ</t>
    </rPh>
    <rPh sb="2" eb="4">
      <t>ヨテイ</t>
    </rPh>
    <rPh sb="4" eb="7">
      <t>ネンガッピ</t>
    </rPh>
    <rPh sb="10" eb="13">
      <t>タンネンド</t>
    </rPh>
    <rPh sb="13" eb="15">
      <t>ジギョウ</t>
    </rPh>
    <rPh sb="20" eb="21">
      <t>ネン</t>
    </rPh>
    <rPh sb="22" eb="23">
      <t>ガツ</t>
    </rPh>
    <rPh sb="25" eb="26">
      <t>ニチ</t>
    </rPh>
    <rPh sb="26" eb="28">
      <t>イゼン</t>
    </rPh>
    <rPh sb="29" eb="31">
      <t>ヒヅケ</t>
    </rPh>
    <rPh sb="40" eb="42">
      <t>フクスウ</t>
    </rPh>
    <rPh sb="42" eb="44">
      <t>ネンド</t>
    </rPh>
    <rPh sb="44" eb="46">
      <t>ジギョウ</t>
    </rPh>
    <rPh sb="51" eb="52">
      <t>ネン</t>
    </rPh>
    <rPh sb="53" eb="54">
      <t>ガツ</t>
    </rPh>
    <rPh sb="56" eb="57">
      <t>ニチ</t>
    </rPh>
    <rPh sb="57" eb="59">
      <t>イゼン</t>
    </rPh>
    <rPh sb="60" eb="62">
      <t>ヒヅケ</t>
    </rPh>
    <phoneticPr fontId="146"/>
  </si>
  <si>
    <t>最終年度の事業完了予定日は
２～５年度事業は最終年度の１月２２日以前の日付となっていますか</t>
    <rPh sb="0" eb="2">
      <t>サイシュウ</t>
    </rPh>
    <rPh sb="2" eb="4">
      <t>ネンド</t>
    </rPh>
    <rPh sb="5" eb="7">
      <t>ジギョウ</t>
    </rPh>
    <rPh sb="7" eb="9">
      <t>カンリョウ</t>
    </rPh>
    <rPh sb="9" eb="11">
      <t>ヨテイ</t>
    </rPh>
    <rPh sb="11" eb="12">
      <t>ビ</t>
    </rPh>
    <rPh sb="17" eb="19">
      <t>ネンド</t>
    </rPh>
    <rPh sb="19" eb="21">
      <t>ジギョウ</t>
    </rPh>
    <rPh sb="22" eb="24">
      <t>サイシュウ</t>
    </rPh>
    <rPh sb="24" eb="26">
      <t>ネンド</t>
    </rPh>
    <rPh sb="28" eb="29">
      <t>ガツ</t>
    </rPh>
    <rPh sb="31" eb="32">
      <t>ニチ</t>
    </rPh>
    <rPh sb="32" eb="34">
      <t>イゼン</t>
    </rPh>
    <rPh sb="35" eb="37">
      <t>ヒヅケ</t>
    </rPh>
    <phoneticPr fontId="146"/>
  </si>
  <si>
    <t>別紙１</t>
    <phoneticPr fontId="149"/>
  </si>
  <si>
    <t>７．「補助対象経費総括表（まとめ）」の金額と整合がとれていますか</t>
    <rPh sb="3" eb="5">
      <t>ホジョ</t>
    </rPh>
    <rPh sb="5" eb="7">
      <t>タイショウ</t>
    </rPh>
    <rPh sb="7" eb="9">
      <t>ケイヒ</t>
    </rPh>
    <rPh sb="9" eb="12">
      <t>ソウカツヒョウ</t>
    </rPh>
    <rPh sb="19" eb="21">
      <t>キンガク</t>
    </rPh>
    <rPh sb="22" eb="24">
      <t>セイゴウ</t>
    </rPh>
    <phoneticPr fontId="81"/>
  </si>
  <si>
    <t>別紙３</t>
    <phoneticPr fontId="81"/>
  </si>
  <si>
    <t>商業登記簿に記載の役員情報と整合がとれていますか</t>
    <rPh sb="0" eb="2">
      <t>ショウギョウ</t>
    </rPh>
    <rPh sb="2" eb="5">
      <t>トウキボ</t>
    </rPh>
    <rPh sb="9" eb="11">
      <t>ヤクイン</t>
    </rPh>
    <rPh sb="11" eb="13">
      <t>ジョウホウ</t>
    </rPh>
    <phoneticPr fontId="146"/>
  </si>
  <si>
    <t>欄外の注意書きの通りに記載されていますか</t>
    <rPh sb="0" eb="2">
      <t>ランガイ</t>
    </rPh>
    <rPh sb="3" eb="6">
      <t>チュウイガ</t>
    </rPh>
    <rPh sb="8" eb="9">
      <t>トオ</t>
    </rPh>
    <rPh sb="11" eb="13">
      <t>キサイ</t>
    </rPh>
    <phoneticPr fontId="146"/>
  </si>
  <si>
    <t>②誓約書</t>
    <rPh sb="1" eb="4">
      <t>セイヤクショ</t>
    </rPh>
    <phoneticPr fontId="149"/>
  </si>
  <si>
    <t>様式第１「交付申請書」と同一の印で押印されていますか
（共同申請の場合は申請者ごとに提出する）</t>
    <rPh sb="0" eb="2">
      <t>ヨウシキ</t>
    </rPh>
    <rPh sb="2" eb="3">
      <t>ダイ</t>
    </rPh>
    <rPh sb="5" eb="7">
      <t>コウフ</t>
    </rPh>
    <rPh sb="7" eb="10">
      <t>シンセイショ</t>
    </rPh>
    <rPh sb="12" eb="14">
      <t>ドウイツ</t>
    </rPh>
    <rPh sb="15" eb="16">
      <t>イン</t>
    </rPh>
    <rPh sb="17" eb="19">
      <t>オウイン</t>
    </rPh>
    <rPh sb="28" eb="30">
      <t>キョウドウ</t>
    </rPh>
    <rPh sb="30" eb="32">
      <t>シンセイ</t>
    </rPh>
    <rPh sb="33" eb="35">
      <t>バアイ</t>
    </rPh>
    <rPh sb="36" eb="39">
      <t>シンセイシャ</t>
    </rPh>
    <rPh sb="42" eb="44">
      <t>テイシュツ</t>
    </rPh>
    <phoneticPr fontId="146"/>
  </si>
  <si>
    <t>③実施
　計画書</t>
    <phoneticPr fontId="81"/>
  </si>
  <si>
    <t>１．申請者の詳細</t>
    <rPh sb="2" eb="5">
      <t>シンセイシャ</t>
    </rPh>
    <rPh sb="6" eb="8">
      <t>ショウサイ</t>
    </rPh>
    <phoneticPr fontId="149"/>
  </si>
  <si>
    <t>記入（入力）した情報に誤りや抜け漏れはありませんか</t>
    <phoneticPr fontId="81"/>
  </si>
  <si>
    <t>２．全体概要</t>
    <rPh sb="2" eb="4">
      <t>ゼンタイ</t>
    </rPh>
    <rPh sb="4" eb="6">
      <t>ガイヨウ</t>
    </rPh>
    <phoneticPr fontId="149"/>
  </si>
  <si>
    <t>Ａ３カラーで印刷されていますか</t>
    <rPh sb="6" eb="8">
      <t>インサツ</t>
    </rPh>
    <phoneticPr fontId="81"/>
  </si>
  <si>
    <t>３．補助事業概要図</t>
    <rPh sb="2" eb="4">
      <t>ホジョ</t>
    </rPh>
    <rPh sb="4" eb="6">
      <t>ジギョウ</t>
    </rPh>
    <rPh sb="6" eb="8">
      <t>ガイヨウ</t>
    </rPh>
    <rPh sb="8" eb="9">
      <t>ズ</t>
    </rPh>
    <phoneticPr fontId="149"/>
  </si>
  <si>
    <t>事業年度ごとの色分けが正しくされていますか</t>
    <rPh sb="0" eb="2">
      <t>ジギョウ</t>
    </rPh>
    <rPh sb="2" eb="4">
      <t>ネンド</t>
    </rPh>
    <rPh sb="7" eb="9">
      <t>イロワ</t>
    </rPh>
    <rPh sb="11" eb="12">
      <t>タダ</t>
    </rPh>
    <phoneticPr fontId="81"/>
  </si>
  <si>
    <t>４．事業予定
５．補助事業実施体制</t>
    <phoneticPr fontId="81"/>
  </si>
  <si>
    <t>実施体制内に、公募要領Ｐ１１の２－１（３）の①②のいずれであるかが明示されていますか</t>
    <rPh sb="0" eb="2">
      <t>ジッシ</t>
    </rPh>
    <rPh sb="2" eb="4">
      <t>タイセイ</t>
    </rPh>
    <rPh sb="4" eb="5">
      <t>ナイ</t>
    </rPh>
    <rPh sb="7" eb="9">
      <t>コウボ</t>
    </rPh>
    <rPh sb="9" eb="11">
      <t>ヨウリョウ</t>
    </rPh>
    <rPh sb="33" eb="35">
      <t>メイジ</t>
    </rPh>
    <phoneticPr fontId="81"/>
  </si>
  <si>
    <t>実施体制がわかりやすく図示されていますか</t>
    <rPh sb="0" eb="2">
      <t>ジッシ</t>
    </rPh>
    <rPh sb="2" eb="4">
      <t>タイセイ</t>
    </rPh>
    <rPh sb="11" eb="13">
      <t>ズシ</t>
    </rPh>
    <phoneticPr fontId="81"/>
  </si>
  <si>
    <t>６．住戸情報入力</t>
    <phoneticPr fontId="81"/>
  </si>
  <si>
    <t>入力漏れがないか最終確認を行いましたか
※入力漏れがあると正しく補助金額が算出されないので必ず確認すること</t>
    <rPh sb="0" eb="2">
      <t>ニュウリョク</t>
    </rPh>
    <rPh sb="2" eb="3">
      <t>モ</t>
    </rPh>
    <rPh sb="8" eb="10">
      <t>サイシュウ</t>
    </rPh>
    <rPh sb="10" eb="12">
      <t>カクニン</t>
    </rPh>
    <rPh sb="13" eb="14">
      <t>オコナ</t>
    </rPh>
    <rPh sb="21" eb="23">
      <t>ニュウリョク</t>
    </rPh>
    <rPh sb="23" eb="24">
      <t>モ</t>
    </rPh>
    <rPh sb="29" eb="30">
      <t>タダ</t>
    </rPh>
    <rPh sb="32" eb="34">
      <t>ホジョ</t>
    </rPh>
    <rPh sb="34" eb="36">
      <t>キンガク</t>
    </rPh>
    <rPh sb="37" eb="39">
      <t>サンシュツ</t>
    </rPh>
    <rPh sb="45" eb="46">
      <t>カナラ</t>
    </rPh>
    <rPh sb="47" eb="49">
      <t>カクニン</t>
    </rPh>
    <phoneticPr fontId="81"/>
  </si>
  <si>
    <t>７．補助対象経費総括表
　（まとめ）</t>
    <phoneticPr fontId="81"/>
  </si>
  <si>
    <t>補助対象経費の算出漏れがないか、申請者自身で検算を行いましたか</t>
    <rPh sb="0" eb="2">
      <t>ホジョ</t>
    </rPh>
    <rPh sb="2" eb="4">
      <t>タイショウ</t>
    </rPh>
    <rPh sb="4" eb="6">
      <t>ケイヒ</t>
    </rPh>
    <rPh sb="7" eb="9">
      <t>サンシュツ</t>
    </rPh>
    <rPh sb="9" eb="10">
      <t>モ</t>
    </rPh>
    <rPh sb="16" eb="19">
      <t>シンセイシャ</t>
    </rPh>
    <rPh sb="19" eb="21">
      <t>ジシン</t>
    </rPh>
    <rPh sb="22" eb="24">
      <t>ケンザン</t>
    </rPh>
    <rPh sb="25" eb="26">
      <t>オコナ</t>
    </rPh>
    <phoneticPr fontId="81"/>
  </si>
  <si>
    <t>８-１～５．補助対象経費総括表（１年目）（２年目）（３年目）（４年目）（５年目）</t>
    <phoneticPr fontId="81"/>
  </si>
  <si>
    <t>９-１～２．費用明細書
　（専有部）（共用部）</t>
    <phoneticPr fontId="81"/>
  </si>
  <si>
    <t>定額単価表にない補助対象設備を導入する場合、入力し、申請者自身で検算を行いましたか</t>
    <rPh sb="0" eb="2">
      <t>テイガク</t>
    </rPh>
    <rPh sb="2" eb="4">
      <t>タンカ</t>
    </rPh>
    <rPh sb="4" eb="5">
      <t>オモテ</t>
    </rPh>
    <rPh sb="8" eb="10">
      <t>ホジョ</t>
    </rPh>
    <rPh sb="10" eb="12">
      <t>タイショウ</t>
    </rPh>
    <rPh sb="12" eb="14">
      <t>セツビ</t>
    </rPh>
    <rPh sb="15" eb="17">
      <t>ドウニュウ</t>
    </rPh>
    <rPh sb="19" eb="21">
      <t>バアイ</t>
    </rPh>
    <rPh sb="22" eb="24">
      <t>ニュウリョク</t>
    </rPh>
    <rPh sb="35" eb="36">
      <t>オコナ</t>
    </rPh>
    <phoneticPr fontId="81"/>
  </si>
  <si>
    <t>９-３．設計費費用明細書</t>
    <phoneticPr fontId="81"/>
  </si>
  <si>
    <t>交付決定後に行うエネルギー計算に係る費用を算出する場合に入力し、申請者自身で検算を行いましたか</t>
    <rPh sb="0" eb="2">
      <t>コウフ</t>
    </rPh>
    <rPh sb="2" eb="4">
      <t>ケッテイ</t>
    </rPh>
    <rPh sb="4" eb="5">
      <t>ゴ</t>
    </rPh>
    <rPh sb="6" eb="7">
      <t>オコナ</t>
    </rPh>
    <rPh sb="13" eb="15">
      <t>ケイサン</t>
    </rPh>
    <rPh sb="16" eb="17">
      <t>カカワ</t>
    </rPh>
    <rPh sb="18" eb="20">
      <t>ヒヨウ</t>
    </rPh>
    <rPh sb="21" eb="23">
      <t>サンシュツ</t>
    </rPh>
    <rPh sb="25" eb="27">
      <t>バアイ</t>
    </rPh>
    <rPh sb="28" eb="30">
      <t>ニュウリョク</t>
    </rPh>
    <rPh sb="32" eb="35">
      <t>シンセイシャ</t>
    </rPh>
    <rPh sb="35" eb="37">
      <t>ジシン</t>
    </rPh>
    <rPh sb="38" eb="40">
      <t>ケンザン</t>
    </rPh>
    <rPh sb="41" eb="42">
      <t>オコナ</t>
    </rPh>
    <phoneticPr fontId="81"/>
  </si>
  <si>
    <t>１０．エネルギー計測計画図</t>
    <rPh sb="8" eb="10">
      <t>ケイソク</t>
    </rPh>
    <rPh sb="10" eb="12">
      <t>ケイカク</t>
    </rPh>
    <rPh sb="12" eb="13">
      <t>ズ</t>
    </rPh>
    <phoneticPr fontId="81"/>
  </si>
  <si>
    <t>Ａ４カラーで印刷されていますか</t>
    <rPh sb="6" eb="8">
      <t>インサツ</t>
    </rPh>
    <phoneticPr fontId="81"/>
  </si>
  <si>
    <t>見やすくわかりやすい図で示されていますか</t>
    <rPh sb="0" eb="1">
      <t>ミ</t>
    </rPh>
    <rPh sb="10" eb="11">
      <t>ズ</t>
    </rPh>
    <rPh sb="12" eb="13">
      <t>シメ</t>
    </rPh>
    <phoneticPr fontId="81"/>
  </si>
  <si>
    <t>１１．事業実施工程表</t>
    <rPh sb="3" eb="5">
      <t>ジギョウ</t>
    </rPh>
    <rPh sb="5" eb="7">
      <t>ジッシ</t>
    </rPh>
    <rPh sb="7" eb="10">
      <t>コウテイヒョウ</t>
    </rPh>
    <phoneticPr fontId="149"/>
  </si>
  <si>
    <t>次の各日程は、工程表内に明示されていますか</t>
    <rPh sb="0" eb="1">
      <t>ツギ</t>
    </rPh>
    <rPh sb="2" eb="3">
      <t>カク</t>
    </rPh>
    <rPh sb="3" eb="5">
      <t>ニッテイ</t>
    </rPh>
    <phoneticPr fontId="81"/>
  </si>
  <si>
    <t>　・ＢＥＬＳ評価証取得予定日（初年度）</t>
    <rPh sb="15" eb="18">
      <t>ショネンド</t>
    </rPh>
    <phoneticPr fontId="81"/>
  </si>
  <si>
    <t>　・各年度の補助事業開始予定日</t>
    <phoneticPr fontId="81"/>
  </si>
  <si>
    <t>　・各年度の補助対象工事完了予定日</t>
    <rPh sb="2" eb="5">
      <t>カクネンド</t>
    </rPh>
    <phoneticPr fontId="81"/>
  </si>
  <si>
    <t>　・各年度の補助事業完了日</t>
    <rPh sb="2" eb="5">
      <t>カクネンド</t>
    </rPh>
    <phoneticPr fontId="81"/>
  </si>
  <si>
    <t>　・当該年度の実績報告書提出予定日</t>
    <rPh sb="2" eb="4">
      <t>トウガイ</t>
    </rPh>
    <rPh sb="4" eb="6">
      <t>ネンド</t>
    </rPh>
    <phoneticPr fontId="81"/>
  </si>
  <si>
    <t>　・年度間の補助事業着手不可期間</t>
    <phoneticPr fontId="81"/>
  </si>
  <si>
    <t>　・分譲の場合、事業者から購入者への引き渡し開始予定日</t>
    <phoneticPr fontId="81"/>
  </si>
  <si>
    <t>様式第１「交付申請書」や４．「事業予定」と日程の整合がとれていますか</t>
    <rPh sb="0" eb="2">
      <t>ヨウシキ</t>
    </rPh>
    <rPh sb="2" eb="3">
      <t>ダイ</t>
    </rPh>
    <rPh sb="5" eb="7">
      <t>コウフ</t>
    </rPh>
    <rPh sb="7" eb="10">
      <t>シンセイショ</t>
    </rPh>
    <rPh sb="21" eb="23">
      <t>ニッテイ</t>
    </rPh>
    <rPh sb="24" eb="26">
      <t>セイゴウ</t>
    </rPh>
    <phoneticPr fontId="81"/>
  </si>
  <si>
    <t>定額単価を用いない設備を導入する場合、添付されていますか</t>
    <rPh sb="19" eb="21">
      <t>テンプ</t>
    </rPh>
    <phoneticPr fontId="81"/>
  </si>
  <si>
    <t>具体的にわかりやすく、漏れなく示されていますか</t>
    <rPh sb="0" eb="3">
      <t>グタイテキ</t>
    </rPh>
    <rPh sb="11" eb="12">
      <t>モ</t>
    </rPh>
    <rPh sb="15" eb="16">
      <t>シメ</t>
    </rPh>
    <phoneticPr fontId="81"/>
  </si>
  <si>
    <t>④財務資料</t>
    <rPh sb="1" eb="3">
      <t>ザイム</t>
    </rPh>
    <rPh sb="3" eb="5">
      <t>シリョウ</t>
    </rPh>
    <phoneticPr fontId="81"/>
  </si>
  <si>
    <t>財務諸表・決算短信表等</t>
    <rPh sb="0" eb="2">
      <t>ザイム</t>
    </rPh>
    <rPh sb="2" eb="4">
      <t>ショヒョウ</t>
    </rPh>
    <rPh sb="5" eb="7">
      <t>ケッサン</t>
    </rPh>
    <rPh sb="7" eb="9">
      <t>タンシン</t>
    </rPh>
    <rPh sb="9" eb="10">
      <t>ヒョウ</t>
    </rPh>
    <rPh sb="10" eb="11">
      <t>ナド</t>
    </rPh>
    <phoneticPr fontId="81"/>
  </si>
  <si>
    <t>直近３年分の資料の写しが添付されていますか</t>
    <rPh sb="0" eb="2">
      <t>チョッキン</t>
    </rPh>
    <rPh sb="3" eb="5">
      <t>ネンブン</t>
    </rPh>
    <rPh sb="6" eb="8">
      <t>シリョウ</t>
    </rPh>
    <rPh sb="9" eb="10">
      <t>ウツ</t>
    </rPh>
    <rPh sb="12" eb="14">
      <t>テンプ</t>
    </rPh>
    <phoneticPr fontId="81"/>
  </si>
  <si>
    <t>土地登記簿</t>
    <phoneticPr fontId="81"/>
  </si>
  <si>
    <t>補助対象建築物を建設する土地の登記簿の写し（発行日から３ヵ月以内のもの）を添付していますか（登記情報提供サービスの出力可）</t>
    <rPh sb="0" eb="2">
      <t>ホジョ</t>
    </rPh>
    <rPh sb="2" eb="4">
      <t>タイショウ</t>
    </rPh>
    <rPh sb="4" eb="7">
      <t>ケンチクブツ</t>
    </rPh>
    <rPh sb="8" eb="10">
      <t>ケンセツ</t>
    </rPh>
    <rPh sb="12" eb="14">
      <t>トチ</t>
    </rPh>
    <rPh sb="15" eb="18">
      <t>トウキボ</t>
    </rPh>
    <rPh sb="19" eb="20">
      <t>ウツ</t>
    </rPh>
    <rPh sb="22" eb="24">
      <t>ハッコウ</t>
    </rPh>
    <rPh sb="24" eb="25">
      <t>ビ</t>
    </rPh>
    <rPh sb="29" eb="30">
      <t>ゲツ</t>
    </rPh>
    <rPh sb="30" eb="32">
      <t>イナイ</t>
    </rPh>
    <rPh sb="37" eb="39">
      <t>テンプ</t>
    </rPh>
    <rPh sb="46" eb="48">
      <t>トウキ</t>
    </rPh>
    <rPh sb="48" eb="50">
      <t>ジョウホウ</t>
    </rPh>
    <phoneticPr fontId="81"/>
  </si>
  <si>
    <t>土地賃貸契約書</t>
    <phoneticPr fontId="81"/>
  </si>
  <si>
    <t>借地の場合、土地賃貸契約書の写しを添付し、契約期間にマーカーをひいていますか</t>
    <rPh sb="0" eb="2">
      <t>シャクチ</t>
    </rPh>
    <rPh sb="3" eb="5">
      <t>バアイ</t>
    </rPh>
    <rPh sb="6" eb="8">
      <t>トチ</t>
    </rPh>
    <rPh sb="8" eb="10">
      <t>チンタイ</t>
    </rPh>
    <rPh sb="10" eb="12">
      <t>ケイヤク</t>
    </rPh>
    <rPh sb="12" eb="13">
      <t>ショ</t>
    </rPh>
    <rPh sb="14" eb="15">
      <t>ウツ</t>
    </rPh>
    <rPh sb="17" eb="19">
      <t>テンプ</t>
    </rPh>
    <rPh sb="21" eb="23">
      <t>ケイヤク</t>
    </rPh>
    <rPh sb="23" eb="25">
      <t>キカン</t>
    </rPh>
    <phoneticPr fontId="81"/>
  </si>
  <si>
    <t>⑥確認済証</t>
    <rPh sb="1" eb="3">
      <t>カクニン</t>
    </rPh>
    <rPh sb="3" eb="4">
      <t>スミ</t>
    </rPh>
    <rPh sb="4" eb="5">
      <t>ショウ</t>
    </rPh>
    <phoneticPr fontId="81"/>
  </si>
  <si>
    <t>確認済証</t>
    <rPh sb="0" eb="2">
      <t>カクニン</t>
    </rPh>
    <rPh sb="2" eb="3">
      <t>スミ</t>
    </rPh>
    <rPh sb="3" eb="4">
      <t>ショウ</t>
    </rPh>
    <phoneticPr fontId="81"/>
  </si>
  <si>
    <t>補助対象建築物の確認済証の写しを添付していますか
未取得の場合は、その旨と取得時期を記載した紙を添付していますか</t>
    <rPh sb="0" eb="2">
      <t>ホジョ</t>
    </rPh>
    <rPh sb="2" eb="4">
      <t>タイショウ</t>
    </rPh>
    <rPh sb="4" eb="7">
      <t>ケンチクブツ</t>
    </rPh>
    <rPh sb="8" eb="10">
      <t>カクニン</t>
    </rPh>
    <rPh sb="10" eb="11">
      <t>スミ</t>
    </rPh>
    <rPh sb="11" eb="12">
      <t>ショウ</t>
    </rPh>
    <rPh sb="13" eb="14">
      <t>ウツ</t>
    </rPh>
    <rPh sb="16" eb="18">
      <t>テンプ</t>
    </rPh>
    <rPh sb="25" eb="26">
      <t>ミ</t>
    </rPh>
    <rPh sb="26" eb="28">
      <t>シュトク</t>
    </rPh>
    <rPh sb="29" eb="31">
      <t>バアイ</t>
    </rPh>
    <rPh sb="35" eb="36">
      <t>ムネ</t>
    </rPh>
    <rPh sb="37" eb="39">
      <t>シュトク</t>
    </rPh>
    <rPh sb="39" eb="41">
      <t>ジキ</t>
    </rPh>
    <rPh sb="42" eb="44">
      <t>キサイ</t>
    </rPh>
    <rPh sb="46" eb="47">
      <t>カミ</t>
    </rPh>
    <rPh sb="48" eb="50">
      <t>テンプ</t>
    </rPh>
    <phoneticPr fontId="81"/>
  </si>
  <si>
    <t>⑦建物図面</t>
    <rPh sb="1" eb="3">
      <t>タテモノ</t>
    </rPh>
    <rPh sb="3" eb="5">
      <t>ズメン</t>
    </rPh>
    <phoneticPr fontId="81"/>
  </si>
  <si>
    <t>各種図面</t>
    <rPh sb="0" eb="2">
      <t>カクシュ</t>
    </rPh>
    <rPh sb="2" eb="4">
      <t>ズメン</t>
    </rPh>
    <phoneticPr fontId="81"/>
  </si>
  <si>
    <t>必要な図面を抜けなくすべて添付されていますか</t>
    <rPh sb="0" eb="2">
      <t>ヒツヨウ</t>
    </rPh>
    <rPh sb="3" eb="5">
      <t>ズメン</t>
    </rPh>
    <rPh sb="6" eb="7">
      <t>ヌ</t>
    </rPh>
    <rPh sb="13" eb="15">
      <t>テンプ</t>
    </rPh>
    <phoneticPr fontId="81"/>
  </si>
  <si>
    <t>補助対象設備は導入事業年度の指定色にマーキングされていますか</t>
    <rPh sb="0" eb="2">
      <t>ホジョ</t>
    </rPh>
    <rPh sb="2" eb="4">
      <t>タイショウ</t>
    </rPh>
    <rPh sb="4" eb="6">
      <t>セツビ</t>
    </rPh>
    <rPh sb="7" eb="9">
      <t>ドウニュウ</t>
    </rPh>
    <rPh sb="9" eb="11">
      <t>ジギョウ</t>
    </rPh>
    <rPh sb="11" eb="13">
      <t>ネンド</t>
    </rPh>
    <rPh sb="14" eb="16">
      <t>シテイ</t>
    </rPh>
    <rPh sb="16" eb="17">
      <t>イロ</t>
    </rPh>
    <phoneticPr fontId="81"/>
  </si>
  <si>
    <t>⑧設計図</t>
    <rPh sb="1" eb="4">
      <t>セッケイズ</t>
    </rPh>
    <phoneticPr fontId="81"/>
  </si>
  <si>
    <t>断熱/空調/給湯/換気/照明/太陽光発電設備/蓄電システム/HEMS/MEMS/その他</t>
    <phoneticPr fontId="81"/>
  </si>
  <si>
    <t>定額単価を用いない設備を導入する場合は、設備ごとに機器表/仕様書またはカタログ等が添付されていますか</t>
    <rPh sb="41" eb="43">
      <t>テンプ</t>
    </rPh>
    <phoneticPr fontId="81"/>
  </si>
  <si>
    <t>設備工事ごとに編集し、カラー印刷していますか</t>
    <phoneticPr fontId="81"/>
  </si>
  <si>
    <t>⑨商業
　登記簿等</t>
    <rPh sb="1" eb="3">
      <t>ショウギョウ</t>
    </rPh>
    <rPh sb="5" eb="8">
      <t>トウキボ</t>
    </rPh>
    <rPh sb="8" eb="9">
      <t>トウ</t>
    </rPh>
    <phoneticPr fontId="149"/>
  </si>
  <si>
    <t>現在事項全部証明書</t>
    <rPh sb="0" eb="2">
      <t>ゲンザイ</t>
    </rPh>
    <rPh sb="2" eb="4">
      <t>ジコウ</t>
    </rPh>
    <rPh sb="4" eb="6">
      <t>ゼンブ</t>
    </rPh>
    <rPh sb="6" eb="9">
      <t>ショウメイショ</t>
    </rPh>
    <phoneticPr fontId="149"/>
  </si>
  <si>
    <t>発行から３ヵ月以内の写しが添付されていますか（登記情報提供サービスの出力可）</t>
    <rPh sb="0" eb="2">
      <t>ハッコウ</t>
    </rPh>
    <rPh sb="7" eb="9">
      <t>イナイ</t>
    </rPh>
    <rPh sb="10" eb="11">
      <t>ウツ</t>
    </rPh>
    <rPh sb="23" eb="25">
      <t>トウキ</t>
    </rPh>
    <phoneticPr fontId="146"/>
  </si>
  <si>
    <t>⑪CD-ROM</t>
    <phoneticPr fontId="149"/>
  </si>
  <si>
    <t>申請書類リストの「データ提出」の区分が「●」であるデータをエクセルのまま収録しましたか（PDF不可）</t>
    <rPh sb="0" eb="2">
      <t>シンセイ</t>
    </rPh>
    <rPh sb="2" eb="4">
      <t>ショルイ</t>
    </rPh>
    <rPh sb="12" eb="14">
      <t>テイシュツ</t>
    </rPh>
    <rPh sb="16" eb="18">
      <t>クブン</t>
    </rPh>
    <phoneticPr fontId="81"/>
  </si>
  <si>
    <t>CD-ROM表面に補助事業の名称と補助事業者名が明記されていますか</t>
    <rPh sb="6" eb="8">
      <t>ヒョウメン</t>
    </rPh>
    <rPh sb="9" eb="11">
      <t>ホジョ</t>
    </rPh>
    <rPh sb="11" eb="13">
      <t>ジギョウ</t>
    </rPh>
    <rPh sb="14" eb="16">
      <t>メイショウ</t>
    </rPh>
    <rPh sb="17" eb="19">
      <t>ホジョ</t>
    </rPh>
    <rPh sb="19" eb="21">
      <t>ジギョウ</t>
    </rPh>
    <rPh sb="21" eb="22">
      <t>シャ</t>
    </rPh>
    <rPh sb="22" eb="23">
      <t>メイ</t>
    </rPh>
    <rPh sb="24" eb="26">
      <t>メイキ</t>
    </rPh>
    <phoneticPr fontId="146"/>
  </si>
  <si>
    <t>(例)　2020年　9 月　19日</t>
    <phoneticPr fontId="7"/>
  </si>
  <si>
    <t>(例)　2021年　2 月　12日</t>
  </si>
  <si>
    <t>(例)　2021年　2 月　19日</t>
    <phoneticPr fontId="7"/>
  </si>
  <si>
    <t>(例)　2年度事業（1年目）</t>
    <phoneticPr fontId="7"/>
  </si>
  <si>
    <t>-</t>
    <phoneticPr fontId="7"/>
  </si>
  <si>
    <t>チェックリスト</t>
    <phoneticPr fontId="7"/>
  </si>
  <si>
    <t>提出書類チェックシート</t>
    <rPh sb="0" eb="2">
      <t>テイシュツ</t>
    </rPh>
    <rPh sb="2" eb="4">
      <t>ショルイ</t>
    </rPh>
    <phoneticPr fontId="7"/>
  </si>
  <si>
    <t>⑤土地登記
　簿等</t>
    <rPh sb="1" eb="3">
      <t>トチ</t>
    </rPh>
    <rPh sb="3" eb="5">
      <t>トウキ</t>
    </rPh>
    <rPh sb="7" eb="8">
      <t>ボ</t>
    </rPh>
    <rPh sb="8" eb="9">
      <t>トウ</t>
    </rPh>
    <phoneticPr fontId="81"/>
  </si>
  <si>
    <t>定額単価積み上げ方式を用いない設備を導入する場合は「9-1～3．費用明細書」と併せて必ず提出すること</t>
    <rPh sb="0" eb="2">
      <t>テイガク</t>
    </rPh>
    <rPh sb="2" eb="4">
      <t>タンカ</t>
    </rPh>
    <rPh sb="4" eb="5">
      <t>ツ</t>
    </rPh>
    <rPh sb="6" eb="7">
      <t>ア</t>
    </rPh>
    <rPh sb="8" eb="10">
      <t>ホウシキ</t>
    </rPh>
    <rPh sb="11" eb="12">
      <t>モチ</t>
    </rPh>
    <rPh sb="15" eb="17">
      <t>セツビ</t>
    </rPh>
    <rPh sb="18" eb="20">
      <t>ドウニュウ</t>
    </rPh>
    <rPh sb="22" eb="24">
      <t>バアイ</t>
    </rPh>
    <rPh sb="32" eb="34">
      <t>ヒヨウ</t>
    </rPh>
    <rPh sb="34" eb="37">
      <t>メイサイショ</t>
    </rPh>
    <rPh sb="39" eb="40">
      <t>アワ</t>
    </rPh>
    <rPh sb="42" eb="43">
      <t>カナラ</t>
    </rPh>
    <rPh sb="44" eb="46">
      <t>テイシュツ</t>
    </rPh>
    <phoneticPr fontId="5"/>
  </si>
  <si>
    <t>９-１～３．「費用明細書」と整合がとれていますか</t>
    <rPh sb="14" eb="16">
      <t>セイゴウ</t>
    </rPh>
    <phoneticPr fontId="81"/>
  </si>
  <si>
    <t>　数量に”0”を入力すること</t>
  </si>
  <si>
    <t>←「省エネ性能評価取得に係る費用」を補助対象としない場合、</t>
    <rPh sb="2" eb="3">
      <t>ショウ</t>
    </rPh>
    <rPh sb="5" eb="7">
      <t>セイノウ</t>
    </rPh>
    <rPh sb="7" eb="9">
      <t>ヒョウカ</t>
    </rPh>
    <rPh sb="9" eb="11">
      <t>シュトク</t>
    </rPh>
    <rPh sb="12" eb="13">
      <t>カカワ</t>
    </rPh>
    <rPh sb="14" eb="16">
      <t>ヒヨウ</t>
    </rPh>
    <rPh sb="18" eb="20">
      <t>ホジョ</t>
    </rPh>
    <rPh sb="20" eb="22">
      <t>タイショウ</t>
    </rPh>
    <rPh sb="26" eb="28">
      <t>バアイ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</si>
</sst>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5" formatCode="&quot;¥&quot;#,##0;&quot;¥&quot;\-#,##0"/>
    <numFmt numFmtId="6" formatCode="&quot;¥&quot;#,##0;[Red]&quot;¥&quot;\-#,##0"/>
    <numFmt numFmtId="176" formatCode="000\-0000"/>
    <numFmt numFmtId="177" formatCode="[=1]&quot;単年度事業&quot;;0\ &quot;年度事業（１年目）&quot;"/>
    <numFmt numFmtId="178" formatCode="yyyy\ &quot; 年 &quot;\ m\ &quot; 月 &quot;\ d\ &quot; 日 &quot;"/>
    <numFmt numFmtId="179" formatCode="ggg\ e\ &quot; 年 &quot;\ m\ &quot; 月 &quot;\ d\ &quot; 日 &quot;"/>
    <numFmt numFmtId="180" formatCode="yyyy\ &quot; 年 &quot;\ m\ &quot; 月 &quot;\ d\ &quot; 日&quot;"/>
    <numFmt numFmtId="181" formatCode="#,##0&quot;円&quot;"/>
    <numFmt numFmtId="182" formatCode="&quot;〒&quot;\ 000\ \-\ 0000"/>
    <numFmt numFmtId="183" formatCode="yyyy\ &quot; 年     &quot;\ m\ &quot; 月     &quot;\ d\ &quot; 日&quot;"/>
    <numFmt numFmtId="184" formatCode="0.00_ "/>
    <numFmt numFmtId="185" formatCode="0.000_ "/>
    <numFmt numFmtId="186" formatCode="#,##0.00_ "/>
    <numFmt numFmtId="187" formatCode="#,##0_ "/>
    <numFmt numFmtId="188" formatCode="#,##0_ ;[Red]\-#,##0\ "/>
    <numFmt numFmtId="189" formatCode="#,##0.0"/>
    <numFmt numFmtId="190" formatCode="0_ "/>
    <numFmt numFmtId="191" formatCode="000\ \-\ 0000"/>
    <numFmt numFmtId="192" formatCode="yyyy\ &quot; 年   &quot;\ m\ &quot; 月   &quot;\ d\ &quot; 日&quot;"/>
    <numFmt numFmtId="193" formatCode="General&quot;年目&quot;"/>
    <numFmt numFmtId="194" formatCode="0.0_ "/>
    <numFmt numFmtId="195" formatCode="0.00_);[Red]\(0.00\)"/>
    <numFmt numFmtId="196" formatCode="\(@\)"/>
    <numFmt numFmtId="197" formatCode="@&quot;年目&quot;"/>
    <numFmt numFmtId="198" formatCode="\(@&quot;年&quot;&quot;目&quot;\)"/>
    <numFmt numFmtId="199" formatCode="@&quot;年&quot;&quot;目&quot;"/>
    <numFmt numFmtId="200" formatCode="#,##0;&quot;▲ &quot;#,##0"/>
    <numFmt numFmtId="201" formatCode="#,##0_);[Red]\(#,##0\)"/>
    <numFmt numFmtId="202" formatCode="@\ &quot;年度目&quot;"/>
    <numFmt numFmtId="203" formatCode="0_ ;[Red]\-0\ "/>
    <numFmt numFmtId="204" formatCode="[DBNum3]00"/>
    <numFmt numFmtId="205" formatCode="#,##0.0_ "/>
    <numFmt numFmtId="206" formatCode="yyyy&quot; 年  &quot;m&quot; 月  &quot;d&quot; 日&quot;"/>
  </numFmts>
  <fonts count="152">
    <font>
      <sz val="11"/>
      <color theme="1"/>
      <name val="Yu Gothic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Yu Gothic UI"/>
      <family val="2"/>
      <charset val="128"/>
    </font>
    <font>
      <b/>
      <sz val="15"/>
      <color theme="3"/>
      <name val="Yu Gothic UI"/>
      <family val="2"/>
      <charset val="128"/>
    </font>
    <font>
      <b/>
      <sz val="11"/>
      <color theme="3"/>
      <name val="Yu Gothic UI"/>
      <family val="2"/>
      <charset val="128"/>
    </font>
    <font>
      <sz val="6"/>
      <name val="Yu Gothic UI"/>
      <family val="2"/>
      <charset val="128"/>
    </font>
    <font>
      <b/>
      <sz val="10"/>
      <color theme="1"/>
      <name val="Yu Gothic UI"/>
      <family val="3"/>
      <charset val="128"/>
    </font>
    <font>
      <sz val="12"/>
      <color rgb="FFFFCC99"/>
      <name val="Yu Gothic UI"/>
      <family val="2"/>
      <charset val="128"/>
    </font>
    <font>
      <sz val="10"/>
      <color theme="1"/>
      <name val="Yu Gothic UI"/>
      <family val="2"/>
      <charset val="128"/>
    </font>
    <font>
      <sz val="14"/>
      <color theme="1"/>
      <name val="Yu Gothic UI"/>
      <family val="2"/>
      <charset val="128"/>
    </font>
    <font>
      <b/>
      <sz val="14"/>
      <color rgb="FFFF0000"/>
      <name val="Yu Gothic UI"/>
      <family val="3"/>
      <charset val="128"/>
    </font>
    <font>
      <sz val="14"/>
      <color rgb="FFFFCC99"/>
      <name val="Yu Gothic UI"/>
      <family val="2"/>
      <charset val="128"/>
    </font>
    <font>
      <b/>
      <sz val="14"/>
      <color rgb="FFFFCC99"/>
      <name val="Meiryo UI"/>
      <family val="3"/>
      <charset val="128"/>
    </font>
    <font>
      <b/>
      <sz val="14"/>
      <color theme="9" tint="0.59999389629810485"/>
      <name val="Meiryo UI"/>
      <family val="3"/>
      <charset val="128"/>
    </font>
    <font>
      <b/>
      <sz val="14"/>
      <color theme="1" tint="0.14999847407452621"/>
      <name val="Meiryo UI"/>
      <family val="3"/>
      <charset val="128"/>
    </font>
    <font>
      <b/>
      <sz val="14"/>
      <color theme="1"/>
      <name val="Yu Gothic UI"/>
      <family val="3"/>
      <charset val="128"/>
    </font>
    <font>
      <b/>
      <sz val="14"/>
      <name val="Yu Gothic UI"/>
      <family val="3"/>
      <charset val="128"/>
    </font>
    <font>
      <b/>
      <sz val="14"/>
      <color theme="0"/>
      <name val="Yu Gothic UI"/>
      <family val="3"/>
      <charset val="128"/>
    </font>
    <font>
      <sz val="14"/>
      <color rgb="FFFF0000"/>
      <name val="Meiryo UI"/>
      <family val="3"/>
      <charset val="128"/>
    </font>
    <font>
      <sz val="12"/>
      <color rgb="FF808080"/>
      <name val="Yu Gothic UI"/>
      <family val="3"/>
      <charset val="128"/>
    </font>
    <font>
      <sz val="16"/>
      <color theme="1"/>
      <name val="Yu Gothic UI"/>
      <family val="2"/>
      <charset val="128"/>
    </font>
    <font>
      <b/>
      <sz val="16"/>
      <color theme="1"/>
      <name val="Yu Gothic UI"/>
      <family val="3"/>
      <charset val="128"/>
    </font>
    <font>
      <sz val="14"/>
      <color theme="0"/>
      <name val="Yu Gothic UI"/>
      <family val="2"/>
      <charset val="128"/>
    </font>
    <font>
      <sz val="14"/>
      <color theme="0"/>
      <name val="Yu Gothic UI"/>
      <family val="3"/>
      <charset val="128"/>
    </font>
    <font>
      <sz val="28"/>
      <color theme="1"/>
      <name val="Yu Gothic UI"/>
      <family val="2"/>
      <charset val="128"/>
    </font>
    <font>
      <sz val="20"/>
      <color theme="1"/>
      <name val="Yu Gothic UI"/>
      <family val="2"/>
      <charset val="128"/>
    </font>
    <font>
      <b/>
      <sz val="16"/>
      <color rgb="FFFFFF00"/>
      <name val="Yu Gothic UI"/>
      <family val="3"/>
      <charset val="128"/>
    </font>
    <font>
      <sz val="16"/>
      <color theme="1"/>
      <name val="ＭＳ 明朝"/>
      <family val="1"/>
      <charset val="128"/>
    </font>
    <font>
      <sz val="14"/>
      <color theme="1"/>
      <name val="ＭＳ 明朝"/>
      <family val="1"/>
      <charset val="128"/>
    </font>
    <font>
      <sz val="36"/>
      <color theme="1"/>
      <name val="ＭＳ 明朝"/>
      <family val="1"/>
      <charset val="128"/>
    </font>
    <font>
      <sz val="22"/>
      <color theme="1"/>
      <name val="ＭＳ 明朝"/>
      <family val="1"/>
      <charset val="128"/>
    </font>
    <font>
      <sz val="26"/>
      <color theme="1"/>
      <name val="ＭＳ 明朝"/>
      <family val="1"/>
      <charset val="128"/>
    </font>
    <font>
      <b/>
      <sz val="14"/>
      <color rgb="FFFFFF00"/>
      <name val="ＭＳ 明朝"/>
      <family val="1"/>
      <charset val="128"/>
    </font>
    <font>
      <sz val="48"/>
      <color theme="1"/>
      <name val="ＭＳ 明朝"/>
      <family val="1"/>
      <charset val="128"/>
    </font>
    <font>
      <sz val="8"/>
      <color theme="1"/>
      <name val="ＭＳ 明朝"/>
      <family val="1"/>
      <charset val="128"/>
    </font>
    <font>
      <sz val="6"/>
      <color theme="1"/>
      <name val="ＭＳ 明朝"/>
      <family val="1"/>
      <charset val="128"/>
    </font>
    <font>
      <sz val="34"/>
      <color theme="1"/>
      <name val="ＭＳ 明朝"/>
      <family val="1"/>
      <charset val="128"/>
    </font>
    <font>
      <sz val="12"/>
      <color theme="1"/>
      <name val="ＭＳ 明朝"/>
      <family val="1"/>
      <charset val="128"/>
    </font>
    <font>
      <b/>
      <sz val="16"/>
      <color rgb="FFFFFF00"/>
      <name val="ＭＳ 明朝"/>
      <family val="1"/>
      <charset val="128"/>
    </font>
    <font>
      <sz val="14"/>
      <color theme="0"/>
      <name val="ＭＳ 明朝"/>
      <family val="1"/>
      <charset val="128"/>
    </font>
    <font>
      <sz val="14"/>
      <color theme="1"/>
      <name val="ＭＳ ゴシック"/>
      <family val="3"/>
      <charset val="128"/>
    </font>
    <font>
      <sz val="14"/>
      <color theme="1"/>
      <name val="ＭＳ Ｐ明朝"/>
      <family val="1"/>
      <charset val="128"/>
    </font>
    <font>
      <sz val="14"/>
      <color rgb="FF5F5F5F"/>
      <name val="ＭＳ 明朝"/>
      <family val="1"/>
      <charset val="128"/>
    </font>
    <font>
      <sz val="15"/>
      <color theme="1"/>
      <name val="ＭＳ 明朝"/>
      <family val="1"/>
      <charset val="128"/>
    </font>
    <font>
      <sz val="11"/>
      <name val="ＭＳ Ｐゴシック"/>
      <family val="3"/>
      <charset val="128"/>
    </font>
    <font>
      <sz val="11"/>
      <color indexed="8"/>
      <name val="ＭＳ Ｐゴシック"/>
      <family val="3"/>
      <charset val="128"/>
    </font>
    <font>
      <sz val="11"/>
      <color theme="1"/>
      <name val="游ゴシック"/>
      <family val="2"/>
      <charset val="128"/>
      <scheme val="minor"/>
    </font>
    <font>
      <b/>
      <sz val="16"/>
      <color theme="1"/>
      <name val="ＭＳ 明朝"/>
      <family val="1"/>
      <charset val="128"/>
    </font>
    <font>
      <sz val="18"/>
      <color theme="1"/>
      <name val="ＭＳ 明朝"/>
      <family val="1"/>
      <charset val="128"/>
    </font>
    <font>
      <sz val="10"/>
      <color theme="1"/>
      <name val="ＭＳ 明朝"/>
      <family val="1"/>
      <charset val="128"/>
    </font>
    <font>
      <sz val="14"/>
      <color rgb="FFFFFF00"/>
      <name val="ＭＳ 明朝"/>
      <family val="1"/>
      <charset val="128"/>
    </font>
    <font>
      <sz val="24"/>
      <color theme="1"/>
      <name val="ＭＳ 明朝"/>
      <family val="1"/>
      <charset val="128"/>
    </font>
    <font>
      <u/>
      <sz val="14"/>
      <color theme="1"/>
      <name val="ＭＳ 明朝"/>
      <family val="1"/>
      <charset val="128"/>
    </font>
    <font>
      <sz val="32"/>
      <color theme="1"/>
      <name val="ＭＳ 明朝"/>
      <family val="1"/>
      <charset val="128"/>
    </font>
    <font>
      <sz val="9"/>
      <color theme="0"/>
      <name val="Yu Gothic UI"/>
      <family val="3"/>
      <charset val="128"/>
    </font>
    <font>
      <sz val="9"/>
      <color rgb="FFCCFFFF"/>
      <name val="Yu Gothic UI"/>
      <family val="3"/>
      <charset val="128"/>
    </font>
    <font>
      <b/>
      <sz val="9"/>
      <color rgb="FFCCFFFF"/>
      <name val="Yu Gothic UI"/>
      <family val="3"/>
      <charset val="128"/>
    </font>
    <font>
      <sz val="10"/>
      <color theme="1"/>
      <name val="Yu Gothic UI"/>
      <family val="3"/>
      <charset val="128"/>
    </font>
    <font>
      <sz val="12"/>
      <color theme="1"/>
      <name val="Yu Gothic UI"/>
      <family val="2"/>
      <charset val="128"/>
    </font>
    <font>
      <sz val="12"/>
      <color theme="1"/>
      <name val="Yu Gothic UI"/>
      <family val="3"/>
      <charset val="128"/>
    </font>
    <font>
      <sz val="12"/>
      <color theme="1"/>
      <name val="ＭＳ Ｐ明朝"/>
      <family val="1"/>
      <charset val="128"/>
    </font>
    <font>
      <sz val="13"/>
      <color theme="1"/>
      <name val="ＭＳ 明朝"/>
      <family val="1"/>
      <charset val="128"/>
    </font>
    <font>
      <sz val="14"/>
      <color rgb="FFDDDDDD"/>
      <name val="ＭＳ 明朝"/>
      <family val="1"/>
      <charset val="128"/>
    </font>
    <font>
      <sz val="6"/>
      <color theme="0"/>
      <name val="ＭＳ 明朝"/>
      <family val="1"/>
      <charset val="128"/>
    </font>
    <font>
      <sz val="18"/>
      <color theme="0"/>
      <name val="ＭＳ 明朝"/>
      <family val="1"/>
      <charset val="128"/>
    </font>
    <font>
      <b/>
      <sz val="14"/>
      <color rgb="FFFF0000"/>
      <name val="ＭＳ 明朝"/>
      <family val="1"/>
      <charset val="128"/>
    </font>
    <font>
      <b/>
      <sz val="14"/>
      <color rgb="FF0070C0"/>
      <name val="ＭＳ 明朝"/>
      <family val="1"/>
      <charset val="128"/>
    </font>
    <font>
      <b/>
      <sz val="14"/>
      <color rgb="FF00B050"/>
      <name val="ＭＳ 明朝"/>
      <family val="1"/>
      <charset val="128"/>
    </font>
    <font>
      <b/>
      <sz val="14"/>
      <color rgb="FFFFC000"/>
      <name val="ＭＳ 明朝"/>
      <family val="1"/>
      <charset val="128"/>
    </font>
    <font>
      <b/>
      <sz val="14"/>
      <color theme="1"/>
      <name val="ＭＳ 明朝"/>
      <family val="1"/>
      <charset val="128"/>
    </font>
    <font>
      <sz val="26"/>
      <color theme="0"/>
      <name val="ＭＳ 明朝"/>
      <family val="1"/>
      <charset val="128"/>
    </font>
    <font>
      <sz val="16"/>
      <name val="ＭＳ 明朝"/>
      <family val="1"/>
      <charset val="128"/>
    </font>
    <font>
      <sz val="11"/>
      <color theme="1"/>
      <name val="ＭＳ Ｐ明朝"/>
      <family val="1"/>
      <charset val="128"/>
    </font>
    <font>
      <sz val="11"/>
      <color theme="1"/>
      <name val="ＭＳ 明朝"/>
      <family val="1"/>
      <charset val="128"/>
    </font>
    <font>
      <b/>
      <sz val="18"/>
      <color rgb="FFFFFF00"/>
      <name val="ＭＳ 明朝"/>
      <family val="1"/>
      <charset val="128"/>
    </font>
    <font>
      <u/>
      <sz val="10"/>
      <color theme="1"/>
      <name val="ＭＳ 明朝"/>
      <family val="1"/>
      <charset val="128"/>
    </font>
    <font>
      <b/>
      <sz val="16"/>
      <color rgb="FFFFFF00"/>
      <name val="ＭＳ Ｐ明朝"/>
      <family val="1"/>
      <charset val="128"/>
    </font>
    <font>
      <sz val="6"/>
      <name val="ＭＳ Ｐゴシック"/>
      <family val="3"/>
      <charset val="128"/>
    </font>
    <font>
      <sz val="9"/>
      <color theme="1"/>
      <name val="ＭＳ Ｐ明朝"/>
      <family val="1"/>
      <charset val="128"/>
    </font>
    <font>
      <sz val="6"/>
      <name val="游ゴシック"/>
      <family val="2"/>
      <charset val="128"/>
      <scheme val="minor"/>
    </font>
    <font>
      <sz val="9"/>
      <color theme="0"/>
      <name val="ＭＳ Ｐ明朝"/>
      <family val="1"/>
      <charset val="128"/>
    </font>
    <font>
      <b/>
      <sz val="16"/>
      <color theme="1"/>
      <name val="ＭＳ Ｐ明朝"/>
      <family val="1"/>
      <charset val="128"/>
    </font>
    <font>
      <sz val="26"/>
      <color theme="1"/>
      <name val="ＭＳ Ｐ明朝"/>
      <family val="1"/>
      <charset val="128"/>
    </font>
    <font>
      <sz val="16"/>
      <color theme="1"/>
      <name val="ＭＳ Ｐ明朝"/>
      <family val="1"/>
      <charset val="128"/>
    </font>
    <font>
      <b/>
      <sz val="11"/>
      <color rgb="FFFFFF00"/>
      <name val="ＭＳ 明朝"/>
      <family val="1"/>
      <charset val="128"/>
    </font>
    <font>
      <sz val="18"/>
      <color theme="1"/>
      <name val="ＭＳ Ｐ明朝"/>
      <family val="1"/>
      <charset val="128"/>
    </font>
    <font>
      <sz val="12"/>
      <color indexed="81"/>
      <name val="MS P ゴシック"/>
      <family val="3"/>
      <charset val="128"/>
    </font>
    <font>
      <sz val="24"/>
      <color theme="0"/>
      <name val="ＭＳ 明朝"/>
      <family val="1"/>
      <charset val="128"/>
    </font>
    <font>
      <sz val="14"/>
      <color rgb="FFFF0000"/>
      <name val="ＭＳ Ｐ明朝"/>
      <family val="1"/>
      <charset val="128"/>
    </font>
    <font>
      <sz val="14"/>
      <name val="ＭＳ 明朝"/>
      <family val="1"/>
      <charset val="128"/>
    </font>
    <font>
      <sz val="11"/>
      <color theme="1"/>
      <name val="游ゴシック"/>
      <family val="3"/>
      <charset val="128"/>
      <scheme val="minor"/>
    </font>
    <font>
      <b/>
      <sz val="11"/>
      <color rgb="FFFFFF00"/>
      <name val="ＭＳ Ｐ明朝"/>
      <family val="1"/>
      <charset val="128"/>
    </font>
    <font>
      <sz val="10"/>
      <color theme="1"/>
      <name val="游ゴシック"/>
      <family val="2"/>
      <charset val="128"/>
      <scheme val="minor"/>
    </font>
    <font>
      <sz val="6"/>
      <name val="游ゴシック"/>
      <family val="3"/>
      <charset val="128"/>
      <scheme val="minor"/>
    </font>
    <font>
      <sz val="10.5"/>
      <color theme="1"/>
      <name val="ＭＳ Ｐ明朝"/>
      <family val="1"/>
      <charset val="128"/>
    </font>
    <font>
      <b/>
      <sz val="14"/>
      <name val="ＭＳ Ｐ明朝"/>
      <family val="1"/>
      <charset val="128"/>
    </font>
    <font>
      <sz val="12"/>
      <name val="ＭＳ Ｐ明朝"/>
      <family val="1"/>
      <charset val="128"/>
    </font>
    <font>
      <b/>
      <sz val="12"/>
      <color rgb="FFFFFF00"/>
      <name val="ＭＳ Ｐ明朝"/>
      <family val="1"/>
      <charset val="128"/>
    </font>
    <font>
      <sz val="12"/>
      <name val="ＭＳ Ｐゴシック"/>
      <family val="3"/>
      <charset val="128"/>
    </font>
    <font>
      <b/>
      <sz val="12"/>
      <color rgb="FFFFFF00"/>
      <name val="ＭＳ Ｐゴシック"/>
      <family val="3"/>
      <charset val="128"/>
    </font>
    <font>
      <b/>
      <sz val="12"/>
      <name val="ＭＳ Ｐ明朝"/>
      <family val="1"/>
      <charset val="128"/>
    </font>
    <font>
      <sz val="14"/>
      <color rgb="FFFF0000"/>
      <name val="Yu Gothic UI"/>
      <family val="2"/>
      <charset val="128"/>
    </font>
    <font>
      <sz val="14"/>
      <color theme="1"/>
      <name val="Yu Gothic UI"/>
      <family val="3"/>
      <charset val="128"/>
    </font>
    <font>
      <sz val="9"/>
      <name val="ＭＳ 明朝"/>
      <family val="1"/>
      <charset val="128"/>
    </font>
    <font>
      <sz val="11"/>
      <name val="ＭＳ Ｐ明朝"/>
      <family val="1"/>
      <charset val="128"/>
    </font>
    <font>
      <sz val="11"/>
      <color rgb="FFFF0000"/>
      <name val="ＭＳ Ｐ明朝"/>
      <family val="1"/>
      <charset val="128"/>
    </font>
    <font>
      <sz val="14"/>
      <name val="ＭＳ Ｐ明朝"/>
      <family val="1"/>
      <charset val="128"/>
    </font>
    <font>
      <sz val="14"/>
      <name val="Yu Gothic UI"/>
      <family val="3"/>
      <charset val="128"/>
    </font>
    <font>
      <sz val="9"/>
      <color theme="1"/>
      <name val="Yu Gothic UI"/>
      <family val="2"/>
      <charset val="128"/>
    </font>
    <font>
      <sz val="12"/>
      <name val="ＭＳ 明朝"/>
      <family val="1"/>
      <charset val="128"/>
    </font>
    <font>
      <sz val="14"/>
      <color rgb="FFFF0000"/>
      <name val="Yu Gothic UI"/>
      <family val="3"/>
      <charset val="128"/>
    </font>
    <font>
      <b/>
      <sz val="8"/>
      <color theme="1"/>
      <name val="Yu Gothic UI"/>
      <family val="3"/>
      <charset val="128"/>
    </font>
    <font>
      <sz val="14"/>
      <name val="Yu Gothic UI"/>
      <family val="2"/>
      <charset val="128"/>
    </font>
    <font>
      <sz val="16"/>
      <color theme="0"/>
      <name val="ＭＳ 明朝"/>
      <family val="1"/>
      <charset val="128"/>
    </font>
    <font>
      <sz val="13"/>
      <color theme="1"/>
      <name val="ＭＳ Ｐ明朝"/>
      <family val="1"/>
      <charset val="128"/>
    </font>
    <font>
      <sz val="12"/>
      <name val="Meiryo UI"/>
      <family val="3"/>
      <charset val="128"/>
    </font>
    <font>
      <sz val="12"/>
      <name val="Yu Gothic UI"/>
      <family val="2"/>
      <charset val="128"/>
    </font>
    <font>
      <b/>
      <sz val="20"/>
      <color theme="1"/>
      <name val="ＭＳ Ｐ明朝"/>
      <family val="1"/>
      <charset val="128"/>
    </font>
    <font>
      <b/>
      <u/>
      <sz val="20"/>
      <color theme="1"/>
      <name val="ＭＳ Ｐ明朝"/>
      <family val="1"/>
      <charset val="128"/>
    </font>
    <font>
      <b/>
      <sz val="16"/>
      <color rgb="FFFFFF00"/>
      <name val="ＭＳ Ｐゴシック"/>
      <family val="3"/>
      <charset val="128"/>
    </font>
    <font>
      <sz val="13"/>
      <name val="ＭＳ Ｐ明朝"/>
      <family val="1"/>
      <charset val="128"/>
    </font>
    <font>
      <b/>
      <sz val="13"/>
      <name val="ＭＳ Ｐ明朝"/>
      <family val="1"/>
      <charset val="128"/>
    </font>
    <font>
      <b/>
      <sz val="14"/>
      <color rgb="FF7030A0"/>
      <name val="ＭＳ 明朝"/>
      <family val="1"/>
      <charset val="128"/>
    </font>
    <font>
      <sz val="9"/>
      <color theme="0"/>
      <name val="ＭＳ 明朝"/>
      <family val="1"/>
      <charset val="128"/>
    </font>
    <font>
      <sz val="16"/>
      <name val="ＭＳ Ｐ明朝"/>
      <family val="1"/>
      <charset val="128"/>
    </font>
    <font>
      <sz val="20"/>
      <name val="ＭＳ Ｐ明朝"/>
      <family val="1"/>
      <charset val="128"/>
    </font>
    <font>
      <sz val="36"/>
      <name val="ＭＳ Ｐ明朝"/>
      <family val="1"/>
      <charset val="128"/>
    </font>
    <font>
      <sz val="12"/>
      <color theme="0"/>
      <name val="ＭＳ 明朝"/>
      <family val="1"/>
      <charset val="128"/>
    </font>
    <font>
      <sz val="22"/>
      <color rgb="FFFFFF00"/>
      <name val="ＭＳ 明朝"/>
      <family val="1"/>
      <charset val="128"/>
    </font>
    <font>
      <sz val="20"/>
      <color theme="1"/>
      <name val="ＭＳ 明朝"/>
      <family val="1"/>
      <charset val="128"/>
    </font>
    <font>
      <sz val="20"/>
      <color theme="1"/>
      <name val="ＭＳ Ｐ明朝"/>
      <family val="1"/>
      <charset val="128"/>
    </font>
    <font>
      <b/>
      <sz val="12"/>
      <color rgb="FFFFFF00"/>
      <name val="ＭＳ 明朝"/>
      <family val="1"/>
      <charset val="128"/>
    </font>
    <font>
      <sz val="6"/>
      <name val="ＭＳ 明朝"/>
      <family val="1"/>
      <charset val="128"/>
    </font>
    <font>
      <sz val="10"/>
      <name val="ＭＳ 明朝"/>
      <family val="1"/>
      <charset val="128"/>
    </font>
    <font>
      <sz val="18"/>
      <name val="ＭＳ 明朝"/>
      <family val="1"/>
      <charset val="128"/>
    </font>
    <font>
      <sz val="22"/>
      <name val="ＭＳ 明朝"/>
      <family val="1"/>
      <charset val="128"/>
    </font>
    <font>
      <sz val="20"/>
      <name val="ＭＳ 明朝"/>
      <family val="1"/>
      <charset val="128"/>
    </font>
    <font>
      <sz val="24"/>
      <name val="ＭＳ 明朝"/>
      <family val="1"/>
      <charset val="128"/>
    </font>
    <font>
      <sz val="20"/>
      <name val="ＭＳ Ｐゴシック"/>
      <family val="3"/>
      <charset val="128"/>
    </font>
    <font>
      <b/>
      <sz val="14"/>
      <color indexed="81"/>
      <name val="MS P ゴシック"/>
      <family val="3"/>
      <charset val="128"/>
    </font>
    <font>
      <sz val="46"/>
      <color theme="1"/>
      <name val="ＭＳ Ｐ明朝"/>
      <family val="1"/>
      <charset val="128"/>
    </font>
    <font>
      <sz val="40"/>
      <color theme="1"/>
      <name val="ＭＳ Ｐ明朝"/>
      <family val="1"/>
      <charset val="128"/>
    </font>
    <font>
      <sz val="6"/>
      <color theme="1"/>
      <name val="Yu Gothic UI"/>
      <family val="2"/>
      <charset val="128"/>
    </font>
    <font>
      <sz val="14"/>
      <color rgb="FFFF0000"/>
      <name val="ＭＳ 明朝"/>
      <family val="1"/>
      <charset val="128"/>
    </font>
    <font>
      <sz val="11"/>
      <color rgb="FF9C5700"/>
      <name val="游ゴシック"/>
      <family val="2"/>
      <charset val="128"/>
      <scheme val="minor"/>
    </font>
    <font>
      <sz val="8"/>
      <color theme="0" tint="-0.14999847407452621"/>
      <name val="ＭＳ 明朝"/>
      <family val="1"/>
      <charset val="128"/>
    </font>
    <font>
      <sz val="8"/>
      <color rgb="FFFF0000"/>
      <name val="ＭＳ 明朝"/>
      <family val="1"/>
      <charset val="128"/>
    </font>
    <font>
      <b/>
      <sz val="15"/>
      <color theme="3"/>
      <name val="游ゴシック"/>
      <family val="2"/>
      <charset val="128"/>
      <scheme val="minor"/>
    </font>
    <font>
      <sz val="9"/>
      <color theme="1"/>
      <name val="ＭＳ ゴシック"/>
      <family val="3"/>
      <charset val="128"/>
    </font>
    <font>
      <u/>
      <sz val="14"/>
      <color rgb="FFFF0000"/>
      <name val="ＭＳ 明朝"/>
      <family val="1"/>
      <charset val="128"/>
    </font>
  </fonts>
  <fills count="21">
    <fill>
      <patternFill patternType="none"/>
    </fill>
    <fill>
      <patternFill patternType="gray125"/>
    </fill>
    <fill>
      <patternFill patternType="solid">
        <fgColor rgb="FF99CCFF"/>
        <bgColor indexed="64"/>
      </patternFill>
    </fill>
    <fill>
      <patternFill patternType="solid">
        <fgColor rgb="FFDDDDDD"/>
        <bgColor indexed="64"/>
      </patternFill>
    </fill>
    <fill>
      <patternFill patternType="solid">
        <fgColor rgb="FFCCFFFF"/>
        <bgColor indexed="64"/>
      </patternFill>
    </fill>
    <fill>
      <patternFill patternType="solid">
        <fgColor rgb="FFEAEAEA"/>
        <bgColor indexed="64"/>
      </patternFill>
    </fill>
    <fill>
      <patternFill patternType="solid">
        <fgColor rgb="FF333399"/>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indexed="9"/>
        <bgColor indexed="64"/>
      </patternFill>
    </fill>
    <fill>
      <patternFill patternType="solid">
        <fgColor rgb="FF66CCFF"/>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0000"/>
        <bgColor indexed="64"/>
      </patternFill>
    </fill>
    <fill>
      <patternFill patternType="solid">
        <fgColor rgb="FFF0F3FA"/>
        <bgColor indexed="64"/>
      </patternFill>
    </fill>
  </fills>
  <borders count="176">
    <border>
      <left/>
      <right/>
      <top/>
      <bottom/>
      <diagonal/>
    </border>
    <border>
      <left style="thick">
        <color rgb="FFFF0066"/>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1"/>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right style="thin">
        <color auto="1"/>
      </right>
      <top/>
      <bottom style="thin">
        <color theme="0"/>
      </bottom>
      <diagonal/>
    </border>
    <border>
      <left/>
      <right style="thin">
        <color auto="1"/>
      </right>
      <top style="thin">
        <color theme="0"/>
      </top>
      <bottom style="thin">
        <color theme="0"/>
      </bottom>
      <diagonal/>
    </border>
    <border>
      <left/>
      <right style="thin">
        <color auto="1"/>
      </right>
      <top style="thin">
        <color theme="0"/>
      </top>
      <bottom/>
      <diagonal/>
    </border>
    <border>
      <left style="thin">
        <color theme="0"/>
      </left>
      <right style="thin">
        <color theme="0"/>
      </right>
      <top style="thin">
        <color theme="0"/>
      </top>
      <bottom/>
      <diagonal/>
    </border>
    <border>
      <left/>
      <right/>
      <top/>
      <bottom style="dotted">
        <color auto="1"/>
      </bottom>
      <diagonal/>
    </border>
    <border>
      <left/>
      <right style="thin">
        <color theme="0"/>
      </right>
      <top/>
      <bottom/>
      <diagonal/>
    </border>
    <border>
      <left/>
      <right style="thin">
        <color theme="0"/>
      </right>
      <top/>
      <bottom style="thin">
        <color theme="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right/>
      <top/>
      <bottom style="double">
        <color auto="1"/>
      </bottom>
      <diagonal/>
    </border>
    <border>
      <left/>
      <right style="thin">
        <color auto="1"/>
      </right>
      <top/>
      <bottom style="double">
        <color auto="1"/>
      </bottom>
      <diagonal/>
    </border>
    <border>
      <left/>
      <right style="thin">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indexed="64"/>
      </left>
      <right/>
      <top style="medium">
        <color indexed="64"/>
      </top>
      <bottom style="thin">
        <color auto="1"/>
      </bottom>
      <diagonal/>
    </border>
    <border>
      <left/>
      <right style="thin">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right/>
      <top style="double">
        <color auto="1"/>
      </top>
      <bottom style="thin">
        <color indexed="64"/>
      </bottom>
      <diagonal/>
    </border>
    <border diagonalUp="1">
      <left style="thin">
        <color auto="1"/>
      </left>
      <right/>
      <top style="thin">
        <color auto="1"/>
      </top>
      <bottom style="thin">
        <color auto="1"/>
      </bottom>
      <diagonal style="hair">
        <color theme="0" tint="-0.24994659260841701"/>
      </diagonal>
    </border>
    <border diagonalUp="1">
      <left/>
      <right/>
      <top style="thin">
        <color auto="1"/>
      </top>
      <bottom style="thin">
        <color auto="1"/>
      </bottom>
      <diagonal style="hair">
        <color theme="0" tint="-0.24994659260841701"/>
      </diagonal>
    </border>
    <border diagonalUp="1">
      <left/>
      <right style="thin">
        <color auto="1"/>
      </right>
      <top style="thin">
        <color auto="1"/>
      </top>
      <bottom style="thin">
        <color auto="1"/>
      </bottom>
      <diagonal style="hair">
        <color theme="0" tint="-0.24994659260841701"/>
      </diagonal>
    </border>
    <border>
      <left style="thin">
        <color auto="1"/>
      </left>
      <right style="thin">
        <color auto="1"/>
      </right>
      <top style="thin">
        <color auto="1"/>
      </top>
      <bottom style="double">
        <color indexed="64"/>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diagonalUp="1">
      <left style="thin">
        <color auto="1"/>
      </left>
      <right/>
      <top style="thin">
        <color auto="1"/>
      </top>
      <bottom style="hair">
        <color auto="1"/>
      </bottom>
      <diagonal style="hair">
        <color theme="0" tint="-0.24994659260841701"/>
      </diagonal>
    </border>
    <border diagonalUp="1">
      <left/>
      <right style="thin">
        <color auto="1"/>
      </right>
      <top style="thin">
        <color auto="1"/>
      </top>
      <bottom style="hair">
        <color auto="1"/>
      </bottom>
      <diagonal style="hair">
        <color theme="0" tint="-0.24994659260841701"/>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theme="0"/>
      </left>
      <right style="thin">
        <color theme="0"/>
      </right>
      <top/>
      <bottom/>
      <diagonal/>
    </border>
    <border>
      <left style="thin">
        <color theme="0"/>
      </left>
      <right style="thin">
        <color auto="1"/>
      </right>
      <top style="thin">
        <color theme="0"/>
      </top>
      <bottom style="double">
        <color theme="0"/>
      </bottom>
      <diagonal/>
    </border>
    <border>
      <left style="thin">
        <color theme="0"/>
      </left>
      <right/>
      <top style="thin">
        <color theme="0"/>
      </top>
      <bottom style="double">
        <color theme="0"/>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auto="1"/>
      </right>
      <top style="double">
        <color indexed="64"/>
      </top>
      <bottom style="hair">
        <color indexed="64"/>
      </bottom>
      <diagonal/>
    </border>
    <border>
      <left style="thin">
        <color theme="0"/>
      </left>
      <right style="thin">
        <color auto="1"/>
      </right>
      <top style="thin">
        <color theme="0"/>
      </top>
      <bottom style="thin">
        <color theme="0" tint="-4.9989318521683403E-2"/>
      </bottom>
      <diagonal/>
    </border>
    <border>
      <left/>
      <right/>
      <top style="dotted">
        <color auto="1"/>
      </top>
      <bottom style="dotted">
        <color auto="1"/>
      </bottom>
      <diagonal/>
    </border>
    <border>
      <left style="thin">
        <color auto="1"/>
      </left>
      <right/>
      <top style="medium">
        <color indexed="64"/>
      </top>
      <bottom style="double">
        <color auto="1"/>
      </bottom>
      <diagonal/>
    </border>
    <border>
      <left/>
      <right style="medium">
        <color indexed="64"/>
      </right>
      <top/>
      <bottom style="thin">
        <color auto="1"/>
      </bottom>
      <diagonal/>
    </border>
    <border>
      <left style="thin">
        <color auto="1"/>
      </left>
      <right style="thin">
        <color auto="1"/>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auto="1"/>
      </left>
      <right/>
      <top/>
      <bottom style="double">
        <color auto="1"/>
      </bottom>
      <diagonal/>
    </border>
    <border diagonalUp="1">
      <left style="thin">
        <color auto="1"/>
      </left>
      <right/>
      <top/>
      <bottom style="double">
        <color indexed="64"/>
      </bottom>
      <diagonal style="hair">
        <color theme="0" tint="-0.24994659260841701"/>
      </diagonal>
    </border>
    <border diagonalUp="1">
      <left/>
      <right style="thin">
        <color auto="1"/>
      </right>
      <top/>
      <bottom style="double">
        <color indexed="64"/>
      </bottom>
      <diagonal style="hair">
        <color theme="0" tint="-0.24994659260841701"/>
      </diagonal>
    </border>
    <border>
      <left/>
      <right/>
      <top style="dotted">
        <color auto="1"/>
      </top>
      <bottom style="thin">
        <color indexed="64"/>
      </bottom>
      <diagonal/>
    </border>
    <border>
      <left/>
      <right style="medium">
        <color indexed="64"/>
      </right>
      <top style="double">
        <color indexed="64"/>
      </top>
      <bottom style="medium">
        <color indexed="64"/>
      </bottom>
      <diagonal/>
    </border>
    <border>
      <left style="thin">
        <color theme="0"/>
      </left>
      <right style="thin">
        <color auto="1"/>
      </right>
      <top style="thin">
        <color theme="0" tint="-4.9989318521683403E-2"/>
      </top>
      <bottom/>
      <diagonal/>
    </border>
    <border>
      <left style="thin">
        <color theme="0"/>
      </left>
      <right/>
      <top style="double">
        <color theme="0"/>
      </top>
      <bottom style="double">
        <color theme="0"/>
      </bottom>
      <diagonal/>
    </border>
    <border>
      <left/>
      <right style="thin">
        <color auto="1"/>
      </right>
      <top style="double">
        <color theme="0"/>
      </top>
      <bottom style="double">
        <color theme="0"/>
      </bottom>
      <diagonal/>
    </border>
    <border>
      <left style="thin">
        <color auto="1"/>
      </left>
      <right style="thin">
        <color auto="1"/>
      </right>
      <top style="double">
        <color auto="1"/>
      </top>
      <bottom style="thin">
        <color auto="1"/>
      </bottom>
      <diagonal/>
    </border>
    <border>
      <left/>
      <right style="thin">
        <color indexed="64"/>
      </right>
      <top style="double">
        <color indexed="64"/>
      </top>
      <bottom style="thin">
        <color indexed="64"/>
      </bottom>
      <diagonal/>
    </border>
    <border diagonalUp="1">
      <left style="thin">
        <color auto="1"/>
      </left>
      <right/>
      <top style="thin">
        <color auto="1"/>
      </top>
      <bottom style="thin">
        <color auto="1"/>
      </bottom>
      <diagonal style="thin">
        <color theme="0" tint="-0.24994659260841701"/>
      </diagonal>
    </border>
    <border diagonalUp="1">
      <left/>
      <right style="thin">
        <color auto="1"/>
      </right>
      <top style="thin">
        <color auto="1"/>
      </top>
      <bottom style="thin">
        <color auto="1"/>
      </bottom>
      <diagonal style="thin">
        <color theme="0" tint="-0.24994659260841701"/>
      </diagonal>
    </border>
    <border>
      <left style="thin">
        <color indexed="64"/>
      </left>
      <right style="medium">
        <color indexed="64"/>
      </right>
      <top style="double">
        <color indexed="64"/>
      </top>
      <bottom style="medium">
        <color indexed="64"/>
      </bottom>
      <diagonal/>
    </border>
    <border>
      <left style="thin">
        <color auto="1"/>
      </left>
      <right style="thin">
        <color auto="1"/>
      </right>
      <top style="double">
        <color indexed="64"/>
      </top>
      <bottom style="medium">
        <color indexed="64"/>
      </bottom>
      <diagonal/>
    </border>
    <border>
      <left/>
      <right/>
      <top style="double">
        <color auto="1"/>
      </top>
      <bottom style="medium">
        <color indexed="64"/>
      </bottom>
      <diagonal/>
    </border>
    <border>
      <left style="dashed">
        <color indexed="64"/>
      </left>
      <right style="thin">
        <color auto="1"/>
      </right>
      <top style="thin">
        <color auto="1"/>
      </top>
      <bottom style="double">
        <color indexed="64"/>
      </bottom>
      <diagonal/>
    </border>
    <border>
      <left style="dashed">
        <color indexed="64"/>
      </left>
      <right style="thin">
        <color auto="1"/>
      </right>
      <top style="thin">
        <color auto="1"/>
      </top>
      <bottom style="thin">
        <color auto="1"/>
      </bottom>
      <diagonal/>
    </border>
    <border>
      <left/>
      <right style="medium">
        <color indexed="64"/>
      </right>
      <top/>
      <bottom/>
      <diagonal/>
    </border>
    <border>
      <left style="medium">
        <color indexed="64"/>
      </left>
      <right style="thin">
        <color indexed="64"/>
      </right>
      <top/>
      <bottom/>
      <diagonal/>
    </border>
    <border>
      <left style="dashed">
        <color indexed="64"/>
      </left>
      <right style="thin">
        <color auto="1"/>
      </right>
      <top/>
      <bottom/>
      <diagonal/>
    </border>
    <border>
      <left style="dashed">
        <color indexed="64"/>
      </left>
      <right style="thin">
        <color auto="1"/>
      </right>
      <top style="medium">
        <color indexed="64"/>
      </top>
      <bottom style="thin">
        <color indexed="64"/>
      </bottom>
      <diagonal/>
    </border>
    <border>
      <left style="dashed">
        <color indexed="64"/>
      </left>
      <right style="thin">
        <color auto="1"/>
      </right>
      <top/>
      <bottom style="medium">
        <color indexed="64"/>
      </bottom>
      <diagonal/>
    </border>
    <border>
      <left style="dashed">
        <color indexed="64"/>
      </left>
      <right style="thin">
        <color auto="1"/>
      </right>
      <top style="medium">
        <color indexed="64"/>
      </top>
      <bottom/>
      <diagonal/>
    </border>
    <border>
      <left/>
      <right style="thin">
        <color auto="1"/>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theme="0"/>
      </left>
      <right style="thin">
        <color theme="0"/>
      </right>
      <top/>
      <bottom style="thin">
        <color theme="0"/>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thin">
        <color auto="1"/>
      </bottom>
      <diagonal style="thin">
        <color auto="1"/>
      </diagonal>
    </border>
    <border>
      <left style="medium">
        <color theme="1" tint="0.24994659260841701"/>
      </left>
      <right style="medium">
        <color theme="1" tint="0.24994659260841701"/>
      </right>
      <top style="medium">
        <color theme="1" tint="0.24994659260841701"/>
      </top>
      <bottom style="thin">
        <color auto="1"/>
      </bottom>
      <diagonal/>
    </border>
    <border>
      <left style="medium">
        <color theme="1" tint="0.24994659260841701"/>
      </left>
      <right/>
      <top style="medium">
        <color theme="1" tint="0.24994659260841701"/>
      </top>
      <bottom style="thin">
        <color auto="1"/>
      </bottom>
      <diagonal/>
    </border>
    <border>
      <left style="medium">
        <color theme="1" tint="0.24994659260841701"/>
      </left>
      <right style="thin">
        <color auto="1"/>
      </right>
      <top style="medium">
        <color theme="1" tint="0.24994659260841701"/>
      </top>
      <bottom style="thin">
        <color auto="1"/>
      </bottom>
      <diagonal/>
    </border>
    <border>
      <left style="thin">
        <color auto="1"/>
      </left>
      <right style="medium">
        <color theme="1" tint="0.24994659260841701"/>
      </right>
      <top style="medium">
        <color theme="1" tint="0.24994659260841701"/>
      </top>
      <bottom style="thin">
        <color auto="1"/>
      </bottom>
      <diagonal/>
    </border>
    <border>
      <left style="thin">
        <color auto="1"/>
      </left>
      <right style="thin">
        <color auto="1"/>
      </right>
      <top style="medium">
        <color theme="1" tint="0.24994659260841701"/>
      </top>
      <bottom style="thin">
        <color auto="1"/>
      </bottom>
      <diagonal/>
    </border>
    <border>
      <left style="thin">
        <color auto="1"/>
      </left>
      <right/>
      <top style="medium">
        <color theme="1" tint="0.24994659260841701"/>
      </top>
      <bottom style="thin">
        <color auto="1"/>
      </bottom>
      <diagonal/>
    </border>
    <border>
      <left style="medium">
        <color theme="1" tint="0.24994659260841701"/>
      </left>
      <right style="medium">
        <color theme="1" tint="0.24994659260841701"/>
      </right>
      <top style="thin">
        <color auto="1"/>
      </top>
      <bottom style="thin">
        <color auto="1"/>
      </bottom>
      <diagonal/>
    </border>
    <border>
      <left style="medium">
        <color theme="1" tint="0.24994659260841701"/>
      </left>
      <right/>
      <top style="thin">
        <color auto="1"/>
      </top>
      <bottom style="thin">
        <color auto="1"/>
      </bottom>
      <diagonal/>
    </border>
    <border>
      <left style="medium">
        <color theme="1" tint="0.24994659260841701"/>
      </left>
      <right style="thin">
        <color auto="1"/>
      </right>
      <top style="thin">
        <color auto="1"/>
      </top>
      <bottom style="thin">
        <color auto="1"/>
      </bottom>
      <diagonal/>
    </border>
    <border>
      <left style="thin">
        <color auto="1"/>
      </left>
      <right style="medium">
        <color theme="1" tint="0.24994659260841701"/>
      </right>
      <top style="thin">
        <color auto="1"/>
      </top>
      <bottom style="thin">
        <color auto="1"/>
      </bottom>
      <diagonal/>
    </border>
    <border>
      <left style="medium">
        <color theme="1" tint="0.24994659260841701"/>
      </left>
      <right style="medium">
        <color theme="1" tint="0.24994659260841701"/>
      </right>
      <top style="thin">
        <color auto="1"/>
      </top>
      <bottom style="medium">
        <color theme="1" tint="0.24994659260841701"/>
      </bottom>
      <diagonal/>
    </border>
    <border>
      <left style="medium">
        <color theme="1" tint="0.24994659260841701"/>
      </left>
      <right/>
      <top style="thin">
        <color auto="1"/>
      </top>
      <bottom style="medium">
        <color theme="1" tint="0.24994659260841701"/>
      </bottom>
      <diagonal/>
    </border>
    <border>
      <left style="medium">
        <color theme="1" tint="0.24994659260841701"/>
      </left>
      <right style="thin">
        <color auto="1"/>
      </right>
      <top style="thin">
        <color auto="1"/>
      </top>
      <bottom style="medium">
        <color theme="1" tint="0.24994659260841701"/>
      </bottom>
      <diagonal/>
    </border>
    <border>
      <left style="thin">
        <color auto="1"/>
      </left>
      <right style="medium">
        <color theme="1" tint="0.24994659260841701"/>
      </right>
      <top style="thin">
        <color auto="1"/>
      </top>
      <bottom style="medium">
        <color theme="1" tint="0.24994659260841701"/>
      </bottom>
      <diagonal/>
    </border>
    <border>
      <left style="thin">
        <color auto="1"/>
      </left>
      <right style="thin">
        <color auto="1"/>
      </right>
      <top style="thin">
        <color auto="1"/>
      </top>
      <bottom style="medium">
        <color theme="1" tint="0.24994659260841701"/>
      </bottom>
      <diagonal/>
    </border>
    <border>
      <left style="thin">
        <color auto="1"/>
      </left>
      <right/>
      <top style="thin">
        <color auto="1"/>
      </top>
      <bottom style="medium">
        <color theme="1" tint="0.24994659260841701"/>
      </bottom>
      <diagonal/>
    </border>
    <border>
      <left style="medium">
        <color indexed="64"/>
      </left>
      <right/>
      <top style="thin">
        <color indexed="64"/>
      </top>
      <bottom style="double">
        <color indexed="64"/>
      </bottom>
      <diagonal/>
    </border>
    <border>
      <left style="thin">
        <color indexed="64"/>
      </left>
      <right style="medium">
        <color indexed="64"/>
      </right>
      <top style="thin">
        <color auto="1"/>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auto="1"/>
      </top>
      <bottom style="double">
        <color indexed="64"/>
      </bottom>
      <diagonal/>
    </border>
    <border diagonalUp="1">
      <left style="thin">
        <color auto="1"/>
      </left>
      <right/>
      <top style="thin">
        <color auto="1"/>
      </top>
      <bottom style="double">
        <color indexed="64"/>
      </bottom>
      <diagonal style="thin">
        <color theme="0" tint="-0.24994659260841701"/>
      </diagonal>
    </border>
    <border diagonalUp="1">
      <left/>
      <right style="thin">
        <color auto="1"/>
      </right>
      <top style="thin">
        <color auto="1"/>
      </top>
      <bottom style="double">
        <color indexed="64"/>
      </bottom>
      <diagonal style="thin">
        <color theme="0" tint="-0.24994659260841701"/>
      </diagonal>
    </border>
    <border diagonalUp="1">
      <left style="thin">
        <color auto="1"/>
      </left>
      <right/>
      <top style="thin">
        <color auto="1"/>
      </top>
      <bottom style="double">
        <color indexed="64"/>
      </bottom>
      <diagonal style="hair">
        <color theme="0" tint="-0.24994659260841701"/>
      </diagonal>
    </border>
    <border diagonalUp="1">
      <left/>
      <right/>
      <top style="thin">
        <color auto="1"/>
      </top>
      <bottom style="double">
        <color indexed="64"/>
      </bottom>
      <diagonal style="hair">
        <color theme="0" tint="-0.24994659260841701"/>
      </diagonal>
    </border>
    <border diagonalUp="1">
      <left/>
      <right style="thin">
        <color auto="1"/>
      </right>
      <top style="thin">
        <color auto="1"/>
      </top>
      <bottom style="double">
        <color indexed="64"/>
      </bottom>
      <diagonal style="hair">
        <color theme="0" tint="-0.24994659260841701"/>
      </diagonal>
    </border>
    <border>
      <left style="thin">
        <color indexed="64"/>
      </left>
      <right style="thin">
        <color auto="1"/>
      </right>
      <top style="double">
        <color auto="1"/>
      </top>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diagonalUp="1">
      <left/>
      <right/>
      <top/>
      <bottom style="double">
        <color indexed="64"/>
      </bottom>
      <diagonal style="hair">
        <color theme="0" tint="-0.24994659260841701"/>
      </diagonal>
    </border>
    <border>
      <left/>
      <right/>
      <top style="double">
        <color auto="1"/>
      </top>
      <bottom/>
      <diagonal/>
    </border>
    <border>
      <left/>
      <right style="thin">
        <color auto="1"/>
      </right>
      <top style="double">
        <color auto="1"/>
      </top>
      <bottom/>
      <diagonal/>
    </border>
    <border>
      <left style="thin">
        <color indexed="64"/>
      </left>
      <right/>
      <top style="double">
        <color auto="1"/>
      </top>
      <bottom/>
      <diagonal/>
    </border>
  </borders>
  <cellStyleXfs count="23">
    <xf numFmtId="0" fontId="0" fillId="0" borderId="0">
      <alignment vertical="center"/>
    </xf>
    <xf numFmtId="38" fontId="4" fillId="0" borderId="0" applyFont="0" applyFill="0" applyBorder="0" applyAlignment="0" applyProtection="0">
      <alignment vertical="center"/>
    </xf>
    <xf numFmtId="0" fontId="46" fillId="0" borderId="0"/>
    <xf numFmtId="0" fontId="47" fillId="0" borderId="0">
      <alignment vertical="center"/>
    </xf>
    <xf numFmtId="38" fontId="48" fillId="0" borderId="0" applyFont="0" applyFill="0" applyBorder="0" applyAlignment="0" applyProtection="0">
      <alignment vertical="center"/>
    </xf>
    <xf numFmtId="0" fontId="48" fillId="0" borderId="0">
      <alignment vertical="center"/>
    </xf>
    <xf numFmtId="0" fontId="92" fillId="0" borderId="0">
      <alignment vertical="center"/>
    </xf>
    <xf numFmtId="38" fontId="92" fillId="0" borderId="0" applyFont="0" applyFill="0" applyBorder="0" applyAlignment="0" applyProtection="0">
      <alignment vertical="center"/>
    </xf>
    <xf numFmtId="0" fontId="94" fillId="0" borderId="0">
      <alignment vertical="center"/>
    </xf>
    <xf numFmtId="38" fontId="47" fillId="0" borderId="0" applyFont="0" applyFill="0" applyBorder="0" applyAlignment="0" applyProtection="0">
      <alignment vertical="center"/>
    </xf>
    <xf numFmtId="38" fontId="94" fillId="0" borderId="0" applyFont="0" applyFill="0" applyBorder="0" applyAlignment="0" applyProtection="0">
      <alignment vertical="center"/>
    </xf>
    <xf numFmtId="6" fontId="92" fillId="0" borderId="0" applyFont="0" applyFill="0" applyBorder="0" applyAlignment="0" applyProtection="0">
      <alignment vertical="center"/>
    </xf>
    <xf numFmtId="0" fontId="47" fillId="0" borderId="0">
      <alignment vertical="center"/>
    </xf>
    <xf numFmtId="0" fontId="3" fillId="0" borderId="0">
      <alignment vertical="center"/>
    </xf>
    <xf numFmtId="0" fontId="92" fillId="0" borderId="0">
      <alignment vertical="center"/>
    </xf>
    <xf numFmtId="0" fontId="2" fillId="0" borderId="0">
      <alignment vertical="center"/>
    </xf>
    <xf numFmtId="6" fontId="92" fillId="0" borderId="0" applyFont="0" applyFill="0" applyBorder="0" applyAlignment="0" applyProtection="0">
      <alignment vertical="center"/>
    </xf>
    <xf numFmtId="38" fontId="94" fillId="0" borderId="0" applyFont="0" applyFill="0" applyBorder="0" applyAlignment="0" applyProtection="0">
      <alignment vertical="center"/>
    </xf>
    <xf numFmtId="38" fontId="92" fillId="0" borderId="0" applyFont="0" applyFill="0" applyBorder="0" applyAlignment="0" applyProtection="0">
      <alignment vertical="center"/>
    </xf>
    <xf numFmtId="6" fontId="92"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cellStyleXfs>
  <cellXfs count="1346">
    <xf numFmtId="0" fontId="0" fillId="0" borderId="0" xfId="0">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vertical="center" wrapText="1"/>
    </xf>
    <xf numFmtId="0" fontId="11" fillId="0" borderId="0" xfId="0" applyFont="1" applyBorder="1">
      <alignment vertical="center"/>
    </xf>
    <xf numFmtId="0" fontId="21" fillId="0" borderId="9" xfId="0" applyFont="1" applyBorder="1">
      <alignment vertical="center"/>
    </xf>
    <xf numFmtId="0" fontId="11" fillId="0" borderId="0" xfId="0" applyFont="1" applyAlignment="1">
      <alignment horizontal="left" vertical="center" shrinkToFit="1"/>
    </xf>
    <xf numFmtId="0" fontId="22" fillId="0" borderId="0" xfId="0" applyFont="1">
      <alignment vertical="center"/>
    </xf>
    <xf numFmtId="0" fontId="11" fillId="0" borderId="6" xfId="0" applyFont="1" applyBorder="1" applyAlignment="1" applyProtection="1">
      <alignment horizontal="center" vertical="center" shrinkToFit="1"/>
      <protection locked="0"/>
    </xf>
    <xf numFmtId="0" fontId="24" fillId="0" borderId="0" xfId="0" applyFont="1" applyAlignment="1">
      <alignment horizontal="right" vertical="center"/>
    </xf>
    <xf numFmtId="0" fontId="24" fillId="0" borderId="0" xfId="0" applyFont="1">
      <alignment vertical="center"/>
    </xf>
    <xf numFmtId="0" fontId="11" fillId="0" borderId="0" xfId="0" applyFont="1" applyAlignment="1">
      <alignment horizontal="center" vertical="center"/>
    </xf>
    <xf numFmtId="0" fontId="25" fillId="0" borderId="0" xfId="0" applyFont="1">
      <alignment vertical="center"/>
    </xf>
    <xf numFmtId="0" fontId="26" fillId="0" borderId="0" xfId="0" applyFont="1">
      <alignment vertical="center"/>
    </xf>
    <xf numFmtId="0" fontId="22" fillId="0" borderId="0" xfId="0" applyFont="1" applyAlignment="1">
      <alignment horizontal="center" vertical="center"/>
    </xf>
    <xf numFmtId="0" fontId="22" fillId="0" borderId="0" xfId="0" applyFont="1" applyAlignment="1">
      <alignment vertical="center" wrapText="1"/>
    </xf>
    <xf numFmtId="0" fontId="11" fillId="5" borderId="34" xfId="0" applyFont="1" applyFill="1" applyBorder="1" applyAlignment="1">
      <alignment horizontal="center" vertical="center"/>
    </xf>
    <xf numFmtId="0" fontId="11" fillId="5" borderId="35" xfId="0" applyFont="1" applyFill="1" applyBorder="1" applyAlignment="1">
      <alignment horizontal="center" vertical="center"/>
    </xf>
    <xf numFmtId="0" fontId="11" fillId="5" borderId="36" xfId="0" applyFont="1" applyFill="1" applyBorder="1" applyAlignment="1">
      <alignment horizontal="center" vertical="center" wrapText="1"/>
    </xf>
    <xf numFmtId="0" fontId="11" fillId="0" borderId="0" xfId="0" applyFont="1" applyBorder="1" applyAlignment="1">
      <alignment horizontal="center" vertical="center"/>
    </xf>
    <xf numFmtId="0" fontId="11" fillId="0" borderId="39" xfId="0" applyFont="1" applyBorder="1" applyAlignment="1">
      <alignment vertical="center" wrapText="1"/>
    </xf>
    <xf numFmtId="0" fontId="11" fillId="0" borderId="0" xfId="0" applyFont="1" applyBorder="1" applyAlignment="1">
      <alignment vertical="center" wrapText="1"/>
    </xf>
    <xf numFmtId="0" fontId="11" fillId="0" borderId="38" xfId="0" applyFont="1" applyBorder="1">
      <alignment vertical="center"/>
    </xf>
    <xf numFmtId="0" fontId="11" fillId="0" borderId="40" xfId="0" applyFont="1" applyBorder="1">
      <alignment vertical="center"/>
    </xf>
    <xf numFmtId="0" fontId="11" fillId="0" borderId="37" xfId="0" applyFont="1" applyBorder="1">
      <alignment vertical="center"/>
    </xf>
    <xf numFmtId="0" fontId="11" fillId="0" borderId="37" xfId="0" applyFont="1" applyBorder="1" applyAlignment="1">
      <alignment horizontal="center" vertical="center"/>
    </xf>
    <xf numFmtId="0" fontId="11" fillId="0" borderId="41" xfId="0" applyFont="1" applyBorder="1" applyAlignment="1">
      <alignment vertical="center" wrapText="1"/>
    </xf>
    <xf numFmtId="0" fontId="27" fillId="0" borderId="0" xfId="0" applyFont="1">
      <alignment vertical="center"/>
    </xf>
    <xf numFmtId="0" fontId="30" fillId="0" borderId="0" xfId="0" applyNumberFormat="1" applyFont="1">
      <alignment vertical="center"/>
    </xf>
    <xf numFmtId="0" fontId="30" fillId="0" borderId="0" xfId="0" applyNumberFormat="1" applyFont="1" applyAlignment="1">
      <alignment horizontal="center" vertical="center"/>
    </xf>
    <xf numFmtId="0" fontId="30" fillId="0" borderId="0" xfId="0" applyNumberFormat="1" applyFont="1" applyAlignment="1">
      <alignment horizontal="center" vertical="center"/>
    </xf>
    <xf numFmtId="0" fontId="30" fillId="0" borderId="0" xfId="0" applyNumberFormat="1" applyFont="1" applyAlignment="1">
      <alignment vertical="center"/>
    </xf>
    <xf numFmtId="0" fontId="30" fillId="0" borderId="0" xfId="0" applyNumberFormat="1" applyFont="1" applyAlignment="1">
      <alignment vertical="center" wrapText="1"/>
    </xf>
    <xf numFmtId="0" fontId="30" fillId="0" borderId="0" xfId="0" applyNumberFormat="1" applyFont="1" applyAlignment="1">
      <alignment horizontal="right" vertical="center"/>
    </xf>
    <xf numFmtId="0" fontId="31" fillId="0" borderId="0" xfId="0" applyNumberFormat="1" applyFont="1">
      <alignment vertical="center"/>
    </xf>
    <xf numFmtId="0" fontId="32" fillId="0" borderId="0" xfId="0" applyNumberFormat="1" applyFont="1">
      <alignment vertical="center"/>
    </xf>
    <xf numFmtId="0" fontId="32" fillId="0" borderId="0" xfId="0" applyNumberFormat="1" applyFont="1" applyAlignment="1">
      <alignment vertical="center"/>
    </xf>
    <xf numFmtId="0" fontId="32" fillId="0" borderId="0" xfId="0" applyNumberFormat="1" applyFont="1" applyAlignment="1">
      <alignment horizontal="center" vertical="center"/>
    </xf>
    <xf numFmtId="0" fontId="30" fillId="0" borderId="0" xfId="0" applyNumberFormat="1" applyFont="1" applyAlignment="1">
      <alignment horizontal="left" vertical="center" indent="1"/>
    </xf>
    <xf numFmtId="0" fontId="33" fillId="0" borderId="0" xfId="0" applyNumberFormat="1" applyFont="1">
      <alignment vertical="center"/>
    </xf>
    <xf numFmtId="0" fontId="30" fillId="0" borderId="0" xfId="0" applyNumberFormat="1" applyFont="1" applyBorder="1" applyAlignment="1">
      <alignment vertical="center"/>
    </xf>
    <xf numFmtId="38" fontId="30" fillId="0" borderId="0" xfId="1" applyFont="1" applyBorder="1" applyAlignment="1">
      <alignment vertical="center"/>
    </xf>
    <xf numFmtId="0" fontId="30" fillId="5" borderId="0" xfId="0" applyNumberFormat="1" applyFont="1" applyFill="1" applyAlignment="1">
      <alignment horizontal="center" vertical="center"/>
    </xf>
    <xf numFmtId="0" fontId="30" fillId="0" borderId="0" xfId="0" applyNumberFormat="1" applyFont="1" applyAlignment="1">
      <alignment vertical="top" wrapText="1"/>
    </xf>
    <xf numFmtId="0" fontId="34" fillId="0" borderId="0" xfId="0" applyNumberFormat="1" applyFont="1">
      <alignment vertical="center"/>
    </xf>
    <xf numFmtId="0" fontId="30" fillId="0" borderId="0" xfId="0" applyNumberFormat="1" applyFont="1" applyAlignment="1">
      <alignment vertical="top"/>
    </xf>
    <xf numFmtId="0" fontId="30" fillId="0" borderId="34" xfId="0" applyNumberFormat="1" applyFont="1" applyBorder="1" applyAlignment="1">
      <alignment horizontal="center"/>
    </xf>
    <xf numFmtId="0" fontId="30" fillId="0" borderId="36" xfId="0" applyNumberFormat="1" applyFont="1" applyBorder="1" applyAlignment="1">
      <alignment horizontal="center"/>
    </xf>
    <xf numFmtId="0" fontId="30" fillId="0" borderId="40" xfId="0" applyNumberFormat="1" applyFont="1" applyBorder="1" applyAlignment="1">
      <alignment horizontal="center" vertical="top"/>
    </xf>
    <xf numFmtId="0" fontId="30" fillId="0" borderId="41" xfId="0" applyNumberFormat="1" applyFont="1" applyBorder="1" applyAlignment="1">
      <alignment horizontal="center" vertical="top"/>
    </xf>
    <xf numFmtId="0" fontId="35" fillId="0" borderId="0" xfId="0" applyNumberFormat="1" applyFont="1">
      <alignment vertical="center"/>
    </xf>
    <xf numFmtId="0" fontId="36" fillId="0" borderId="0" xfId="0" applyNumberFormat="1" applyFont="1">
      <alignment vertical="center"/>
    </xf>
    <xf numFmtId="0" fontId="37" fillId="0" borderId="0" xfId="0" applyNumberFormat="1" applyFont="1">
      <alignment vertical="center"/>
    </xf>
    <xf numFmtId="0" fontId="38" fillId="0" borderId="0" xfId="0" applyNumberFormat="1" applyFont="1">
      <alignment vertical="center"/>
    </xf>
    <xf numFmtId="0" fontId="39" fillId="0" borderId="0" xfId="0" applyNumberFormat="1" applyFont="1">
      <alignment vertical="center"/>
    </xf>
    <xf numFmtId="0" fontId="40" fillId="0" borderId="0" xfId="0" applyNumberFormat="1" applyFont="1">
      <alignment vertical="center"/>
    </xf>
    <xf numFmtId="0" fontId="30" fillId="0" borderId="0" xfId="0" applyNumberFormat="1" applyFont="1" applyAlignment="1" applyProtection="1">
      <alignment horizontal="center" vertical="center" shrinkToFit="1"/>
      <protection locked="0"/>
    </xf>
    <xf numFmtId="0" fontId="41" fillId="0" borderId="0" xfId="0" applyNumberFormat="1" applyFont="1">
      <alignment vertical="center"/>
    </xf>
    <xf numFmtId="0" fontId="41" fillId="0" borderId="0" xfId="0" applyNumberFormat="1" applyFont="1" applyAlignment="1">
      <alignment vertical="center"/>
    </xf>
    <xf numFmtId="0" fontId="30" fillId="0" borderId="0" xfId="0" applyFont="1">
      <alignment vertical="center"/>
    </xf>
    <xf numFmtId="0" fontId="32" fillId="0" borderId="0" xfId="0" applyFont="1">
      <alignment vertical="center"/>
    </xf>
    <xf numFmtId="0" fontId="42" fillId="0" borderId="0" xfId="0" applyFont="1">
      <alignment vertical="center"/>
    </xf>
    <xf numFmtId="0" fontId="30" fillId="0" borderId="0" xfId="0" applyFont="1" applyAlignment="1">
      <alignment vertical="center" shrinkToFit="1"/>
    </xf>
    <xf numFmtId="0" fontId="45" fillId="0" borderId="0" xfId="0" applyFont="1">
      <alignment vertical="center"/>
    </xf>
    <xf numFmtId="0" fontId="34" fillId="0" borderId="0" xfId="0" applyFont="1">
      <alignment vertical="center"/>
    </xf>
    <xf numFmtId="0" fontId="34" fillId="0" borderId="0" xfId="0" applyFont="1" applyFill="1">
      <alignment vertical="center"/>
    </xf>
    <xf numFmtId="0" fontId="40" fillId="0" borderId="0" xfId="0" applyFont="1">
      <alignment vertical="center"/>
    </xf>
    <xf numFmtId="0" fontId="30" fillId="0" borderId="0" xfId="0" applyNumberFormat="1" applyFont="1" applyAlignment="1" applyProtection="1">
      <alignment vertical="center" shrinkToFit="1"/>
      <protection locked="0"/>
    </xf>
    <xf numFmtId="0" fontId="30" fillId="0" borderId="0" xfId="0" applyNumberFormat="1" applyFont="1" applyAlignment="1">
      <alignment vertical="center"/>
    </xf>
    <xf numFmtId="180" fontId="29" fillId="0" borderId="0" xfId="0" applyNumberFormat="1" applyFont="1" applyAlignment="1">
      <alignment vertical="center"/>
    </xf>
    <xf numFmtId="181" fontId="29" fillId="0" borderId="0" xfId="1" applyNumberFormat="1" applyFont="1" applyAlignment="1">
      <alignment vertical="center"/>
    </xf>
    <xf numFmtId="0" fontId="30" fillId="0" borderId="0" xfId="0" applyNumberFormat="1" applyFont="1" applyAlignment="1">
      <alignment horizontal="left" vertical="center" indent="3"/>
    </xf>
    <xf numFmtId="0" fontId="55" fillId="0" borderId="0" xfId="0" applyNumberFormat="1" applyFont="1">
      <alignment vertical="center"/>
    </xf>
    <xf numFmtId="56" fontId="11" fillId="0" borderId="15" xfId="0" applyNumberFormat="1" applyFont="1" applyBorder="1" applyAlignment="1" applyProtection="1">
      <alignment horizontal="left" vertical="center" indent="1"/>
      <protection locked="0"/>
    </xf>
    <xf numFmtId="0" fontId="19" fillId="6" borderId="1" xfId="0" applyFont="1" applyFill="1" applyBorder="1">
      <alignment vertical="center"/>
    </xf>
    <xf numFmtId="0" fontId="59" fillId="0" borderId="0" xfId="0" applyFont="1">
      <alignment vertical="center"/>
    </xf>
    <xf numFmtId="0" fontId="60" fillId="0" borderId="0" xfId="0" applyFont="1">
      <alignment vertical="center"/>
    </xf>
    <xf numFmtId="0" fontId="30" fillId="0" borderId="0" xfId="0" applyFont="1" applyProtection="1">
      <alignment vertical="center"/>
    </xf>
    <xf numFmtId="0" fontId="52" fillId="0" borderId="0" xfId="0" applyFont="1" applyAlignment="1" applyProtection="1">
      <alignment vertical="center"/>
    </xf>
    <xf numFmtId="0" fontId="34" fillId="0" borderId="0" xfId="0" applyFont="1" applyProtection="1">
      <alignment vertical="center"/>
    </xf>
    <xf numFmtId="0" fontId="49" fillId="0" borderId="0" xfId="0" applyFont="1" applyProtection="1">
      <alignment vertical="center"/>
    </xf>
    <xf numFmtId="0" fontId="30" fillId="0" borderId="0" xfId="0" applyFont="1" applyBorder="1" applyAlignment="1">
      <alignment horizontal="right" vertical="center"/>
    </xf>
    <xf numFmtId="0" fontId="30" fillId="0" borderId="9" xfId="0" applyFont="1" applyBorder="1" applyAlignment="1">
      <alignment vertical="center"/>
    </xf>
    <xf numFmtId="0" fontId="30" fillId="0" borderId="0" xfId="0" applyFont="1" applyBorder="1" applyAlignment="1">
      <alignment vertical="center"/>
    </xf>
    <xf numFmtId="0" fontId="30" fillId="0" borderId="40" xfId="0" applyFont="1" applyBorder="1">
      <alignment vertical="center"/>
    </xf>
    <xf numFmtId="0" fontId="30" fillId="0" borderId="38" xfId="0" applyFont="1" applyBorder="1">
      <alignment vertical="center"/>
    </xf>
    <xf numFmtId="0" fontId="30" fillId="0" borderId="39" xfId="0" applyFont="1" applyBorder="1">
      <alignment vertical="center"/>
    </xf>
    <xf numFmtId="0" fontId="30" fillId="0" borderId="9" xfId="0" applyFont="1" applyBorder="1" applyAlignment="1">
      <alignment horizontal="right" vertical="center"/>
    </xf>
    <xf numFmtId="0" fontId="65" fillId="0" borderId="0" xfId="0" applyFont="1" applyBorder="1">
      <alignment vertical="center"/>
    </xf>
    <xf numFmtId="0" fontId="66" fillId="0" borderId="0" xfId="0" applyFont="1" applyBorder="1" applyAlignment="1">
      <alignment vertical="center" shrinkToFit="1"/>
    </xf>
    <xf numFmtId="0" fontId="65" fillId="0" borderId="0" xfId="0" applyFont="1" applyBorder="1" applyAlignment="1">
      <alignment vertical="center"/>
    </xf>
    <xf numFmtId="0" fontId="65" fillId="0" borderId="0" xfId="0" applyFont="1" applyBorder="1" applyAlignment="1">
      <alignment vertical="center" shrinkToFit="1"/>
    </xf>
    <xf numFmtId="0" fontId="30" fillId="0" borderId="8" xfId="0" applyFont="1" applyBorder="1" applyProtection="1">
      <alignment vertical="center"/>
      <protection locked="0"/>
    </xf>
    <xf numFmtId="0" fontId="30" fillId="0" borderId="34" xfId="0" applyFont="1" applyBorder="1" applyAlignment="1" applyProtection="1">
      <alignment horizontal="right" vertical="center"/>
      <protection locked="0"/>
    </xf>
    <xf numFmtId="0" fontId="30" fillId="0" borderId="40" xfId="0" applyFont="1" applyBorder="1" applyAlignment="1" applyProtection="1">
      <alignment horizontal="right" vertical="center"/>
      <protection locked="0"/>
    </xf>
    <xf numFmtId="0" fontId="30" fillId="0" borderId="35" xfId="0" applyFont="1" applyBorder="1" applyAlignment="1" applyProtection="1">
      <alignment horizontal="right" vertical="center"/>
      <protection locked="0"/>
    </xf>
    <xf numFmtId="0" fontId="30" fillId="0" borderId="7" xfId="0" applyFont="1" applyBorder="1" applyProtection="1">
      <alignment vertical="center"/>
      <protection locked="0"/>
    </xf>
    <xf numFmtId="0" fontId="63" fillId="0" borderId="6" xfId="0" applyFont="1" applyBorder="1" applyAlignment="1" applyProtection="1">
      <alignment horizontal="center" vertical="center"/>
      <protection locked="0"/>
    </xf>
    <xf numFmtId="0" fontId="63" fillId="0" borderId="6" xfId="0" applyFont="1" applyBorder="1" applyAlignment="1" applyProtection="1">
      <alignment horizontal="center" vertical="center" shrinkToFit="1"/>
      <protection locked="0"/>
    </xf>
    <xf numFmtId="0" fontId="30" fillId="0" borderId="6" xfId="0" applyFont="1" applyBorder="1" applyAlignment="1" applyProtection="1">
      <alignment horizontal="center" vertical="center"/>
      <protection locked="0"/>
    </xf>
    <xf numFmtId="0" fontId="71" fillId="0" borderId="0" xfId="0" applyFont="1">
      <alignment vertical="center"/>
    </xf>
    <xf numFmtId="0" fontId="49" fillId="0" borderId="0" xfId="0" applyFont="1">
      <alignment vertical="center"/>
    </xf>
    <xf numFmtId="0" fontId="33" fillId="0" borderId="0" xfId="0" applyFont="1">
      <alignment vertical="center"/>
    </xf>
    <xf numFmtId="0" fontId="30" fillId="0" borderId="0" xfId="0" applyFont="1" applyAlignment="1">
      <alignment horizontal="center" vertical="center"/>
    </xf>
    <xf numFmtId="0" fontId="50" fillId="0" borderId="0" xfId="0" applyFont="1">
      <alignment vertical="center"/>
    </xf>
    <xf numFmtId="0" fontId="30" fillId="3" borderId="6" xfId="0" applyFont="1" applyFill="1" applyBorder="1" applyAlignment="1">
      <alignment horizontal="center" vertical="center"/>
    </xf>
    <xf numFmtId="0" fontId="72" fillId="0" borderId="0" xfId="0" applyFont="1" applyBorder="1" applyAlignment="1">
      <alignment vertical="center" shrinkToFit="1"/>
    </xf>
    <xf numFmtId="0" fontId="50" fillId="0" borderId="0" xfId="0" applyFont="1" applyProtection="1">
      <alignment vertical="center"/>
      <protection locked="0"/>
    </xf>
    <xf numFmtId="0" fontId="30" fillId="0" borderId="0" xfId="0" applyFont="1" applyAlignment="1">
      <alignment vertical="center"/>
    </xf>
    <xf numFmtId="0" fontId="31" fillId="0" borderId="0" xfId="0" applyFont="1">
      <alignment vertical="center"/>
    </xf>
    <xf numFmtId="0" fontId="76" fillId="0" borderId="0" xfId="0" applyFont="1">
      <alignment vertical="center"/>
    </xf>
    <xf numFmtId="0" fontId="51" fillId="0" borderId="0" xfId="0" applyFont="1">
      <alignment vertical="center"/>
    </xf>
    <xf numFmtId="0" fontId="51" fillId="0" borderId="0" xfId="0" applyFont="1" applyAlignment="1">
      <alignment vertical="center"/>
    </xf>
    <xf numFmtId="49" fontId="74" fillId="0" borderId="0" xfId="5" applyNumberFormat="1" applyFont="1" applyAlignment="1">
      <alignment horizontal="center" vertical="center" wrapText="1"/>
    </xf>
    <xf numFmtId="0" fontId="80" fillId="0" borderId="0" xfId="5" applyFont="1" applyAlignment="1">
      <alignment horizontal="center" vertical="center" wrapText="1"/>
    </xf>
    <xf numFmtId="0" fontId="82" fillId="0" borderId="0" xfId="5" applyFont="1" applyAlignment="1">
      <alignment horizontal="center" vertical="center" wrapText="1"/>
    </xf>
    <xf numFmtId="38" fontId="82" fillId="0" borderId="0" xfId="4" applyFont="1" applyAlignment="1">
      <alignment horizontal="center" vertical="center" wrapText="1"/>
    </xf>
    <xf numFmtId="0" fontId="82" fillId="0" borderId="0" xfId="5" applyFont="1" applyAlignment="1">
      <alignment horizontal="center" vertical="center" shrinkToFit="1"/>
    </xf>
    <xf numFmtId="0" fontId="84" fillId="0" borderId="0" xfId="5" applyFont="1" applyAlignment="1">
      <alignment horizontal="center" vertical="center" wrapText="1"/>
    </xf>
    <xf numFmtId="0" fontId="80" fillId="0" borderId="0" xfId="5" applyFont="1" applyAlignment="1">
      <alignment horizontal="center" vertical="center" shrinkToFit="1"/>
    </xf>
    <xf numFmtId="0" fontId="85" fillId="0" borderId="0" xfId="5" applyFont="1" applyAlignment="1">
      <alignment horizontal="center" vertical="center" wrapText="1"/>
    </xf>
    <xf numFmtId="0" fontId="74" fillId="0" borderId="0" xfId="5" applyFont="1" applyAlignment="1" applyProtection="1">
      <alignment horizontal="center" vertical="center" wrapText="1"/>
      <protection locked="0"/>
    </xf>
    <xf numFmtId="49" fontId="74" fillId="0" borderId="0" xfId="5" applyNumberFormat="1" applyFont="1" applyAlignment="1" applyProtection="1">
      <alignment horizontal="center" vertical="center" wrapText="1"/>
      <protection locked="0"/>
    </xf>
    <xf numFmtId="0" fontId="53" fillId="0" borderId="0" xfId="0" applyFont="1">
      <alignment vertical="center"/>
    </xf>
    <xf numFmtId="38" fontId="30" fillId="0" borderId="0" xfId="1" applyFont="1">
      <alignment vertical="center"/>
    </xf>
    <xf numFmtId="0" fontId="43" fillId="0" borderId="0" xfId="0" applyFont="1">
      <alignment vertical="center"/>
    </xf>
    <xf numFmtId="0" fontId="30" fillId="0" borderId="0" xfId="0" applyFont="1" applyAlignment="1">
      <alignment horizontal="right" vertical="center"/>
    </xf>
    <xf numFmtId="0" fontId="75" fillId="0" borderId="0" xfId="0" applyFont="1">
      <alignment vertical="center"/>
    </xf>
    <xf numFmtId="0" fontId="75" fillId="0" borderId="0" xfId="0" applyFont="1" applyAlignment="1">
      <alignment horizontal="right" vertical="center"/>
    </xf>
    <xf numFmtId="0" fontId="75" fillId="0" borderId="0" xfId="0" applyFont="1" applyAlignment="1">
      <alignment horizontal="center" vertical="center"/>
    </xf>
    <xf numFmtId="0" fontId="74" fillId="0" borderId="0" xfId="0" applyFont="1">
      <alignment vertical="center"/>
    </xf>
    <xf numFmtId="0" fontId="86" fillId="0" borderId="0" xfId="0" applyFont="1">
      <alignment vertical="center"/>
    </xf>
    <xf numFmtId="0" fontId="34" fillId="0" borderId="0" xfId="0" applyFont="1" applyAlignment="1">
      <alignment vertical="center"/>
    </xf>
    <xf numFmtId="0" fontId="43" fillId="0" borderId="9" xfId="0" applyFont="1" applyBorder="1">
      <alignment vertical="center"/>
    </xf>
    <xf numFmtId="196" fontId="30" fillId="0" borderId="8" xfId="0" applyNumberFormat="1" applyFont="1" applyBorder="1" applyAlignment="1">
      <alignment horizontal="right" vertical="center"/>
    </xf>
    <xf numFmtId="196" fontId="30" fillId="0" borderId="41" xfId="0" applyNumberFormat="1" applyFont="1" applyBorder="1" applyAlignment="1">
      <alignment horizontal="right" vertical="center"/>
    </xf>
    <xf numFmtId="0" fontId="30" fillId="0" borderId="47" xfId="0" applyFont="1" applyBorder="1" applyAlignment="1">
      <alignment horizontal="right" vertical="center"/>
    </xf>
    <xf numFmtId="196" fontId="30" fillId="0" borderId="26" xfId="0" applyNumberFormat="1" applyFont="1" applyBorder="1" applyAlignment="1">
      <alignment horizontal="right" vertical="center"/>
    </xf>
    <xf numFmtId="0" fontId="30" fillId="0" borderId="27" xfId="0" applyFont="1" applyBorder="1" applyAlignment="1">
      <alignment horizontal="right" vertical="center"/>
    </xf>
    <xf numFmtId="0" fontId="43" fillId="3" borderId="9" xfId="0" applyFont="1" applyFill="1" applyBorder="1">
      <alignment vertical="center"/>
    </xf>
    <xf numFmtId="0" fontId="43" fillId="0" borderId="41" xfId="0" applyFont="1" applyBorder="1">
      <alignment vertical="center"/>
    </xf>
    <xf numFmtId="0" fontId="43" fillId="0" borderId="47" xfId="0" applyFont="1" applyBorder="1">
      <alignment vertical="center"/>
    </xf>
    <xf numFmtId="0" fontId="30" fillId="0" borderId="30" xfId="0" applyFont="1" applyBorder="1" applyAlignment="1">
      <alignment horizontal="right" vertical="center"/>
    </xf>
    <xf numFmtId="0" fontId="30" fillId="0" borderId="73" xfId="0" applyFont="1" applyBorder="1" applyAlignment="1">
      <alignment horizontal="right" vertical="center"/>
    </xf>
    <xf numFmtId="0" fontId="30" fillId="0" borderId="33" xfId="0" applyFont="1" applyBorder="1" applyAlignment="1">
      <alignment horizontal="right" vertical="center"/>
    </xf>
    <xf numFmtId="38" fontId="53" fillId="0" borderId="0" xfId="1" applyFont="1">
      <alignment vertical="center"/>
    </xf>
    <xf numFmtId="38" fontId="50" fillId="0" borderId="0" xfId="1" applyFont="1">
      <alignment vertical="center"/>
    </xf>
    <xf numFmtId="38" fontId="30" fillId="0" borderId="0" xfId="1" applyFont="1" applyAlignment="1">
      <alignment horizontal="right" vertical="center"/>
    </xf>
    <xf numFmtId="38" fontId="51" fillId="0" borderId="0" xfId="1" applyFont="1">
      <alignment vertical="center"/>
    </xf>
    <xf numFmtId="38" fontId="30" fillId="0" borderId="6" xfId="1" applyFont="1" applyBorder="1" applyAlignment="1">
      <alignment horizontal="center" vertical="center"/>
    </xf>
    <xf numFmtId="38" fontId="64" fillId="0" borderId="6" xfId="1" applyFont="1" applyBorder="1" applyAlignment="1">
      <alignment horizontal="center" vertical="center"/>
    </xf>
    <xf numFmtId="38" fontId="30" fillId="0" borderId="43" xfId="1" applyFont="1" applyBorder="1" applyAlignment="1">
      <alignment horizontal="center" vertical="center"/>
    </xf>
    <xf numFmtId="38" fontId="30" fillId="0" borderId="70" xfId="1" applyFont="1" applyBorder="1" applyAlignment="1">
      <alignment horizontal="center" vertical="center"/>
    </xf>
    <xf numFmtId="0" fontId="89" fillId="0" borderId="0" xfId="0" applyFont="1" applyBorder="1" applyAlignment="1">
      <alignment vertical="center" shrinkToFit="1"/>
    </xf>
    <xf numFmtId="198" fontId="30" fillId="0" borderId="0" xfId="1" applyNumberFormat="1" applyFont="1">
      <alignment vertical="center"/>
    </xf>
    <xf numFmtId="0" fontId="90" fillId="0" borderId="9" xfId="0" applyFont="1" applyBorder="1">
      <alignment vertical="center"/>
    </xf>
    <xf numFmtId="0" fontId="30" fillId="0" borderId="41" xfId="0" applyFont="1" applyBorder="1" applyAlignment="1">
      <alignment horizontal="right" vertical="center"/>
    </xf>
    <xf numFmtId="0" fontId="30" fillId="0" borderId="8" xfId="0" applyFont="1" applyBorder="1">
      <alignment vertical="center"/>
    </xf>
    <xf numFmtId="0" fontId="30" fillId="0" borderId="9" xfId="0" applyFont="1" applyBorder="1">
      <alignment vertical="center"/>
    </xf>
    <xf numFmtId="0" fontId="30" fillId="0" borderId="0" xfId="0" applyFont="1" applyBorder="1">
      <alignment vertical="center"/>
    </xf>
    <xf numFmtId="0" fontId="30" fillId="0" borderId="0" xfId="0" applyFont="1" applyAlignment="1">
      <alignment horizontal="center" vertical="center"/>
    </xf>
    <xf numFmtId="0" fontId="30" fillId="0" borderId="0" xfId="0" applyFont="1">
      <alignment vertical="center"/>
    </xf>
    <xf numFmtId="0" fontId="30" fillId="0" borderId="7" xfId="0" applyFont="1" applyBorder="1" applyAlignment="1">
      <alignment horizontal="left" vertical="center" indent="1"/>
    </xf>
    <xf numFmtId="0" fontId="74" fillId="0" borderId="6" xfId="5" applyFont="1" applyBorder="1" applyAlignment="1">
      <alignment horizontal="center" vertical="center" wrapText="1"/>
    </xf>
    <xf numFmtId="0" fontId="80" fillId="0" borderId="6" xfId="5" applyFont="1" applyBorder="1" applyAlignment="1">
      <alignment horizontal="center" vertical="center" wrapText="1"/>
    </xf>
    <xf numFmtId="189" fontId="30" fillId="0" borderId="7" xfId="0" applyNumberFormat="1" applyFont="1" applyBorder="1">
      <alignment vertical="center"/>
    </xf>
    <xf numFmtId="0" fontId="34" fillId="0" borderId="0" xfId="0" applyFont="1">
      <alignment vertical="center"/>
    </xf>
    <xf numFmtId="0" fontId="30" fillId="0" borderId="0" xfId="0" applyFont="1">
      <alignment vertical="center"/>
    </xf>
    <xf numFmtId="200" fontId="98" fillId="0" borderId="84" xfId="2" applyNumberFormat="1" applyFont="1" applyBorder="1" applyAlignment="1">
      <alignment horizontal="center" vertical="center" shrinkToFit="1"/>
    </xf>
    <xf numFmtId="0" fontId="104" fillId="0" borderId="0" xfId="0" applyFont="1" applyBorder="1">
      <alignment vertical="center"/>
    </xf>
    <xf numFmtId="0" fontId="104" fillId="0" borderId="0" xfId="0" applyFont="1" applyBorder="1" applyAlignment="1">
      <alignment vertical="center" wrapText="1"/>
    </xf>
    <xf numFmtId="0" fontId="30" fillId="0" borderId="0" xfId="0" applyFont="1" applyFill="1" applyBorder="1" applyAlignment="1">
      <alignment vertical="center"/>
    </xf>
    <xf numFmtId="0" fontId="30" fillId="0" borderId="27" xfId="0" applyFont="1" applyFill="1" applyBorder="1" applyAlignment="1">
      <alignment horizontal="right" vertical="center"/>
    </xf>
    <xf numFmtId="0" fontId="30" fillId="0" borderId="37" xfId="0" applyFont="1" applyBorder="1">
      <alignment vertical="center"/>
    </xf>
    <xf numFmtId="0" fontId="30" fillId="0" borderId="0" xfId="0" applyFont="1" applyBorder="1">
      <alignment vertical="center"/>
    </xf>
    <xf numFmtId="0" fontId="30" fillId="0" borderId="36" xfId="0" applyFont="1" applyBorder="1">
      <alignment vertical="center"/>
    </xf>
    <xf numFmtId="0" fontId="30" fillId="0" borderId="41" xfId="0" applyFont="1" applyBorder="1">
      <alignment vertical="center"/>
    </xf>
    <xf numFmtId="0" fontId="23" fillId="0" borderId="0" xfId="0" applyFont="1">
      <alignment vertical="center"/>
    </xf>
    <xf numFmtId="0" fontId="12" fillId="0" borderId="0" xfId="0" applyFont="1">
      <alignment vertical="center"/>
    </xf>
    <xf numFmtId="0" fontId="17" fillId="0" borderId="0" xfId="0" applyFont="1">
      <alignment vertical="center"/>
    </xf>
    <xf numFmtId="0" fontId="19" fillId="0" borderId="0" xfId="0" applyFont="1">
      <alignment vertical="center"/>
    </xf>
    <xf numFmtId="0" fontId="18" fillId="4" borderId="0" xfId="0" applyFont="1" applyFill="1">
      <alignment vertical="center"/>
    </xf>
    <xf numFmtId="0" fontId="11" fillId="2" borderId="19" xfId="0" applyFont="1" applyFill="1" applyBorder="1" applyAlignment="1">
      <alignment horizontal="left" vertical="center" indent="1"/>
    </xf>
    <xf numFmtId="0" fontId="11" fillId="2" borderId="20" xfId="0" applyFont="1" applyFill="1" applyBorder="1" applyAlignment="1">
      <alignment horizontal="left" vertical="center" indent="1"/>
    </xf>
    <xf numFmtId="0" fontId="18" fillId="4" borderId="1" xfId="0" applyFont="1" applyFill="1" applyBorder="1">
      <alignment vertical="center"/>
    </xf>
    <xf numFmtId="0" fontId="21" fillId="0" borderId="73" xfId="0" applyFont="1" applyBorder="1">
      <alignment vertical="center"/>
    </xf>
    <xf numFmtId="0" fontId="21" fillId="0" borderId="98" xfId="0" applyFont="1" applyBorder="1">
      <alignment vertical="center"/>
    </xf>
    <xf numFmtId="0" fontId="21" fillId="0" borderId="36" xfId="0" applyFont="1" applyBorder="1">
      <alignment vertical="center"/>
    </xf>
    <xf numFmtId="0" fontId="21" fillId="0" borderId="101" xfId="0" applyFont="1" applyBorder="1">
      <alignment vertical="center"/>
    </xf>
    <xf numFmtId="0" fontId="11" fillId="0" borderId="22" xfId="0" applyFont="1" applyBorder="1" applyAlignment="1">
      <alignment vertical="center" wrapText="1"/>
    </xf>
    <xf numFmtId="0" fontId="11" fillId="0" borderId="103" xfId="0" applyFont="1" applyBorder="1">
      <alignment vertical="center"/>
    </xf>
    <xf numFmtId="0" fontId="103" fillId="0" borderId="103" xfId="0" applyFont="1" applyBorder="1">
      <alignment vertical="center"/>
    </xf>
    <xf numFmtId="0" fontId="11" fillId="0" borderId="22" xfId="0" applyFont="1" applyBorder="1">
      <alignment vertical="center"/>
    </xf>
    <xf numFmtId="0" fontId="30" fillId="3" borderId="6" xfId="0" applyFont="1" applyFill="1" applyBorder="1" applyAlignment="1" applyProtection="1">
      <alignment horizontal="center" vertical="center"/>
    </xf>
    <xf numFmtId="0" fontId="50" fillId="0" borderId="0" xfId="0" applyFont="1" applyBorder="1">
      <alignment vertical="center"/>
    </xf>
    <xf numFmtId="0" fontId="30" fillId="0" borderId="34" xfId="0" applyFont="1" applyBorder="1">
      <alignment vertical="center"/>
    </xf>
    <xf numFmtId="0" fontId="30" fillId="0" borderId="35" xfId="0" applyFont="1" applyBorder="1">
      <alignment vertical="center"/>
    </xf>
    <xf numFmtId="0" fontId="30" fillId="0" borderId="0" xfId="0" applyFont="1" applyBorder="1">
      <alignment vertical="center"/>
    </xf>
    <xf numFmtId="0" fontId="60" fillId="0" borderId="0" xfId="0" applyFont="1" applyBorder="1">
      <alignment vertical="center"/>
    </xf>
    <xf numFmtId="0" fontId="61" fillId="0" borderId="0" xfId="0" applyFont="1" applyBorder="1">
      <alignment vertical="center"/>
    </xf>
    <xf numFmtId="0" fontId="30" fillId="0" borderId="0" xfId="0" applyFont="1" applyBorder="1" applyAlignment="1" applyProtection="1">
      <alignment vertical="center"/>
      <protection locked="0"/>
    </xf>
    <xf numFmtId="196" fontId="30" fillId="10" borderId="41" xfId="0" applyNumberFormat="1" applyFont="1" applyFill="1" applyBorder="1" applyAlignment="1">
      <alignment horizontal="right" vertical="center"/>
    </xf>
    <xf numFmtId="0" fontId="11" fillId="0" borderId="39" xfId="0" applyFont="1" applyBorder="1" applyAlignment="1">
      <alignment vertical="center" wrapText="1"/>
    </xf>
    <xf numFmtId="0" fontId="18" fillId="4" borderId="37" xfId="0" applyFont="1" applyFill="1" applyBorder="1" applyAlignment="1">
      <alignment vertical="center"/>
    </xf>
    <xf numFmtId="0" fontId="74" fillId="0" borderId="0" xfId="21" applyFont="1">
      <alignment vertical="center"/>
    </xf>
    <xf numFmtId="0" fontId="93" fillId="11" borderId="0" xfId="2" applyFont="1" applyFill="1" applyAlignment="1" applyProtection="1">
      <alignment vertical="center" wrapText="1"/>
      <protection hidden="1"/>
    </xf>
    <xf numFmtId="0" fontId="106" fillId="0" borderId="0" xfId="2" applyFont="1" applyAlignment="1" applyProtection="1">
      <alignment vertical="center"/>
      <protection hidden="1"/>
    </xf>
    <xf numFmtId="0" fontId="106" fillId="0" borderId="0" xfId="2" applyFont="1" applyAlignment="1">
      <alignment vertical="center"/>
    </xf>
    <xf numFmtId="0" fontId="93" fillId="0" borderId="0" xfId="2" applyFont="1" applyAlignment="1">
      <alignment vertical="center"/>
    </xf>
    <xf numFmtId="0" fontId="106" fillId="0" borderId="0" xfId="2" applyFont="1" applyAlignment="1">
      <alignment horizontal="center" vertical="center"/>
    </xf>
    <xf numFmtId="200" fontId="106" fillId="0" borderId="0" xfId="2" applyNumberFormat="1" applyFont="1" applyAlignment="1">
      <alignment vertical="center"/>
    </xf>
    <xf numFmtId="200" fontId="106" fillId="0" borderId="0" xfId="2" applyNumberFormat="1" applyFont="1" applyAlignment="1">
      <alignment horizontal="center" vertical="center"/>
    </xf>
    <xf numFmtId="0" fontId="107" fillId="0" borderId="0" xfId="2" applyFont="1" applyAlignment="1">
      <alignment horizontal="center" vertical="center" wrapText="1"/>
    </xf>
    <xf numFmtId="196" fontId="30" fillId="0" borderId="59" xfId="0" applyNumberFormat="1" applyFont="1" applyBorder="1" applyAlignment="1">
      <alignment horizontal="right" vertical="center"/>
    </xf>
    <xf numFmtId="0" fontId="30" fillId="0" borderId="60" xfId="0" applyFont="1" applyBorder="1" applyAlignment="1">
      <alignment horizontal="right" vertical="center"/>
    </xf>
    <xf numFmtId="196" fontId="30" fillId="0" borderId="29" xfId="0" applyNumberFormat="1" applyFont="1" applyBorder="1" applyAlignment="1">
      <alignment horizontal="right" vertical="center"/>
    </xf>
    <xf numFmtId="0" fontId="43" fillId="0" borderId="30" xfId="0" applyFont="1" applyBorder="1">
      <alignment vertical="center"/>
    </xf>
    <xf numFmtId="0" fontId="108" fillId="0" borderId="27" xfId="0" applyFont="1" applyFill="1" applyBorder="1">
      <alignment vertical="center"/>
    </xf>
    <xf numFmtId="0" fontId="11" fillId="5" borderId="35" xfId="0" applyFont="1" applyFill="1" applyBorder="1" applyAlignment="1">
      <alignment horizontal="center" vertical="center" wrapText="1"/>
    </xf>
    <xf numFmtId="0" fontId="109" fillId="0" borderId="6" xfId="0" applyFont="1" applyBorder="1" applyAlignment="1">
      <alignment horizontal="center" vertical="center"/>
    </xf>
    <xf numFmtId="202" fontId="11" fillId="2" borderId="93" xfId="0" applyNumberFormat="1" applyFont="1" applyFill="1" applyBorder="1" applyAlignment="1">
      <alignment horizontal="center" vertical="center" shrinkToFit="1"/>
    </xf>
    <xf numFmtId="0" fontId="18" fillId="4" borderId="1" xfId="0" applyFont="1" applyFill="1" applyBorder="1" applyAlignment="1">
      <alignment vertical="center"/>
    </xf>
    <xf numFmtId="0" fontId="18" fillId="4" borderId="0" xfId="0" applyFont="1" applyFill="1" applyBorder="1" applyAlignment="1">
      <alignment vertical="center"/>
    </xf>
    <xf numFmtId="0" fontId="11" fillId="0" borderId="95" xfId="0" applyFont="1" applyFill="1" applyBorder="1" applyAlignment="1" applyProtection="1">
      <alignment horizontal="center" vertical="center" shrinkToFit="1"/>
      <protection locked="0"/>
    </xf>
    <xf numFmtId="0" fontId="11" fillId="0" borderId="114" xfId="0" applyFont="1" applyBorder="1">
      <alignment vertical="center"/>
    </xf>
    <xf numFmtId="0" fontId="75" fillId="4" borderId="7" xfId="0" applyFont="1" applyFill="1" applyBorder="1" applyAlignment="1">
      <alignment vertical="center" textRotation="255"/>
    </xf>
    <xf numFmtId="0" fontId="11" fillId="0" borderId="3" xfId="0" applyFont="1" applyFill="1" applyBorder="1" applyAlignment="1" applyProtection="1">
      <alignment horizontal="center" vertical="center" shrinkToFit="1"/>
      <protection locked="0"/>
    </xf>
    <xf numFmtId="0" fontId="30" fillId="0" borderId="0" xfId="0" applyFont="1" applyBorder="1">
      <alignment vertical="center"/>
    </xf>
    <xf numFmtId="0" fontId="30" fillId="3" borderId="7" xfId="0" applyFont="1" applyFill="1" applyBorder="1" applyAlignment="1">
      <alignment horizontal="center" vertical="center"/>
    </xf>
    <xf numFmtId="0" fontId="110" fillId="0" borderId="9" xfId="0" applyFont="1" applyBorder="1" applyAlignment="1" applyProtection="1">
      <alignment vertical="center"/>
    </xf>
    <xf numFmtId="0" fontId="23" fillId="0" borderId="8" xfId="0" applyFont="1" applyBorder="1" applyAlignment="1" applyProtection="1">
      <alignment horizontal="right" vertical="center"/>
    </xf>
    <xf numFmtId="0" fontId="113" fillId="0" borderId="7" xfId="0" applyFont="1" applyBorder="1" applyAlignment="1" applyProtection="1">
      <alignment horizontal="left" vertical="center" indent="2"/>
      <protection locked="0"/>
    </xf>
    <xf numFmtId="0" fontId="24" fillId="0" borderId="9" xfId="0" applyFont="1" applyBorder="1">
      <alignment vertical="center"/>
    </xf>
    <xf numFmtId="188" fontId="30" fillId="0" borderId="0" xfId="1" applyNumberFormat="1" applyFont="1" applyBorder="1" applyAlignment="1">
      <alignment vertical="center"/>
    </xf>
    <xf numFmtId="38" fontId="74" fillId="0" borderId="0" xfId="4" applyFont="1" applyAlignment="1" applyProtection="1">
      <alignment horizontal="center" vertical="center" wrapText="1"/>
      <protection locked="0"/>
    </xf>
    <xf numFmtId="0" fontId="114" fillId="0" borderId="11" xfId="0" applyFont="1" applyBorder="1" applyAlignment="1">
      <alignment vertical="center"/>
    </xf>
    <xf numFmtId="0" fontId="114" fillId="0" borderId="12" xfId="0" applyFont="1" applyBorder="1" applyAlignment="1">
      <alignment vertical="center"/>
    </xf>
    <xf numFmtId="49" fontId="11" fillId="0" borderId="13" xfId="0" applyNumberFormat="1" applyFont="1" applyBorder="1" applyAlignment="1" applyProtection="1">
      <alignment horizontal="left" vertical="center" indent="1"/>
      <protection locked="0"/>
    </xf>
    <xf numFmtId="0" fontId="21" fillId="0" borderId="14" xfId="0" applyFont="1" applyBorder="1">
      <alignment vertical="center"/>
    </xf>
    <xf numFmtId="49" fontId="11" fillId="0" borderId="10" xfId="0" applyNumberFormat="1" applyFont="1" applyBorder="1" applyAlignment="1" applyProtection="1">
      <alignment vertical="center"/>
      <protection locked="0"/>
    </xf>
    <xf numFmtId="0" fontId="41" fillId="0" borderId="0" xfId="0" applyFont="1">
      <alignment vertical="center"/>
    </xf>
    <xf numFmtId="0" fontId="30" fillId="0" borderId="41" xfId="0" applyFont="1" applyBorder="1" applyAlignment="1">
      <alignment horizontal="right" vertical="center"/>
    </xf>
    <xf numFmtId="0" fontId="34" fillId="0" borderId="0" xfId="0" applyFont="1">
      <alignment vertical="center"/>
    </xf>
    <xf numFmtId="0" fontId="30" fillId="0" borderId="0" xfId="0" applyFont="1">
      <alignment vertical="center"/>
    </xf>
    <xf numFmtId="38" fontId="30" fillId="0" borderId="7" xfId="1" applyFont="1" applyBorder="1">
      <alignment vertical="center"/>
    </xf>
    <xf numFmtId="38" fontId="30" fillId="0" borderId="28" xfId="1" applyFont="1" applyBorder="1">
      <alignment vertical="center"/>
    </xf>
    <xf numFmtId="38" fontId="30" fillId="0" borderId="25" xfId="1" applyFont="1" applyBorder="1">
      <alignment vertical="center"/>
    </xf>
    <xf numFmtId="38" fontId="30" fillId="0" borderId="31" xfId="1" applyFont="1" applyBorder="1">
      <alignment vertical="center"/>
    </xf>
    <xf numFmtId="38" fontId="30" fillId="0" borderId="71" xfId="1" applyFont="1" applyBorder="1">
      <alignment vertical="center"/>
    </xf>
    <xf numFmtId="38" fontId="30" fillId="0" borderId="40" xfId="1" applyFont="1" applyBorder="1">
      <alignment vertical="center"/>
    </xf>
    <xf numFmtId="38" fontId="30" fillId="0" borderId="0" xfId="1" applyFont="1" applyBorder="1">
      <alignment vertical="center"/>
    </xf>
    <xf numFmtId="38" fontId="51" fillId="0" borderId="0" xfId="1" applyFont="1" applyBorder="1">
      <alignment vertical="center"/>
    </xf>
    <xf numFmtId="0" fontId="39" fillId="0" borderId="0" xfId="0" applyFont="1" applyProtection="1">
      <alignment vertical="center"/>
    </xf>
    <xf numFmtId="0" fontId="75" fillId="0" borderId="0" xfId="0" applyFont="1" applyAlignment="1">
      <alignment vertical="center" shrinkToFit="1"/>
    </xf>
    <xf numFmtId="38" fontId="30" fillId="0" borderId="25" xfId="1" applyFont="1" applyBorder="1" applyAlignment="1">
      <alignment vertical="center" shrinkToFit="1"/>
    </xf>
    <xf numFmtId="38" fontId="30" fillId="0" borderId="28" xfId="1" applyFont="1" applyBorder="1" applyAlignment="1">
      <alignment vertical="center" shrinkToFit="1"/>
    </xf>
    <xf numFmtId="38" fontId="30" fillId="0" borderId="71" xfId="1" applyFont="1" applyBorder="1" applyAlignment="1">
      <alignment vertical="center" shrinkToFit="1"/>
    </xf>
    <xf numFmtId="38" fontId="30" fillId="0" borderId="7" xfId="1" applyFont="1" applyBorder="1" applyAlignment="1">
      <alignment vertical="center" shrinkToFit="1"/>
    </xf>
    <xf numFmtId="38" fontId="30" fillId="0" borderId="31" xfId="1" applyFont="1" applyBorder="1" applyAlignment="1">
      <alignment vertical="center" shrinkToFit="1"/>
    </xf>
    <xf numFmtId="38" fontId="30" fillId="0" borderId="40" xfId="1" applyFont="1" applyBorder="1" applyAlignment="1">
      <alignment vertical="center" shrinkToFit="1"/>
    </xf>
    <xf numFmtId="3" fontId="30" fillId="0" borderId="8" xfId="0" applyNumberFormat="1" applyFont="1" applyBorder="1" applyAlignment="1">
      <alignment vertical="center" shrinkToFit="1"/>
    </xf>
    <xf numFmtId="3" fontId="30" fillId="0" borderId="26" xfId="0" applyNumberFormat="1" applyFont="1" applyFill="1" applyBorder="1" applyAlignment="1">
      <alignment vertical="center" shrinkToFit="1"/>
    </xf>
    <xf numFmtId="3" fontId="30" fillId="0" borderId="29" xfId="0" applyNumberFormat="1" applyFont="1" applyBorder="1" applyAlignment="1">
      <alignment vertical="center" shrinkToFit="1"/>
    </xf>
    <xf numFmtId="3" fontId="30" fillId="0" borderId="59" xfId="0" applyNumberFormat="1" applyFont="1" applyBorder="1" applyAlignment="1">
      <alignment vertical="center" shrinkToFit="1"/>
    </xf>
    <xf numFmtId="3" fontId="30" fillId="0" borderId="37" xfId="0" applyNumberFormat="1" applyFont="1" applyBorder="1" applyAlignment="1">
      <alignment vertical="center" shrinkToFit="1"/>
    </xf>
    <xf numFmtId="3" fontId="30" fillId="0" borderId="26" xfId="0" applyNumberFormat="1" applyFont="1" applyBorder="1" applyAlignment="1">
      <alignment vertical="center" shrinkToFit="1"/>
    </xf>
    <xf numFmtId="3" fontId="30" fillId="0" borderId="72" xfId="0" applyNumberFormat="1" applyFont="1" applyBorder="1" applyAlignment="1">
      <alignment vertical="center" shrinkToFit="1"/>
    </xf>
    <xf numFmtId="3" fontId="30" fillId="0" borderId="32" xfId="0" applyNumberFormat="1" applyFont="1" applyBorder="1" applyAlignment="1">
      <alignment vertical="center" shrinkToFit="1"/>
    </xf>
    <xf numFmtId="3" fontId="54" fillId="0" borderId="8" xfId="0" applyNumberFormat="1" applyFont="1" applyBorder="1" applyAlignment="1">
      <alignment vertical="center" shrinkToFit="1"/>
    </xf>
    <xf numFmtId="3" fontId="30" fillId="0" borderId="46" xfId="0" applyNumberFormat="1" applyFont="1" applyBorder="1" applyAlignment="1">
      <alignment vertical="center" shrinkToFit="1"/>
    </xf>
    <xf numFmtId="0" fontId="43" fillId="0" borderId="119" xfId="0" applyFont="1" applyBorder="1">
      <alignment vertical="center"/>
    </xf>
    <xf numFmtId="196" fontId="30" fillId="10" borderId="120" xfId="0" applyNumberFormat="1" applyFont="1" applyFill="1" applyBorder="1" applyAlignment="1">
      <alignment horizontal="right" vertical="center"/>
    </xf>
    <xf numFmtId="3" fontId="30" fillId="0" borderId="110" xfId="0" applyNumberFormat="1" applyFont="1" applyBorder="1" applyAlignment="1">
      <alignment vertical="center" shrinkToFit="1"/>
    </xf>
    <xf numFmtId="0" fontId="30" fillId="0" borderId="120" xfId="0" applyFont="1" applyBorder="1" applyAlignment="1">
      <alignment horizontal="right" vertical="center"/>
    </xf>
    <xf numFmtId="38" fontId="30" fillId="0" borderId="7" xfId="1" applyFont="1" applyBorder="1" applyAlignment="1" applyProtection="1">
      <alignment horizontal="center" vertical="center"/>
      <protection locked="0"/>
    </xf>
    <xf numFmtId="203" fontId="74" fillId="0" borderId="0" xfId="5" applyNumberFormat="1" applyFont="1" applyAlignment="1" applyProtection="1">
      <alignment horizontal="center" vertical="center" wrapText="1"/>
      <protection locked="0"/>
    </xf>
    <xf numFmtId="200" fontId="98" fillId="17" borderId="84" xfId="2" applyNumberFormat="1" applyFont="1" applyFill="1" applyBorder="1" applyAlignment="1">
      <alignment horizontal="center" vertical="center" shrinkToFit="1"/>
    </xf>
    <xf numFmtId="200" fontId="98" fillId="18" borderId="84" xfId="2" applyNumberFormat="1" applyFont="1" applyFill="1" applyBorder="1" applyAlignment="1">
      <alignment horizontal="center" vertical="center" shrinkToFit="1"/>
    </xf>
    <xf numFmtId="0" fontId="43" fillId="0" borderId="0" xfId="21" applyFont="1">
      <alignment vertical="center"/>
    </xf>
    <xf numFmtId="0" fontId="43" fillId="15" borderId="0" xfId="21" applyFont="1" applyFill="1" applyAlignment="1">
      <alignment horizontal="center" vertical="center"/>
    </xf>
    <xf numFmtId="0" fontId="108" fillId="0" borderId="0" xfId="2" applyFont="1" applyAlignment="1">
      <alignment vertical="center"/>
    </xf>
    <xf numFmtId="0" fontId="108" fillId="0" borderId="0" xfId="2" applyFont="1" applyAlignment="1">
      <alignment horizontal="center" vertical="center"/>
    </xf>
    <xf numFmtId="200" fontId="108" fillId="18" borderId="84" xfId="2" applyNumberFormat="1" applyFont="1" applyFill="1" applyBorder="1" applyAlignment="1">
      <alignment horizontal="center" vertical="center" shrinkToFit="1"/>
    </xf>
    <xf numFmtId="200" fontId="108" fillId="17" borderId="84" xfId="2" applyNumberFormat="1" applyFont="1" applyFill="1" applyBorder="1" applyAlignment="1">
      <alignment horizontal="center" vertical="center" shrinkToFit="1"/>
    </xf>
    <xf numFmtId="200" fontId="108" fillId="0" borderId="84" xfId="2" applyNumberFormat="1" applyFont="1" applyBorder="1" applyAlignment="1">
      <alignment horizontal="center" vertical="center" shrinkToFit="1"/>
    </xf>
    <xf numFmtId="0" fontId="108" fillId="0" borderId="0" xfId="2" applyFont="1" applyAlignment="1">
      <alignment vertical="center" wrapText="1"/>
    </xf>
    <xf numFmtId="0" fontId="108" fillId="0" borderId="123" xfId="2" applyFont="1" applyBorder="1" applyAlignment="1">
      <alignment horizontal="left" vertical="center" wrapText="1" shrinkToFit="1"/>
    </xf>
    <xf numFmtId="200" fontId="122" fillId="18" borderId="6" xfId="2" applyNumberFormat="1" applyFont="1" applyFill="1" applyBorder="1" applyAlignment="1">
      <alignment vertical="center" shrinkToFit="1"/>
    </xf>
    <xf numFmtId="200" fontId="122" fillId="17" borderId="6" xfId="2" applyNumberFormat="1" applyFont="1" applyFill="1" applyBorder="1" applyAlignment="1">
      <alignment vertical="center" shrinkToFit="1"/>
    </xf>
    <xf numFmtId="200" fontId="122" fillId="0" borderId="6" xfId="2" applyNumberFormat="1" applyFont="1" applyBorder="1" applyAlignment="1">
      <alignment vertical="center" shrinkToFit="1"/>
    </xf>
    <xf numFmtId="200" fontId="122" fillId="13" borderId="124" xfId="2" applyNumberFormat="1" applyFont="1" applyFill="1" applyBorder="1" applyAlignment="1">
      <alignment horizontal="right" vertical="center" shrinkToFit="1"/>
    </xf>
    <xf numFmtId="200" fontId="123" fillId="18" borderId="124" xfId="2" applyNumberFormat="1" applyFont="1" applyFill="1" applyBorder="1" applyAlignment="1">
      <alignment horizontal="right" vertical="center" shrinkToFit="1"/>
    </xf>
    <xf numFmtId="200" fontId="123" fillId="17" borderId="124" xfId="2" applyNumberFormat="1" applyFont="1" applyFill="1" applyBorder="1" applyAlignment="1">
      <alignment horizontal="right" vertical="center" shrinkToFit="1"/>
    </xf>
    <xf numFmtId="200" fontId="123" fillId="0" borderId="124" xfId="2" applyNumberFormat="1" applyFont="1" applyBorder="1" applyAlignment="1">
      <alignment horizontal="right" vertical="center" shrinkToFit="1"/>
    </xf>
    <xf numFmtId="0" fontId="11" fillId="2" borderId="4" xfId="0" applyFont="1" applyFill="1" applyBorder="1" applyAlignment="1">
      <alignment horizontal="center" vertical="center" shrinkToFit="1"/>
    </xf>
    <xf numFmtId="0" fontId="30" fillId="0" borderId="0" xfId="0" applyFont="1" applyBorder="1">
      <alignment vertical="center"/>
    </xf>
    <xf numFmtId="0" fontId="30" fillId="0" borderId="41" xfId="0" applyFont="1" applyBorder="1" applyAlignment="1">
      <alignment horizontal="right" vertical="center"/>
    </xf>
    <xf numFmtId="0" fontId="34" fillId="0" borderId="0" xfId="0" applyFont="1">
      <alignment vertical="center"/>
    </xf>
    <xf numFmtId="0" fontId="30" fillId="0" borderId="0" xfId="0" applyFont="1">
      <alignment vertical="center"/>
    </xf>
    <xf numFmtId="0" fontId="18" fillId="4" borderId="0" xfId="0" applyFont="1" applyFill="1">
      <alignment vertical="center"/>
    </xf>
    <xf numFmtId="0" fontId="61" fillId="0" borderId="0" xfId="0" applyFont="1" applyBorder="1" applyAlignment="1">
      <alignment horizontal="center" vertical="center" shrinkToFit="1"/>
    </xf>
    <xf numFmtId="0" fontId="56" fillId="0" borderId="0" xfId="0" applyFont="1" applyAlignment="1">
      <alignment horizontal="left" vertical="center" shrinkToFit="1"/>
    </xf>
    <xf numFmtId="0" fontId="56" fillId="0" borderId="0" xfId="0" applyFont="1">
      <alignment vertical="center"/>
    </xf>
    <xf numFmtId="0" fontId="60" fillId="0" borderId="9" xfId="0" applyFont="1" applyBorder="1">
      <alignment vertical="center"/>
    </xf>
    <xf numFmtId="0" fontId="11" fillId="2" borderId="94" xfId="0" applyFont="1" applyFill="1" applyBorder="1" applyAlignment="1">
      <alignment horizontal="center" vertical="center" shrinkToFit="1"/>
    </xf>
    <xf numFmtId="0" fontId="11" fillId="2" borderId="102" xfId="0" applyFont="1" applyFill="1" applyBorder="1" applyAlignment="1">
      <alignment horizontal="center" vertical="center" shrinkToFit="1"/>
    </xf>
    <xf numFmtId="0" fontId="11" fillId="2" borderId="116" xfId="0" applyFont="1" applyFill="1" applyBorder="1" applyAlignment="1">
      <alignment horizontal="center" vertical="center" shrinkToFit="1"/>
    </xf>
    <xf numFmtId="38" fontId="125" fillId="0" borderId="0" xfId="1" applyFont="1">
      <alignment vertical="center"/>
    </xf>
    <xf numFmtId="0" fontId="98" fillId="0" borderId="0" xfId="2" applyFont="1" applyBorder="1" applyAlignment="1" applyProtection="1">
      <alignment vertical="center"/>
      <protection locked="0"/>
    </xf>
    <xf numFmtId="0" fontId="98" fillId="0" borderId="0" xfId="2" applyFont="1" applyBorder="1" applyAlignment="1" applyProtection="1">
      <alignment vertical="center"/>
    </xf>
    <xf numFmtId="0" fontId="62" fillId="0" borderId="0" xfId="22" applyFont="1" applyBorder="1" applyProtection="1">
      <alignment vertical="center"/>
    </xf>
    <xf numFmtId="0" fontId="60" fillId="0" borderId="0" xfId="0" applyFont="1" applyBorder="1" applyAlignment="1">
      <alignment horizontal="center" vertical="center" shrinkToFit="1"/>
    </xf>
    <xf numFmtId="0" fontId="30" fillId="0" borderId="0" xfId="0" applyFont="1" applyFill="1" applyBorder="1" applyAlignment="1" applyProtection="1">
      <alignment horizontal="center" vertical="center"/>
    </xf>
    <xf numFmtId="0" fontId="30" fillId="0" borderId="0" xfId="0" applyFont="1" applyFill="1" applyProtection="1">
      <alignment vertical="center"/>
    </xf>
    <xf numFmtId="0" fontId="41" fillId="0" borderId="0" xfId="0" applyFont="1" applyProtection="1">
      <alignment vertical="center"/>
    </xf>
    <xf numFmtId="0" fontId="103" fillId="0" borderId="0" xfId="0" applyFont="1">
      <alignment vertical="center"/>
    </xf>
    <xf numFmtId="0" fontId="130" fillId="0" borderId="0" xfId="0" applyNumberFormat="1" applyFont="1">
      <alignment vertical="center"/>
    </xf>
    <xf numFmtId="0" fontId="0" fillId="0" borderId="0" xfId="0">
      <alignment vertical="center"/>
    </xf>
    <xf numFmtId="0" fontId="30" fillId="0" borderId="0" xfId="0" applyNumberFormat="1" applyFont="1" applyAlignment="1">
      <alignment horizontal="left" vertical="center" indent="1"/>
    </xf>
    <xf numFmtId="0" fontId="30" fillId="0" borderId="0" xfId="0" applyNumberFormat="1" applyFont="1">
      <alignment vertical="center"/>
    </xf>
    <xf numFmtId="0" fontId="30" fillId="0" borderId="41" xfId="0" applyFont="1" applyBorder="1" applyAlignment="1">
      <alignment horizontal="right" vertical="center"/>
    </xf>
    <xf numFmtId="0" fontId="30" fillId="0" borderId="9" xfId="0" applyFont="1" applyBorder="1" applyAlignment="1" applyProtection="1">
      <alignment horizontal="center" vertical="center"/>
      <protection locked="0"/>
    </xf>
    <xf numFmtId="0" fontId="63" fillId="0" borderId="9" xfId="0" applyFont="1" applyBorder="1" applyAlignment="1" applyProtection="1">
      <alignment horizontal="center" vertical="center"/>
      <protection locked="0"/>
    </xf>
    <xf numFmtId="0" fontId="34" fillId="0" borderId="0" xfId="0" applyFont="1">
      <alignment vertical="center"/>
    </xf>
    <xf numFmtId="0" fontId="51" fillId="0" borderId="0" xfId="0" applyFont="1">
      <alignment vertical="center"/>
    </xf>
    <xf numFmtId="0" fontId="30" fillId="0" borderId="0" xfId="0" applyFont="1">
      <alignment vertical="center"/>
    </xf>
    <xf numFmtId="0" fontId="74" fillId="0" borderId="0" xfId="5" applyFont="1" applyAlignment="1">
      <alignment horizontal="center" vertical="center" wrapText="1"/>
    </xf>
    <xf numFmtId="193" fontId="74" fillId="0" borderId="0" xfId="5" applyNumberFormat="1" applyFont="1" applyAlignment="1">
      <alignment horizontal="center" vertical="center" textRotation="255" wrapText="1"/>
    </xf>
    <xf numFmtId="38" fontId="74" fillId="0" borderId="0" xfId="4" applyFont="1" applyAlignment="1">
      <alignment horizontal="center" vertical="center" wrapText="1"/>
    </xf>
    <xf numFmtId="204" fontId="30" fillId="0" borderId="0" xfId="0" applyNumberFormat="1" applyFont="1" applyAlignment="1" applyProtection="1">
      <alignment horizontal="center" vertical="center" shrinkToFit="1"/>
      <protection locked="0"/>
    </xf>
    <xf numFmtId="0" fontId="50" fillId="0" borderId="0" xfId="0" applyNumberFormat="1" applyFont="1">
      <alignment vertical="center"/>
    </xf>
    <xf numFmtId="0" fontId="29" fillId="0" borderId="0" xfId="0" applyNumberFormat="1" applyFont="1">
      <alignment vertical="center"/>
    </xf>
    <xf numFmtId="0" fontId="91" fillId="0" borderId="0" xfId="0" applyNumberFormat="1" applyFont="1" applyAlignment="1">
      <alignment horizontal="left" vertical="center" indent="1"/>
    </xf>
    <xf numFmtId="0" fontId="51" fillId="0" borderId="0" xfId="0" applyFont="1" applyAlignment="1">
      <alignment vertical="center" wrapText="1"/>
    </xf>
    <xf numFmtId="0" fontId="131" fillId="0" borderId="0" xfId="0" applyFont="1">
      <alignment vertical="center"/>
    </xf>
    <xf numFmtId="0" fontId="36" fillId="0" borderId="0" xfId="0" applyFont="1">
      <alignment vertical="center"/>
    </xf>
    <xf numFmtId="0" fontId="104" fillId="0" borderId="22" xfId="0" applyFont="1" applyFill="1" applyBorder="1">
      <alignment vertical="center"/>
    </xf>
    <xf numFmtId="0" fontId="41" fillId="0" borderId="0" xfId="0" applyFont="1" applyFill="1">
      <alignment vertical="center"/>
    </xf>
    <xf numFmtId="0" fontId="115" fillId="0" borderId="0" xfId="0" applyFont="1" applyFill="1" applyAlignment="1">
      <alignment horizontal="left" vertical="center" indent="1" shrinkToFit="1"/>
    </xf>
    <xf numFmtId="0" fontId="115" fillId="0" borderId="0" xfId="0" applyFont="1" applyFill="1" applyAlignment="1">
      <alignment vertical="center" shrinkToFit="1"/>
    </xf>
    <xf numFmtId="0" fontId="41" fillId="0" borderId="0" xfId="0" applyFont="1" applyFill="1" applyAlignment="1">
      <alignment vertical="center" shrinkToFit="1"/>
    </xf>
    <xf numFmtId="0" fontId="129" fillId="0" borderId="0" xfId="0" applyFont="1" applyFill="1">
      <alignment vertical="center"/>
    </xf>
    <xf numFmtId="0" fontId="30" fillId="3" borderId="0" xfId="0" applyFont="1" applyFill="1" applyBorder="1" applyAlignment="1" applyProtection="1">
      <alignment horizontal="center" vertical="center"/>
    </xf>
    <xf numFmtId="38" fontId="30" fillId="0" borderId="0" xfId="1" applyFont="1" applyBorder="1" applyAlignment="1" applyProtection="1">
      <alignment horizontal="right" vertical="center" indent="1"/>
    </xf>
    <xf numFmtId="0" fontId="41" fillId="0" borderId="0" xfId="0" applyFont="1" applyBorder="1" applyProtection="1">
      <alignment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horizontal="left" vertical="center" indent="1"/>
    </xf>
    <xf numFmtId="0" fontId="39" fillId="0" borderId="0" xfId="0" applyFont="1" applyFill="1" applyBorder="1" applyProtection="1">
      <alignment vertical="center"/>
    </xf>
    <xf numFmtId="0" fontId="133" fillId="0" borderId="0" xfId="0" applyFont="1" applyFill="1" applyBorder="1" applyProtection="1">
      <alignment vertical="center"/>
    </xf>
    <xf numFmtId="0" fontId="39" fillId="0" borderId="0" xfId="0" applyFont="1" applyFill="1" applyProtection="1">
      <alignment vertical="center"/>
    </xf>
    <xf numFmtId="0" fontId="51" fillId="0" borderId="0" xfId="0" applyFont="1" applyFill="1" applyProtection="1">
      <alignment vertical="center"/>
    </xf>
    <xf numFmtId="0" fontId="91" fillId="0" borderId="0" xfId="0" applyFont="1" applyProtection="1">
      <alignment vertical="center"/>
    </xf>
    <xf numFmtId="0" fontId="91" fillId="0" borderId="0" xfId="0" applyFont="1" applyAlignment="1" applyProtection="1">
      <alignment horizontal="left" vertical="center" indent="1"/>
    </xf>
    <xf numFmtId="0" fontId="91" fillId="3" borderId="6" xfId="0" applyFont="1" applyFill="1" applyBorder="1" applyAlignment="1" applyProtection="1">
      <alignment horizontal="center" vertical="center"/>
    </xf>
    <xf numFmtId="0" fontId="111" fillId="0" borderId="0" xfId="0" applyFont="1" applyFill="1" applyBorder="1" applyAlignment="1" applyProtection="1">
      <alignment horizontal="center" vertical="center"/>
    </xf>
    <xf numFmtId="0" fontId="111" fillId="0" borderId="8" xfId="0" applyFont="1" applyFill="1" applyBorder="1" applyAlignment="1" applyProtection="1">
      <alignment horizontal="left" vertical="center" indent="1"/>
    </xf>
    <xf numFmtId="0" fontId="111" fillId="0" borderId="0" xfId="0" applyFont="1" applyFill="1" applyBorder="1" applyAlignment="1" applyProtection="1">
      <alignment horizontal="left" vertical="center" indent="1"/>
    </xf>
    <xf numFmtId="0" fontId="91" fillId="0" borderId="6" xfId="0" applyFont="1" applyBorder="1" applyAlignment="1" applyProtection="1">
      <alignment horizontal="center" vertical="center"/>
    </xf>
    <xf numFmtId="0" fontId="134" fillId="0" borderId="0" xfId="0" applyFont="1" applyFill="1" applyAlignment="1" applyProtection="1">
      <alignment horizontal="right" wrapText="1"/>
    </xf>
    <xf numFmtId="0" fontId="135" fillId="0" borderId="0" xfId="0" applyFont="1" applyFill="1" applyBorder="1" applyAlignment="1" applyProtection="1">
      <alignment horizontal="center" vertical="center"/>
    </xf>
    <xf numFmtId="0" fontId="135" fillId="0" borderId="0" xfId="0" applyFont="1" applyFill="1" applyBorder="1" applyAlignment="1" applyProtection="1">
      <alignment horizontal="left" vertical="center" indent="1"/>
    </xf>
    <xf numFmtId="0" fontId="134" fillId="0" borderId="0" xfId="0" applyFont="1" applyAlignment="1" applyProtection="1">
      <alignment vertical="center" wrapText="1"/>
    </xf>
    <xf numFmtId="0" fontId="91" fillId="0" borderId="34" xfId="0" applyFont="1" applyBorder="1" applyProtection="1">
      <alignment vertical="center"/>
    </xf>
    <xf numFmtId="0" fontId="91" fillId="0" borderId="38" xfId="0" applyFont="1" applyBorder="1" applyProtection="1">
      <alignment vertical="center"/>
    </xf>
    <xf numFmtId="0" fontId="136" fillId="0" borderId="0" xfId="0" applyFont="1" applyProtection="1">
      <alignment vertical="center"/>
    </xf>
    <xf numFmtId="0" fontId="137" fillId="0" borderId="0" xfId="0" applyFont="1" applyProtection="1">
      <alignment vertical="center"/>
    </xf>
    <xf numFmtId="0" fontId="138" fillId="0" borderId="0" xfId="0" applyFont="1" applyProtection="1">
      <alignment vertical="center"/>
    </xf>
    <xf numFmtId="0" fontId="111" fillId="0" borderId="0" xfId="0" applyFont="1" applyProtection="1">
      <alignment vertical="center"/>
    </xf>
    <xf numFmtId="0" fontId="139" fillId="0" borderId="0" xfId="0" applyFont="1" applyProtection="1">
      <alignment vertical="center"/>
    </xf>
    <xf numFmtId="0" fontId="111" fillId="0" borderId="0" xfId="0" applyFont="1" applyFill="1" applyProtection="1">
      <alignment vertical="center"/>
    </xf>
    <xf numFmtId="0" fontId="111" fillId="0" borderId="0" xfId="0" applyFont="1" applyFill="1" applyBorder="1" applyProtection="1">
      <alignment vertical="center"/>
    </xf>
    <xf numFmtId="0" fontId="135" fillId="0" borderId="0" xfId="0" applyFont="1" applyFill="1" applyProtection="1">
      <alignment vertical="center"/>
    </xf>
    <xf numFmtId="0" fontId="41" fillId="0" borderId="0" xfId="0" applyFont="1" applyAlignment="1" applyProtection="1">
      <alignment horizontal="right"/>
    </xf>
    <xf numFmtId="0" fontId="41" fillId="0" borderId="0" xfId="0" applyFont="1" applyFill="1" applyProtection="1">
      <alignment vertical="center"/>
    </xf>
    <xf numFmtId="0" fontId="139" fillId="0" borderId="0" xfId="0" applyFont="1" applyFill="1" applyProtection="1">
      <alignment vertical="center"/>
    </xf>
    <xf numFmtId="38" fontId="30" fillId="0" borderId="0" xfId="1" applyFont="1" applyFill="1" applyBorder="1" applyAlignment="1" applyProtection="1">
      <alignment horizontal="right" vertical="center" indent="1"/>
    </xf>
    <xf numFmtId="0" fontId="41" fillId="0" borderId="0" xfId="0" applyFont="1" applyFill="1" applyBorder="1" applyProtection="1">
      <alignment vertical="center"/>
    </xf>
    <xf numFmtId="0" fontId="78" fillId="0" borderId="0" xfId="2" applyFont="1" applyAlignment="1">
      <alignment vertical="center"/>
    </xf>
    <xf numFmtId="193" fontId="74" fillId="0" borderId="0" xfId="5" applyNumberFormat="1" applyFont="1" applyAlignment="1">
      <alignment horizontal="center" vertical="center" textRotation="255" shrinkToFit="1"/>
    </xf>
    <xf numFmtId="193" fontId="82" fillId="0" borderId="0" xfId="5" applyNumberFormat="1" applyFont="1" applyAlignment="1">
      <alignment horizontal="center" vertical="center" textRotation="255" shrinkToFit="1"/>
    </xf>
    <xf numFmtId="193" fontId="80" fillId="0" borderId="0" xfId="5" applyNumberFormat="1" applyFont="1" applyAlignment="1">
      <alignment horizontal="center" vertical="center" textRotation="255" shrinkToFit="1"/>
    </xf>
    <xf numFmtId="0" fontId="74" fillId="0" borderId="44" xfId="5" applyFont="1" applyBorder="1" applyAlignment="1">
      <alignment horizontal="center" vertical="center" wrapText="1"/>
    </xf>
    <xf numFmtId="0" fontId="74" fillId="20" borderId="6" xfId="5" applyFont="1" applyFill="1" applyBorder="1" applyAlignment="1">
      <alignment horizontal="center" vertical="center" wrapText="1"/>
    </xf>
    <xf numFmtId="0" fontId="74" fillId="0" borderId="149" xfId="5" applyFont="1" applyBorder="1" applyAlignment="1" applyProtection="1">
      <alignment horizontal="center" vertical="center" wrapText="1"/>
      <protection locked="0"/>
    </xf>
    <xf numFmtId="49" fontId="74" fillId="0" borderId="149" xfId="5" applyNumberFormat="1" applyFont="1" applyBorder="1" applyAlignment="1" applyProtection="1">
      <alignment horizontal="center" vertical="center" wrapText="1"/>
      <protection locked="0"/>
    </xf>
    <xf numFmtId="0" fontId="62" fillId="0" borderId="149" xfId="5" applyFont="1" applyBorder="1" applyAlignment="1" applyProtection="1">
      <alignment horizontal="center" vertical="center" wrapText="1"/>
      <protection locked="0"/>
    </xf>
    <xf numFmtId="0" fontId="74" fillId="0" borderId="151" xfId="5" applyFont="1" applyBorder="1" applyAlignment="1" applyProtection="1">
      <alignment horizontal="center" vertical="center" wrapText="1"/>
      <protection locked="0"/>
    </xf>
    <xf numFmtId="0" fontId="74" fillId="0" borderId="152" xfId="5" applyFont="1" applyBorder="1" applyAlignment="1" applyProtection="1">
      <alignment horizontal="center" vertical="center" wrapText="1"/>
      <protection locked="0"/>
    </xf>
    <xf numFmtId="184" fontId="62" fillId="0" borderId="6" xfId="5" applyNumberFormat="1" applyFont="1" applyBorder="1" applyAlignment="1">
      <alignment horizontal="right" vertical="center" wrapText="1"/>
    </xf>
    <xf numFmtId="194" fontId="62" fillId="0" borderId="6" xfId="5" applyNumberFormat="1" applyFont="1" applyBorder="1" applyAlignment="1">
      <alignment horizontal="right" vertical="center" wrapText="1"/>
    </xf>
    <xf numFmtId="38" fontId="62" fillId="0" borderId="6" xfId="4" applyFont="1" applyBorder="1" applyAlignment="1">
      <alignment horizontal="right" vertical="center" wrapText="1"/>
    </xf>
    <xf numFmtId="193" fontId="74" fillId="0" borderId="152" xfId="5" applyNumberFormat="1" applyFont="1" applyBorder="1" applyAlignment="1" applyProtection="1">
      <alignment horizontal="center" vertical="center" textRotation="255" shrinkToFit="1"/>
      <protection locked="0"/>
    </xf>
    <xf numFmtId="0" fontId="74" fillId="0" borderId="6" xfId="5" applyFont="1" applyBorder="1" applyAlignment="1" applyProtection="1">
      <alignment horizontal="center" vertical="center" wrapText="1"/>
      <protection locked="0"/>
    </xf>
    <xf numFmtId="193" fontId="74" fillId="0" borderId="6" xfId="5" applyNumberFormat="1" applyFont="1" applyBorder="1" applyAlignment="1" applyProtection="1">
      <alignment horizontal="center" vertical="center" textRotation="255" shrinkToFit="1"/>
      <protection locked="0"/>
    </xf>
    <xf numFmtId="193" fontId="74" fillId="0" borderId="7" xfId="5" applyNumberFormat="1" applyFont="1" applyBorder="1" applyAlignment="1" applyProtection="1">
      <alignment horizontal="center" vertical="center" textRotation="255" shrinkToFit="1"/>
      <protection locked="0"/>
    </xf>
    <xf numFmtId="0" fontId="74" fillId="0" borderId="150" xfId="5" applyFont="1" applyBorder="1" applyAlignment="1" applyProtection="1">
      <alignment horizontal="center" vertical="center" wrapText="1"/>
      <protection locked="0"/>
    </xf>
    <xf numFmtId="0" fontId="74" fillId="0" borderId="7" xfId="5" applyFont="1" applyBorder="1" applyAlignment="1" applyProtection="1">
      <alignment horizontal="center" vertical="center" wrapText="1"/>
      <protection locked="0"/>
    </xf>
    <xf numFmtId="195" fontId="74" fillId="0" borderId="6" xfId="5" applyNumberFormat="1" applyFont="1" applyBorder="1" applyAlignment="1">
      <alignment horizontal="center" vertical="center" wrapText="1"/>
    </xf>
    <xf numFmtId="0" fontId="74" fillId="0" borderId="153" xfId="5" applyFont="1" applyBorder="1" applyAlignment="1" applyProtection="1">
      <alignment horizontal="center" vertical="center" wrapText="1"/>
      <protection locked="0"/>
    </xf>
    <xf numFmtId="49" fontId="74" fillId="0" borderId="153" xfId="5" applyNumberFormat="1" applyFont="1" applyBorder="1" applyAlignment="1" applyProtection="1">
      <alignment horizontal="center" vertical="center" wrapText="1"/>
      <protection locked="0"/>
    </xf>
    <xf numFmtId="0" fontId="62" fillId="0" borderId="153" xfId="5" applyFont="1" applyBorder="1" applyAlignment="1" applyProtection="1">
      <alignment horizontal="center" vertical="center" wrapText="1"/>
      <protection locked="0"/>
    </xf>
    <xf numFmtId="0" fontId="74" fillId="0" borderId="155" xfId="5" applyFont="1" applyBorder="1" applyAlignment="1" applyProtection="1">
      <alignment horizontal="center" vertical="center" wrapText="1"/>
      <protection locked="0"/>
    </xf>
    <xf numFmtId="184" fontId="62" fillId="0" borderId="157" xfId="5" applyNumberFormat="1" applyFont="1" applyBorder="1" applyAlignment="1">
      <alignment horizontal="right" vertical="center" wrapText="1"/>
    </xf>
    <xf numFmtId="194" fontId="62" fillId="0" borderId="157" xfId="5" applyNumberFormat="1" applyFont="1" applyBorder="1" applyAlignment="1">
      <alignment horizontal="right" vertical="center" wrapText="1"/>
    </xf>
    <xf numFmtId="38" fontId="62" fillId="0" borderId="157" xfId="4" applyFont="1" applyBorder="1" applyAlignment="1">
      <alignment horizontal="right" vertical="center" wrapText="1"/>
    </xf>
    <xf numFmtId="193" fontId="74" fillId="0" borderId="156" xfId="5" applyNumberFormat="1" applyFont="1" applyBorder="1" applyAlignment="1" applyProtection="1">
      <alignment horizontal="center" vertical="center" textRotation="255" shrinkToFit="1"/>
      <protection locked="0"/>
    </xf>
    <xf numFmtId="0" fontId="74" fillId="0" borderId="157" xfId="5" applyFont="1" applyBorder="1" applyAlignment="1" applyProtection="1">
      <alignment horizontal="center" vertical="center" wrapText="1"/>
      <protection locked="0"/>
    </xf>
    <xf numFmtId="193" fontId="74" fillId="0" borderId="157" xfId="5" applyNumberFormat="1" applyFont="1" applyBorder="1" applyAlignment="1" applyProtection="1">
      <alignment horizontal="center" vertical="center" textRotation="255" shrinkToFit="1"/>
      <protection locked="0"/>
    </xf>
    <xf numFmtId="193" fontId="74" fillId="0" borderId="158" xfId="5" applyNumberFormat="1" applyFont="1" applyBorder="1" applyAlignment="1" applyProtection="1">
      <alignment horizontal="center" vertical="center" textRotation="255" shrinkToFit="1"/>
      <protection locked="0"/>
    </xf>
    <xf numFmtId="0" fontId="74" fillId="0" borderId="154" xfId="5" applyFont="1" applyBorder="1" applyAlignment="1" applyProtection="1">
      <alignment horizontal="center" vertical="center" wrapText="1"/>
      <protection locked="0"/>
    </xf>
    <xf numFmtId="0" fontId="74" fillId="0" borderId="158" xfId="5" applyFont="1" applyBorder="1" applyAlignment="1" applyProtection="1">
      <alignment horizontal="center" vertical="center" wrapText="1"/>
      <protection locked="0"/>
    </xf>
    <xf numFmtId="0" fontId="62" fillId="0" borderId="0" xfId="5" applyFont="1" applyAlignment="1" applyProtection="1">
      <alignment horizontal="center" vertical="center" wrapText="1"/>
      <protection locked="0"/>
    </xf>
    <xf numFmtId="193" fontId="74" fillId="0" borderId="0" xfId="5" applyNumberFormat="1" applyFont="1" applyAlignment="1" applyProtection="1">
      <alignment horizontal="center" vertical="center" textRotation="255" shrinkToFit="1"/>
      <protection locked="0"/>
    </xf>
    <xf numFmtId="200" fontId="122" fillId="18" borderId="44" xfId="2" applyNumberFormat="1" applyFont="1" applyFill="1" applyBorder="1" applyAlignment="1">
      <alignment vertical="center" shrinkToFit="1"/>
    </xf>
    <xf numFmtId="200" fontId="122" fillId="17" borderId="44" xfId="2" applyNumberFormat="1" applyFont="1" applyFill="1" applyBorder="1" applyAlignment="1">
      <alignment vertical="center" shrinkToFit="1"/>
    </xf>
    <xf numFmtId="200" fontId="122" fillId="0" borderId="44" xfId="2" applyNumberFormat="1" applyFont="1" applyBorder="1" applyAlignment="1">
      <alignment vertical="center" shrinkToFit="1"/>
    </xf>
    <xf numFmtId="200" fontId="122" fillId="18" borderId="70" xfId="2" applyNumberFormat="1" applyFont="1" applyFill="1" applyBorder="1" applyAlignment="1">
      <alignment vertical="center" shrinkToFit="1"/>
    </xf>
    <xf numFmtId="200" fontId="122" fillId="17" borderId="70" xfId="2" applyNumberFormat="1" applyFont="1" applyFill="1" applyBorder="1" applyAlignment="1">
      <alignment vertical="center" shrinkToFit="1"/>
    </xf>
    <xf numFmtId="200" fontId="122" fillId="0" borderId="70" xfId="2" applyNumberFormat="1" applyFont="1" applyBorder="1" applyAlignment="1">
      <alignment vertical="center" shrinkToFit="1"/>
    </xf>
    <xf numFmtId="0" fontId="128" fillId="0" borderId="0" xfId="2" applyFont="1" applyAlignment="1">
      <alignment vertical="center"/>
    </xf>
    <xf numFmtId="0" fontId="127" fillId="0" borderId="0" xfId="2" applyFont="1" applyAlignment="1">
      <alignment vertical="center"/>
    </xf>
    <xf numFmtId="0" fontId="127" fillId="11" borderId="0" xfId="2" applyFont="1" applyFill="1" applyAlignment="1" applyProtection="1">
      <alignment vertical="center"/>
      <protection hidden="1"/>
    </xf>
    <xf numFmtId="0" fontId="121" fillId="12" borderId="0" xfId="2" applyFont="1" applyFill="1" applyAlignment="1">
      <alignment vertical="center"/>
    </xf>
    <xf numFmtId="0" fontId="98" fillId="0" borderId="0" xfId="2" applyFont="1" applyAlignment="1">
      <alignment vertical="center" shrinkToFit="1"/>
    </xf>
    <xf numFmtId="0" fontId="98" fillId="0" borderId="0" xfId="2" applyFont="1" applyAlignment="1">
      <alignment vertical="center"/>
    </xf>
    <xf numFmtId="0" fontId="98" fillId="0" borderId="0" xfId="2" applyFont="1" applyAlignment="1">
      <alignment horizontal="center" vertical="center"/>
    </xf>
    <xf numFmtId="200" fontId="98" fillId="0" borderId="0" xfId="2" applyNumberFormat="1" applyFont="1" applyAlignment="1">
      <alignment vertical="center"/>
    </xf>
    <xf numFmtId="200" fontId="98" fillId="0" borderId="0" xfId="2" applyNumberFormat="1" applyFont="1" applyAlignment="1">
      <alignment horizontal="center" vertical="center"/>
    </xf>
    <xf numFmtId="0" fontId="132" fillId="0" borderId="0" xfId="22" applyFont="1">
      <alignment vertical="center"/>
    </xf>
    <xf numFmtId="0" fontId="43" fillId="0" borderId="0" xfId="22" applyFont="1">
      <alignment vertical="center"/>
    </xf>
    <xf numFmtId="0" fontId="62" fillId="0" borderId="0" xfId="22" applyFont="1">
      <alignment vertical="center"/>
    </xf>
    <xf numFmtId="0" fontId="62" fillId="0" borderId="0" xfId="22" applyFont="1" applyAlignment="1">
      <alignment vertical="center" shrinkToFit="1"/>
    </xf>
    <xf numFmtId="0" fontId="62" fillId="0" borderId="0" xfId="14" applyFont="1" applyAlignment="1">
      <alignment horizontal="center" vertical="center"/>
    </xf>
    <xf numFmtId="0" fontId="85" fillId="10" borderId="7" xfId="22" applyFont="1" applyFill="1" applyBorder="1" applyAlignment="1">
      <alignment horizontal="center" vertical="center"/>
    </xf>
    <xf numFmtId="0" fontId="87" fillId="0" borderId="0" xfId="22" applyFont="1">
      <alignment vertical="center"/>
    </xf>
    <xf numFmtId="0" fontId="85" fillId="10" borderId="6" xfId="22" applyFont="1" applyFill="1" applyBorder="1" applyAlignment="1">
      <alignment horizontal="center" vertical="center"/>
    </xf>
    <xf numFmtId="49" fontId="98" fillId="0" borderId="0" xfId="9" applyNumberFormat="1" applyFont="1" applyAlignment="1" applyProtection="1">
      <alignment vertical="center" shrinkToFit="1"/>
      <protection locked="0"/>
    </xf>
    <xf numFmtId="0" fontId="62" fillId="0" borderId="0" xfId="22" applyFont="1" applyAlignment="1">
      <alignment horizontal="center" vertical="center"/>
    </xf>
    <xf numFmtId="0" fontId="62" fillId="0" borderId="0" xfId="22" applyFont="1" applyAlignment="1">
      <alignment horizontal="center" vertical="center" shrinkToFit="1"/>
    </xf>
    <xf numFmtId="200" fontId="98" fillId="18" borderId="6" xfId="2" applyNumberFormat="1" applyFont="1" applyFill="1" applyBorder="1" applyAlignment="1">
      <alignment vertical="center" shrinkToFit="1"/>
    </xf>
    <xf numFmtId="200" fontId="98" fillId="17" borderId="6" xfId="2" applyNumberFormat="1" applyFont="1" applyFill="1" applyBorder="1" applyAlignment="1">
      <alignment vertical="center" shrinkToFit="1"/>
    </xf>
    <xf numFmtId="200" fontId="98" fillId="0" borderId="6" xfId="2" applyNumberFormat="1" applyFont="1" applyBorder="1" applyAlignment="1">
      <alignment vertical="center" shrinkToFit="1"/>
    </xf>
    <xf numFmtId="200" fontId="98" fillId="18" borderId="42" xfId="2" applyNumberFormat="1" applyFont="1" applyFill="1" applyBorder="1" applyAlignment="1">
      <alignment vertical="center" shrinkToFit="1"/>
    </xf>
    <xf numFmtId="200" fontId="98" fillId="17" borderId="42" xfId="2" applyNumberFormat="1" applyFont="1" applyFill="1" applyBorder="1" applyAlignment="1">
      <alignment vertical="center" shrinkToFit="1"/>
    </xf>
    <xf numFmtId="200" fontId="98" fillId="0" borderId="42" xfId="2" applyNumberFormat="1" applyFont="1" applyBorder="1" applyAlignment="1">
      <alignment vertical="center" shrinkToFit="1"/>
    </xf>
    <xf numFmtId="200" fontId="98" fillId="18" borderId="124" xfId="2" applyNumberFormat="1" applyFont="1" applyFill="1" applyBorder="1" applyAlignment="1">
      <alignment vertical="center" shrinkToFit="1"/>
    </xf>
    <xf numFmtId="200" fontId="98" fillId="17" borderId="124" xfId="2" applyNumberFormat="1" applyFont="1" applyFill="1" applyBorder="1" applyAlignment="1">
      <alignment vertical="center" shrinkToFit="1"/>
    </xf>
    <xf numFmtId="200" fontId="98" fillId="0" borderId="124" xfId="2" applyNumberFormat="1" applyFont="1" applyBorder="1" applyAlignment="1">
      <alignment vertical="center" shrinkToFit="1"/>
    </xf>
    <xf numFmtId="0" fontId="98" fillId="0" borderId="115" xfId="2" applyFont="1" applyBorder="1" applyAlignment="1">
      <alignment vertical="center" shrinkToFit="1"/>
    </xf>
    <xf numFmtId="0" fontId="98" fillId="0" borderId="123" xfId="2" applyFont="1" applyBorder="1" applyAlignment="1">
      <alignment vertical="center" shrinkToFit="1"/>
    </xf>
    <xf numFmtId="200" fontId="102" fillId="18" borderId="136" xfId="2" applyNumberFormat="1" applyFont="1" applyFill="1" applyBorder="1" applyAlignment="1">
      <alignment horizontal="right" vertical="center" shrinkToFit="1"/>
    </xf>
    <xf numFmtId="200" fontId="102" fillId="17" borderId="136" xfId="2" applyNumberFormat="1" applyFont="1" applyFill="1" applyBorder="1" applyAlignment="1">
      <alignment horizontal="right" vertical="center" shrinkToFit="1"/>
    </xf>
    <xf numFmtId="200" fontId="102" fillId="0" borderId="136" xfId="2" applyNumberFormat="1" applyFont="1" applyBorder="1" applyAlignment="1">
      <alignment horizontal="right" vertical="center" shrinkToFit="1"/>
    </xf>
    <xf numFmtId="0" fontId="98" fillId="0" borderId="137" xfId="2" applyFont="1" applyBorder="1" applyAlignment="1">
      <alignment horizontal="left" vertical="center" wrapText="1" shrinkToFit="1"/>
    </xf>
    <xf numFmtId="0" fontId="127" fillId="0" borderId="0" xfId="2" applyFont="1" applyFill="1" applyAlignment="1" applyProtection="1">
      <alignment vertical="center"/>
      <protection hidden="1"/>
    </xf>
    <xf numFmtId="0" fontId="78" fillId="0" borderId="0" xfId="2" applyFont="1" applyFill="1" applyAlignment="1">
      <alignment vertical="center"/>
    </xf>
    <xf numFmtId="0" fontId="99" fillId="0" borderId="0" xfId="2" applyFont="1" applyFill="1" applyAlignment="1">
      <alignment vertical="center"/>
    </xf>
    <xf numFmtId="0" fontId="99" fillId="0" borderId="0" xfId="2" applyFont="1" applyFill="1" applyAlignment="1" applyProtection="1">
      <alignment vertical="center" wrapText="1"/>
      <protection hidden="1"/>
    </xf>
    <xf numFmtId="0" fontId="99" fillId="0" borderId="0" xfId="2" applyFont="1" applyFill="1" applyAlignment="1" applyProtection="1">
      <alignment vertical="center" shrinkToFit="1"/>
      <protection hidden="1"/>
    </xf>
    <xf numFmtId="0" fontId="98" fillId="0" borderId="0" xfId="2" applyFont="1" applyFill="1" applyAlignment="1" applyProtection="1">
      <alignment vertical="center"/>
      <protection hidden="1"/>
    </xf>
    <xf numFmtId="0" fontId="0" fillId="0" borderId="0" xfId="0" applyFill="1">
      <alignment vertical="center"/>
    </xf>
    <xf numFmtId="0" fontId="98" fillId="0" borderId="0" xfId="2" applyFont="1" applyFill="1" applyBorder="1" applyAlignment="1" applyProtection="1">
      <alignment vertical="center"/>
      <protection hidden="1"/>
    </xf>
    <xf numFmtId="0" fontId="140" fillId="0" borderId="0" xfId="2" applyFont="1" applyFill="1" applyAlignment="1">
      <alignment vertical="center"/>
    </xf>
    <xf numFmtId="0" fontId="121" fillId="0" borderId="0" xfId="2" applyFont="1" applyFill="1" applyAlignment="1">
      <alignment vertical="center"/>
    </xf>
    <xf numFmtId="0" fontId="101" fillId="0" borderId="0" xfId="2" applyFont="1" applyFill="1" applyAlignment="1">
      <alignment vertical="center"/>
    </xf>
    <xf numFmtId="0" fontId="101" fillId="0" borderId="0" xfId="2" applyFont="1" applyFill="1" applyAlignment="1">
      <alignment vertical="center" shrinkToFit="1"/>
    </xf>
    <xf numFmtId="0" fontId="100" fillId="0" borderId="0" xfId="2" applyFont="1" applyFill="1" applyAlignment="1">
      <alignment vertical="center"/>
    </xf>
    <xf numFmtId="0" fontId="100" fillId="0" borderId="0" xfId="2" applyFont="1" applyFill="1" applyAlignment="1">
      <alignment horizontal="center" vertical="center"/>
    </xf>
    <xf numFmtId="200" fontId="100" fillId="0" borderId="0" xfId="2" applyNumberFormat="1" applyFont="1" applyFill="1" applyAlignment="1">
      <alignment vertical="center"/>
    </xf>
    <xf numFmtId="200" fontId="100" fillId="0" borderId="0" xfId="2" applyNumberFormat="1" applyFont="1" applyFill="1" applyAlignment="1">
      <alignment horizontal="center" vertical="center"/>
    </xf>
    <xf numFmtId="0" fontId="100" fillId="0" borderId="0" xfId="2" applyFont="1" applyFill="1" applyBorder="1" applyAlignment="1" applyProtection="1">
      <alignment vertical="center"/>
    </xf>
    <xf numFmtId="0" fontId="30" fillId="0" borderId="0" xfId="0" applyNumberFormat="1" applyFont="1" applyAlignment="1" applyProtection="1">
      <alignment vertical="center" shrinkToFit="1"/>
      <protection locked="0"/>
    </xf>
    <xf numFmtId="0" fontId="30" fillId="0" borderId="0" xfId="0" applyNumberFormat="1" applyFont="1">
      <alignment vertical="center"/>
    </xf>
    <xf numFmtId="0" fontId="30" fillId="0" borderId="0" xfId="0" applyFont="1">
      <alignment vertical="center"/>
    </xf>
    <xf numFmtId="0" fontId="30" fillId="0" borderId="0" xfId="0" applyFont="1" applyBorder="1">
      <alignment vertical="center"/>
    </xf>
    <xf numFmtId="0" fontId="30" fillId="0" borderId="41" xfId="0" applyFont="1" applyBorder="1" applyAlignment="1">
      <alignment horizontal="right" vertical="center"/>
    </xf>
    <xf numFmtId="0" fontId="34" fillId="0" borderId="0" xfId="0" applyFont="1">
      <alignment vertical="center"/>
    </xf>
    <xf numFmtId="0" fontId="30" fillId="0" borderId="6" xfId="0" applyFont="1" applyBorder="1" applyAlignment="1">
      <alignment horizontal="center" vertical="center"/>
    </xf>
    <xf numFmtId="0" fontId="11" fillId="0" borderId="39" xfId="0" applyFont="1" applyBorder="1" applyAlignment="1">
      <alignment vertical="center" wrapText="1"/>
    </xf>
    <xf numFmtId="0" fontId="41" fillId="0" borderId="0" xfId="0" applyNumberFormat="1" applyFont="1" applyAlignment="1">
      <alignment horizontal="left" vertical="center"/>
    </xf>
    <xf numFmtId="0" fontId="30" fillId="0" borderId="0" xfId="0" applyNumberFormat="1" applyFont="1" applyAlignment="1">
      <alignment horizontal="left" vertical="center"/>
    </xf>
    <xf numFmtId="0" fontId="29" fillId="0" borderId="0" xfId="0" applyNumberFormat="1" applyFont="1" applyAlignment="1">
      <alignment horizontal="left" vertical="center"/>
    </xf>
    <xf numFmtId="0" fontId="50" fillId="0" borderId="0" xfId="0" applyNumberFormat="1" applyFont="1" applyAlignment="1">
      <alignment horizontal="left" vertical="center"/>
    </xf>
    <xf numFmtId="0" fontId="34" fillId="0" borderId="0" xfId="0" applyFont="1" applyAlignment="1">
      <alignment vertical="top"/>
    </xf>
    <xf numFmtId="0" fontId="30" fillId="0" borderId="0" xfId="0" applyFont="1" applyBorder="1" applyAlignment="1">
      <alignment horizontal="left" vertical="center"/>
    </xf>
    <xf numFmtId="38" fontId="51" fillId="0" borderId="0" xfId="1" applyFont="1" applyAlignment="1">
      <alignment horizontal="right" vertical="center"/>
    </xf>
    <xf numFmtId="0" fontId="43" fillId="0" borderId="41" xfId="0" applyFont="1" applyFill="1" applyBorder="1">
      <alignment vertical="center"/>
    </xf>
    <xf numFmtId="0" fontId="43" fillId="0" borderId="60" xfId="0" applyFont="1" applyBorder="1">
      <alignment vertical="center"/>
    </xf>
    <xf numFmtId="0" fontId="43" fillId="0" borderId="41" xfId="0" applyFont="1" applyBorder="1" applyAlignment="1">
      <alignment vertical="center" wrapText="1"/>
    </xf>
    <xf numFmtId="0" fontId="43" fillId="0" borderId="41" xfId="0" applyFont="1" applyBorder="1" applyAlignment="1">
      <alignment vertical="center"/>
    </xf>
    <xf numFmtId="196" fontId="30" fillId="10" borderId="60" xfId="0" applyNumberFormat="1" applyFont="1" applyFill="1" applyBorder="1" applyAlignment="1">
      <alignment horizontal="right" vertical="center"/>
    </xf>
    <xf numFmtId="196" fontId="30" fillId="0" borderId="46" xfId="0" applyNumberFormat="1" applyFont="1" applyBorder="1" applyAlignment="1">
      <alignment horizontal="right" vertical="center"/>
    </xf>
    <xf numFmtId="3" fontId="54" fillId="0" borderId="46" xfId="0" applyNumberFormat="1" applyFont="1" applyBorder="1" applyAlignment="1">
      <alignment vertical="center" shrinkToFit="1"/>
    </xf>
    <xf numFmtId="0" fontId="90" fillId="0" borderId="47" xfId="0" applyFont="1" applyBorder="1">
      <alignment vertical="center"/>
    </xf>
    <xf numFmtId="196" fontId="30" fillId="3" borderId="60" xfId="0" applyNumberFormat="1" applyFont="1" applyFill="1" applyBorder="1" applyAlignment="1">
      <alignment horizontal="right" vertical="center"/>
    </xf>
    <xf numFmtId="38" fontId="30" fillId="0" borderId="96" xfId="1" applyFont="1" applyBorder="1" applyAlignment="1">
      <alignment vertical="center" shrinkToFit="1"/>
    </xf>
    <xf numFmtId="0" fontId="30" fillId="0" borderId="98" xfId="0" applyFont="1" applyBorder="1" applyAlignment="1">
      <alignment horizontal="right" vertical="center"/>
    </xf>
    <xf numFmtId="38" fontId="30" fillId="0" borderId="96" xfId="1" applyFont="1" applyBorder="1">
      <alignment vertical="center"/>
    </xf>
    <xf numFmtId="3" fontId="30" fillId="0" borderId="97" xfId="0" applyNumberFormat="1" applyFont="1" applyBorder="1" applyAlignment="1">
      <alignment vertical="center" shrinkToFit="1"/>
    </xf>
    <xf numFmtId="0" fontId="43" fillId="0" borderId="47" xfId="0" applyFont="1" applyFill="1" applyBorder="1" applyAlignment="1">
      <alignment vertical="center" wrapText="1"/>
    </xf>
    <xf numFmtId="0" fontId="43" fillId="0" borderId="47" xfId="0" applyFont="1" applyFill="1" applyBorder="1">
      <alignment vertical="center"/>
    </xf>
    <xf numFmtId="38" fontId="30" fillId="0" borderId="99" xfId="1" applyFont="1" applyBorder="1" applyAlignment="1">
      <alignment vertical="center" shrinkToFit="1"/>
    </xf>
    <xf numFmtId="0" fontId="30" fillId="0" borderId="101" xfId="0" applyFont="1" applyBorder="1" applyAlignment="1">
      <alignment horizontal="right" vertical="center"/>
    </xf>
    <xf numFmtId="38" fontId="30" fillId="0" borderId="99" xfId="1" applyFont="1" applyBorder="1">
      <alignment vertical="center"/>
    </xf>
    <xf numFmtId="3" fontId="30" fillId="0" borderId="100" xfId="0" applyNumberFormat="1" applyFont="1" applyBorder="1" applyAlignment="1">
      <alignment vertical="center" shrinkToFit="1"/>
    </xf>
    <xf numFmtId="196" fontId="30" fillId="10" borderId="171" xfId="0" applyNumberFormat="1" applyFont="1" applyFill="1" applyBorder="1" applyAlignment="1">
      <alignment horizontal="right" vertical="center"/>
    </xf>
    <xf numFmtId="3" fontId="30" fillId="0" borderId="170" xfId="0" applyNumberFormat="1" applyFont="1" applyBorder="1" applyAlignment="1">
      <alignment vertical="center" shrinkToFit="1"/>
    </xf>
    <xf numFmtId="0" fontId="30" fillId="0" borderId="171" xfId="0" applyFont="1" applyBorder="1" applyAlignment="1">
      <alignment horizontal="right" vertical="center"/>
    </xf>
    <xf numFmtId="0" fontId="43" fillId="0" borderId="171" xfId="0" applyFont="1" applyBorder="1">
      <alignment vertical="center"/>
    </xf>
    <xf numFmtId="3" fontId="54" fillId="0" borderId="59" xfId="0" applyNumberFormat="1" applyFont="1" applyBorder="1" applyAlignment="1">
      <alignment vertical="center" shrinkToFit="1"/>
    </xf>
    <xf numFmtId="0" fontId="90" fillId="0" borderId="60" xfId="0" applyFont="1" applyBorder="1">
      <alignment vertical="center"/>
    </xf>
    <xf numFmtId="196" fontId="30" fillId="0" borderId="120" xfId="0" applyNumberFormat="1" applyFont="1" applyBorder="1" applyAlignment="1">
      <alignment horizontal="right" vertical="center"/>
    </xf>
    <xf numFmtId="3" fontId="30" fillId="0" borderId="66" xfId="0" applyNumberFormat="1" applyFont="1" applyBorder="1" applyAlignment="1">
      <alignment vertical="center" shrinkToFit="1"/>
    </xf>
    <xf numFmtId="0" fontId="43" fillId="0" borderId="120" xfId="0" applyFont="1" applyBorder="1">
      <alignment vertical="center"/>
    </xf>
    <xf numFmtId="38" fontId="39" fillId="0" borderId="9" xfId="1" applyFont="1" applyBorder="1" applyAlignment="1">
      <alignment vertical="center"/>
    </xf>
    <xf numFmtId="38" fontId="54" fillId="0" borderId="0" xfId="1" applyFont="1" applyAlignment="1">
      <alignment vertical="center"/>
    </xf>
    <xf numFmtId="0" fontId="142" fillId="0" borderId="0" xfId="5" applyFont="1" applyAlignment="1">
      <alignment horizontal="center" vertical="center" wrapText="1"/>
    </xf>
    <xf numFmtId="0" fontId="34" fillId="0" borderId="0" xfId="0" applyFont="1">
      <alignment vertical="center"/>
    </xf>
    <xf numFmtId="0" fontId="11" fillId="0" borderId="39" xfId="0" applyFont="1" applyBorder="1" applyAlignment="1">
      <alignment vertical="center" wrapText="1"/>
    </xf>
    <xf numFmtId="0" fontId="30" fillId="0" borderId="0" xfId="0" applyNumberFormat="1" applyFont="1">
      <alignment vertical="center"/>
    </xf>
    <xf numFmtId="0" fontId="74" fillId="0" borderId="0" xfId="5" applyNumberFormat="1" applyFont="1" applyAlignment="1">
      <alignment horizontal="center" vertical="center" wrapText="1"/>
    </xf>
    <xf numFmtId="0" fontId="74" fillId="0" borderId="149" xfId="5" applyNumberFormat="1" applyFont="1" applyBorder="1" applyAlignment="1" applyProtection="1">
      <alignment horizontal="center" vertical="center" wrapText="1"/>
      <protection locked="0"/>
    </xf>
    <xf numFmtId="0" fontId="74" fillId="0" borderId="153" xfId="5" applyNumberFormat="1" applyFont="1" applyBorder="1" applyAlignment="1" applyProtection="1">
      <alignment horizontal="center" vertical="center" wrapText="1"/>
      <protection locked="0"/>
    </xf>
    <xf numFmtId="0" fontId="74" fillId="0" borderId="0" xfId="5" applyNumberFormat="1" applyFont="1" applyAlignment="1" applyProtection="1">
      <alignment horizontal="center" vertical="center" wrapText="1"/>
      <protection locked="0"/>
    </xf>
    <xf numFmtId="0" fontId="98" fillId="0" borderId="51" xfId="2" applyFont="1" applyBorder="1" applyAlignment="1" applyProtection="1">
      <alignment horizontal="left" vertical="center" shrinkToFit="1"/>
      <protection locked="0"/>
    </xf>
    <xf numFmtId="0" fontId="98" fillId="0" borderId="131" xfId="2" applyFont="1" applyBorder="1" applyAlignment="1" applyProtection="1">
      <alignment vertical="center" shrinkToFit="1"/>
      <protection locked="0"/>
    </xf>
    <xf numFmtId="201" fontId="98" fillId="0" borderId="85" xfId="2" applyNumberFormat="1" applyFont="1" applyBorder="1" applyAlignment="1" applyProtection="1">
      <alignment horizontal="center" vertical="center" shrinkToFit="1"/>
      <protection locked="0"/>
    </xf>
    <xf numFmtId="200" fontId="98" fillId="0" borderId="53" xfId="2" applyNumberFormat="1" applyFont="1" applyBorder="1" applyAlignment="1" applyProtection="1">
      <alignment vertical="center" shrinkToFit="1"/>
      <protection locked="0"/>
    </xf>
    <xf numFmtId="200" fontId="98" fillId="18" borderId="6" xfId="2" applyNumberFormat="1" applyFont="1" applyFill="1" applyBorder="1" applyAlignment="1" applyProtection="1">
      <alignment vertical="center" shrinkToFit="1"/>
      <protection locked="0"/>
    </xf>
    <xf numFmtId="0" fontId="98" fillId="0" borderId="51" xfId="2" applyFont="1" applyBorder="1" applyAlignment="1" applyProtection="1">
      <alignment horizontal="right" vertical="center" shrinkToFit="1"/>
      <protection locked="0"/>
    </xf>
    <xf numFmtId="0" fontId="98" fillId="0" borderId="127" xfId="2" applyFont="1" applyBorder="1" applyAlignment="1" applyProtection="1">
      <alignment horizontal="right" vertical="center" shrinkToFit="1"/>
      <protection locked="0"/>
    </xf>
    <xf numFmtId="0" fontId="98" fillId="0" borderId="127" xfId="2" applyFont="1" applyBorder="1" applyAlignment="1" applyProtection="1">
      <alignment vertical="center" shrinkToFit="1"/>
      <protection locked="0"/>
    </xf>
    <xf numFmtId="0" fontId="98" fillId="0" borderId="86" xfId="2" applyFont="1" applyBorder="1" applyAlignment="1" applyProtection="1">
      <alignment horizontal="right" vertical="center" shrinkToFit="1"/>
      <protection locked="0"/>
    </xf>
    <xf numFmtId="0" fontId="98" fillId="0" borderId="126" xfId="2" applyFont="1" applyBorder="1" applyAlignment="1" applyProtection="1">
      <alignment vertical="center" shrinkToFit="1"/>
      <protection locked="0"/>
    </xf>
    <xf numFmtId="201" fontId="98" fillId="0" borderId="87" xfId="2" applyNumberFormat="1" applyFont="1" applyBorder="1" applyAlignment="1" applyProtection="1">
      <alignment horizontal="center" vertical="center" shrinkToFit="1"/>
      <protection locked="0"/>
    </xf>
    <xf numFmtId="200" fontId="98" fillId="0" borderId="80" xfId="2" applyNumberFormat="1" applyFont="1" applyBorder="1" applyAlignment="1" applyProtection="1">
      <alignment vertical="center" shrinkToFit="1"/>
      <protection locked="0"/>
    </xf>
    <xf numFmtId="200" fontId="98" fillId="18" borderId="42" xfId="2" applyNumberFormat="1" applyFont="1" applyFill="1" applyBorder="1" applyAlignment="1" applyProtection="1">
      <alignment vertical="center" shrinkToFit="1"/>
      <protection locked="0"/>
    </xf>
    <xf numFmtId="0" fontId="98" fillId="0" borderId="51" xfId="2" applyFont="1" applyBorder="1" applyAlignment="1" applyProtection="1">
      <alignment vertical="center" shrinkToFit="1"/>
      <protection locked="0"/>
    </xf>
    <xf numFmtId="0" fontId="98" fillId="0" borderId="86" xfId="2" applyFont="1" applyBorder="1" applyAlignment="1" applyProtection="1">
      <alignment vertical="center" shrinkToFit="1"/>
      <protection locked="0"/>
    </xf>
    <xf numFmtId="200" fontId="98" fillId="17" borderId="6" xfId="2" applyNumberFormat="1" applyFont="1" applyFill="1" applyBorder="1" applyAlignment="1" applyProtection="1">
      <alignment vertical="center" shrinkToFit="1"/>
      <protection locked="0"/>
    </xf>
    <xf numFmtId="200" fontId="98" fillId="17" borderId="42" xfId="2" applyNumberFormat="1" applyFont="1" applyFill="1" applyBorder="1" applyAlignment="1" applyProtection="1">
      <alignment vertical="center" shrinkToFit="1"/>
      <protection locked="0"/>
    </xf>
    <xf numFmtId="0" fontId="98" fillId="0" borderId="52" xfId="2" applyFont="1" applyBorder="1" applyAlignment="1" applyProtection="1">
      <alignment vertical="center" shrinkToFit="1"/>
      <protection locked="0"/>
    </xf>
    <xf numFmtId="0" fontId="98" fillId="0" borderId="88" xfId="2" applyFont="1" applyBorder="1" applyAlignment="1" applyProtection="1">
      <alignment vertical="center" shrinkToFit="1"/>
      <protection locked="0"/>
    </xf>
    <xf numFmtId="0" fontId="63" fillId="0" borderId="6" xfId="0" applyFont="1" applyBorder="1" applyAlignment="1" applyProtection="1">
      <alignment horizontal="center" vertical="center"/>
      <protection locked="0"/>
    </xf>
    <xf numFmtId="0" fontId="63" fillId="0" borderId="6" xfId="0" applyFont="1" applyBorder="1" applyAlignment="1" applyProtection="1">
      <alignment horizontal="right" vertical="center" indent="1" shrinkToFit="1"/>
      <protection locked="0"/>
    </xf>
    <xf numFmtId="38" fontId="75" fillId="0" borderId="0" xfId="1" applyFont="1">
      <alignment vertical="center"/>
    </xf>
    <xf numFmtId="0" fontId="32" fillId="0" borderId="0" xfId="0" applyFont="1" applyFill="1">
      <alignment vertical="center"/>
    </xf>
    <xf numFmtId="0" fontId="30" fillId="0" borderId="0" xfId="0" applyFont="1" applyFill="1">
      <alignment vertical="center"/>
    </xf>
    <xf numFmtId="0" fontId="29" fillId="0" borderId="37" xfId="0" applyFont="1" applyFill="1" applyBorder="1" applyAlignment="1">
      <alignment horizontal="left" vertical="center" indent="1" shrinkToFit="1"/>
    </xf>
    <xf numFmtId="0" fontId="29" fillId="0" borderId="37" xfId="0" applyFont="1" applyFill="1" applyBorder="1" applyAlignment="1">
      <alignment vertical="center" shrinkToFit="1"/>
    </xf>
    <xf numFmtId="0" fontId="44" fillId="0" borderId="37" xfId="0" applyFont="1" applyFill="1" applyBorder="1" applyAlignment="1">
      <alignment vertical="center" shrinkToFit="1"/>
    </xf>
    <xf numFmtId="0" fontId="39" fillId="0" borderId="0" xfId="0" applyFont="1" applyFill="1">
      <alignment vertical="center"/>
    </xf>
    <xf numFmtId="0" fontId="39" fillId="0" borderId="0" xfId="0" applyFont="1" applyFill="1" applyAlignment="1">
      <alignment vertical="center" shrinkToFit="1"/>
    </xf>
    <xf numFmtId="0" fontId="133" fillId="0" borderId="0" xfId="0" applyNumberFormat="1" applyFont="1" applyFill="1">
      <alignment vertical="center"/>
    </xf>
    <xf numFmtId="38" fontId="30" fillId="0" borderId="6" xfId="1" applyFont="1" applyBorder="1" applyAlignment="1">
      <alignment horizontal="right" vertical="center"/>
    </xf>
    <xf numFmtId="38" fontId="30" fillId="0" borderId="70" xfId="1" applyFont="1" applyBorder="1" applyAlignment="1">
      <alignment horizontal="right" vertical="center"/>
    </xf>
    <xf numFmtId="38" fontId="30" fillId="0" borderId="43" xfId="1" applyFont="1" applyBorder="1" applyAlignment="1">
      <alignment horizontal="right" vertical="center"/>
    </xf>
    <xf numFmtId="38" fontId="30" fillId="0" borderId="6" xfId="1" applyFont="1" applyBorder="1" applyAlignment="1" applyProtection="1">
      <alignment horizontal="right" vertical="center"/>
    </xf>
    <xf numFmtId="38" fontId="30" fillId="0" borderId="6" xfId="1" applyFont="1" applyBorder="1" applyAlignment="1" applyProtection="1">
      <alignment horizontal="right" vertical="center"/>
      <protection locked="0"/>
    </xf>
    <xf numFmtId="0" fontId="30" fillId="0" borderId="0" xfId="0" applyFont="1" applyBorder="1">
      <alignment vertical="center"/>
    </xf>
    <xf numFmtId="0" fontId="87" fillId="0" borderId="0" xfId="5" applyFont="1" applyAlignment="1">
      <alignment horizontal="center" vertical="center" wrapText="1"/>
    </xf>
    <xf numFmtId="0" fontId="132" fillId="0" borderId="0" xfId="5" applyFont="1" applyAlignment="1">
      <alignment horizontal="center" vertical="center" wrapText="1"/>
    </xf>
    <xf numFmtId="0" fontId="143" fillId="0" borderId="0" xfId="5" applyFont="1" applyAlignment="1">
      <alignment horizontal="center" vertical="center" wrapText="1"/>
    </xf>
    <xf numFmtId="0" fontId="108" fillId="0" borderId="51" xfId="2" applyFont="1" applyBorder="1" applyAlignment="1" applyProtection="1">
      <alignment vertical="center" shrinkToFit="1"/>
      <protection locked="0"/>
    </xf>
    <xf numFmtId="201" fontId="108" fillId="0" borderId="85" xfId="2" applyNumberFormat="1" applyFont="1" applyBorder="1" applyAlignment="1" applyProtection="1">
      <alignment horizontal="center" vertical="center" shrinkToFit="1"/>
      <protection locked="0"/>
    </xf>
    <xf numFmtId="200" fontId="122" fillId="0" borderId="53" xfId="2" applyNumberFormat="1" applyFont="1" applyBorder="1" applyAlignment="1" applyProtection="1">
      <alignment vertical="center" shrinkToFit="1"/>
      <protection locked="0"/>
    </xf>
    <xf numFmtId="200" fontId="122" fillId="18" borderId="6" xfId="2" applyNumberFormat="1" applyFont="1" applyFill="1" applyBorder="1" applyAlignment="1" applyProtection="1">
      <alignment vertical="center" shrinkToFit="1"/>
      <protection locked="0"/>
    </xf>
    <xf numFmtId="0" fontId="108" fillId="0" borderId="78" xfId="2" applyFont="1" applyBorder="1" applyAlignment="1" applyProtection="1">
      <alignment vertical="center" shrinkToFit="1"/>
      <protection locked="0"/>
    </xf>
    <xf numFmtId="201" fontId="108" fillId="0" borderId="79" xfId="2" applyNumberFormat="1" applyFont="1" applyBorder="1" applyAlignment="1" applyProtection="1">
      <alignment horizontal="center" vertical="center" shrinkToFit="1"/>
      <protection locked="0"/>
    </xf>
    <xf numFmtId="200" fontId="122" fillId="0" borderId="129" xfId="2" applyNumberFormat="1" applyFont="1" applyBorder="1" applyAlignment="1" applyProtection="1">
      <alignment vertical="center" shrinkToFit="1"/>
      <protection locked="0"/>
    </xf>
    <xf numFmtId="200" fontId="122" fillId="18" borderId="44" xfId="2" applyNumberFormat="1" applyFont="1" applyFill="1" applyBorder="1" applyAlignment="1" applyProtection="1">
      <alignment vertical="center" shrinkToFit="1"/>
      <protection locked="0"/>
    </xf>
    <xf numFmtId="0" fontId="108" fillId="0" borderId="159" xfId="2" applyFont="1" applyBorder="1" applyAlignment="1" applyProtection="1">
      <alignment vertical="center" shrinkToFit="1"/>
      <protection locked="0"/>
    </xf>
    <xf numFmtId="201" fontId="108" fillId="0" borderId="160" xfId="2" applyNumberFormat="1" applyFont="1" applyBorder="1" applyAlignment="1" applyProtection="1">
      <alignment horizontal="center" vertical="center" shrinkToFit="1"/>
      <protection locked="0"/>
    </xf>
    <xf numFmtId="200" fontId="122" fillId="0" borderId="161" xfId="2" applyNumberFormat="1" applyFont="1" applyBorder="1" applyAlignment="1" applyProtection="1">
      <alignment vertical="center" shrinkToFit="1"/>
      <protection locked="0"/>
    </xf>
    <xf numFmtId="200" fontId="122" fillId="18" borderId="70" xfId="2" applyNumberFormat="1" applyFont="1" applyFill="1" applyBorder="1" applyAlignment="1" applyProtection="1">
      <alignment vertical="center" shrinkToFit="1"/>
      <protection locked="0"/>
    </xf>
    <xf numFmtId="200" fontId="122" fillId="17" borderId="6" xfId="2" applyNumberFormat="1" applyFont="1" applyFill="1" applyBorder="1" applyAlignment="1" applyProtection="1">
      <alignment vertical="center" shrinkToFit="1"/>
      <protection locked="0"/>
    </xf>
    <xf numFmtId="200" fontId="122" fillId="17" borderId="44" xfId="2" applyNumberFormat="1" applyFont="1" applyFill="1" applyBorder="1" applyAlignment="1" applyProtection="1">
      <alignment vertical="center" shrinkToFit="1"/>
      <protection locked="0"/>
    </xf>
    <xf numFmtId="200" fontId="122" fillId="17" borderId="70" xfId="2" applyNumberFormat="1" applyFont="1" applyFill="1" applyBorder="1" applyAlignment="1" applyProtection="1">
      <alignment vertical="center" shrinkToFit="1"/>
      <protection locked="0"/>
    </xf>
    <xf numFmtId="0" fontId="108" fillId="0" borderId="52" xfId="2" applyFont="1" applyBorder="1" applyAlignment="1" applyProtection="1">
      <alignment vertical="center" shrinkToFit="1"/>
      <protection locked="0"/>
    </xf>
    <xf numFmtId="0" fontId="108" fillId="0" borderId="128" xfId="2" applyFont="1" applyBorder="1" applyAlignment="1" applyProtection="1">
      <alignment vertical="center" shrinkToFit="1"/>
      <protection locked="0"/>
    </xf>
    <xf numFmtId="0" fontId="108" fillId="0" borderId="162" xfId="2" applyFont="1" applyBorder="1" applyAlignment="1" applyProtection="1">
      <alignment vertical="center" shrinkToFit="1"/>
      <protection locked="0"/>
    </xf>
    <xf numFmtId="203" fontId="74" fillId="0" borderId="150" xfId="5" applyNumberFormat="1" applyFont="1" applyBorder="1" applyAlignment="1" applyProtection="1">
      <alignment horizontal="right" vertical="center" wrapText="1" indent="1"/>
      <protection locked="0"/>
    </xf>
    <xf numFmtId="203" fontId="74" fillId="0" borderId="154" xfId="5" applyNumberFormat="1" applyFont="1" applyBorder="1" applyAlignment="1" applyProtection="1">
      <alignment horizontal="right" vertical="center" wrapText="1" indent="1"/>
      <protection locked="0"/>
    </xf>
    <xf numFmtId="184" fontId="62" fillId="0" borderId="149" xfId="5" applyNumberFormat="1" applyFont="1" applyBorder="1" applyAlignment="1" applyProtection="1">
      <alignment horizontal="right" vertical="center" wrapText="1" indent="1"/>
      <protection locked="0"/>
    </xf>
    <xf numFmtId="184" fontId="62" fillId="0" borderId="153" xfId="5" applyNumberFormat="1" applyFont="1" applyBorder="1" applyAlignment="1" applyProtection="1">
      <alignment horizontal="right" vertical="center" wrapText="1" indent="1"/>
      <protection locked="0"/>
    </xf>
    <xf numFmtId="0" fontId="11" fillId="0" borderId="0" xfId="0" applyFont="1" applyAlignment="1">
      <alignment vertical="center" shrinkToFit="1"/>
    </xf>
    <xf numFmtId="49" fontId="25" fillId="0" borderId="0" xfId="0" applyNumberFormat="1" applyFont="1">
      <alignment vertical="center"/>
    </xf>
    <xf numFmtId="0" fontId="30" fillId="0" borderId="0" xfId="0" applyFont="1" applyAlignment="1" applyProtection="1">
      <alignment vertical="center" shrinkToFit="1"/>
    </xf>
    <xf numFmtId="0" fontId="91" fillId="0" borderId="0" xfId="0" applyFont="1" applyAlignment="1" applyProtection="1">
      <alignment vertical="center" shrinkToFit="1"/>
    </xf>
    <xf numFmtId="0" fontId="52" fillId="0" borderId="0" xfId="0" applyFont="1" applyAlignment="1" applyProtection="1">
      <alignment vertical="center" shrinkToFit="1"/>
    </xf>
    <xf numFmtId="0" fontId="39" fillId="0" borderId="0" xfId="0" applyFont="1" applyAlignment="1" applyProtection="1">
      <alignment vertical="center" shrinkToFit="1"/>
    </xf>
    <xf numFmtId="0" fontId="39" fillId="0" borderId="0" xfId="0" applyFont="1" applyFill="1" applyBorder="1" applyAlignment="1" applyProtection="1">
      <alignment horizontal="left" vertical="center" shrinkToFit="1"/>
    </xf>
    <xf numFmtId="0" fontId="91" fillId="3" borderId="6" xfId="0" applyFont="1" applyFill="1" applyBorder="1" applyAlignment="1" applyProtection="1">
      <alignment horizontal="center" vertical="center" shrinkToFit="1"/>
    </xf>
    <xf numFmtId="0" fontId="111" fillId="0" borderId="8" xfId="0" applyFont="1" applyFill="1" applyBorder="1" applyAlignment="1" applyProtection="1">
      <alignment horizontal="left" vertical="center" shrinkToFit="1"/>
    </xf>
    <xf numFmtId="0" fontId="135" fillId="0" borderId="0" xfId="0" applyFont="1" applyFill="1" applyBorder="1" applyAlignment="1" applyProtection="1">
      <alignment horizontal="left" vertical="center" shrinkToFit="1"/>
    </xf>
    <xf numFmtId="38" fontId="30" fillId="0" borderId="0" xfId="1" applyFont="1" applyFill="1" applyBorder="1" applyAlignment="1" applyProtection="1">
      <alignment horizontal="right" vertical="center" shrinkToFit="1"/>
    </xf>
    <xf numFmtId="38" fontId="30" fillId="0" borderId="0" xfId="1" applyFont="1" applyBorder="1" applyAlignment="1" applyProtection="1">
      <alignment horizontal="right" vertical="center" shrinkToFit="1"/>
    </xf>
    <xf numFmtId="49" fontId="144" fillId="0" borderId="7" xfId="0" applyNumberFormat="1" applyFont="1" applyBorder="1" applyAlignment="1" applyProtection="1">
      <alignment horizontal="left" vertical="center" indent="1" shrinkToFit="1"/>
      <protection locked="0"/>
    </xf>
    <xf numFmtId="49" fontId="11" fillId="0" borderId="8" xfId="0" applyNumberFormat="1" applyFont="1" applyBorder="1" applyAlignment="1" applyProtection="1">
      <alignment horizontal="left" vertical="center" indent="3" shrinkToFit="1"/>
    </xf>
    <xf numFmtId="0" fontId="91" fillId="0" borderId="8" xfId="0" applyFont="1" applyBorder="1" applyAlignment="1" applyProtection="1">
      <alignment horizontal="right" vertical="center"/>
    </xf>
    <xf numFmtId="0" fontId="145" fillId="0" borderId="0" xfId="0" applyNumberFormat="1" applyFont="1">
      <alignment vertical="center"/>
    </xf>
    <xf numFmtId="0" fontId="41" fillId="0" borderId="0" xfId="0" applyNumberFormat="1" applyFont="1" applyAlignment="1">
      <alignment horizontal="right" vertical="center"/>
    </xf>
    <xf numFmtId="0" fontId="36" fillId="0" borderId="0" xfId="22" applyFont="1">
      <alignment vertical="center"/>
    </xf>
    <xf numFmtId="0" fontId="36" fillId="10" borderId="6" xfId="22" applyFont="1" applyFill="1" applyBorder="1" applyAlignment="1">
      <alignment horizontal="center" vertical="center"/>
    </xf>
    <xf numFmtId="0" fontId="147" fillId="0" borderId="6" xfId="22" applyFont="1" applyBorder="1" applyAlignment="1" applyProtection="1">
      <alignment horizontal="center" vertical="center"/>
      <protection locked="0"/>
    </xf>
    <xf numFmtId="0" fontId="36" fillId="0" borderId="0" xfId="22" applyFont="1" applyAlignment="1">
      <alignment horizontal="center" vertical="center"/>
    </xf>
    <xf numFmtId="0" fontId="36" fillId="10" borderId="6" xfId="22" applyFont="1" applyFill="1" applyBorder="1" applyAlignment="1">
      <alignment horizontal="center" vertical="center" wrapText="1"/>
    </xf>
    <xf numFmtId="0" fontId="36" fillId="0" borderId="6" xfId="22" applyFont="1" applyBorder="1" applyAlignment="1">
      <alignment horizontal="left" vertical="center"/>
    </xf>
    <xf numFmtId="0" fontId="36" fillId="0" borderId="6" xfId="22" applyFont="1" applyBorder="1" applyAlignment="1">
      <alignment vertical="center" wrapText="1"/>
    </xf>
    <xf numFmtId="0" fontId="36" fillId="0" borderId="6" xfId="22" applyFont="1" applyBorder="1" applyAlignment="1">
      <alignment horizontal="left" vertical="center" wrapText="1"/>
    </xf>
    <xf numFmtId="0" fontId="36" fillId="0" borderId="6" xfId="22" applyFont="1" applyBorder="1" applyAlignment="1">
      <alignment horizontal="left" vertical="center" shrinkToFit="1"/>
    </xf>
    <xf numFmtId="0" fontId="36" fillId="0" borderId="6" xfId="22" applyFont="1" applyBorder="1" applyAlignment="1">
      <alignment horizontal="left" vertical="center" wrapText="1" shrinkToFit="1"/>
    </xf>
    <xf numFmtId="0" fontId="36" fillId="0" borderId="42" xfId="22" applyFont="1" applyBorder="1" applyAlignment="1">
      <alignment vertical="center" wrapText="1"/>
    </xf>
    <xf numFmtId="0" fontId="36" fillId="0" borderId="44" xfId="22" applyFont="1" applyBorder="1" applyAlignment="1">
      <alignment vertical="center" wrapText="1"/>
    </xf>
    <xf numFmtId="0" fontId="36" fillId="0" borderId="43" xfId="22" applyFont="1" applyBorder="1" applyAlignment="1">
      <alignment vertical="center" wrapText="1"/>
    </xf>
    <xf numFmtId="0" fontId="36" fillId="0" borderId="43" xfId="22" applyFont="1" applyBorder="1" applyAlignment="1">
      <alignment horizontal="left" vertical="center" wrapText="1"/>
    </xf>
    <xf numFmtId="0" fontId="36" fillId="0" borderId="0" xfId="22" applyFont="1" applyAlignment="1">
      <alignment horizontal="left" vertical="center"/>
    </xf>
    <xf numFmtId="0" fontId="36" fillId="0" borderId="0" xfId="22" applyFont="1" applyAlignment="1">
      <alignment vertical="center" wrapText="1"/>
    </xf>
    <xf numFmtId="0" fontId="150" fillId="0" borderId="0" xfId="22" applyFont="1" applyAlignment="1">
      <alignment horizontal="left" vertical="center"/>
    </xf>
    <xf numFmtId="0" fontId="11" fillId="0" borderId="38" xfId="0" applyFont="1" applyBorder="1" applyAlignment="1">
      <alignment horizontal="left" vertical="center"/>
    </xf>
    <xf numFmtId="0" fontId="11" fillId="0" borderId="0" xfId="0" applyFont="1" applyAlignment="1">
      <alignment horizontal="left" vertical="center"/>
    </xf>
    <xf numFmtId="0" fontId="11" fillId="0" borderId="39" xfId="0" applyFont="1" applyBorder="1" applyAlignment="1">
      <alignment horizontal="center" vertical="center" wrapText="1"/>
    </xf>
    <xf numFmtId="0" fontId="0" fillId="0" borderId="0" xfId="0">
      <alignment vertical="center"/>
    </xf>
    <xf numFmtId="0" fontId="34" fillId="0" borderId="0" xfId="0" applyFont="1">
      <alignment vertical="center"/>
    </xf>
    <xf numFmtId="0" fontId="151" fillId="0" borderId="8" xfId="0" applyFont="1" applyBorder="1" applyAlignment="1">
      <alignment horizontal="left" vertical="center" indent="1" shrinkToFit="1"/>
    </xf>
    <xf numFmtId="38" fontId="30" fillId="0" borderId="7" xfId="1" applyFont="1" applyBorder="1" applyProtection="1">
      <alignment vertical="center"/>
      <protection locked="0"/>
    </xf>
    <xf numFmtId="0" fontId="23" fillId="0" borderId="0" xfId="0" applyFont="1" applyAlignment="1">
      <alignment horizontal="right" vertical="center"/>
    </xf>
    <xf numFmtId="0" fontId="23" fillId="0" borderId="0" xfId="0" applyFont="1" applyAlignment="1">
      <alignment horizontal="center" vertical="center"/>
    </xf>
    <xf numFmtId="0" fontId="23" fillId="0" borderId="0" xfId="0" applyFont="1" applyAlignment="1">
      <alignment vertical="center"/>
    </xf>
    <xf numFmtId="178" fontId="11" fillId="0" borderId="96" xfId="0" applyNumberFormat="1" applyFont="1" applyBorder="1" applyAlignment="1" applyProtection="1">
      <alignment horizontal="left" vertical="center" indent="1" shrinkToFit="1"/>
      <protection locked="0"/>
    </xf>
    <xf numFmtId="178" fontId="11" fillId="0" borderId="97" xfId="0" applyNumberFormat="1" applyFont="1" applyBorder="1" applyAlignment="1" applyProtection="1">
      <alignment horizontal="left" vertical="center" indent="1" shrinkToFit="1"/>
      <protection locked="0"/>
    </xf>
    <xf numFmtId="178" fontId="11" fillId="0" borderId="71" xfId="0" applyNumberFormat="1" applyFont="1" applyBorder="1" applyAlignment="1" applyProtection="1">
      <alignment horizontal="left" vertical="center" indent="1" shrinkToFit="1"/>
      <protection locked="0"/>
    </xf>
    <xf numFmtId="178" fontId="11" fillId="0" borderId="72" xfId="0" applyNumberFormat="1" applyFont="1" applyBorder="1" applyAlignment="1" applyProtection="1">
      <alignment horizontal="left" vertical="center" indent="1" shrinkToFit="1"/>
      <protection locked="0"/>
    </xf>
    <xf numFmtId="0" fontId="56" fillId="0" borderId="0" xfId="0" applyFont="1" applyAlignment="1">
      <alignment horizontal="left" vertical="center" shrinkToFit="1"/>
    </xf>
    <xf numFmtId="0" fontId="56" fillId="0" borderId="0" xfId="0" applyFont="1">
      <alignment vertical="center"/>
    </xf>
    <xf numFmtId="0" fontId="18" fillId="4" borderId="1" xfId="0" applyFont="1" applyFill="1" applyBorder="1">
      <alignment vertical="center"/>
    </xf>
    <xf numFmtId="0" fontId="0" fillId="0" borderId="0" xfId="0">
      <alignment vertical="center"/>
    </xf>
    <xf numFmtId="0" fontId="11" fillId="3" borderId="0" xfId="0" applyFont="1" applyFill="1" applyAlignment="1">
      <alignment horizontal="center" vertical="center" wrapText="1"/>
    </xf>
    <xf numFmtId="0" fontId="11" fillId="3" borderId="0" xfId="0" applyFont="1" applyFill="1" applyAlignment="1">
      <alignment horizontal="center" vertical="center"/>
    </xf>
    <xf numFmtId="0" fontId="11" fillId="2" borderId="4"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0" borderId="11" xfId="0" applyFont="1" applyFill="1" applyBorder="1" applyProtection="1">
      <alignment vertical="center"/>
    </xf>
    <xf numFmtId="0" fontId="11" fillId="0" borderId="12" xfId="0" applyFont="1" applyFill="1" applyBorder="1" applyProtection="1">
      <alignment vertical="center"/>
    </xf>
    <xf numFmtId="0" fontId="11" fillId="2" borderId="5"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0" borderId="13" xfId="0" applyFont="1" applyBorder="1" applyAlignment="1" applyProtection="1">
      <alignment horizontal="left" vertical="center" indent="1"/>
      <protection locked="0"/>
    </xf>
    <xf numFmtId="0" fontId="11" fillId="0" borderId="10" xfId="0" applyFont="1" applyBorder="1" applyAlignment="1" applyProtection="1">
      <alignment horizontal="left" vertical="center" indent="1"/>
      <protection locked="0"/>
    </xf>
    <xf numFmtId="0" fontId="11" fillId="0" borderId="14" xfId="0" applyFont="1" applyBorder="1" applyAlignment="1" applyProtection="1">
      <alignment horizontal="left" vertical="center" indent="1"/>
      <protection locked="0"/>
    </xf>
    <xf numFmtId="0" fontId="11" fillId="2" borderId="3" xfId="0" applyFont="1" applyFill="1" applyBorder="1" applyAlignment="1">
      <alignment horizontal="center" vertical="center" shrinkToFit="1"/>
    </xf>
    <xf numFmtId="0" fontId="11" fillId="2" borderId="20" xfId="0" applyFont="1" applyFill="1" applyBorder="1" applyAlignment="1">
      <alignment horizontal="center" vertical="center" shrinkToFit="1"/>
    </xf>
    <xf numFmtId="0" fontId="11" fillId="0" borderId="15" xfId="0" applyFont="1" applyBorder="1" applyAlignment="1" applyProtection="1">
      <alignment horizontal="left" vertical="center" indent="1"/>
      <protection locked="0"/>
    </xf>
    <xf numFmtId="0" fontId="11" fillId="0" borderId="16" xfId="0" applyFont="1" applyBorder="1" applyAlignment="1" applyProtection="1">
      <alignment horizontal="left" vertical="center" indent="1"/>
      <protection locked="0"/>
    </xf>
    <xf numFmtId="0" fontId="11" fillId="0" borderId="17" xfId="0" applyFont="1" applyBorder="1" applyAlignment="1" applyProtection="1">
      <alignment horizontal="left" vertical="center" indent="1"/>
      <protection locked="0"/>
    </xf>
    <xf numFmtId="0" fontId="57" fillId="4" borderId="37" xfId="0" applyFont="1" applyFill="1" applyBorder="1">
      <alignment vertical="center"/>
    </xf>
    <xf numFmtId="0" fontId="57" fillId="0" borderId="37" xfId="0" applyFont="1" applyBorder="1">
      <alignment vertical="center"/>
    </xf>
    <xf numFmtId="38" fontId="11" fillId="0" borderId="13" xfId="1" applyFont="1" applyBorder="1" applyAlignment="1" applyProtection="1">
      <alignment horizontal="right" vertical="center" indent="1"/>
      <protection locked="0"/>
    </xf>
    <xf numFmtId="38" fontId="11" fillId="0" borderId="10" xfId="1" applyFont="1" applyBorder="1" applyAlignment="1" applyProtection="1">
      <alignment horizontal="right" vertical="center" indent="1"/>
      <protection locked="0"/>
    </xf>
    <xf numFmtId="38" fontId="11" fillId="0" borderId="14" xfId="1" applyFont="1" applyBorder="1" applyAlignment="1" applyProtection="1">
      <alignment horizontal="right" vertical="center" indent="1"/>
      <protection locked="0"/>
    </xf>
    <xf numFmtId="0" fontId="11" fillId="0" borderId="31" xfId="0" applyFont="1" applyBorder="1" applyAlignment="1" applyProtection="1">
      <alignment horizontal="left" vertical="center" indent="1" shrinkToFit="1"/>
      <protection locked="0"/>
    </xf>
    <xf numFmtId="0" fontId="11" fillId="0" borderId="32" xfId="0" applyFont="1" applyBorder="1" applyAlignment="1" applyProtection="1">
      <alignment horizontal="left" vertical="center" indent="1" shrinkToFit="1"/>
      <protection locked="0"/>
    </xf>
    <xf numFmtId="0" fontId="11" fillId="0" borderId="33" xfId="0" applyFont="1" applyBorder="1" applyAlignment="1" applyProtection="1">
      <alignment horizontal="left" vertical="center" indent="1" shrinkToFit="1"/>
      <protection locked="0"/>
    </xf>
    <xf numFmtId="0" fontId="10" fillId="0" borderId="35" xfId="0" applyFont="1" applyBorder="1" applyAlignment="1">
      <alignment horizontal="center" vertical="center" shrinkToFit="1"/>
    </xf>
    <xf numFmtId="0" fontId="58" fillId="4" borderId="37" xfId="0" applyFont="1" applyFill="1" applyBorder="1">
      <alignment vertical="center"/>
    </xf>
    <xf numFmtId="56" fontId="11" fillId="0" borderId="16" xfId="0" applyNumberFormat="1" applyFont="1" applyBorder="1">
      <alignment vertical="center"/>
    </xf>
    <xf numFmtId="56" fontId="11" fillId="0" borderId="41" xfId="0" applyNumberFormat="1" applyFont="1" applyBorder="1">
      <alignment vertical="center"/>
    </xf>
    <xf numFmtId="0" fontId="11" fillId="3" borderId="23" xfId="0" applyFont="1" applyFill="1" applyBorder="1" applyAlignment="1">
      <alignment horizontal="center" vertical="center" wrapText="1"/>
    </xf>
    <xf numFmtId="0" fontId="11" fillId="3" borderId="23" xfId="0" applyFont="1" applyFill="1" applyBorder="1" applyAlignment="1">
      <alignment horizontal="center" vertical="center"/>
    </xf>
    <xf numFmtId="0" fontId="11" fillId="0" borderId="25" xfId="0" applyFont="1" applyBorder="1" applyAlignment="1" applyProtection="1">
      <alignment horizontal="left" vertical="center" indent="1" shrinkToFit="1"/>
      <protection locked="0"/>
    </xf>
    <xf numFmtId="0" fontId="11" fillId="0" borderId="26" xfId="0" applyFont="1" applyBorder="1" applyAlignment="1" applyProtection="1">
      <alignment horizontal="left" vertical="center" indent="1" shrinkToFit="1"/>
      <protection locked="0"/>
    </xf>
    <xf numFmtId="0" fontId="11" fillId="0" borderId="27" xfId="0" applyFont="1" applyBorder="1" applyAlignment="1" applyProtection="1">
      <alignment horizontal="left" vertical="center" indent="1" shrinkToFit="1"/>
      <protection locked="0"/>
    </xf>
    <xf numFmtId="0" fontId="11" fillId="0" borderId="28" xfId="0" applyFont="1" applyBorder="1" applyAlignment="1" applyProtection="1">
      <alignment horizontal="left" vertical="center" indent="1" shrinkToFit="1"/>
      <protection locked="0"/>
    </xf>
    <xf numFmtId="0" fontId="11" fillId="0" borderId="29" xfId="0" applyFont="1" applyBorder="1" applyAlignment="1" applyProtection="1">
      <alignment horizontal="left" vertical="center" indent="1" shrinkToFit="1"/>
      <protection locked="0"/>
    </xf>
    <xf numFmtId="0" fontId="11" fillId="0" borderId="30" xfId="0" applyFont="1" applyBorder="1" applyAlignment="1" applyProtection="1">
      <alignment horizontal="left" vertical="center" indent="1" shrinkToFit="1"/>
      <protection locked="0"/>
    </xf>
    <xf numFmtId="0" fontId="59" fillId="0" borderId="35" xfId="0" applyFont="1" applyBorder="1" applyAlignment="1">
      <alignment horizontal="center" vertical="center" shrinkToFit="1"/>
    </xf>
    <xf numFmtId="0" fontId="18" fillId="4" borderId="37" xfId="0" applyFont="1" applyFill="1" applyBorder="1" applyAlignment="1">
      <alignment horizontal="center" vertical="center"/>
    </xf>
    <xf numFmtId="0" fontId="11" fillId="3" borderId="24" xfId="0" applyFont="1" applyFill="1" applyBorder="1" applyAlignment="1">
      <alignment horizontal="center" vertical="center"/>
    </xf>
    <xf numFmtId="176" fontId="11" fillId="0" borderId="28" xfId="0" applyNumberFormat="1" applyFont="1" applyBorder="1" applyAlignment="1" applyProtection="1">
      <alignment horizontal="left" vertical="center" indent="1" shrinkToFit="1"/>
      <protection locked="0"/>
    </xf>
    <xf numFmtId="176" fontId="11" fillId="0" borderId="29" xfId="0" applyNumberFormat="1" applyFont="1" applyBorder="1" applyAlignment="1" applyProtection="1">
      <alignment horizontal="left" vertical="center" indent="1" shrinkToFit="1"/>
      <protection locked="0"/>
    </xf>
    <xf numFmtId="176" fontId="11" fillId="0" borderId="30" xfId="0" applyNumberFormat="1" applyFont="1" applyBorder="1" applyAlignment="1" applyProtection="1">
      <alignment horizontal="left" vertical="center" indent="1" shrinkToFit="1"/>
      <protection locked="0"/>
    </xf>
    <xf numFmtId="0" fontId="12" fillId="0" borderId="0" xfId="0" applyFont="1">
      <alignment vertical="center"/>
    </xf>
    <xf numFmtId="183" fontId="11" fillId="0" borderId="34" xfId="0" applyNumberFormat="1" applyFont="1" applyBorder="1" applyAlignment="1" applyProtection="1">
      <alignment horizontal="right" vertical="center" indent="1" shrinkToFit="1"/>
      <protection locked="0"/>
    </xf>
    <xf numFmtId="183" fontId="11" fillId="0" borderId="35" xfId="0" applyNumberFormat="1" applyFont="1" applyBorder="1" applyAlignment="1" applyProtection="1">
      <alignment horizontal="right" vertical="center" indent="1" shrinkToFit="1"/>
      <protection locked="0"/>
    </xf>
    <xf numFmtId="183" fontId="11" fillId="0" borderId="36" xfId="0" applyNumberFormat="1" applyFont="1" applyBorder="1" applyAlignment="1" applyProtection="1">
      <alignment horizontal="right" vertical="center" indent="1" shrinkToFit="1"/>
      <protection locked="0"/>
    </xf>
    <xf numFmtId="38" fontId="11" fillId="0" borderId="15" xfId="1" applyFont="1" applyBorder="1" applyAlignment="1" applyProtection="1">
      <alignment horizontal="right" vertical="center" indent="1"/>
      <protection locked="0"/>
    </xf>
    <xf numFmtId="38" fontId="11" fillId="0" borderId="16" xfId="1" applyFont="1" applyBorder="1" applyAlignment="1" applyProtection="1">
      <alignment horizontal="right" vertical="center" indent="1"/>
      <protection locked="0"/>
    </xf>
    <xf numFmtId="38" fontId="11" fillId="0" borderId="17" xfId="1" applyFont="1" applyBorder="1" applyAlignment="1" applyProtection="1">
      <alignment horizontal="right" vertical="center" indent="1"/>
      <protection locked="0"/>
    </xf>
    <xf numFmtId="0" fontId="12" fillId="4" borderId="37" xfId="0" applyFont="1" applyFill="1" applyBorder="1">
      <alignment vertical="center"/>
    </xf>
    <xf numFmtId="49" fontId="11" fillId="0" borderId="28" xfId="0" applyNumberFormat="1" applyFont="1" applyBorder="1" applyAlignment="1" applyProtection="1">
      <alignment horizontal="left" vertical="center" indent="1" shrinkToFit="1"/>
      <protection locked="0"/>
    </xf>
    <xf numFmtId="49" fontId="11" fillId="0" borderId="29" xfId="0" applyNumberFormat="1" applyFont="1" applyBorder="1" applyAlignment="1" applyProtection="1">
      <alignment horizontal="left" vertical="center" indent="1" shrinkToFit="1"/>
      <protection locked="0"/>
    </xf>
    <xf numFmtId="49" fontId="11" fillId="0" borderId="30" xfId="0" applyNumberFormat="1" applyFont="1" applyBorder="1" applyAlignment="1" applyProtection="1">
      <alignment horizontal="left" vertical="center" indent="1" shrinkToFit="1"/>
      <protection locked="0"/>
    </xf>
    <xf numFmtId="49" fontId="11" fillId="0" borderId="28" xfId="0" applyNumberFormat="1" applyFont="1" applyBorder="1" applyAlignment="1" applyProtection="1">
      <alignment horizontal="left" vertical="center" indent="1"/>
      <protection locked="0"/>
    </xf>
    <xf numFmtId="49" fontId="11" fillId="0" borderId="29" xfId="0" applyNumberFormat="1" applyFont="1" applyBorder="1" applyAlignment="1" applyProtection="1">
      <alignment horizontal="left" vertical="center" indent="1"/>
      <protection locked="0"/>
    </xf>
    <xf numFmtId="49" fontId="11" fillId="0" borderId="30" xfId="0" applyNumberFormat="1" applyFont="1" applyBorder="1" applyAlignment="1" applyProtection="1">
      <alignment horizontal="left" vertical="center" indent="1"/>
      <protection locked="0"/>
    </xf>
    <xf numFmtId="49" fontId="11" fillId="0" borderId="31" xfId="0" applyNumberFormat="1" applyFont="1" applyBorder="1" applyAlignment="1" applyProtection="1">
      <alignment horizontal="left" vertical="center" indent="1" shrinkToFit="1"/>
      <protection locked="0"/>
    </xf>
    <xf numFmtId="49" fontId="11" fillId="0" borderId="32" xfId="0" applyNumberFormat="1" applyFont="1" applyBorder="1" applyAlignment="1" applyProtection="1">
      <alignment horizontal="left" vertical="center" indent="1" shrinkToFit="1"/>
      <protection locked="0"/>
    </xf>
    <xf numFmtId="49" fontId="11" fillId="0" borderId="33" xfId="0" applyNumberFormat="1" applyFont="1" applyBorder="1" applyAlignment="1" applyProtection="1">
      <alignment horizontal="left" vertical="center" indent="1" shrinkToFit="1"/>
      <protection locked="0"/>
    </xf>
    <xf numFmtId="0" fontId="61" fillId="0" borderId="0" xfId="0" applyFont="1" applyBorder="1" applyAlignment="1">
      <alignment horizontal="center" vertical="center" shrinkToFit="1"/>
    </xf>
    <xf numFmtId="0" fontId="11" fillId="2" borderId="2" xfId="0" applyFont="1" applyFill="1" applyBorder="1" applyAlignment="1">
      <alignment horizontal="center" vertical="center"/>
    </xf>
    <xf numFmtId="49" fontId="11" fillId="0" borderId="25" xfId="0" applyNumberFormat="1" applyFont="1" applyBorder="1" applyAlignment="1" applyProtection="1">
      <alignment horizontal="left" vertical="center" indent="1" shrinkToFit="1"/>
      <protection locked="0"/>
    </xf>
    <xf numFmtId="49" fontId="11" fillId="0" borderId="26" xfId="0" applyNumberFormat="1" applyFont="1" applyBorder="1" applyAlignment="1" applyProtection="1">
      <alignment horizontal="left" vertical="center" indent="1" shrinkToFit="1"/>
      <protection locked="0"/>
    </xf>
    <xf numFmtId="49" fontId="11" fillId="0" borderId="27" xfId="0" applyNumberFormat="1" applyFont="1" applyBorder="1" applyAlignment="1" applyProtection="1">
      <alignment horizontal="left" vertical="center" indent="1" shrinkToFit="1"/>
      <protection locked="0"/>
    </xf>
    <xf numFmtId="0" fontId="11" fillId="2" borderId="21" xfId="0" applyFont="1" applyFill="1" applyBorder="1" applyAlignment="1">
      <alignment horizontal="center" vertical="center"/>
    </xf>
    <xf numFmtId="176" fontId="11" fillId="0" borderId="25" xfId="0" applyNumberFormat="1" applyFont="1" applyBorder="1" applyAlignment="1" applyProtection="1">
      <alignment horizontal="left" vertical="center" indent="1" shrinkToFit="1"/>
      <protection locked="0"/>
    </xf>
    <xf numFmtId="176" fontId="11" fillId="0" borderId="26" xfId="0" applyNumberFormat="1" applyFont="1" applyBorder="1" applyAlignment="1" applyProtection="1">
      <alignment horizontal="left" vertical="center" indent="1" shrinkToFit="1"/>
      <protection locked="0"/>
    </xf>
    <xf numFmtId="176" fontId="11" fillId="0" borderId="27" xfId="0" applyNumberFormat="1" applyFont="1" applyBorder="1" applyAlignment="1" applyProtection="1">
      <alignment horizontal="left" vertical="center" indent="1" shrinkToFit="1"/>
      <protection locked="0"/>
    </xf>
    <xf numFmtId="49" fontId="11" fillId="0" borderId="31" xfId="0" applyNumberFormat="1" applyFont="1" applyBorder="1" applyAlignment="1" applyProtection="1">
      <alignment horizontal="left" vertical="center" indent="1"/>
      <protection locked="0"/>
    </xf>
    <xf numFmtId="49" fontId="11" fillId="0" borderId="32" xfId="0" applyNumberFormat="1" applyFont="1" applyBorder="1" applyAlignment="1" applyProtection="1">
      <alignment horizontal="left" vertical="center" indent="1"/>
      <protection locked="0"/>
    </xf>
    <xf numFmtId="49" fontId="11" fillId="0" borderId="33" xfId="0" applyNumberFormat="1" applyFont="1" applyBorder="1" applyAlignment="1" applyProtection="1">
      <alignment horizontal="left" vertical="center" indent="1"/>
      <protection locked="0"/>
    </xf>
    <xf numFmtId="0" fontId="60" fillId="0" borderId="35" xfId="0" applyFont="1" applyBorder="1" applyAlignment="1">
      <alignment horizontal="center" vertical="center" shrinkToFit="1"/>
    </xf>
    <xf numFmtId="0" fontId="18" fillId="4" borderId="0" xfId="0" applyFont="1" applyFill="1" applyBorder="1">
      <alignment vertical="center"/>
    </xf>
    <xf numFmtId="0" fontId="12" fillId="4" borderId="0" xfId="0" applyFont="1" applyFill="1">
      <alignment vertical="center"/>
    </xf>
    <xf numFmtId="0" fontId="11" fillId="2" borderId="93" xfId="0" applyFont="1" applyFill="1" applyBorder="1" applyAlignment="1">
      <alignment horizontal="center" vertical="center"/>
    </xf>
    <xf numFmtId="0" fontId="11" fillId="2" borderId="139" xfId="0" applyFont="1" applyFill="1" applyBorder="1" applyAlignment="1">
      <alignment horizontal="center" vertical="center"/>
    </xf>
    <xf numFmtId="49" fontId="11" fillId="0" borderId="25" xfId="0" applyNumberFormat="1" applyFont="1" applyBorder="1" applyAlignment="1" applyProtection="1">
      <alignment horizontal="left" vertical="center" indent="1"/>
      <protection locked="0"/>
    </xf>
    <xf numFmtId="49" fontId="11" fillId="0" borderId="26" xfId="0" applyNumberFormat="1" applyFont="1" applyBorder="1" applyAlignment="1" applyProtection="1">
      <alignment horizontal="left" vertical="center" indent="1"/>
      <protection locked="0"/>
    </xf>
    <xf numFmtId="49" fontId="11" fillId="0" borderId="27" xfId="0" applyNumberFormat="1" applyFont="1" applyBorder="1" applyAlignment="1" applyProtection="1">
      <alignment horizontal="left" vertical="center" indent="1"/>
      <protection locked="0"/>
    </xf>
    <xf numFmtId="49" fontId="104" fillId="0" borderId="25" xfId="0" applyNumberFormat="1" applyFont="1" applyBorder="1" applyAlignment="1" applyProtection="1">
      <alignment horizontal="left" vertical="center" indent="1"/>
      <protection locked="0"/>
    </xf>
    <xf numFmtId="49" fontId="104" fillId="0" borderId="26" xfId="0" applyNumberFormat="1" applyFont="1" applyBorder="1" applyAlignment="1" applyProtection="1">
      <alignment horizontal="left" vertical="center" indent="1"/>
      <protection locked="0"/>
    </xf>
    <xf numFmtId="49" fontId="104" fillId="0" borderId="27" xfId="0" applyNumberFormat="1" applyFont="1" applyBorder="1" applyAlignment="1" applyProtection="1">
      <alignment horizontal="left" vertical="center" indent="1"/>
      <protection locked="0"/>
    </xf>
    <xf numFmtId="49" fontId="11" fillId="0" borderId="7" xfId="0" applyNumberFormat="1" applyFont="1" applyBorder="1" applyAlignment="1" applyProtection="1">
      <alignment horizontal="left" vertical="center" indent="1" shrinkToFit="1"/>
      <protection locked="0"/>
    </xf>
    <xf numFmtId="49" fontId="11" fillId="0" borderId="8" xfId="0" applyNumberFormat="1" applyFont="1" applyBorder="1" applyAlignment="1" applyProtection="1">
      <alignment horizontal="left" vertical="center" indent="1" shrinkToFit="1"/>
      <protection locked="0"/>
    </xf>
    <xf numFmtId="49" fontId="11" fillId="0" borderId="9" xfId="0" applyNumberFormat="1" applyFont="1" applyBorder="1" applyAlignment="1" applyProtection="1">
      <alignment horizontal="left" vertical="center" indent="1" shrinkToFit="1"/>
      <protection locked="0"/>
    </xf>
    <xf numFmtId="49" fontId="11" fillId="0" borderId="7" xfId="0" applyNumberFormat="1" applyFont="1" applyBorder="1" applyAlignment="1" applyProtection="1">
      <alignment horizontal="left" vertical="center" indent="1"/>
      <protection locked="0"/>
    </xf>
    <xf numFmtId="49" fontId="11" fillId="0" borderId="8" xfId="0" applyNumberFormat="1" applyFont="1" applyBorder="1" applyAlignment="1" applyProtection="1">
      <alignment horizontal="left" vertical="center" indent="1"/>
      <protection locked="0"/>
    </xf>
    <xf numFmtId="49" fontId="11" fillId="0" borderId="9" xfId="0" applyNumberFormat="1" applyFont="1" applyBorder="1" applyAlignment="1" applyProtection="1">
      <alignment horizontal="left" vertical="center" indent="1"/>
      <protection locked="0"/>
    </xf>
    <xf numFmtId="179" fontId="11" fillId="0" borderId="7" xfId="0" applyNumberFormat="1" applyFont="1" applyBorder="1" applyAlignment="1" applyProtection="1">
      <alignment horizontal="left" vertical="center" indent="1" shrinkToFit="1"/>
      <protection locked="0"/>
    </xf>
    <xf numFmtId="179" fontId="11" fillId="0" borderId="8" xfId="0" applyNumberFormat="1" applyFont="1" applyBorder="1" applyAlignment="1" applyProtection="1">
      <alignment horizontal="left" vertical="center" indent="1" shrinkToFit="1"/>
      <protection locked="0"/>
    </xf>
    <xf numFmtId="179" fontId="11" fillId="0" borderId="9" xfId="0" applyNumberFormat="1" applyFont="1" applyBorder="1" applyAlignment="1" applyProtection="1">
      <alignment horizontal="left" vertical="center" indent="1" shrinkToFit="1"/>
      <protection locked="0"/>
    </xf>
    <xf numFmtId="0" fontId="11" fillId="0" borderId="7" xfId="0" applyFont="1" applyBorder="1" applyAlignment="1" applyProtection="1">
      <alignment horizontal="left" vertical="center" indent="1" shrinkToFit="1"/>
      <protection locked="0"/>
    </xf>
    <xf numFmtId="0" fontId="11" fillId="0" borderId="8" xfId="0" applyFont="1" applyBorder="1" applyAlignment="1" applyProtection="1">
      <alignment horizontal="left" vertical="center" indent="1" shrinkToFit="1"/>
      <protection locked="0"/>
    </xf>
    <xf numFmtId="0" fontId="11" fillId="0" borderId="9" xfId="0" applyFont="1" applyBorder="1" applyAlignment="1" applyProtection="1">
      <alignment horizontal="left" vertical="center" indent="1" shrinkToFit="1"/>
      <protection locked="0"/>
    </xf>
    <xf numFmtId="0" fontId="18" fillId="4" borderId="0" xfId="0" applyFont="1" applyFill="1">
      <alignment vertical="center"/>
    </xf>
    <xf numFmtId="177" fontId="11" fillId="0" borderId="7" xfId="0" applyNumberFormat="1" applyFont="1" applyBorder="1" applyAlignment="1" applyProtection="1">
      <alignment horizontal="left" vertical="center" indent="1"/>
      <protection locked="0"/>
    </xf>
    <xf numFmtId="177" fontId="11" fillId="0" borderId="8" xfId="0" applyNumberFormat="1" applyFont="1" applyBorder="1" applyAlignment="1" applyProtection="1">
      <alignment horizontal="left" vertical="center" indent="1"/>
      <protection locked="0"/>
    </xf>
    <xf numFmtId="178" fontId="11" fillId="0" borderId="34" xfId="0" applyNumberFormat="1" applyFont="1" applyBorder="1" applyAlignment="1" applyProtection="1">
      <alignment horizontal="left" vertical="center" indent="1" shrinkToFit="1"/>
      <protection locked="0"/>
    </xf>
    <xf numFmtId="178" fontId="11" fillId="0" borderId="35" xfId="0" applyNumberFormat="1" applyFont="1" applyBorder="1" applyAlignment="1" applyProtection="1">
      <alignment horizontal="left" vertical="center" indent="1" shrinkToFit="1"/>
      <protection locked="0"/>
    </xf>
    <xf numFmtId="178" fontId="11" fillId="0" borderId="99" xfId="0" applyNumberFormat="1" applyFont="1" applyBorder="1" applyAlignment="1" applyProtection="1">
      <alignment horizontal="left" vertical="center" indent="1" shrinkToFit="1"/>
      <protection locked="0"/>
    </xf>
    <xf numFmtId="178" fontId="11" fillId="0" borderId="100" xfId="0" applyNumberFormat="1" applyFont="1" applyBorder="1" applyAlignment="1" applyProtection="1">
      <alignment horizontal="left" vertical="center" indent="1" shrinkToFit="1"/>
      <protection locked="0"/>
    </xf>
    <xf numFmtId="0" fontId="11" fillId="16" borderId="117" xfId="0" applyFont="1" applyFill="1" applyBorder="1" applyAlignment="1">
      <alignment horizontal="center" vertical="center" shrinkToFit="1"/>
    </xf>
    <xf numFmtId="0" fontId="11" fillId="16" borderId="118" xfId="0" applyFont="1" applyFill="1" applyBorder="1" applyAlignment="1">
      <alignment horizontal="center" vertical="center" shrinkToFit="1"/>
    </xf>
    <xf numFmtId="178" fontId="11" fillId="0" borderId="7" xfId="0" applyNumberFormat="1" applyFont="1" applyBorder="1" applyAlignment="1" applyProtection="1">
      <alignment horizontal="left" vertical="center" indent="1" shrinkToFit="1"/>
    </xf>
    <xf numFmtId="178" fontId="11" fillId="0" borderId="8" xfId="0" applyNumberFormat="1" applyFont="1" applyBorder="1" applyAlignment="1" applyProtection="1">
      <alignment horizontal="left" vertical="center" indent="1" shrinkToFit="1"/>
    </xf>
    <xf numFmtId="178" fontId="11" fillId="0" borderId="7" xfId="0" applyNumberFormat="1" applyFont="1" applyBorder="1" applyAlignment="1" applyProtection="1">
      <alignment horizontal="left" vertical="center" indent="1" shrinkToFit="1"/>
      <protection locked="0"/>
    </xf>
    <xf numFmtId="178" fontId="11" fillId="0" borderId="8" xfId="0" applyNumberFormat="1" applyFont="1" applyBorder="1" applyAlignment="1" applyProtection="1">
      <alignment horizontal="left" vertical="center" indent="1" shrinkToFit="1"/>
      <protection locked="0"/>
    </xf>
    <xf numFmtId="0" fontId="18" fillId="4" borderId="37" xfId="0" applyFont="1" applyFill="1" applyBorder="1" applyAlignment="1">
      <alignment horizontal="left" vertical="center"/>
    </xf>
    <xf numFmtId="0" fontId="28" fillId="0" borderId="0" xfId="0" applyFont="1" applyAlignment="1">
      <alignment vertical="center"/>
    </xf>
    <xf numFmtId="0" fontId="11" fillId="0" borderId="38" xfId="0" applyFont="1" applyBorder="1" applyAlignment="1">
      <alignment vertical="center"/>
    </xf>
    <xf numFmtId="0" fontId="11" fillId="0" borderId="39" xfId="0" applyFont="1" applyBorder="1" applyAlignment="1">
      <alignment vertical="center" wrapText="1"/>
    </xf>
    <xf numFmtId="0" fontId="11" fillId="0" borderId="38" xfId="0" applyFont="1" applyBorder="1" applyAlignment="1">
      <alignment horizontal="left" vertical="center"/>
    </xf>
    <xf numFmtId="0" fontId="11" fillId="0" borderId="40" xfId="0" applyFont="1" applyBorder="1" applyAlignment="1">
      <alignment horizontal="left" vertical="center"/>
    </xf>
    <xf numFmtId="0" fontId="36" fillId="0" borderId="34" xfId="22" applyFont="1" applyBorder="1" applyAlignment="1">
      <alignment horizontal="left" vertical="center"/>
    </xf>
    <xf numFmtId="0" fontId="36" fillId="0" borderId="36" xfId="22" applyFont="1" applyBorder="1" applyAlignment="1">
      <alignment horizontal="left" vertical="center"/>
    </xf>
    <xf numFmtId="0" fontId="36" fillId="0" borderId="40" xfId="22" applyFont="1" applyBorder="1" applyAlignment="1">
      <alignment horizontal="left" vertical="center"/>
    </xf>
    <xf numFmtId="0" fontId="36" fillId="0" borderId="41" xfId="22" applyFont="1" applyBorder="1" applyAlignment="1">
      <alignment horizontal="left" vertical="center"/>
    </xf>
    <xf numFmtId="0" fontId="147" fillId="0" borderId="42" xfId="22" applyFont="1" applyBorder="1" applyAlignment="1" applyProtection="1">
      <alignment horizontal="center" vertical="center"/>
      <protection locked="0"/>
    </xf>
    <xf numFmtId="0" fontId="147" fillId="0" borderId="44" xfId="22" applyFont="1" applyBorder="1" applyAlignment="1" applyProtection="1">
      <alignment horizontal="center" vertical="center"/>
      <protection locked="0"/>
    </xf>
    <xf numFmtId="0" fontId="147" fillId="0" borderId="43" xfId="22" applyFont="1" applyBorder="1" applyAlignment="1" applyProtection="1">
      <alignment horizontal="center" vertical="center"/>
      <protection locked="0"/>
    </xf>
    <xf numFmtId="0" fontId="36" fillId="0" borderId="42" xfId="22" applyFont="1" applyBorder="1" applyAlignment="1">
      <alignment horizontal="left" vertical="center" wrapText="1"/>
    </xf>
    <xf numFmtId="0" fontId="36" fillId="0" borderId="43" xfId="22" applyFont="1" applyBorder="1" applyAlignment="1">
      <alignment horizontal="left" vertical="center" wrapText="1"/>
    </xf>
    <xf numFmtId="0" fontId="36" fillId="0" borderId="6" xfId="22" applyFont="1" applyBorder="1" applyAlignment="1">
      <alignment horizontal="left" vertical="center"/>
    </xf>
    <xf numFmtId="0" fontId="36" fillId="0" borderId="44" xfId="22" applyFont="1" applyBorder="1" applyAlignment="1">
      <alignment horizontal="left" vertical="center" wrapText="1"/>
    </xf>
    <xf numFmtId="0" fontId="36" fillId="0" borderId="6" xfId="22" applyFont="1" applyBorder="1" applyAlignment="1">
      <alignment horizontal="left" vertical="center" shrinkToFit="1"/>
    </xf>
    <xf numFmtId="0" fontId="36" fillId="0" borderId="42" xfId="22" applyFont="1" applyBorder="1" applyAlignment="1">
      <alignment horizontal="left" vertical="center" wrapText="1" shrinkToFit="1"/>
    </xf>
    <xf numFmtId="0" fontId="36" fillId="0" borderId="43" xfId="22" applyFont="1" applyBorder="1" applyAlignment="1">
      <alignment horizontal="left" vertical="center" wrapText="1" shrinkToFit="1"/>
    </xf>
    <xf numFmtId="0" fontId="36" fillId="0" borderId="6" xfId="22" applyFont="1" applyBorder="1" applyAlignment="1">
      <alignment vertical="center" wrapText="1"/>
    </xf>
    <xf numFmtId="0" fontId="36" fillId="10" borderId="6" xfId="22" applyFont="1" applyFill="1" applyBorder="1" applyAlignment="1">
      <alignment horizontal="center" vertical="center" wrapText="1"/>
    </xf>
    <xf numFmtId="0" fontId="36" fillId="0" borderId="6" xfId="22" applyFont="1" applyBorder="1" applyAlignment="1">
      <alignment horizontal="left" vertical="center" wrapText="1"/>
    </xf>
    <xf numFmtId="0" fontId="39" fillId="0" borderId="37" xfId="22" applyFont="1" applyBorder="1" applyAlignment="1">
      <alignment horizontal="left" vertical="center" wrapText="1"/>
    </xf>
    <xf numFmtId="0" fontId="36" fillId="10" borderId="6" xfId="22" applyFont="1" applyFill="1" applyBorder="1" applyAlignment="1">
      <alignment horizontal="left" vertical="center" wrapText="1"/>
    </xf>
    <xf numFmtId="0" fontId="30" fillId="0" borderId="0" xfId="0" applyNumberFormat="1" applyFont="1" applyAlignment="1" applyProtection="1">
      <alignment vertical="center" shrinkToFit="1"/>
      <protection locked="0"/>
    </xf>
    <xf numFmtId="182" fontId="91" fillId="0" borderId="0" xfId="0" applyNumberFormat="1" applyFont="1" applyAlignment="1">
      <alignment horizontal="left" vertical="center" indent="1"/>
    </xf>
    <xf numFmtId="180" fontId="30" fillId="0" borderId="0" xfId="0" applyNumberFormat="1" applyFont="1" applyAlignment="1">
      <alignment horizontal="right" vertical="center"/>
    </xf>
    <xf numFmtId="0" fontId="30" fillId="0" borderId="34" xfId="0" applyNumberFormat="1" applyFont="1" applyBorder="1" applyAlignment="1">
      <alignment horizontal="center"/>
    </xf>
    <xf numFmtId="0" fontId="30" fillId="0" borderId="36" xfId="0" applyNumberFormat="1" applyFont="1" applyBorder="1" applyAlignment="1">
      <alignment horizontal="center"/>
    </xf>
    <xf numFmtId="38" fontId="54" fillId="0" borderId="0" xfId="1" applyFont="1" applyAlignment="1">
      <alignment vertical="center"/>
    </xf>
    <xf numFmtId="182" fontId="30" fillId="0" borderId="0" xfId="0" applyNumberFormat="1" applyFont="1" applyAlignment="1">
      <alignment horizontal="left" vertical="center" indent="1"/>
    </xf>
    <xf numFmtId="0" fontId="30" fillId="0" borderId="0" xfId="0" applyNumberFormat="1" applyFont="1" applyAlignment="1">
      <alignment horizontal="left" vertical="center" wrapText="1" indent="1" shrinkToFit="1"/>
    </xf>
    <xf numFmtId="0" fontId="30" fillId="0" borderId="0" xfId="0" applyNumberFormat="1" applyFont="1" applyAlignment="1">
      <alignment horizontal="left" vertical="center" indent="1" shrinkToFit="1"/>
    </xf>
    <xf numFmtId="0" fontId="30" fillId="0" borderId="0" xfId="0" applyNumberFormat="1" applyFont="1" applyAlignment="1">
      <alignment vertical="center" shrinkToFit="1"/>
    </xf>
    <xf numFmtId="0" fontId="30" fillId="0" borderId="0" xfId="0" applyNumberFormat="1" applyFont="1" applyAlignment="1">
      <alignment vertical="top" wrapText="1"/>
    </xf>
    <xf numFmtId="0" fontId="30" fillId="0" borderId="0" xfId="0" applyNumberFormat="1" applyFont="1" applyAlignment="1">
      <alignment horizontal="center" vertical="center" wrapText="1"/>
    </xf>
    <xf numFmtId="0" fontId="30" fillId="0" borderId="0" xfId="0" applyNumberFormat="1" applyFont="1" applyAlignment="1">
      <alignment horizontal="left" vertical="center" indent="3"/>
    </xf>
    <xf numFmtId="206" fontId="29" fillId="0" borderId="0" xfId="0" applyNumberFormat="1" applyFont="1" applyAlignment="1">
      <alignment horizontal="distributed" vertical="center" indent="4"/>
    </xf>
    <xf numFmtId="206" fontId="29" fillId="0" borderId="0" xfId="0" applyNumberFormat="1" applyFont="1" applyFill="1" applyAlignment="1">
      <alignment horizontal="distributed" vertical="center" indent="4"/>
    </xf>
    <xf numFmtId="0" fontId="39" fillId="0" borderId="0" xfId="0" applyNumberFormat="1" applyFont="1" applyAlignment="1">
      <alignment horizontal="distributed" vertical="center"/>
    </xf>
    <xf numFmtId="0" fontId="30" fillId="5" borderId="0" xfId="0" applyNumberFormat="1" applyFont="1" applyFill="1" applyAlignment="1">
      <alignment horizontal="center" vertical="center"/>
    </xf>
    <xf numFmtId="0" fontId="30" fillId="0" borderId="0" xfId="0" applyNumberFormat="1" applyFont="1" applyAlignment="1">
      <alignment vertical="center"/>
    </xf>
    <xf numFmtId="0" fontId="30" fillId="0" borderId="0" xfId="0" applyNumberFormat="1" applyFont="1" applyAlignment="1">
      <alignment vertical="center" wrapText="1"/>
    </xf>
    <xf numFmtId="0" fontId="30" fillId="0" borderId="0" xfId="0" applyNumberFormat="1" applyFont="1" applyAlignment="1">
      <alignment horizontal="center" vertical="center"/>
    </xf>
    <xf numFmtId="0" fontId="91" fillId="0" borderId="0" xfId="0" applyNumberFormat="1" applyFont="1" applyAlignment="1">
      <alignment horizontal="left" vertical="center" indent="1" shrinkToFit="1"/>
    </xf>
    <xf numFmtId="0" fontId="91" fillId="0" borderId="0" xfId="0" applyNumberFormat="1" applyFont="1" applyAlignment="1">
      <alignment vertical="center" shrinkToFit="1"/>
    </xf>
    <xf numFmtId="0" fontId="30" fillId="0" borderId="0" xfId="0" applyNumberFormat="1" applyFont="1" applyAlignment="1">
      <alignment horizontal="left" vertical="center" shrinkToFit="1"/>
    </xf>
    <xf numFmtId="179" fontId="91" fillId="0" borderId="0" xfId="0" applyNumberFormat="1" applyFont="1" applyAlignment="1">
      <alignment horizontal="left" vertical="center" indent="1"/>
    </xf>
    <xf numFmtId="0" fontId="91" fillId="0" borderId="0" xfId="0" applyNumberFormat="1" applyFont="1" applyAlignment="1">
      <alignment horizontal="left" vertical="center" wrapText="1" indent="1" shrinkToFit="1"/>
    </xf>
    <xf numFmtId="179" fontId="30" fillId="0" borderId="0" xfId="0" applyNumberFormat="1" applyFont="1" applyAlignment="1">
      <alignment horizontal="left" vertical="center" indent="1"/>
    </xf>
    <xf numFmtId="0" fontId="30" fillId="0" borderId="0" xfId="0" applyNumberFormat="1" applyFont="1">
      <alignment vertical="center"/>
    </xf>
    <xf numFmtId="181" fontId="29" fillId="0" borderId="0" xfId="1" applyNumberFormat="1" applyFont="1" applyAlignment="1">
      <alignment horizontal="right" vertical="center" indent="4"/>
    </xf>
    <xf numFmtId="0" fontId="30" fillId="0" borderId="0" xfId="0" applyNumberFormat="1" applyFont="1" applyAlignment="1">
      <alignment horizontal="left" vertical="center" wrapText="1" indent="3"/>
    </xf>
    <xf numFmtId="0" fontId="30" fillId="0" borderId="0" xfId="0" applyNumberFormat="1" applyFont="1" applyAlignment="1">
      <alignment horizontal="right" vertical="center" wrapText="1" indent="4"/>
    </xf>
    <xf numFmtId="0" fontId="30" fillId="0" borderId="35" xfId="0" applyNumberFormat="1" applyFont="1" applyBorder="1" applyAlignment="1">
      <alignment horizontal="center" vertical="center"/>
    </xf>
    <xf numFmtId="0" fontId="30" fillId="0" borderId="37" xfId="0" applyNumberFormat="1" applyFont="1" applyBorder="1" applyAlignment="1">
      <alignment horizontal="center" vertical="center"/>
    </xf>
    <xf numFmtId="0" fontId="30" fillId="0" borderId="34" xfId="0" applyNumberFormat="1" applyFont="1" applyBorder="1" applyAlignment="1">
      <alignment horizontal="center" vertical="center"/>
    </xf>
    <xf numFmtId="0" fontId="30" fillId="0" borderId="36" xfId="0" applyNumberFormat="1" applyFont="1" applyBorder="1" applyAlignment="1">
      <alignment horizontal="center" vertical="center"/>
    </xf>
    <xf numFmtId="0" fontId="30" fillId="0" borderId="40" xfId="0" applyNumberFormat="1" applyFont="1" applyBorder="1" applyAlignment="1">
      <alignment horizontal="center" vertical="center"/>
    </xf>
    <xf numFmtId="0" fontId="30" fillId="0" borderId="41" xfId="0" applyNumberFormat="1" applyFont="1" applyBorder="1" applyAlignment="1">
      <alignment horizontal="center" vertical="center"/>
    </xf>
    <xf numFmtId="12" fontId="91" fillId="0" borderId="35" xfId="0" applyNumberFormat="1" applyFont="1" applyBorder="1" applyAlignment="1">
      <alignment horizontal="center" vertical="center"/>
    </xf>
    <xf numFmtId="12" fontId="91" fillId="0" borderId="0" xfId="0" applyNumberFormat="1" applyFont="1" applyBorder="1" applyAlignment="1">
      <alignment horizontal="center" vertical="center"/>
    </xf>
    <xf numFmtId="0" fontId="30" fillId="0" borderId="0" xfId="0" applyNumberFormat="1" applyFont="1" applyAlignment="1">
      <alignment horizontal="left" vertical="center" indent="1"/>
    </xf>
    <xf numFmtId="0" fontId="30" fillId="0" borderId="40" xfId="0" applyNumberFormat="1" applyFont="1" applyBorder="1" applyAlignment="1">
      <alignment horizontal="center" vertical="top"/>
    </xf>
    <xf numFmtId="0" fontId="30" fillId="0" borderId="41" xfId="0" applyNumberFormat="1" applyFont="1" applyBorder="1" applyAlignment="1">
      <alignment horizontal="center" vertical="top"/>
    </xf>
    <xf numFmtId="0" fontId="34" fillId="0" borderId="0" xfId="0" applyFont="1" applyFill="1" applyAlignment="1">
      <alignment vertical="center"/>
    </xf>
    <xf numFmtId="0" fontId="29" fillId="0" borderId="0" xfId="0" applyFont="1" applyAlignment="1">
      <alignment horizontal="center" vertical="center" wrapText="1"/>
    </xf>
    <xf numFmtId="0" fontId="115" fillId="0" borderId="0" xfId="0" applyFont="1" applyFill="1" applyAlignment="1">
      <alignment horizontal="left" vertical="center" indent="1" shrinkToFit="1"/>
    </xf>
    <xf numFmtId="0" fontId="29" fillId="0" borderId="37" xfId="0" applyFont="1" applyBorder="1" applyAlignment="1">
      <alignment horizontal="left" vertical="center" indent="1" shrinkToFit="1"/>
    </xf>
    <xf numFmtId="0" fontId="30" fillId="0" borderId="0" xfId="0" applyFont="1" applyAlignment="1">
      <alignment vertical="center" wrapText="1"/>
    </xf>
    <xf numFmtId="0" fontId="91" fillId="0" borderId="6" xfId="0" applyFont="1" applyBorder="1" applyAlignment="1" applyProtection="1">
      <alignment horizontal="left" vertical="center" indent="1" shrinkToFit="1"/>
    </xf>
    <xf numFmtId="182" fontId="91" fillId="0" borderId="6" xfId="0" applyNumberFormat="1" applyFont="1" applyBorder="1" applyAlignment="1" applyProtection="1">
      <alignment horizontal="left" vertical="center" indent="1" shrinkToFit="1"/>
    </xf>
    <xf numFmtId="38" fontId="91" fillId="0" borderId="6" xfId="1" applyFont="1" applyBorder="1" applyAlignment="1" applyProtection="1">
      <alignment horizontal="right" vertical="center" indent="1"/>
    </xf>
    <xf numFmtId="38" fontId="91" fillId="0" borderId="7" xfId="1" applyFont="1" applyBorder="1" applyAlignment="1" applyProtection="1">
      <alignment horizontal="right" vertical="center" indent="1"/>
    </xf>
    <xf numFmtId="0" fontId="91" fillId="0" borderId="37" xfId="0" applyFont="1" applyBorder="1" applyAlignment="1" applyProtection="1">
      <alignment vertical="center"/>
    </xf>
    <xf numFmtId="0" fontId="40" fillId="0" borderId="0" xfId="0" applyFont="1" applyAlignment="1" applyProtection="1">
      <alignment vertical="center"/>
    </xf>
    <xf numFmtId="0" fontId="49" fillId="0" borderId="0" xfId="0" applyFont="1" applyAlignment="1" applyProtection="1">
      <alignment horizontal="center" vertical="center"/>
    </xf>
    <xf numFmtId="0" fontId="91" fillId="3" borderId="6" xfId="0" applyFont="1" applyFill="1" applyBorder="1" applyAlignment="1" applyProtection="1">
      <alignment horizontal="center" vertical="center"/>
    </xf>
    <xf numFmtId="38" fontId="30" fillId="0" borderId="0" xfId="1" applyFont="1" applyAlignment="1" applyProtection="1">
      <alignment vertical="center"/>
    </xf>
    <xf numFmtId="0" fontId="30" fillId="0" borderId="6" xfId="0" applyFont="1" applyBorder="1" applyAlignment="1" applyProtection="1">
      <alignment horizontal="left" vertical="center" indent="1" shrinkToFit="1"/>
    </xf>
    <xf numFmtId="0" fontId="30" fillId="0" borderId="0" xfId="0" applyFont="1" applyAlignment="1" applyProtection="1">
      <alignment vertical="center"/>
    </xf>
    <xf numFmtId="180" fontId="91" fillId="0" borderId="6" xfId="0" applyNumberFormat="1" applyFont="1" applyBorder="1" applyAlignment="1" applyProtection="1">
      <alignment horizontal="right" vertical="center"/>
    </xf>
    <xf numFmtId="180" fontId="91" fillId="0" borderId="7" xfId="0" applyNumberFormat="1" applyFont="1" applyBorder="1" applyAlignment="1" applyProtection="1">
      <alignment horizontal="right" vertical="center"/>
    </xf>
    <xf numFmtId="180" fontId="91" fillId="0" borderId="9" xfId="0" applyNumberFormat="1" applyFont="1" applyBorder="1" applyAlignment="1" applyProtection="1">
      <alignment horizontal="right" vertical="center" indent="2"/>
    </xf>
    <xf numFmtId="180" fontId="91" fillId="0" borderId="6" xfId="0" applyNumberFormat="1" applyFont="1" applyBorder="1" applyAlignment="1" applyProtection="1">
      <alignment horizontal="right" vertical="center" indent="2"/>
    </xf>
    <xf numFmtId="180" fontId="91" fillId="0" borderId="9" xfId="0" applyNumberFormat="1" applyFont="1" applyBorder="1" applyAlignment="1" applyProtection="1">
      <alignment horizontal="right" vertical="center" indent="1"/>
    </xf>
    <xf numFmtId="180" fontId="91" fillId="0" borderId="6" xfId="0" applyNumberFormat="1" applyFont="1" applyBorder="1" applyAlignment="1" applyProtection="1">
      <alignment horizontal="right" vertical="center" indent="1"/>
    </xf>
    <xf numFmtId="0" fontId="151" fillId="0" borderId="8" xfId="0" applyFont="1" applyBorder="1" applyAlignment="1">
      <alignment horizontal="left" vertical="center" indent="1" shrinkToFit="1"/>
    </xf>
    <xf numFmtId="0" fontId="151" fillId="0" borderId="9" xfId="0" applyFont="1" applyBorder="1" applyAlignment="1">
      <alignment horizontal="left" vertical="center" indent="1" shrinkToFit="1"/>
    </xf>
    <xf numFmtId="187" fontId="30" fillId="0" borderId="34" xfId="0" applyNumberFormat="1" applyFont="1" applyBorder="1" applyAlignment="1">
      <alignment vertical="center"/>
    </xf>
    <xf numFmtId="187" fontId="30" fillId="0" borderId="35" xfId="0" applyNumberFormat="1" applyFont="1" applyBorder="1" applyAlignment="1">
      <alignment vertical="center"/>
    </xf>
    <xf numFmtId="187" fontId="30" fillId="0" borderId="36" xfId="0" applyNumberFormat="1" applyFont="1" applyBorder="1" applyAlignment="1">
      <alignment vertical="center"/>
    </xf>
    <xf numFmtId="187" fontId="30" fillId="0" borderId="40" xfId="0" applyNumberFormat="1" applyFont="1" applyBorder="1" applyAlignment="1">
      <alignment vertical="center"/>
    </xf>
    <xf numFmtId="187" fontId="30" fillId="0" borderId="37" xfId="0" applyNumberFormat="1" applyFont="1" applyBorder="1" applyAlignment="1">
      <alignment vertical="center"/>
    </xf>
    <xf numFmtId="187" fontId="30" fillId="0" borderId="41" xfId="0" applyNumberFormat="1" applyFont="1" applyBorder="1" applyAlignment="1">
      <alignment vertical="center"/>
    </xf>
    <xf numFmtId="0" fontId="30" fillId="3" borderId="9" xfId="0" applyFont="1" applyFill="1" applyBorder="1" applyAlignment="1">
      <alignment horizontal="center" vertical="center"/>
    </xf>
    <xf numFmtId="0" fontId="30" fillId="3" borderId="6" xfId="0" applyFont="1" applyFill="1" applyBorder="1" applyAlignment="1">
      <alignment horizontal="center" vertical="center"/>
    </xf>
    <xf numFmtId="199" fontId="30" fillId="3" borderId="6" xfId="0" applyNumberFormat="1" applyFont="1" applyFill="1" applyBorder="1" applyAlignment="1">
      <alignment horizontal="distributed" vertical="center" indent="15"/>
    </xf>
    <xf numFmtId="199" fontId="30" fillId="3" borderId="70" xfId="0" applyNumberFormat="1" applyFont="1" applyFill="1" applyBorder="1" applyAlignment="1">
      <alignment horizontal="distributed" vertical="center" indent="15"/>
    </xf>
    <xf numFmtId="187" fontId="30" fillId="0" borderId="111" xfId="0" applyNumberFormat="1" applyFont="1" applyBorder="1" applyAlignment="1">
      <alignment vertical="center"/>
    </xf>
    <xf numFmtId="187" fontId="30" fillId="0" borderId="59" xfId="0" applyNumberFormat="1" applyFont="1" applyBorder="1" applyAlignment="1">
      <alignment vertical="center"/>
    </xf>
    <xf numFmtId="187" fontId="30" fillId="0" borderId="60" xfId="0" applyNumberFormat="1" applyFont="1" applyBorder="1" applyAlignment="1">
      <alignment vertical="center"/>
    </xf>
    <xf numFmtId="187" fontId="30" fillId="0" borderId="38" xfId="0" applyNumberFormat="1" applyFont="1" applyBorder="1" applyAlignment="1">
      <alignment vertical="center"/>
    </xf>
    <xf numFmtId="187" fontId="30" fillId="0" borderId="0" xfId="0" applyNumberFormat="1" applyFont="1" applyBorder="1" applyAlignment="1">
      <alignment vertical="center"/>
    </xf>
    <xf numFmtId="187" fontId="30" fillId="0" borderId="39" xfId="0" applyNumberFormat="1" applyFont="1" applyBorder="1" applyAlignment="1">
      <alignment vertical="center"/>
    </xf>
    <xf numFmtId="0" fontId="30" fillId="3" borderId="40" xfId="0" applyFont="1" applyFill="1" applyBorder="1" applyAlignment="1">
      <alignment horizontal="distributed" vertical="center" indent="15"/>
    </xf>
    <xf numFmtId="0" fontId="30" fillId="3" borderId="37" xfId="0" applyFont="1" applyFill="1" applyBorder="1" applyAlignment="1">
      <alignment horizontal="distributed" vertical="center" indent="15"/>
    </xf>
    <xf numFmtId="0" fontId="30" fillId="3" borderId="41" xfId="0" applyFont="1" applyFill="1" applyBorder="1" applyAlignment="1">
      <alignment horizontal="distributed" vertical="center" indent="15"/>
    </xf>
    <xf numFmtId="0" fontId="30" fillId="3" borderId="45" xfId="0" applyFont="1" applyFill="1" applyBorder="1" applyAlignment="1">
      <alignment horizontal="distributed" vertical="center" indent="15"/>
    </xf>
    <xf numFmtId="0" fontId="30" fillId="3" borderId="46" xfId="0" applyFont="1" applyFill="1" applyBorder="1" applyAlignment="1">
      <alignment horizontal="distributed" vertical="center" indent="15"/>
    </xf>
    <xf numFmtId="0" fontId="30" fillId="3" borderId="47" xfId="0" applyFont="1" applyFill="1" applyBorder="1" applyAlignment="1">
      <alignment horizontal="distributed" vertical="center" indent="15"/>
    </xf>
    <xf numFmtId="187" fontId="30" fillId="0" borderId="175" xfId="0" applyNumberFormat="1" applyFont="1" applyBorder="1" applyAlignment="1">
      <alignment vertical="center"/>
    </xf>
    <xf numFmtId="187" fontId="30" fillId="0" borderId="173" xfId="0" applyNumberFormat="1" applyFont="1" applyBorder="1" applyAlignment="1">
      <alignment vertical="center"/>
    </xf>
    <xf numFmtId="187" fontId="30" fillId="0" borderId="174" xfId="0" applyNumberFormat="1" applyFont="1" applyBorder="1" applyAlignment="1">
      <alignment vertical="center"/>
    </xf>
    <xf numFmtId="0" fontId="30" fillId="0" borderId="7" xfId="0" applyNumberFormat="1" applyFont="1" applyBorder="1" applyAlignment="1" applyProtection="1">
      <alignment horizontal="left" vertical="center" indent="1"/>
    </xf>
    <xf numFmtId="0" fontId="30" fillId="0" borderId="8" xfId="0" applyNumberFormat="1" applyFont="1" applyBorder="1" applyAlignment="1" applyProtection="1">
      <alignment horizontal="left" vertical="center" indent="1"/>
    </xf>
    <xf numFmtId="0" fontId="30" fillId="0" borderId="9" xfId="0" applyNumberFormat="1" applyFont="1" applyBorder="1" applyAlignment="1" applyProtection="1">
      <alignment horizontal="left" vertical="center" indent="1"/>
    </xf>
    <xf numFmtId="0" fontId="91" fillId="0" borderId="7" xfId="0" applyFont="1" applyFill="1" applyBorder="1" applyAlignment="1" applyProtection="1">
      <alignment horizontal="left" vertical="center" indent="1"/>
    </xf>
    <xf numFmtId="0" fontId="91" fillId="0" borderId="8" xfId="0" applyFont="1" applyFill="1" applyBorder="1" applyAlignment="1" applyProtection="1">
      <alignment horizontal="left" vertical="center" indent="1"/>
    </xf>
    <xf numFmtId="0" fontId="91" fillId="3" borderId="7" xfId="0" applyFont="1" applyFill="1" applyBorder="1" applyAlignment="1" applyProtection="1">
      <alignment horizontal="center" vertical="center"/>
    </xf>
    <xf numFmtId="0" fontId="91" fillId="3" borderId="8" xfId="0" applyFont="1" applyFill="1" applyBorder="1" applyAlignment="1" applyProtection="1">
      <alignment horizontal="center" vertical="center"/>
    </xf>
    <xf numFmtId="0" fontId="91" fillId="3" borderId="9" xfId="0" applyFont="1" applyFill="1" applyBorder="1" applyAlignment="1" applyProtection="1">
      <alignment horizontal="center" vertical="center"/>
    </xf>
    <xf numFmtId="0" fontId="39" fillId="0" borderId="35" xfId="0" applyFont="1" applyBorder="1" applyAlignment="1">
      <alignment vertical="center"/>
    </xf>
    <xf numFmtId="0" fontId="30" fillId="0" borderId="7" xfId="0" applyFont="1" applyBorder="1" applyAlignment="1">
      <alignment horizontal="left" vertical="center" indent="1" shrinkToFit="1"/>
    </xf>
    <xf numFmtId="0" fontId="30" fillId="0" borderId="8" xfId="0" applyFont="1" applyBorder="1" applyAlignment="1">
      <alignment horizontal="left" vertical="center" indent="1" shrinkToFit="1"/>
    </xf>
    <xf numFmtId="0" fontId="30" fillId="0" borderId="9" xfId="0" applyFont="1" applyBorder="1" applyAlignment="1">
      <alignment horizontal="left" vertical="center" indent="1" shrinkToFit="1"/>
    </xf>
    <xf numFmtId="177" fontId="30" fillId="0" borderId="7" xfId="0" applyNumberFormat="1" applyFont="1" applyBorder="1" applyAlignment="1">
      <alignment horizontal="left" vertical="center" indent="1"/>
    </xf>
    <xf numFmtId="177" fontId="30" fillId="0" borderId="8" xfId="0" applyNumberFormat="1" applyFont="1" applyBorder="1" applyAlignment="1">
      <alignment horizontal="left" vertical="center" indent="1"/>
    </xf>
    <xf numFmtId="177" fontId="30" fillId="0" borderId="9" xfId="0" applyNumberFormat="1" applyFont="1" applyBorder="1" applyAlignment="1">
      <alignment horizontal="left" vertical="center" indent="1"/>
    </xf>
    <xf numFmtId="0" fontId="30" fillId="3" borderId="7" xfId="0" applyFont="1" applyFill="1" applyBorder="1" applyAlignment="1">
      <alignment horizontal="center" vertical="center"/>
    </xf>
    <xf numFmtId="0" fontId="30" fillId="3" borderId="8" xfId="0" applyFont="1" applyFill="1" applyBorder="1" applyAlignment="1">
      <alignment horizontal="center" vertical="center"/>
    </xf>
    <xf numFmtId="40" fontId="30" fillId="0" borderId="7" xfId="1" applyNumberFormat="1" applyFont="1" applyBorder="1" applyAlignment="1" applyProtection="1">
      <alignment horizontal="right" vertical="center" shrinkToFit="1"/>
    </xf>
    <xf numFmtId="40" fontId="30" fillId="0" borderId="8" xfId="1" applyNumberFormat="1" applyFont="1" applyBorder="1" applyAlignment="1" applyProtection="1">
      <alignment horizontal="right" vertical="center" shrinkToFit="1"/>
    </xf>
    <xf numFmtId="0" fontId="30" fillId="3" borderId="7" xfId="0" applyFont="1" applyFill="1" applyBorder="1" applyAlignment="1">
      <alignment horizontal="center" vertical="center" shrinkToFit="1"/>
    </xf>
    <xf numFmtId="0" fontId="30" fillId="3" borderId="8" xfId="0" applyFont="1" applyFill="1" applyBorder="1" applyAlignment="1">
      <alignment horizontal="center" vertical="center" shrinkToFit="1"/>
    </xf>
    <xf numFmtId="0" fontId="30" fillId="3" borderId="9" xfId="0" applyFont="1" applyFill="1" applyBorder="1" applyAlignment="1">
      <alignment horizontal="center" vertical="center" shrinkToFit="1"/>
    </xf>
    <xf numFmtId="184" fontId="30" fillId="0" borderId="7" xfId="0" applyNumberFormat="1" applyFont="1" applyBorder="1" applyAlignment="1">
      <alignment vertical="center"/>
    </xf>
    <xf numFmtId="184" fontId="30" fillId="0" borderId="8" xfId="0" applyNumberFormat="1" applyFont="1" applyBorder="1" applyAlignment="1">
      <alignment vertical="center"/>
    </xf>
    <xf numFmtId="184" fontId="30" fillId="0" borderId="9" xfId="0" applyNumberFormat="1" applyFont="1" applyBorder="1" applyAlignment="1">
      <alignment vertical="center"/>
    </xf>
    <xf numFmtId="0" fontId="30" fillId="3" borderId="34" xfId="0" applyFont="1" applyFill="1" applyBorder="1" applyAlignment="1">
      <alignment horizontal="center" vertical="center" wrapText="1"/>
    </xf>
    <xf numFmtId="0" fontId="30" fillId="3" borderId="36" xfId="0" applyFont="1" applyFill="1" applyBorder="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0" borderId="7" xfId="0" applyFont="1" applyBorder="1" applyAlignment="1" applyProtection="1">
      <alignment horizontal="center" vertical="center"/>
      <protection locked="0"/>
    </xf>
    <xf numFmtId="0" fontId="30" fillId="0" borderId="9" xfId="0" applyFont="1" applyBorder="1" applyAlignment="1" applyProtection="1">
      <alignment horizontal="center" vertical="center"/>
      <protection locked="0"/>
    </xf>
    <xf numFmtId="0" fontId="63" fillId="4" borderId="6" xfId="0" applyFont="1" applyFill="1" applyBorder="1" applyAlignment="1">
      <alignment horizontal="center" vertical="center"/>
    </xf>
    <xf numFmtId="0" fontId="63" fillId="0" borderId="6" xfId="0" applyFont="1" applyBorder="1" applyAlignment="1" applyProtection="1">
      <alignment horizontal="left" vertical="center" indent="1" shrinkToFit="1"/>
      <protection locked="0"/>
    </xf>
    <xf numFmtId="0" fontId="30" fillId="0" borderId="140" xfId="0" applyFont="1" applyBorder="1" applyAlignment="1" applyProtection="1">
      <alignment horizontal="center" vertical="center" shrinkToFit="1"/>
      <protection locked="0"/>
    </xf>
    <xf numFmtId="0" fontId="30" fillId="0" borderId="141" xfId="0" applyFont="1" applyBorder="1" applyAlignment="1" applyProtection="1">
      <alignment horizontal="center" vertical="center" shrinkToFit="1"/>
      <protection locked="0"/>
    </xf>
    <xf numFmtId="0" fontId="30" fillId="0" borderId="142" xfId="0" applyFont="1" applyBorder="1" applyAlignment="1" applyProtection="1">
      <alignment horizontal="center" vertical="center" shrinkToFit="1"/>
      <protection locked="0"/>
    </xf>
    <xf numFmtId="0" fontId="63" fillId="3" borderId="6" xfId="0" applyFont="1" applyFill="1" applyBorder="1" applyAlignment="1">
      <alignment horizontal="center" vertical="center" wrapText="1"/>
    </xf>
    <xf numFmtId="0" fontId="30" fillId="0" borderId="0" xfId="0" applyFont="1">
      <alignment vertical="center"/>
    </xf>
    <xf numFmtId="0" fontId="30" fillId="0" borderId="34" xfId="0" applyFont="1" applyBorder="1" applyAlignment="1" applyProtection="1">
      <alignment horizontal="left" vertical="center" wrapText="1" indent="1"/>
      <protection locked="0"/>
    </xf>
    <xf numFmtId="0" fontId="30" fillId="0" borderId="35" xfId="0" applyFont="1" applyBorder="1" applyAlignment="1" applyProtection="1">
      <alignment horizontal="left" vertical="center" wrapText="1" indent="1"/>
      <protection locked="0"/>
    </xf>
    <xf numFmtId="0" fontId="30" fillId="0" borderId="36" xfId="0" applyFont="1" applyBorder="1" applyAlignment="1" applyProtection="1">
      <alignment horizontal="left" vertical="center" wrapText="1" indent="1"/>
      <protection locked="0"/>
    </xf>
    <xf numFmtId="0" fontId="30" fillId="0" borderId="38" xfId="0" applyFont="1" applyBorder="1" applyAlignment="1" applyProtection="1">
      <alignment horizontal="left" vertical="center" wrapText="1" indent="1"/>
      <protection locked="0"/>
    </xf>
    <xf numFmtId="0" fontId="30" fillId="0" borderId="0" xfId="0" applyFont="1" applyAlignment="1" applyProtection="1">
      <alignment horizontal="left" vertical="center" wrapText="1" indent="1"/>
      <protection locked="0"/>
    </xf>
    <xf numFmtId="0" fontId="30" fillId="0" borderId="39" xfId="0" applyFont="1" applyBorder="1" applyAlignment="1" applyProtection="1">
      <alignment horizontal="left" vertical="center" wrapText="1" indent="1"/>
      <protection locked="0"/>
    </xf>
    <xf numFmtId="0" fontId="30" fillId="0" borderId="40" xfId="0" applyFont="1" applyBorder="1" applyAlignment="1" applyProtection="1">
      <alignment horizontal="left" vertical="center" wrapText="1" indent="1"/>
      <protection locked="0"/>
    </xf>
    <xf numFmtId="0" fontId="30" fillId="0" borderId="37" xfId="0" applyFont="1" applyBorder="1" applyAlignment="1" applyProtection="1">
      <alignment horizontal="left" vertical="center" wrapText="1" indent="1"/>
      <protection locked="0"/>
    </xf>
    <xf numFmtId="0" fontId="30" fillId="0" borderId="41" xfId="0" applyFont="1" applyBorder="1" applyAlignment="1" applyProtection="1">
      <alignment horizontal="left" vertical="center" wrapText="1" indent="1"/>
      <protection locked="0"/>
    </xf>
    <xf numFmtId="0" fontId="63" fillId="3" borderId="6" xfId="0" applyFont="1" applyFill="1" applyBorder="1" applyAlignment="1">
      <alignment horizontal="center" vertical="center"/>
    </xf>
    <xf numFmtId="0" fontId="39" fillId="3" borderId="6" xfId="0" applyFont="1" applyFill="1" applyBorder="1" applyAlignment="1">
      <alignment horizontal="center" vertical="center" wrapText="1"/>
    </xf>
    <xf numFmtId="185" fontId="30" fillId="0" borderId="7" xfId="0" applyNumberFormat="1" applyFont="1" applyBorder="1" applyProtection="1">
      <alignment vertical="center"/>
      <protection locked="0"/>
    </xf>
    <xf numFmtId="185" fontId="30" fillId="0" borderId="8" xfId="0" applyNumberFormat="1" applyFont="1" applyBorder="1" applyProtection="1">
      <alignment vertical="center"/>
      <protection locked="0"/>
    </xf>
    <xf numFmtId="185" fontId="30" fillId="0" borderId="34" xfId="0" applyNumberFormat="1" applyFont="1" applyBorder="1" applyProtection="1">
      <alignment vertical="center"/>
      <protection locked="0"/>
    </xf>
    <xf numFmtId="185" fontId="30" fillId="0" borderId="35" xfId="0" applyNumberFormat="1" applyFont="1" applyBorder="1" applyProtection="1">
      <alignment vertical="center"/>
      <protection locked="0"/>
    </xf>
    <xf numFmtId="185" fontId="30" fillId="0" borderId="40" xfId="0" applyNumberFormat="1" applyFont="1" applyBorder="1" applyProtection="1">
      <alignment vertical="center"/>
      <protection locked="0"/>
    </xf>
    <xf numFmtId="185" fontId="30" fillId="0" borderId="37" xfId="0" applyNumberFormat="1" applyFont="1" applyBorder="1" applyProtection="1">
      <alignment vertical="center"/>
      <protection locked="0"/>
    </xf>
    <xf numFmtId="0" fontId="30" fillId="8" borderId="7" xfId="0" applyFont="1" applyFill="1" applyBorder="1" applyAlignment="1">
      <alignment horizontal="center" vertical="center"/>
    </xf>
    <xf numFmtId="0" fontId="30" fillId="8" borderId="8" xfId="0" applyFont="1" applyFill="1" applyBorder="1" applyAlignment="1">
      <alignment horizontal="center" vertical="center"/>
    </xf>
    <xf numFmtId="0" fontId="30" fillId="8" borderId="9" xfId="0" applyFont="1" applyFill="1" applyBorder="1" applyAlignment="1">
      <alignment horizontal="center" vertical="center"/>
    </xf>
    <xf numFmtId="0" fontId="30" fillId="7" borderId="34" xfId="0" applyFont="1" applyFill="1" applyBorder="1" applyAlignment="1">
      <alignment horizontal="center" vertical="center"/>
    </xf>
    <xf numFmtId="0" fontId="30" fillId="7" borderId="35" xfId="0" applyFont="1" applyFill="1" applyBorder="1" applyAlignment="1">
      <alignment horizontal="center" vertical="center"/>
    </xf>
    <xf numFmtId="0" fontId="30" fillId="7" borderId="36" xfId="0" applyFont="1" applyFill="1" applyBorder="1" applyAlignment="1">
      <alignment horizontal="center" vertical="center"/>
    </xf>
    <xf numFmtId="0" fontId="30" fillId="7" borderId="40" xfId="0" applyFont="1" applyFill="1" applyBorder="1" applyAlignment="1">
      <alignment horizontal="center" vertical="center"/>
    </xf>
    <xf numFmtId="0" fontId="30" fillId="7" borderId="37" xfId="0" applyFont="1" applyFill="1" applyBorder="1" applyAlignment="1">
      <alignment horizontal="center" vertical="center"/>
    </xf>
    <xf numFmtId="0" fontId="30" fillId="7" borderId="41" xfId="0" applyFont="1" applyFill="1" applyBorder="1" applyAlignment="1">
      <alignment horizontal="center" vertical="center"/>
    </xf>
    <xf numFmtId="0" fontId="39" fillId="0" borderId="35" xfId="0" applyFont="1" applyBorder="1">
      <alignment vertical="center"/>
    </xf>
    <xf numFmtId="0" fontId="62" fillId="7" borderId="7" xfId="0" applyFont="1" applyFill="1" applyBorder="1" applyAlignment="1">
      <alignment horizontal="center" vertical="center"/>
    </xf>
    <xf numFmtId="0" fontId="62" fillId="7" borderId="8" xfId="0" applyFont="1" applyFill="1" applyBorder="1" applyAlignment="1">
      <alignment horizontal="center" vertical="center"/>
    </xf>
    <xf numFmtId="0" fontId="62" fillId="7" borderId="9" xfId="0" applyFont="1" applyFill="1" applyBorder="1" applyAlignment="1">
      <alignment horizontal="center" vertical="center"/>
    </xf>
    <xf numFmtId="0" fontId="39" fillId="7" borderId="7" xfId="0" applyFont="1" applyFill="1" applyBorder="1" applyAlignment="1">
      <alignment horizontal="center" vertical="center"/>
    </xf>
    <xf numFmtId="0" fontId="39" fillId="7" borderId="8" xfId="0" applyFont="1" applyFill="1" applyBorder="1" applyAlignment="1">
      <alignment horizontal="center" vertical="center"/>
    </xf>
    <xf numFmtId="0" fontId="39" fillId="7" borderId="9" xfId="0" applyFont="1" applyFill="1" applyBorder="1" applyAlignment="1">
      <alignment horizontal="center" vertical="center"/>
    </xf>
    <xf numFmtId="0" fontId="39" fillId="0" borderId="35" xfId="0" applyFont="1" applyBorder="1" applyAlignment="1">
      <alignment horizontal="left" vertical="center"/>
    </xf>
    <xf numFmtId="0" fontId="39" fillId="0" borderId="36" xfId="0" applyFont="1" applyBorder="1" applyAlignment="1">
      <alignment horizontal="left" vertical="center"/>
    </xf>
    <xf numFmtId="0" fontId="39" fillId="0" borderId="37" xfId="0" applyFont="1" applyBorder="1">
      <alignment vertical="center"/>
    </xf>
    <xf numFmtId="0" fontId="30" fillId="0" borderId="37" xfId="0" applyFont="1" applyBorder="1" applyAlignment="1">
      <alignment vertical="center"/>
    </xf>
    <xf numFmtId="0" fontId="30" fillId="0" borderId="41" xfId="0" applyFont="1" applyBorder="1" applyAlignment="1">
      <alignment vertical="center"/>
    </xf>
    <xf numFmtId="0" fontId="30" fillId="0" borderId="175" xfId="0" applyFont="1" applyBorder="1">
      <alignment vertical="center"/>
    </xf>
    <xf numFmtId="0" fontId="30" fillId="0" borderId="173" xfId="0" applyFont="1" applyBorder="1">
      <alignment vertical="center"/>
    </xf>
    <xf numFmtId="0" fontId="30" fillId="0" borderId="40" xfId="0" applyFont="1" applyBorder="1">
      <alignment vertical="center"/>
    </xf>
    <xf numFmtId="0" fontId="30" fillId="0" borderId="37" xfId="0" applyFont="1" applyBorder="1">
      <alignment vertical="center"/>
    </xf>
    <xf numFmtId="188" fontId="30" fillId="0" borderId="173" xfId="1" applyNumberFormat="1" applyFont="1" applyBorder="1">
      <alignment vertical="center"/>
    </xf>
    <xf numFmtId="188" fontId="30" fillId="0" borderId="174" xfId="1" applyNumberFormat="1" applyFont="1" applyBorder="1">
      <alignment vertical="center"/>
    </xf>
    <xf numFmtId="188" fontId="30" fillId="0" borderId="37" xfId="1" applyNumberFormat="1" applyFont="1" applyBorder="1">
      <alignment vertical="center"/>
    </xf>
    <xf numFmtId="188" fontId="30" fillId="0" borderId="41" xfId="1" applyNumberFormat="1" applyFont="1" applyBorder="1">
      <alignment vertical="center"/>
    </xf>
    <xf numFmtId="0" fontId="64" fillId="3" borderId="6" xfId="0" applyFont="1" applyFill="1" applyBorder="1">
      <alignment vertical="center"/>
    </xf>
    <xf numFmtId="0" fontId="30" fillId="7" borderId="62" xfId="0" applyFont="1" applyFill="1" applyBorder="1" applyAlignment="1">
      <alignment horizontal="distributed" vertical="center" indent="3"/>
    </xf>
    <xf numFmtId="0" fontId="30" fillId="7" borderId="53" xfId="0" applyFont="1" applyFill="1" applyBorder="1" applyAlignment="1">
      <alignment horizontal="distributed" vertical="center" indent="3"/>
    </xf>
    <xf numFmtId="0" fontId="30" fillId="7" borderId="65" xfId="0" applyFont="1" applyFill="1" applyBorder="1" applyAlignment="1">
      <alignment horizontal="distributed" vertical="center" indent="3"/>
    </xf>
    <xf numFmtId="0" fontId="30" fillId="8" borderId="62" xfId="0" applyFont="1" applyFill="1" applyBorder="1" applyAlignment="1">
      <alignment horizontal="distributed" vertical="center" indent="3"/>
    </xf>
    <xf numFmtId="0" fontId="30" fillId="8" borderId="53" xfId="0" applyFont="1" applyFill="1" applyBorder="1" applyAlignment="1">
      <alignment horizontal="distributed" vertical="center" indent="3"/>
    </xf>
    <xf numFmtId="0" fontId="30" fillId="8" borderId="65" xfId="0" applyFont="1" applyFill="1" applyBorder="1" applyAlignment="1">
      <alignment horizontal="distributed" vertical="center" indent="3"/>
    </xf>
    <xf numFmtId="0" fontId="30" fillId="0" borderId="111" xfId="0" applyFont="1" applyBorder="1">
      <alignment vertical="center"/>
    </xf>
    <xf numFmtId="0" fontId="30" fillId="0" borderId="59" xfId="0" applyFont="1" applyBorder="1">
      <alignment vertical="center"/>
    </xf>
    <xf numFmtId="188" fontId="30" fillId="0" borderId="59" xfId="1" applyNumberFormat="1" applyFont="1" applyBorder="1">
      <alignment vertical="center"/>
    </xf>
    <xf numFmtId="188" fontId="30" fillId="0" borderId="60" xfId="1" applyNumberFormat="1" applyFont="1" applyBorder="1">
      <alignment vertical="center"/>
    </xf>
    <xf numFmtId="0" fontId="30" fillId="3" borderId="37" xfId="0" applyFont="1" applyFill="1" applyBorder="1" applyAlignment="1">
      <alignment horizontal="center" vertical="center"/>
    </xf>
    <xf numFmtId="0" fontId="30" fillId="3" borderId="41" xfId="0" applyFont="1" applyFill="1" applyBorder="1" applyAlignment="1">
      <alignment horizontal="center" vertical="center"/>
    </xf>
    <xf numFmtId="0" fontId="30" fillId="3" borderId="45" xfId="0" applyFont="1" applyFill="1" applyBorder="1" applyAlignment="1">
      <alignment horizontal="center" vertical="center"/>
    </xf>
    <xf numFmtId="0" fontId="30" fillId="3" borderId="46" xfId="0" applyFont="1" applyFill="1" applyBorder="1" applyAlignment="1">
      <alignment horizontal="center" vertical="center"/>
    </xf>
    <xf numFmtId="0" fontId="30" fillId="3" borderId="47" xfId="0" applyFont="1" applyFill="1" applyBorder="1" applyAlignment="1">
      <alignment horizontal="center" vertical="center"/>
    </xf>
    <xf numFmtId="188" fontId="30" fillId="0" borderId="6" xfId="0" applyNumberFormat="1" applyFont="1" applyBorder="1" applyAlignment="1" applyProtection="1">
      <alignment vertical="center"/>
      <protection locked="0"/>
    </xf>
    <xf numFmtId="188" fontId="30" fillId="0" borderId="89" xfId="0" applyNumberFormat="1" applyFont="1" applyBorder="1" applyAlignment="1" applyProtection="1">
      <alignment vertical="center"/>
      <protection locked="0"/>
    </xf>
    <xf numFmtId="188" fontId="30" fillId="0" borderId="84" xfId="0" applyNumberFormat="1" applyFont="1" applyBorder="1" applyAlignment="1" applyProtection="1">
      <alignment vertical="center"/>
      <protection locked="0"/>
    </xf>
    <xf numFmtId="188" fontId="30" fillId="0" borderId="7" xfId="0" applyNumberFormat="1" applyFont="1" applyBorder="1" applyAlignment="1" applyProtection="1">
      <alignment vertical="center"/>
      <protection locked="0"/>
    </xf>
    <xf numFmtId="188" fontId="30" fillId="0" borderId="8" xfId="0" applyNumberFormat="1" applyFont="1" applyBorder="1" applyAlignment="1" applyProtection="1">
      <alignment vertical="center"/>
      <protection locked="0"/>
    </xf>
    <xf numFmtId="188" fontId="30" fillId="0" borderId="9" xfId="0" applyNumberFormat="1" applyFont="1" applyBorder="1" applyAlignment="1" applyProtection="1">
      <alignment vertical="center"/>
      <protection locked="0"/>
    </xf>
    <xf numFmtId="188" fontId="30" fillId="0" borderId="63" xfId="0" applyNumberFormat="1" applyFont="1" applyBorder="1" applyAlignment="1" applyProtection="1">
      <alignment vertical="center"/>
      <protection locked="0"/>
    </xf>
    <xf numFmtId="188" fontId="30" fillId="0" borderId="49" xfId="0" applyNumberFormat="1" applyFont="1" applyBorder="1" applyAlignment="1" applyProtection="1">
      <alignment vertical="center"/>
      <protection locked="0"/>
    </xf>
    <xf numFmtId="188" fontId="30" fillId="0" borderId="64" xfId="0" applyNumberFormat="1" applyFont="1" applyBorder="1" applyAlignment="1" applyProtection="1">
      <alignment vertical="center"/>
      <protection locked="0"/>
    </xf>
    <xf numFmtId="188" fontId="30" fillId="0" borderId="57" xfId="0" applyNumberFormat="1" applyFont="1" applyBorder="1" applyAlignment="1" applyProtection="1">
      <alignment vertical="center"/>
      <protection locked="0"/>
    </xf>
    <xf numFmtId="188" fontId="30" fillId="0" borderId="56" xfId="0" applyNumberFormat="1" applyFont="1" applyBorder="1" applyAlignment="1" applyProtection="1">
      <alignment vertical="center"/>
      <protection locked="0"/>
    </xf>
    <xf numFmtId="188" fontId="30" fillId="0" borderId="61" xfId="0" applyNumberFormat="1" applyFont="1" applyBorder="1" applyAlignment="1" applyProtection="1">
      <alignment vertical="center"/>
      <protection locked="0"/>
    </xf>
    <xf numFmtId="188" fontId="30" fillId="0" borderId="106" xfId="0" applyNumberFormat="1" applyFont="1" applyBorder="1" applyAlignment="1">
      <alignment vertical="center"/>
    </xf>
    <xf numFmtId="188" fontId="30" fillId="0" borderId="104" xfId="0" applyNumberFormat="1" applyFont="1" applyBorder="1" applyAlignment="1">
      <alignment vertical="center"/>
    </xf>
    <xf numFmtId="188" fontId="30" fillId="0" borderId="91" xfId="0" applyNumberFormat="1" applyFont="1" applyBorder="1" applyAlignment="1">
      <alignment vertical="center"/>
    </xf>
    <xf numFmtId="188" fontId="30" fillId="0" borderId="92" xfId="0" applyNumberFormat="1" applyFont="1" applyBorder="1" applyAlignment="1">
      <alignment vertical="center"/>
    </xf>
    <xf numFmtId="0" fontId="30" fillId="3" borderId="90" xfId="0" applyFont="1" applyFill="1" applyBorder="1" applyAlignment="1">
      <alignment horizontal="center" vertical="center"/>
    </xf>
    <xf numFmtId="0" fontId="30" fillId="3" borderId="91" xfId="0" applyFont="1" applyFill="1" applyBorder="1" applyAlignment="1">
      <alignment horizontal="center" vertical="center"/>
    </xf>
    <xf numFmtId="188" fontId="30" fillId="0" borderId="57" xfId="0" applyNumberFormat="1" applyFont="1" applyBorder="1" applyAlignment="1">
      <alignment horizontal="right" vertical="center"/>
    </xf>
    <xf numFmtId="188" fontId="30" fillId="0" borderId="56" xfId="0" applyNumberFormat="1" applyFont="1" applyBorder="1" applyAlignment="1">
      <alignment horizontal="right" vertical="center"/>
    </xf>
    <xf numFmtId="188" fontId="30" fillId="0" borderId="58" xfId="0" applyNumberFormat="1" applyFont="1" applyBorder="1" applyAlignment="1">
      <alignment horizontal="right" vertical="center"/>
    </xf>
    <xf numFmtId="0" fontId="30" fillId="3" borderId="57" xfId="0" applyFont="1" applyFill="1" applyBorder="1" applyAlignment="1">
      <alignment horizontal="center" vertical="center"/>
    </xf>
    <xf numFmtId="0" fontId="30" fillId="3" borderId="56" xfId="0" applyFont="1" applyFill="1" applyBorder="1" applyAlignment="1">
      <alignment horizontal="center" vertical="center"/>
    </xf>
    <xf numFmtId="0" fontId="30" fillId="3" borderId="61" xfId="0" applyFont="1" applyFill="1" applyBorder="1" applyAlignment="1">
      <alignment horizontal="center" vertical="center"/>
    </xf>
    <xf numFmtId="0" fontId="30" fillId="3" borderId="63" xfId="0" applyFont="1" applyFill="1" applyBorder="1" applyAlignment="1">
      <alignment horizontal="center" vertical="center"/>
    </xf>
    <xf numFmtId="0" fontId="30" fillId="3" borderId="49" xfId="0" applyFont="1" applyFill="1" applyBorder="1" applyAlignment="1">
      <alignment horizontal="center" vertical="center"/>
    </xf>
    <xf numFmtId="0" fontId="30" fillId="3" borderId="64" xfId="0" applyFont="1" applyFill="1" applyBorder="1" applyAlignment="1">
      <alignment horizontal="center" vertical="center"/>
    </xf>
    <xf numFmtId="188" fontId="30" fillId="0" borderId="63" xfId="0" applyNumberFormat="1" applyFont="1" applyBorder="1" applyAlignment="1">
      <alignment horizontal="right" vertical="center"/>
    </xf>
    <xf numFmtId="188" fontId="30" fillId="0" borderId="49" xfId="0" applyNumberFormat="1" applyFont="1" applyBorder="1" applyAlignment="1">
      <alignment horizontal="right" vertical="center"/>
    </xf>
    <xf numFmtId="188" fontId="30" fillId="0" borderId="50" xfId="0" applyNumberFormat="1" applyFont="1" applyBorder="1" applyAlignment="1">
      <alignment horizontal="right" vertical="center"/>
    </xf>
    <xf numFmtId="188" fontId="30" fillId="0" borderId="107" xfId="0" applyNumberFormat="1" applyFont="1" applyBorder="1" applyAlignment="1">
      <alignment vertical="center"/>
    </xf>
    <xf numFmtId="38" fontId="30" fillId="19" borderId="57" xfId="1" applyFont="1" applyFill="1" applyBorder="1" applyAlignment="1" applyProtection="1">
      <alignment horizontal="center" vertical="center" shrinkToFit="1"/>
      <protection locked="0"/>
    </xf>
    <xf numFmtId="38" fontId="30" fillId="19" borderId="56" xfId="1" applyFont="1" applyFill="1" applyBorder="1" applyAlignment="1" applyProtection="1">
      <alignment horizontal="center" vertical="center" shrinkToFit="1"/>
      <protection locked="0"/>
    </xf>
    <xf numFmtId="38" fontId="30" fillId="19" borderId="58" xfId="1" applyFont="1" applyFill="1" applyBorder="1" applyAlignment="1" applyProtection="1">
      <alignment horizontal="center" vertical="center" shrinkToFit="1"/>
      <protection locked="0"/>
    </xf>
    <xf numFmtId="205" fontId="30" fillId="0" borderId="7" xfId="1" applyNumberFormat="1" applyFont="1" applyBorder="1" applyAlignment="1">
      <alignment horizontal="right" vertical="center"/>
    </xf>
    <xf numFmtId="205" fontId="30" fillId="0" borderId="8" xfId="1" applyNumberFormat="1" applyFont="1" applyBorder="1" applyAlignment="1">
      <alignment horizontal="right" vertical="center"/>
    </xf>
    <xf numFmtId="187" fontId="30" fillId="0" borderId="7" xfId="1" applyNumberFormat="1" applyFont="1" applyBorder="1" applyAlignment="1">
      <alignment horizontal="right" vertical="center"/>
    </xf>
    <xf numFmtId="187" fontId="30" fillId="0" borderId="8" xfId="1" applyNumberFormat="1" applyFont="1" applyBorder="1" applyAlignment="1">
      <alignment horizontal="right" vertical="center"/>
    </xf>
    <xf numFmtId="187" fontId="30" fillId="0" borderId="40" xfId="1" applyNumberFormat="1" applyFont="1" applyBorder="1" applyAlignment="1">
      <alignment horizontal="right" vertical="center"/>
    </xf>
    <xf numFmtId="187" fontId="30" fillId="0" borderId="37" xfId="1" applyNumberFormat="1" applyFont="1" applyBorder="1" applyAlignment="1">
      <alignment horizontal="right" vertical="center"/>
    </xf>
    <xf numFmtId="0" fontId="30" fillId="0" borderId="8" xfId="0" applyFont="1" applyBorder="1" applyAlignment="1">
      <alignment vertical="center"/>
    </xf>
    <xf numFmtId="0" fontId="30" fillId="0" borderId="52" xfId="0" applyFont="1" applyBorder="1" applyAlignment="1">
      <alignment vertical="center"/>
    </xf>
    <xf numFmtId="0" fontId="30" fillId="3" borderId="54" xfId="0" applyFont="1" applyFill="1" applyBorder="1" applyAlignment="1">
      <alignment horizontal="center" vertical="center"/>
    </xf>
    <xf numFmtId="0" fontId="30" fillId="3" borderId="51" xfId="0" applyFont="1" applyFill="1" applyBorder="1" applyAlignment="1">
      <alignment horizontal="center" vertical="center"/>
    </xf>
    <xf numFmtId="0" fontId="30" fillId="3" borderId="55" xfId="0" applyFont="1" applyFill="1" applyBorder="1" applyAlignment="1">
      <alignment horizontal="center" vertical="center"/>
    </xf>
    <xf numFmtId="0" fontId="30" fillId="0" borderId="105" xfId="0" applyFont="1" applyBorder="1" applyAlignment="1">
      <alignment vertical="center"/>
    </xf>
    <xf numFmtId="0" fontId="30" fillId="3" borderId="8" xfId="0" applyFont="1" applyFill="1" applyBorder="1" applyAlignment="1">
      <alignment horizontal="distributed" vertical="center" indent="9"/>
    </xf>
    <xf numFmtId="0" fontId="30" fillId="3" borderId="56" xfId="0" applyFont="1" applyFill="1" applyBorder="1" applyAlignment="1">
      <alignment horizontal="distributed" vertical="center" indent="9"/>
    </xf>
    <xf numFmtId="0" fontId="30" fillId="3" borderId="48" xfId="0" applyFont="1" applyFill="1" applyBorder="1" applyAlignment="1">
      <alignment horizontal="center" vertical="center"/>
    </xf>
    <xf numFmtId="188" fontId="30" fillId="0" borderId="7" xfId="0" applyNumberFormat="1" applyFont="1" applyBorder="1" applyAlignment="1">
      <alignment horizontal="right" vertical="center"/>
    </xf>
    <xf numFmtId="188" fontId="30" fillId="0" borderId="8" xfId="0" applyNumberFormat="1" applyFont="1" applyBorder="1" applyAlignment="1">
      <alignment horizontal="right" vertical="center"/>
    </xf>
    <xf numFmtId="188" fontId="30" fillId="0" borderId="52" xfId="0" applyNumberFormat="1" applyFont="1" applyBorder="1" applyAlignment="1">
      <alignment horizontal="right" vertical="center"/>
    </xf>
    <xf numFmtId="0" fontId="30" fillId="3" borderId="34" xfId="0" applyFont="1" applyFill="1" applyBorder="1" applyAlignment="1">
      <alignment horizontal="center" vertical="center"/>
    </xf>
    <xf numFmtId="0" fontId="30" fillId="3" borderId="35" xfId="0" applyFont="1" applyFill="1" applyBorder="1" applyAlignment="1">
      <alignment horizontal="center" vertical="center"/>
    </xf>
    <xf numFmtId="0" fontId="30" fillId="3" borderId="36" xfId="0" applyFont="1" applyFill="1" applyBorder="1" applyAlignment="1">
      <alignment horizontal="center" vertical="center"/>
    </xf>
    <xf numFmtId="0" fontId="30" fillId="3" borderId="86" xfId="0" applyFont="1" applyFill="1" applyBorder="1" applyAlignment="1">
      <alignment horizontal="center" vertical="center"/>
    </xf>
    <xf numFmtId="0" fontId="30" fillId="0" borderId="0" xfId="0" applyFont="1" applyBorder="1">
      <alignment vertical="center"/>
    </xf>
    <xf numFmtId="0" fontId="30" fillId="3" borderId="88" xfId="0" applyFont="1" applyFill="1" applyBorder="1" applyAlignment="1">
      <alignment horizontal="center" vertical="center"/>
    </xf>
    <xf numFmtId="0" fontId="30" fillId="3" borderId="50" xfId="0" applyFont="1" applyFill="1" applyBorder="1" applyAlignment="1">
      <alignment horizontal="center" vertical="center"/>
    </xf>
    <xf numFmtId="0" fontId="30" fillId="3" borderId="63" xfId="0" applyFont="1" applyFill="1" applyBorder="1" applyAlignment="1">
      <alignment horizontal="distributed" vertical="center" indent="3"/>
    </xf>
    <xf numFmtId="0" fontId="30" fillId="3" borderId="49" xfId="0" applyFont="1" applyFill="1" applyBorder="1" applyAlignment="1">
      <alignment horizontal="distributed" vertical="center" indent="3"/>
    </xf>
    <xf numFmtId="0" fontId="30" fillId="3" borderId="64" xfId="0" applyFont="1" applyFill="1" applyBorder="1" applyAlignment="1">
      <alignment horizontal="distributed" vertical="center" indent="3"/>
    </xf>
    <xf numFmtId="0" fontId="30" fillId="3" borderId="7" xfId="0" applyFont="1" applyFill="1" applyBorder="1" applyAlignment="1">
      <alignment horizontal="distributed" vertical="center" indent="3"/>
    </xf>
    <xf numFmtId="0" fontId="30" fillId="3" borderId="8" xfId="0" applyFont="1" applyFill="1" applyBorder="1" applyAlignment="1">
      <alignment horizontal="distributed" vertical="center" indent="3"/>
    </xf>
    <xf numFmtId="0" fontId="30" fillId="3" borderId="9" xfId="0" applyFont="1" applyFill="1" applyBorder="1" applyAlignment="1">
      <alignment horizontal="distributed" vertical="center" indent="3"/>
    </xf>
    <xf numFmtId="0" fontId="30" fillId="3" borderId="49" xfId="0" applyFont="1" applyFill="1" applyBorder="1" applyAlignment="1">
      <alignment horizontal="distributed" vertical="center" indent="9"/>
    </xf>
    <xf numFmtId="0" fontId="30" fillId="3" borderId="49" xfId="0" applyFont="1" applyFill="1" applyBorder="1" applyAlignment="1">
      <alignment horizontal="distributed" vertical="center" indent="4"/>
    </xf>
    <xf numFmtId="0" fontId="30" fillId="3" borderId="8" xfId="0" applyFont="1" applyFill="1" applyBorder="1" applyAlignment="1">
      <alignment horizontal="distributed" vertical="center" indent="4"/>
    </xf>
    <xf numFmtId="0" fontId="30" fillId="3" borderId="42" xfId="0" applyFont="1" applyFill="1" applyBorder="1" applyAlignment="1">
      <alignment horizontal="center" vertical="center" wrapText="1"/>
    </xf>
    <xf numFmtId="0" fontId="30" fillId="3" borderId="44"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30" fillId="0" borderId="36" xfId="0" applyFont="1" applyBorder="1">
      <alignment vertical="center"/>
    </xf>
    <xf numFmtId="0" fontId="30" fillId="0" borderId="41" xfId="0" applyFont="1" applyBorder="1">
      <alignment vertical="center"/>
    </xf>
    <xf numFmtId="0" fontId="30" fillId="3" borderId="42" xfId="0" applyFont="1" applyFill="1" applyBorder="1" applyAlignment="1">
      <alignment horizontal="center" vertical="center"/>
    </xf>
    <xf numFmtId="0" fontId="30" fillId="3" borderId="44" xfId="0" applyFont="1" applyFill="1" applyBorder="1" applyAlignment="1">
      <alignment horizontal="center" vertical="center"/>
    </xf>
    <xf numFmtId="0" fontId="30" fillId="3" borderId="43" xfId="0" applyFont="1" applyFill="1" applyBorder="1" applyAlignment="1">
      <alignment horizontal="center" vertical="center"/>
    </xf>
    <xf numFmtId="185" fontId="30" fillId="0" borderId="34" xfId="0" applyNumberFormat="1" applyFont="1" applyBorder="1" applyAlignment="1">
      <alignment horizontal="right" indent="1"/>
    </xf>
    <xf numFmtId="185" fontId="30" fillId="0" borderId="35" xfId="0" applyNumberFormat="1" applyFont="1" applyBorder="1" applyAlignment="1">
      <alignment horizontal="right" indent="1"/>
    </xf>
    <xf numFmtId="185" fontId="30" fillId="0" borderId="36" xfId="0" applyNumberFormat="1" applyFont="1" applyBorder="1" applyAlignment="1">
      <alignment horizontal="right" indent="1"/>
    </xf>
    <xf numFmtId="185" fontId="30" fillId="0" borderId="38" xfId="0" applyNumberFormat="1" applyFont="1" applyBorder="1" applyAlignment="1">
      <alignment horizontal="right" indent="1"/>
    </xf>
    <xf numFmtId="185" fontId="30" fillId="0" borderId="0" xfId="0" applyNumberFormat="1" applyFont="1" applyBorder="1" applyAlignment="1">
      <alignment horizontal="right" indent="1"/>
    </xf>
    <xf numFmtId="185" fontId="30" fillId="0" borderId="39" xfId="0" applyNumberFormat="1" applyFont="1" applyBorder="1" applyAlignment="1">
      <alignment horizontal="right" indent="1"/>
    </xf>
    <xf numFmtId="0" fontId="30" fillId="0" borderId="40" xfId="0" applyFont="1" applyBorder="1" applyAlignment="1">
      <alignment horizontal="right" vertical="center"/>
    </xf>
    <xf numFmtId="0" fontId="30" fillId="0" borderId="37" xfId="0" applyFont="1" applyBorder="1" applyAlignment="1">
      <alignment horizontal="right" vertical="center"/>
    </xf>
    <xf numFmtId="0" fontId="30" fillId="0" borderId="41" xfId="0" applyFont="1" applyBorder="1" applyAlignment="1">
      <alignment horizontal="right" vertical="center"/>
    </xf>
    <xf numFmtId="0" fontId="30" fillId="3" borderId="35"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0" borderId="8" xfId="0" applyFont="1" applyBorder="1">
      <alignment vertical="center"/>
    </xf>
    <xf numFmtId="0" fontId="30" fillId="0" borderId="9" xfId="0" applyFont="1" applyBorder="1">
      <alignment vertical="center"/>
    </xf>
    <xf numFmtId="184" fontId="30" fillId="0" borderId="7" xfId="0" applyNumberFormat="1" applyFont="1" applyBorder="1" applyAlignment="1" applyProtection="1">
      <alignment vertical="center"/>
      <protection locked="0"/>
    </xf>
    <xf numFmtId="184" fontId="30" fillId="0" borderId="8" xfId="0" applyNumberFormat="1" applyFont="1" applyBorder="1" applyAlignment="1" applyProtection="1">
      <alignment vertical="center"/>
      <protection locked="0"/>
    </xf>
    <xf numFmtId="190" fontId="30" fillId="0" borderId="0" xfId="0" applyNumberFormat="1" applyFont="1" applyBorder="1">
      <alignment vertical="center"/>
    </xf>
    <xf numFmtId="184" fontId="30" fillId="0" borderId="7" xfId="0" applyNumberFormat="1" applyFont="1" applyBorder="1">
      <alignment vertical="center"/>
    </xf>
    <xf numFmtId="184" fontId="30" fillId="0" borderId="8" xfId="0" applyNumberFormat="1" applyFont="1" applyBorder="1">
      <alignment vertical="center"/>
    </xf>
    <xf numFmtId="184" fontId="30" fillId="0" borderId="9" xfId="0" applyNumberFormat="1" applyFont="1" applyBorder="1">
      <alignment vertical="center"/>
    </xf>
    <xf numFmtId="191" fontId="30" fillId="0" borderId="8" xfId="0" applyNumberFormat="1" applyFont="1" applyBorder="1" applyAlignment="1" applyProtection="1">
      <alignment horizontal="left" vertical="center"/>
      <protection locked="0"/>
    </xf>
    <xf numFmtId="191" fontId="30" fillId="0" borderId="9" xfId="0" applyNumberFormat="1" applyFont="1" applyBorder="1" applyAlignment="1" applyProtection="1">
      <alignment horizontal="left" vertical="center"/>
      <protection locked="0"/>
    </xf>
    <xf numFmtId="0" fontId="30" fillId="0" borderId="7" xfId="0" applyFont="1" applyBorder="1" applyAlignment="1" applyProtection="1">
      <alignment horizontal="left" vertical="center" indent="1" shrinkToFit="1"/>
      <protection locked="0"/>
    </xf>
    <xf numFmtId="0" fontId="30" fillId="0" borderId="8" xfId="0" applyFont="1" applyBorder="1" applyAlignment="1" applyProtection="1">
      <alignment horizontal="left" vertical="center" indent="1" shrinkToFit="1"/>
      <protection locked="0"/>
    </xf>
    <xf numFmtId="0" fontId="30" fillId="0" borderId="9" xfId="0" applyFont="1" applyBorder="1" applyAlignment="1" applyProtection="1">
      <alignment horizontal="left" vertical="center" indent="1" shrinkToFit="1"/>
      <protection locked="0"/>
    </xf>
    <xf numFmtId="0" fontId="41" fillId="0" borderId="8" xfId="0" applyFont="1" applyBorder="1">
      <alignment vertical="center"/>
    </xf>
    <xf numFmtId="0" fontId="41" fillId="0" borderId="9" xfId="0" applyFont="1" applyBorder="1">
      <alignment vertical="center"/>
    </xf>
    <xf numFmtId="0" fontId="30" fillId="0" borderId="7" xfId="0" applyFont="1" applyBorder="1" applyAlignment="1">
      <alignment horizontal="left" vertical="center" indent="1"/>
    </xf>
    <xf numFmtId="0" fontId="30" fillId="0" borderId="8" xfId="0" applyFont="1" applyBorder="1" applyAlignment="1">
      <alignment horizontal="left" vertical="center" indent="1"/>
    </xf>
    <xf numFmtId="0" fontId="30" fillId="0" borderId="9" xfId="0" applyFont="1" applyBorder="1" applyAlignment="1">
      <alignment horizontal="left" vertical="center" indent="1"/>
    </xf>
    <xf numFmtId="0" fontId="30" fillId="0" borderId="34" xfId="0" applyFont="1" applyBorder="1" applyAlignment="1" applyProtection="1">
      <alignment horizontal="center" vertical="center"/>
      <protection locked="0"/>
    </xf>
    <xf numFmtId="0" fontId="30" fillId="0" borderId="36" xfId="0" applyFont="1" applyBorder="1" applyAlignment="1" applyProtection="1">
      <alignment horizontal="center" vertical="center"/>
      <protection locked="0"/>
    </xf>
    <xf numFmtId="0" fontId="30" fillId="0" borderId="38" xfId="0" applyFont="1" applyBorder="1" applyAlignment="1" applyProtection="1">
      <alignment horizontal="center" vertical="center"/>
      <protection locked="0"/>
    </xf>
    <xf numFmtId="0" fontId="30" fillId="0" borderId="39" xfId="0" applyFont="1" applyBorder="1" applyAlignment="1" applyProtection="1">
      <alignment horizontal="center" vertical="center"/>
      <protection locked="0"/>
    </xf>
    <xf numFmtId="0" fontId="30" fillId="0" borderId="40" xfId="0" applyFont="1" applyBorder="1" applyAlignment="1" applyProtection="1">
      <alignment horizontal="center" vertical="center"/>
      <protection locked="0"/>
    </xf>
    <xf numFmtId="0" fontId="30" fillId="0" borderId="41" xfId="0" applyFont="1" applyBorder="1" applyAlignment="1" applyProtection="1">
      <alignment horizontal="center" vertical="center"/>
      <protection locked="0"/>
    </xf>
    <xf numFmtId="0" fontId="30" fillId="3" borderId="40" xfId="0" applyFont="1" applyFill="1" applyBorder="1" applyAlignment="1">
      <alignment horizontal="center" vertical="center"/>
    </xf>
    <xf numFmtId="0" fontId="75" fillId="3" borderId="7" xfId="0" applyFont="1" applyFill="1" applyBorder="1" applyAlignment="1">
      <alignment horizontal="center" vertical="center" wrapText="1"/>
    </xf>
    <xf numFmtId="0" fontId="75" fillId="3" borderId="8" xfId="0" applyFont="1" applyFill="1" applyBorder="1" applyAlignment="1">
      <alignment horizontal="center" vertical="center" wrapText="1"/>
    </xf>
    <xf numFmtId="0" fontId="75" fillId="3" borderId="9" xfId="0" applyFont="1" applyFill="1" applyBorder="1" applyAlignment="1">
      <alignment horizontal="center" vertical="center" wrapText="1"/>
    </xf>
    <xf numFmtId="0" fontId="39" fillId="3" borderId="7" xfId="0" applyFont="1" applyFill="1" applyBorder="1" applyAlignment="1">
      <alignment horizontal="center" vertical="center"/>
    </xf>
    <xf numFmtId="0" fontId="39" fillId="3" borderId="8" xfId="0" applyFont="1" applyFill="1" applyBorder="1" applyAlignment="1">
      <alignment horizontal="center" vertical="center"/>
    </xf>
    <xf numFmtId="0" fontId="39" fillId="3" borderId="9" xfId="0" applyFont="1" applyFill="1" applyBorder="1" applyAlignment="1">
      <alignment horizontal="center" vertical="center"/>
    </xf>
    <xf numFmtId="0" fontId="34" fillId="0" borderId="0" xfId="0" applyFont="1" applyFill="1" applyBorder="1">
      <alignment vertical="center"/>
    </xf>
    <xf numFmtId="0" fontId="39" fillId="8" borderId="7" xfId="0" applyFont="1" applyFill="1" applyBorder="1" applyAlignment="1">
      <alignment horizontal="center" vertical="center"/>
    </xf>
    <xf numFmtId="0" fontId="39" fillId="8" borderId="8" xfId="0" applyFont="1" applyFill="1" applyBorder="1" applyAlignment="1">
      <alignment horizontal="center" vertical="center"/>
    </xf>
    <xf numFmtId="0" fontId="39" fillId="8" borderId="9" xfId="0" applyFont="1" applyFill="1" applyBorder="1" applyAlignment="1">
      <alignment horizontal="center" vertical="center"/>
    </xf>
    <xf numFmtId="0" fontId="39" fillId="3" borderId="7" xfId="0" applyFont="1" applyFill="1" applyBorder="1" applyAlignment="1">
      <alignment horizontal="center" vertical="center" shrinkToFit="1"/>
    </xf>
    <xf numFmtId="0" fontId="39" fillId="3" borderId="8" xfId="0" applyFont="1" applyFill="1" applyBorder="1" applyAlignment="1">
      <alignment horizontal="center" vertical="center" shrinkToFit="1"/>
    </xf>
    <xf numFmtId="0" fontId="39" fillId="3" borderId="9" xfId="0" applyFont="1" applyFill="1" applyBorder="1" applyAlignment="1">
      <alignment horizontal="center" vertical="center" shrinkToFit="1"/>
    </xf>
    <xf numFmtId="0" fontId="30" fillId="0" borderId="0" xfId="0" applyFont="1" applyBorder="1" applyProtection="1">
      <alignment vertical="center"/>
    </xf>
    <xf numFmtId="186" fontId="30" fillId="0" borderId="34" xfId="0" applyNumberFormat="1" applyFont="1" applyBorder="1" applyAlignment="1" applyProtection="1">
      <alignment horizontal="left"/>
      <protection locked="0"/>
    </xf>
    <xf numFmtId="186" fontId="30" fillId="0" borderId="35" xfId="0" applyNumberFormat="1" applyFont="1" applyBorder="1" applyAlignment="1" applyProtection="1">
      <alignment horizontal="left"/>
      <protection locked="0"/>
    </xf>
    <xf numFmtId="186" fontId="30" fillId="0" borderId="36" xfId="0" applyNumberFormat="1" applyFont="1" applyBorder="1" applyAlignment="1" applyProtection="1">
      <alignment horizontal="left"/>
      <protection locked="0"/>
    </xf>
    <xf numFmtId="186" fontId="30" fillId="0" borderId="38" xfId="0" applyNumberFormat="1" applyFont="1" applyBorder="1" applyAlignment="1" applyProtection="1">
      <alignment horizontal="left"/>
      <protection locked="0"/>
    </xf>
    <xf numFmtId="186" fontId="30" fillId="0" borderId="0" xfId="0" applyNumberFormat="1" applyFont="1" applyBorder="1" applyAlignment="1" applyProtection="1">
      <alignment horizontal="left"/>
      <protection locked="0"/>
    </xf>
    <xf numFmtId="186" fontId="30" fillId="0" borderId="39" xfId="0" applyNumberFormat="1" applyFont="1" applyBorder="1" applyAlignment="1" applyProtection="1">
      <alignment horizontal="left"/>
      <protection locked="0"/>
    </xf>
    <xf numFmtId="40" fontId="30" fillId="0" borderId="34" xfId="1" applyNumberFormat="1" applyFont="1" applyBorder="1" applyAlignment="1">
      <alignment horizontal="right" indent="1"/>
    </xf>
    <xf numFmtId="40" fontId="30" fillId="0" borderId="36" xfId="1" applyNumberFormat="1" applyFont="1" applyBorder="1" applyAlignment="1">
      <alignment horizontal="right" indent="1"/>
    </xf>
    <xf numFmtId="40" fontId="30" fillId="0" borderId="38" xfId="1" applyNumberFormat="1" applyFont="1" applyBorder="1" applyAlignment="1">
      <alignment horizontal="right" indent="1"/>
    </xf>
    <xf numFmtId="40" fontId="30" fillId="0" borderId="39" xfId="1" applyNumberFormat="1" applyFont="1" applyBorder="1" applyAlignment="1">
      <alignment horizontal="right" indent="1"/>
    </xf>
    <xf numFmtId="40" fontId="30" fillId="0" borderId="7" xfId="1" applyNumberFormat="1" applyFont="1" applyBorder="1" applyAlignment="1" applyProtection="1">
      <alignment horizontal="right" vertical="center" shrinkToFit="1"/>
      <protection locked="0"/>
    </xf>
    <xf numFmtId="40" fontId="30" fillId="0" borderId="8" xfId="1" applyNumberFormat="1" applyFont="1" applyBorder="1" applyAlignment="1" applyProtection="1">
      <alignment horizontal="right" vertical="center" shrinkToFit="1"/>
      <protection locked="0"/>
    </xf>
    <xf numFmtId="192" fontId="30" fillId="0" borderId="7" xfId="0" applyNumberFormat="1" applyFont="1" applyBorder="1" applyAlignment="1">
      <alignment horizontal="left" vertical="center" indent="1"/>
    </xf>
    <xf numFmtId="192" fontId="30" fillId="0" borderId="8" xfId="0" applyNumberFormat="1" applyFont="1" applyBorder="1" applyAlignment="1">
      <alignment horizontal="left" vertical="center" indent="1"/>
    </xf>
    <xf numFmtId="192" fontId="30" fillId="0" borderId="9" xfId="0" applyNumberFormat="1" applyFont="1" applyBorder="1" applyAlignment="1">
      <alignment horizontal="left" vertical="center" indent="1"/>
    </xf>
    <xf numFmtId="0" fontId="49" fillId="0" borderId="0" xfId="0" applyFont="1" applyBorder="1">
      <alignment vertical="center"/>
    </xf>
    <xf numFmtId="0" fontId="30" fillId="0" borderId="7" xfId="0" applyFont="1" applyBorder="1" applyAlignment="1" applyProtection="1">
      <alignment horizontal="left" vertical="center" indent="1"/>
      <protection locked="0"/>
    </xf>
    <xf numFmtId="0" fontId="30" fillId="0" borderId="8" xfId="0" applyFont="1" applyBorder="1" applyAlignment="1" applyProtection="1">
      <alignment horizontal="left" vertical="center" indent="1"/>
      <protection locked="0"/>
    </xf>
    <xf numFmtId="0" fontId="30" fillId="0" borderId="9" xfId="0" applyFont="1" applyBorder="1" applyAlignment="1" applyProtection="1">
      <alignment horizontal="left" vertical="center" indent="1"/>
      <protection locked="0"/>
    </xf>
    <xf numFmtId="0" fontId="63" fillId="0" borderId="6" xfId="0" applyFont="1" applyBorder="1" applyAlignment="1" applyProtection="1">
      <alignment horizontal="center" vertical="center"/>
      <protection locked="0"/>
    </xf>
    <xf numFmtId="0" fontId="63" fillId="3" borderId="34" xfId="0" applyFont="1" applyFill="1" applyBorder="1" applyAlignment="1">
      <alignment horizontal="center" vertical="center"/>
    </xf>
    <xf numFmtId="0" fontId="63" fillId="3" borderId="36" xfId="0" applyFont="1" applyFill="1" applyBorder="1" applyAlignment="1">
      <alignment horizontal="center" vertical="center"/>
    </xf>
    <xf numFmtId="0" fontId="63" fillId="3" borderId="38" xfId="0" applyFont="1" applyFill="1" applyBorder="1" applyAlignment="1">
      <alignment horizontal="center" vertical="center"/>
    </xf>
    <xf numFmtId="0" fontId="63" fillId="3" borderId="39" xfId="0" applyFont="1" applyFill="1" applyBorder="1" applyAlignment="1">
      <alignment horizontal="center" vertical="center"/>
    </xf>
    <xf numFmtId="0" fontId="63" fillId="3" borderId="40" xfId="0" applyFont="1" applyFill="1" applyBorder="1" applyAlignment="1">
      <alignment horizontal="center" vertical="center"/>
    </xf>
    <xf numFmtId="0" fontId="63" fillId="3" borderId="41" xfId="0" applyFont="1" applyFill="1" applyBorder="1" applyAlignment="1">
      <alignment horizontal="center" vertical="center"/>
    </xf>
    <xf numFmtId="0" fontId="63" fillId="3" borderId="42" xfId="0" applyFont="1" applyFill="1" applyBorder="1" applyAlignment="1">
      <alignment horizontal="center" vertical="center"/>
    </xf>
    <xf numFmtId="0" fontId="63" fillId="3" borderId="43" xfId="0" applyFont="1" applyFill="1" applyBorder="1" applyAlignment="1">
      <alignment horizontal="center" vertical="center"/>
    </xf>
    <xf numFmtId="0" fontId="34" fillId="0" borderId="0" xfId="0" applyFont="1">
      <alignment vertical="center"/>
    </xf>
    <xf numFmtId="0" fontId="49" fillId="0" borderId="0" xfId="0" applyFont="1">
      <alignment vertical="center"/>
    </xf>
    <xf numFmtId="0" fontId="39" fillId="0" borderId="0" xfId="0" applyFont="1">
      <alignment vertical="center"/>
    </xf>
    <xf numFmtId="192" fontId="30" fillId="0" borderId="0" xfId="0" applyNumberFormat="1" applyFont="1" applyAlignment="1">
      <alignment horizontal="left" vertical="center" indent="1"/>
    </xf>
    <xf numFmtId="0" fontId="91" fillId="0" borderId="0" xfId="0" applyFont="1">
      <alignment vertical="center"/>
    </xf>
    <xf numFmtId="192" fontId="30" fillId="0" borderId="0" xfId="0" applyNumberFormat="1" applyFont="1" applyFill="1" applyAlignment="1">
      <alignment horizontal="left" vertical="center" indent="1"/>
    </xf>
    <xf numFmtId="0" fontId="75" fillId="0" borderId="0" xfId="0" applyFont="1" applyAlignment="1">
      <alignment vertical="center" wrapText="1"/>
    </xf>
    <xf numFmtId="0" fontId="62" fillId="0" borderId="0" xfId="0" applyFont="1" applyAlignment="1">
      <alignment vertical="center" wrapText="1"/>
    </xf>
    <xf numFmtId="0" fontId="62" fillId="0" borderId="0" xfId="0" applyFont="1">
      <alignment vertical="center"/>
    </xf>
    <xf numFmtId="0" fontId="30" fillId="0" borderId="0" xfId="0" applyFont="1" applyAlignment="1">
      <alignment vertical="center" textRotation="255" wrapText="1"/>
    </xf>
    <xf numFmtId="0" fontId="30" fillId="0" borderId="0" xfId="0" applyFont="1" applyAlignment="1">
      <alignment vertical="center" textRotation="255"/>
    </xf>
    <xf numFmtId="0" fontId="30" fillId="0" borderId="6" xfId="0" applyFont="1" applyBorder="1" applyAlignment="1">
      <alignment horizontal="left" vertical="center" indent="1" shrinkToFit="1"/>
    </xf>
    <xf numFmtId="0" fontId="51" fillId="0" borderId="0" xfId="0" applyFont="1">
      <alignment vertical="center"/>
    </xf>
    <xf numFmtId="0" fontId="30" fillId="0" borderId="35"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37" xfId="0" applyFont="1" applyBorder="1" applyAlignment="1" applyProtection="1">
      <alignment horizontal="center" vertical="center"/>
      <protection locked="0"/>
    </xf>
    <xf numFmtId="0" fontId="77" fillId="0" borderId="0" xfId="0" applyFont="1" applyAlignment="1">
      <alignment horizontal="left" vertical="center" indent="1"/>
    </xf>
    <xf numFmtId="0" fontId="54" fillId="0" borderId="0" xfId="0" applyFont="1" applyAlignment="1">
      <alignment horizontal="left" vertical="center" indent="1"/>
    </xf>
    <xf numFmtId="0" fontId="30" fillId="0" borderId="0" xfId="0" applyFont="1" applyAlignment="1">
      <alignment horizontal="left" vertical="center" indent="1"/>
    </xf>
    <xf numFmtId="0" fontId="30" fillId="0" borderId="0" xfId="0" applyFont="1" applyAlignment="1">
      <alignment horizontal="center" vertical="center"/>
    </xf>
    <xf numFmtId="191" fontId="30" fillId="0" borderId="0" xfId="0" applyNumberFormat="1" applyFont="1" applyAlignment="1">
      <alignment horizontal="left" vertical="center" indent="1" shrinkToFit="1"/>
    </xf>
    <xf numFmtId="0" fontId="30" fillId="0" borderId="0" xfId="0" applyFont="1" applyAlignment="1">
      <alignment horizontal="left" vertical="center" indent="1" shrinkToFit="1"/>
    </xf>
    <xf numFmtId="38" fontId="30" fillId="0" borderId="0" xfId="1" applyFont="1" applyAlignment="1">
      <alignment horizontal="left" vertical="center" indent="1" shrinkToFit="1"/>
    </xf>
    <xf numFmtId="0" fontId="63" fillId="0" borderId="0" xfId="0" applyFont="1">
      <alignment vertical="center"/>
    </xf>
    <xf numFmtId="0" fontId="43" fillId="3" borderId="7" xfId="5" applyFont="1" applyFill="1" applyBorder="1" applyAlignment="1">
      <alignment horizontal="center" vertical="center" wrapText="1"/>
    </xf>
    <xf numFmtId="0" fontId="43" fillId="3" borderId="8" xfId="5" applyFont="1" applyFill="1" applyBorder="1" applyAlignment="1">
      <alignment horizontal="center" vertical="center" wrapText="1"/>
    </xf>
    <xf numFmtId="0" fontId="43" fillId="3" borderId="9" xfId="5" applyFont="1" applyFill="1" applyBorder="1" applyAlignment="1">
      <alignment horizontal="center" vertical="center" wrapText="1"/>
    </xf>
    <xf numFmtId="0" fontId="83" fillId="0" borderId="0" xfId="5" applyFont="1" applyAlignment="1">
      <alignment vertical="center" wrapText="1"/>
    </xf>
    <xf numFmtId="0" fontId="74" fillId="0" borderId="6" xfId="5" applyFont="1" applyBorder="1" applyAlignment="1">
      <alignment horizontal="center" vertical="center" wrapText="1"/>
    </xf>
    <xf numFmtId="0" fontId="74" fillId="20" borderId="143" xfId="5" applyFont="1" applyFill="1" applyBorder="1" applyAlignment="1">
      <alignment horizontal="center" vertical="center" wrapText="1"/>
    </xf>
    <xf numFmtId="0" fontId="74" fillId="20" borderId="149" xfId="5" applyFont="1" applyFill="1" applyBorder="1" applyAlignment="1">
      <alignment horizontal="center" vertical="center" wrapText="1"/>
    </xf>
    <xf numFmtId="0" fontId="74" fillId="20" borderId="143" xfId="5" applyNumberFormat="1" applyFont="1" applyFill="1" applyBorder="1" applyAlignment="1">
      <alignment horizontal="center" vertical="center" wrapText="1"/>
    </xf>
    <xf numFmtId="0" fontId="74" fillId="20" borderId="149" xfId="5" applyNumberFormat="1" applyFont="1" applyFill="1" applyBorder="1" applyAlignment="1">
      <alignment horizontal="center" vertical="center" wrapText="1"/>
    </xf>
    <xf numFmtId="0" fontId="74" fillId="20" borderId="144" xfId="5" applyFont="1" applyFill="1" applyBorder="1" applyAlignment="1">
      <alignment horizontal="center" vertical="center" wrapText="1"/>
    </xf>
    <xf numFmtId="0" fontId="74" fillId="20" borderId="150" xfId="5" applyFont="1" applyFill="1" applyBorder="1" applyAlignment="1">
      <alignment horizontal="center" vertical="center" wrapText="1"/>
    </xf>
    <xf numFmtId="0" fontId="74" fillId="20" borderId="145" xfId="5" applyFont="1" applyFill="1" applyBorder="1" applyAlignment="1">
      <alignment horizontal="center" vertical="center" wrapText="1"/>
    </xf>
    <xf numFmtId="0" fontId="74" fillId="20" borderId="146" xfId="5" applyFont="1" applyFill="1" applyBorder="1" applyAlignment="1">
      <alignment horizontal="center" vertical="center" wrapText="1"/>
    </xf>
    <xf numFmtId="0" fontId="74" fillId="20" borderId="151" xfId="5" applyFont="1" applyFill="1" applyBorder="1" applyAlignment="1">
      <alignment horizontal="center" vertical="center" wrapText="1"/>
    </xf>
    <xf numFmtId="0" fontId="74" fillId="20" borderId="152" xfId="5" applyFont="1" applyFill="1" applyBorder="1" applyAlignment="1">
      <alignment horizontal="center" vertical="center" wrapText="1"/>
    </xf>
    <xf numFmtId="193" fontId="74" fillId="20" borderId="152" xfId="5" applyNumberFormat="1" applyFont="1" applyFill="1" applyBorder="1" applyAlignment="1">
      <alignment horizontal="center" vertical="center" textRotation="255" shrinkToFit="1"/>
    </xf>
    <xf numFmtId="0" fontId="74" fillId="20" borderId="7" xfId="5" applyFont="1" applyFill="1" applyBorder="1" applyAlignment="1">
      <alignment horizontal="center" vertical="center" wrapText="1"/>
    </xf>
    <xf numFmtId="0" fontId="74" fillId="20" borderId="6" xfId="5" applyFont="1" applyFill="1" applyBorder="1" applyAlignment="1">
      <alignment horizontal="center" vertical="center" wrapText="1"/>
    </xf>
    <xf numFmtId="193" fontId="74" fillId="20" borderId="7" xfId="5" applyNumberFormat="1" applyFont="1" applyFill="1" applyBorder="1" applyAlignment="1">
      <alignment horizontal="center" vertical="center" textRotation="255" shrinkToFit="1"/>
    </xf>
    <xf numFmtId="0" fontId="74" fillId="20" borderId="147" xfId="5" applyFont="1" applyFill="1" applyBorder="1" applyAlignment="1">
      <alignment horizontal="center" vertical="center" wrapText="1"/>
    </xf>
    <xf numFmtId="0" fontId="74" fillId="20" borderId="148" xfId="5" applyFont="1" applyFill="1" applyBorder="1" applyAlignment="1">
      <alignment horizontal="center" vertical="center" wrapText="1"/>
    </xf>
    <xf numFmtId="0" fontId="85" fillId="0" borderId="7" xfId="5" applyFont="1" applyBorder="1" applyAlignment="1">
      <alignment horizontal="left" vertical="center" indent="1" shrinkToFit="1"/>
    </xf>
    <xf numFmtId="0" fontId="85" fillId="0" borderId="8" xfId="5" applyFont="1" applyBorder="1" applyAlignment="1">
      <alignment horizontal="left" vertical="center" indent="1" shrinkToFit="1"/>
    </xf>
    <xf numFmtId="38" fontId="74" fillId="20" borderId="6" xfId="4" applyFont="1" applyFill="1" applyBorder="1" applyAlignment="1">
      <alignment horizontal="center" vertical="center" wrapText="1"/>
    </xf>
    <xf numFmtId="0" fontId="85" fillId="0" borderId="8" xfId="5" applyFont="1" applyBorder="1" applyAlignment="1">
      <alignment vertical="center" shrinkToFit="1"/>
    </xf>
    <xf numFmtId="0" fontId="85" fillId="0" borderId="9" xfId="5" applyFont="1" applyBorder="1" applyAlignment="1">
      <alignment vertical="center" shrinkToFit="1"/>
    </xf>
    <xf numFmtId="193" fontId="74" fillId="20" borderId="6" xfId="5" applyNumberFormat="1" applyFont="1" applyFill="1" applyBorder="1" applyAlignment="1">
      <alignment horizontal="center" vertical="center" textRotation="255" shrinkToFit="1"/>
    </xf>
    <xf numFmtId="38" fontId="49" fillId="0" borderId="0" xfId="1" applyFont="1">
      <alignment vertical="center"/>
    </xf>
    <xf numFmtId="38" fontId="75" fillId="0" borderId="0" xfId="1" applyFont="1">
      <alignment vertical="center"/>
    </xf>
    <xf numFmtId="38" fontId="34" fillId="0" borderId="0" xfId="1" applyFont="1">
      <alignment vertical="center"/>
    </xf>
    <xf numFmtId="38" fontId="30" fillId="0" borderId="6" xfId="1" applyFont="1" applyBorder="1" applyAlignment="1">
      <alignment horizontal="left" vertical="center" indent="1" shrinkToFit="1"/>
    </xf>
    <xf numFmtId="38" fontId="30" fillId="0" borderId="7" xfId="1" applyFont="1" applyBorder="1" applyAlignment="1">
      <alignment horizontal="left" vertical="center" indent="1" shrinkToFit="1"/>
    </xf>
    <xf numFmtId="0" fontId="43" fillId="0" borderId="31" xfId="0" applyFont="1" applyBorder="1" applyAlignment="1">
      <alignment horizontal="left" vertical="center" indent="1"/>
    </xf>
    <xf numFmtId="0" fontId="43" fillId="0" borderId="32" xfId="0" applyFont="1" applyBorder="1" applyAlignment="1">
      <alignment horizontal="left" vertical="center" indent="1"/>
    </xf>
    <xf numFmtId="0" fontId="43" fillId="0" borderId="33" xfId="0" applyFont="1" applyBorder="1" applyAlignment="1">
      <alignment horizontal="left" vertical="center" indent="1"/>
    </xf>
    <xf numFmtId="0" fontId="43" fillId="0" borderId="42" xfId="0" applyFont="1" applyBorder="1">
      <alignment vertical="center"/>
    </xf>
    <xf numFmtId="0" fontId="43" fillId="0" borderId="44" xfId="0" applyFont="1" applyBorder="1">
      <alignment vertical="center"/>
    </xf>
    <xf numFmtId="0" fontId="43" fillId="0" borderId="43" xfId="0" applyFont="1" applyBorder="1">
      <alignment vertical="center"/>
    </xf>
    <xf numFmtId="0" fontId="30" fillId="7" borderId="7" xfId="0" applyFont="1" applyFill="1" applyBorder="1" applyAlignment="1">
      <alignment vertical="center" textRotation="255"/>
    </xf>
    <xf numFmtId="0" fontId="30" fillId="0" borderId="34" xfId="0" applyFont="1" applyFill="1" applyBorder="1" applyAlignment="1">
      <alignment horizontal="center" vertical="center" textRotation="255"/>
    </xf>
    <xf numFmtId="0" fontId="30" fillId="0" borderId="36" xfId="0" applyFont="1" applyFill="1" applyBorder="1" applyAlignment="1">
      <alignment horizontal="center" vertical="center" textRotation="255"/>
    </xf>
    <xf numFmtId="0" fontId="30" fillId="0" borderId="38" xfId="0" applyFont="1" applyFill="1" applyBorder="1" applyAlignment="1">
      <alignment horizontal="center" vertical="center" textRotation="255"/>
    </xf>
    <xf numFmtId="0" fontId="30" fillId="0" borderId="39" xfId="0" applyFont="1" applyFill="1" applyBorder="1" applyAlignment="1">
      <alignment horizontal="center" vertical="center" textRotation="255"/>
    </xf>
    <xf numFmtId="0" fontId="30" fillId="0" borderId="40" xfId="0" applyFont="1" applyFill="1" applyBorder="1" applyAlignment="1">
      <alignment horizontal="center" vertical="center" textRotation="255"/>
    </xf>
    <xf numFmtId="0" fontId="30" fillId="0" borderId="41" xfId="0" applyFont="1" applyFill="1" applyBorder="1" applyAlignment="1">
      <alignment horizontal="center" vertical="center" textRotation="255"/>
    </xf>
    <xf numFmtId="0" fontId="30" fillId="10" borderId="110" xfId="0" applyFont="1" applyFill="1" applyBorder="1" applyAlignment="1">
      <alignment horizontal="right" vertical="center"/>
    </xf>
    <xf numFmtId="0" fontId="30" fillId="10" borderId="66" xfId="0" applyFont="1" applyFill="1" applyBorder="1" applyAlignment="1">
      <alignment horizontal="right" vertical="center"/>
    </xf>
    <xf numFmtId="0" fontId="30" fillId="8" borderId="42" xfId="0" applyFont="1" applyFill="1" applyBorder="1" applyAlignment="1">
      <alignment vertical="center" textRotation="255"/>
    </xf>
    <xf numFmtId="0" fontId="30" fillId="8" borderId="109" xfId="0" applyFont="1" applyFill="1" applyBorder="1" applyAlignment="1">
      <alignment vertical="center" textRotation="255"/>
    </xf>
    <xf numFmtId="0" fontId="30" fillId="0" borderId="25" xfId="0" applyFont="1" applyBorder="1" applyAlignment="1">
      <alignment horizontal="left" vertical="center" indent="1"/>
    </xf>
    <xf numFmtId="0" fontId="30" fillId="0" borderId="26" xfId="0" applyFont="1" applyBorder="1" applyAlignment="1">
      <alignment horizontal="left" vertical="center" indent="1"/>
    </xf>
    <xf numFmtId="0" fontId="30" fillId="0" borderId="28" xfId="0" applyFont="1" applyBorder="1" applyAlignment="1">
      <alignment horizontal="left" vertical="center" indent="1"/>
    </xf>
    <xf numFmtId="0" fontId="30" fillId="0" borderId="29" xfId="0" applyFont="1" applyBorder="1" applyAlignment="1">
      <alignment horizontal="left" vertical="center" indent="1"/>
    </xf>
    <xf numFmtId="0" fontId="30" fillId="10" borderId="40" xfId="0" applyFont="1" applyFill="1" applyBorder="1" applyAlignment="1">
      <alignment horizontal="right" vertical="center"/>
    </xf>
    <xf numFmtId="0" fontId="30" fillId="10" borderId="37" xfId="0" applyFont="1" applyFill="1" applyBorder="1" applyAlignment="1">
      <alignment horizontal="right" vertical="center"/>
    </xf>
    <xf numFmtId="0" fontId="30" fillId="0" borderId="6" xfId="0" applyFont="1" applyBorder="1" applyAlignment="1">
      <alignment vertical="center" textRotation="255"/>
    </xf>
    <xf numFmtId="0" fontId="30" fillId="0" borderId="70" xfId="0" applyFont="1" applyBorder="1" applyAlignment="1">
      <alignment vertical="center" textRotation="255"/>
    </xf>
    <xf numFmtId="0" fontId="30" fillId="0" borderId="7" xfId="0" applyFont="1" applyBorder="1" applyAlignment="1">
      <alignment horizontal="center" vertical="center" wrapText="1"/>
    </xf>
    <xf numFmtId="0" fontId="30" fillId="0" borderId="9" xfId="0" applyFont="1" applyBorder="1" applyAlignment="1">
      <alignment horizontal="center" vertical="center"/>
    </xf>
    <xf numFmtId="0" fontId="30" fillId="0" borderId="45" xfId="0" applyFont="1" applyBorder="1" applyAlignment="1">
      <alignment horizontal="center" vertical="center"/>
    </xf>
    <xf numFmtId="0" fontId="30" fillId="0" borderId="47" xfId="0" applyFont="1" applyBorder="1" applyAlignment="1">
      <alignment horizontal="center" vertical="center"/>
    </xf>
    <xf numFmtId="0" fontId="43" fillId="0" borderId="168" xfId="0" applyFont="1" applyFill="1" applyBorder="1" applyAlignment="1">
      <alignment vertical="center" wrapText="1"/>
    </xf>
    <xf numFmtId="0" fontId="43" fillId="0" borderId="44" xfId="0" applyFont="1" applyFill="1" applyBorder="1" applyAlignment="1">
      <alignment vertical="center" wrapText="1"/>
    </xf>
    <xf numFmtId="0" fontId="43" fillId="0" borderId="109" xfId="0" applyFont="1" applyFill="1" applyBorder="1" applyAlignment="1">
      <alignment vertical="center" wrapText="1"/>
    </xf>
    <xf numFmtId="0" fontId="43" fillId="0" borderId="42" xfId="0" applyFont="1" applyFill="1" applyBorder="1" applyAlignment="1">
      <alignment vertical="center" wrapText="1"/>
    </xf>
    <xf numFmtId="0" fontId="43" fillId="0" borderId="42" xfId="0" applyFont="1" applyBorder="1" applyAlignment="1">
      <alignment vertical="center" wrapText="1"/>
    </xf>
    <xf numFmtId="0" fontId="43" fillId="0" borderId="44" xfId="0" applyFont="1" applyBorder="1" applyAlignment="1">
      <alignment vertical="center" wrapText="1"/>
    </xf>
    <xf numFmtId="0" fontId="43" fillId="0" borderId="109" xfId="0" applyFont="1" applyBorder="1" applyAlignment="1">
      <alignment vertical="center" wrapText="1"/>
    </xf>
    <xf numFmtId="0" fontId="43" fillId="0" borderId="25" xfId="0" applyFont="1" applyBorder="1" applyAlignment="1">
      <alignment horizontal="left" vertical="center" indent="1"/>
    </xf>
    <xf numFmtId="0" fontId="43" fillId="0" borderId="26" xfId="0" applyFont="1" applyBorder="1" applyAlignment="1">
      <alignment horizontal="left" vertical="center" indent="1"/>
    </xf>
    <xf numFmtId="0" fontId="43" fillId="0" borderId="28" xfId="0" applyFont="1" applyBorder="1" applyAlignment="1">
      <alignment horizontal="left" vertical="center" indent="1"/>
    </xf>
    <xf numFmtId="0" fontId="43" fillId="0" borderId="29" xfId="0" applyFont="1" applyBorder="1" applyAlignment="1">
      <alignment horizontal="left" vertical="center" indent="1"/>
    </xf>
    <xf numFmtId="0" fontId="43" fillId="0" borderId="71" xfId="0" applyFont="1" applyBorder="1">
      <alignment vertical="center"/>
    </xf>
    <xf numFmtId="0" fontId="43" fillId="0" borderId="72" xfId="0" applyFont="1" applyBorder="1">
      <alignment vertical="center"/>
    </xf>
    <xf numFmtId="0" fontId="30" fillId="0" borderId="28" xfId="0" applyFont="1" applyBorder="1">
      <alignment vertical="center"/>
    </xf>
    <xf numFmtId="0" fontId="30" fillId="0" borderId="29" xfId="0" applyFont="1" applyBorder="1">
      <alignment vertical="center"/>
    </xf>
    <xf numFmtId="0" fontId="43" fillId="0" borderId="28" xfId="0" applyFont="1" applyBorder="1" applyAlignment="1">
      <alignment vertical="center" shrinkToFit="1"/>
    </xf>
    <xf numFmtId="0" fontId="43" fillId="0" borderId="29" xfId="0" applyFont="1" applyBorder="1" applyAlignment="1">
      <alignment vertical="center" shrinkToFit="1"/>
    </xf>
    <xf numFmtId="0" fontId="30" fillId="0" borderId="25" xfId="0" applyFont="1" applyBorder="1">
      <alignment vertical="center"/>
    </xf>
    <xf numFmtId="0" fontId="30" fillId="0" borderId="26" xfId="0" applyFont="1" applyBorder="1">
      <alignment vertical="center"/>
    </xf>
    <xf numFmtId="0" fontId="30" fillId="0" borderId="6" xfId="0" applyFont="1" applyBorder="1" applyAlignment="1">
      <alignment vertical="center" textRotation="255" wrapText="1"/>
    </xf>
    <xf numFmtId="0" fontId="30" fillId="0" borderId="165" xfId="0" applyFont="1" applyBorder="1">
      <alignment vertical="center"/>
    </xf>
    <xf numFmtId="0" fontId="30" fillId="0" borderId="167" xfId="0" applyFont="1" applyBorder="1">
      <alignment vertical="center"/>
    </xf>
    <xf numFmtId="0" fontId="30" fillId="0" borderId="119" xfId="0" applyFont="1" applyBorder="1" applyAlignment="1">
      <alignment vertical="center" textRotation="255"/>
    </xf>
    <xf numFmtId="0" fontId="30" fillId="0" borderId="99" xfId="0" applyFont="1" applyBorder="1" applyAlignment="1">
      <alignment horizontal="left" vertical="center" indent="1"/>
    </xf>
    <xf numFmtId="0" fontId="30" fillId="0" borderId="100" xfId="0" applyFont="1" applyBorder="1" applyAlignment="1">
      <alignment horizontal="left" vertical="center" indent="1"/>
    </xf>
    <xf numFmtId="0" fontId="30" fillId="0" borderId="71" xfId="0" applyFont="1" applyBorder="1" applyAlignment="1">
      <alignment horizontal="left" vertical="center" indent="1"/>
    </xf>
    <xf numFmtId="0" fontId="30" fillId="0" borderId="72" xfId="0" applyFont="1" applyBorder="1" applyAlignment="1">
      <alignment horizontal="left" vertical="center" indent="1"/>
    </xf>
    <xf numFmtId="0" fontId="30" fillId="0" borderId="74" xfId="0" applyFont="1" applyBorder="1">
      <alignment vertical="center"/>
    </xf>
    <xf numFmtId="0" fontId="30" fillId="0" borderId="75" xfId="0" applyFont="1" applyBorder="1">
      <alignment vertical="center"/>
    </xf>
    <xf numFmtId="0" fontId="30" fillId="3" borderId="7" xfId="0" applyFont="1" applyFill="1" applyBorder="1" applyAlignment="1" applyProtection="1">
      <alignment horizontal="center" vertical="center"/>
      <protection locked="0"/>
    </xf>
    <xf numFmtId="0" fontId="30" fillId="3" borderId="8" xfId="0" applyFont="1" applyFill="1" applyBorder="1" applyAlignment="1" applyProtection="1">
      <alignment horizontal="center" vertical="center"/>
      <protection locked="0"/>
    </xf>
    <xf numFmtId="0" fontId="30" fillId="3" borderId="9" xfId="0" applyFont="1" applyFill="1" applyBorder="1" applyAlignment="1" applyProtection="1">
      <alignment horizontal="center" vertical="center"/>
      <protection locked="0"/>
    </xf>
    <xf numFmtId="0" fontId="91" fillId="0" borderId="7" xfId="0" applyFont="1" applyBorder="1" applyAlignment="1">
      <alignment horizontal="left" vertical="center" indent="1"/>
    </xf>
    <xf numFmtId="0" fontId="91" fillId="0" borderId="8" xfId="0" applyFont="1" applyBorder="1" applyAlignment="1">
      <alignment horizontal="left" vertical="center" indent="1"/>
    </xf>
    <xf numFmtId="0" fontId="30" fillId="0" borderId="34"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111" xfId="0" applyFont="1" applyBorder="1" applyAlignment="1">
      <alignment horizontal="center" vertical="center" wrapText="1"/>
    </xf>
    <xf numFmtId="0" fontId="30" fillId="0" borderId="59" xfId="0" applyFont="1" applyBorder="1" applyAlignment="1">
      <alignment horizontal="center" vertical="center" wrapText="1"/>
    </xf>
    <xf numFmtId="0" fontId="30" fillId="0" borderId="60" xfId="0" applyFont="1" applyBorder="1" applyAlignment="1">
      <alignment horizontal="center" vertical="center" wrapText="1"/>
    </xf>
    <xf numFmtId="0" fontId="63" fillId="0" borderId="71" xfId="0" applyFont="1" applyBorder="1" applyAlignment="1">
      <alignment horizontal="left" vertical="center" indent="1"/>
    </xf>
    <xf numFmtId="0" fontId="63" fillId="0" borderId="72" xfId="0" applyFont="1" applyBorder="1" applyAlignment="1">
      <alignment horizontal="left" vertical="center" indent="1"/>
    </xf>
    <xf numFmtId="0" fontId="63" fillId="0" borderId="28" xfId="0" applyFont="1" applyBorder="1" applyAlignment="1">
      <alignment horizontal="left" vertical="center" indent="1"/>
    </xf>
    <xf numFmtId="0" fontId="63" fillId="0" borderId="29" xfId="0" applyFont="1" applyBorder="1" applyAlignment="1">
      <alignment horizontal="left" vertical="center" indent="1"/>
    </xf>
    <xf numFmtId="0" fontId="30" fillId="3" borderId="59" xfId="0" applyFont="1" applyFill="1" applyBorder="1" applyAlignment="1">
      <alignment horizontal="right" vertical="center" indent="1"/>
    </xf>
    <xf numFmtId="0" fontId="105" fillId="0" borderId="6" xfId="0" applyFont="1" applyFill="1" applyBorder="1" applyAlignment="1">
      <alignment horizontal="center" vertical="center" textRotation="255" wrapText="1"/>
    </xf>
    <xf numFmtId="0" fontId="105" fillId="0" borderId="70" xfId="0" applyFont="1" applyFill="1" applyBorder="1" applyAlignment="1">
      <alignment horizontal="center" vertical="center" textRotation="255" wrapText="1"/>
    </xf>
    <xf numFmtId="0" fontId="30" fillId="0" borderId="70" xfId="0" applyFont="1" applyBorder="1" applyAlignment="1">
      <alignment horizontal="center" vertical="center"/>
    </xf>
    <xf numFmtId="38" fontId="30" fillId="0" borderId="165" xfId="1" applyFont="1" applyBorder="1">
      <alignment vertical="center"/>
    </xf>
    <xf numFmtId="38" fontId="30" fillId="0" borderId="166" xfId="1" applyFont="1" applyBorder="1">
      <alignment vertical="center"/>
    </xf>
    <xf numFmtId="38" fontId="30" fillId="0" borderId="167" xfId="1" applyFont="1" applyBorder="1">
      <alignment vertical="center"/>
    </xf>
    <xf numFmtId="0" fontId="30" fillId="0" borderId="40" xfId="0" applyFont="1" applyBorder="1" applyAlignment="1">
      <alignment horizontal="right" vertical="center" indent="1"/>
    </xf>
    <xf numFmtId="0" fontId="30" fillId="0" borderId="37" xfId="0" applyFont="1" applyBorder="1" applyAlignment="1">
      <alignment horizontal="right" vertical="center" indent="1"/>
    </xf>
    <xf numFmtId="0" fontId="30" fillId="0" borderId="45" xfId="0" applyFont="1" applyBorder="1" applyAlignment="1">
      <alignment horizontal="left" vertical="center" indent="1"/>
    </xf>
    <xf numFmtId="0" fontId="30" fillId="0" borderId="46" xfId="0" applyFont="1" applyBorder="1" applyAlignment="1">
      <alignment horizontal="left" vertical="center" indent="1"/>
    </xf>
    <xf numFmtId="0" fontId="30" fillId="10" borderId="111" xfId="0" applyFont="1" applyFill="1" applyBorder="1" applyAlignment="1">
      <alignment horizontal="right" vertical="center"/>
    </xf>
    <xf numFmtId="0" fontId="30" fillId="10" borderId="59" xfId="0" applyFont="1" applyFill="1" applyBorder="1" applyAlignment="1">
      <alignment horizontal="right" vertical="center"/>
    </xf>
    <xf numFmtId="197" fontId="71" fillId="0" borderId="7" xfId="0" applyNumberFormat="1" applyFont="1" applyBorder="1" applyAlignment="1">
      <alignment horizontal="center" vertical="center"/>
    </xf>
    <xf numFmtId="197" fontId="71" fillId="0" borderId="9" xfId="0" applyNumberFormat="1" applyFont="1" applyBorder="1" applyAlignment="1">
      <alignment horizontal="center" vertical="center"/>
    </xf>
    <xf numFmtId="0" fontId="30" fillId="0" borderId="112" xfId="0" applyFont="1" applyBorder="1">
      <alignment vertical="center"/>
    </xf>
    <xf numFmtId="0" fontId="30" fillId="0" borderId="113" xfId="0" applyFont="1" applyBorder="1">
      <alignment vertical="center"/>
    </xf>
    <xf numFmtId="3" fontId="30" fillId="0" borderId="121" xfId="0" applyNumberFormat="1" applyFont="1" applyBorder="1" applyAlignment="1">
      <alignment horizontal="center" vertical="center" shrinkToFit="1"/>
    </xf>
    <xf numFmtId="3" fontId="30" fillId="0" borderId="122" xfId="0" applyNumberFormat="1" applyFont="1" applyBorder="1" applyAlignment="1">
      <alignment horizontal="center" vertical="center" shrinkToFit="1"/>
    </xf>
    <xf numFmtId="3" fontId="30" fillId="0" borderId="163" xfId="0" applyNumberFormat="1" applyFont="1" applyBorder="1" applyAlignment="1">
      <alignment horizontal="center" vertical="center" shrinkToFit="1"/>
    </xf>
    <xf numFmtId="3" fontId="30" fillId="0" borderId="164" xfId="0" applyNumberFormat="1" applyFont="1" applyBorder="1" applyAlignment="1">
      <alignment horizontal="center" vertical="center" shrinkToFit="1"/>
    </xf>
    <xf numFmtId="0" fontId="43" fillId="0" borderId="43" xfId="0" applyFont="1" applyBorder="1" applyAlignment="1">
      <alignment vertical="center" wrapText="1"/>
    </xf>
    <xf numFmtId="0" fontId="30" fillId="0" borderId="43" xfId="0" applyFont="1" applyBorder="1" applyAlignment="1">
      <alignment vertical="center" textRotation="255"/>
    </xf>
    <xf numFmtId="0" fontId="30" fillId="10" borderId="169" xfId="0" applyFont="1" applyFill="1" applyBorder="1" applyAlignment="1">
      <alignment horizontal="right" vertical="center"/>
    </xf>
    <xf numFmtId="0" fontId="30" fillId="10" borderId="170" xfId="0" applyFont="1" applyFill="1" applyBorder="1" applyAlignment="1">
      <alignment horizontal="right" vertical="center"/>
    </xf>
    <xf numFmtId="38" fontId="30" fillId="0" borderId="67" xfId="1" applyFont="1" applyBorder="1">
      <alignment vertical="center"/>
    </xf>
    <xf numFmtId="38" fontId="30" fillId="0" borderId="68" xfId="1" applyFont="1" applyBorder="1">
      <alignment vertical="center"/>
    </xf>
    <xf numFmtId="38" fontId="30" fillId="0" borderId="69" xfId="1" applyFont="1" applyBorder="1">
      <alignment vertical="center"/>
    </xf>
    <xf numFmtId="0" fontId="30" fillId="0" borderId="110" xfId="0" applyFont="1" applyBorder="1" applyAlignment="1">
      <alignment horizontal="right" vertical="center" indent="1"/>
    </xf>
    <xf numFmtId="0" fontId="30" fillId="0" borderId="66" xfId="0" applyFont="1" applyBorder="1" applyAlignment="1">
      <alignment horizontal="right" vertical="center" indent="1"/>
    </xf>
    <xf numFmtId="0" fontId="105" fillId="0" borderId="43" xfId="0" applyFont="1" applyFill="1" applyBorder="1" applyAlignment="1">
      <alignment horizontal="center" vertical="center" textRotation="255" wrapText="1"/>
    </xf>
    <xf numFmtId="0" fontId="30" fillId="0" borderId="109" xfId="0" applyFont="1" applyBorder="1" applyAlignment="1">
      <alignment horizontal="center" vertical="center"/>
    </xf>
    <xf numFmtId="38" fontId="30" fillId="0" borderId="112" xfId="1" applyFont="1" applyBorder="1">
      <alignment vertical="center"/>
    </xf>
    <xf numFmtId="38" fontId="30" fillId="0" borderId="172" xfId="1" applyFont="1" applyBorder="1">
      <alignment vertical="center"/>
    </xf>
    <xf numFmtId="38" fontId="30" fillId="0" borderId="113" xfId="1" applyFont="1" applyBorder="1">
      <alignment vertical="center"/>
    </xf>
    <xf numFmtId="0" fontId="98" fillId="10" borderId="76" xfId="2" applyFont="1" applyFill="1" applyBorder="1" applyAlignment="1">
      <alignment horizontal="center" vertical="center" wrapText="1"/>
    </xf>
    <xf numFmtId="0" fontId="98" fillId="10" borderId="78" xfId="2" applyFont="1" applyFill="1" applyBorder="1" applyAlignment="1">
      <alignment horizontal="center" vertical="center" wrapText="1"/>
    </xf>
    <xf numFmtId="0" fontId="98" fillId="10" borderId="81" xfId="2" applyFont="1" applyFill="1" applyBorder="1" applyAlignment="1">
      <alignment horizontal="center" vertical="center" wrapText="1"/>
    </xf>
    <xf numFmtId="0" fontId="98" fillId="10" borderId="133" xfId="2" applyFont="1" applyFill="1" applyBorder="1" applyAlignment="1">
      <alignment horizontal="center" vertical="center" wrapText="1"/>
    </xf>
    <xf numFmtId="0" fontId="98" fillId="10" borderId="130" xfId="2" applyFont="1" applyFill="1" applyBorder="1" applyAlignment="1">
      <alignment horizontal="center" vertical="center" wrapText="1"/>
    </xf>
    <xf numFmtId="0" fontId="98" fillId="10" borderId="132" xfId="2" applyFont="1" applyFill="1" applyBorder="1" applyAlignment="1">
      <alignment horizontal="center" vertical="center" wrapText="1"/>
    </xf>
    <xf numFmtId="0" fontId="83" fillId="0" borderId="0" xfId="22" applyFont="1" applyAlignment="1">
      <alignment horizontal="left" vertical="center"/>
    </xf>
    <xf numFmtId="0" fontId="85" fillId="0" borderId="6" xfId="22" applyFont="1" applyBorder="1" applyAlignment="1">
      <alignment horizontal="center" vertical="center"/>
    </xf>
    <xf numFmtId="49" fontId="126" fillId="9" borderId="43" xfId="9" applyNumberFormat="1" applyFont="1" applyFill="1" applyBorder="1" applyAlignment="1" applyProtection="1">
      <alignment horizontal="center" vertical="center" shrinkToFit="1"/>
      <protection locked="0"/>
    </xf>
    <xf numFmtId="0" fontId="119" fillId="0" borderId="0" xfId="22" applyFont="1" applyAlignment="1">
      <alignment horizontal="left" vertical="center"/>
    </xf>
    <xf numFmtId="200" fontId="98" fillId="10" borderId="48" xfId="2" applyNumberFormat="1" applyFont="1" applyFill="1" applyBorder="1" applyAlignment="1">
      <alignment horizontal="center" vertical="center" shrinkToFit="1"/>
    </xf>
    <xf numFmtId="200" fontId="98" fillId="10" borderId="49" xfId="2" applyNumberFormat="1" applyFont="1" applyFill="1" applyBorder="1" applyAlignment="1">
      <alignment horizontal="center" vertical="center" shrinkToFit="1"/>
    </xf>
    <xf numFmtId="200" fontId="98" fillId="10" borderId="64" xfId="2" applyNumberFormat="1" applyFont="1" applyFill="1" applyBorder="1" applyAlignment="1">
      <alignment horizontal="center" vertical="center" shrinkToFit="1"/>
    </xf>
    <xf numFmtId="5" fontId="98" fillId="10" borderId="77" xfId="2" applyNumberFormat="1" applyFont="1" applyFill="1" applyBorder="1" applyAlignment="1">
      <alignment horizontal="center" vertical="center"/>
    </xf>
    <xf numFmtId="5" fontId="98" fillId="10" borderId="79" xfId="2" applyNumberFormat="1" applyFont="1" applyFill="1" applyBorder="1" applyAlignment="1">
      <alignment horizontal="center" vertical="center"/>
    </xf>
    <xf numFmtId="5" fontId="98" fillId="10" borderId="82" xfId="2" applyNumberFormat="1" applyFont="1" applyFill="1" applyBorder="1" applyAlignment="1">
      <alignment horizontal="center" vertical="center"/>
    </xf>
    <xf numFmtId="49" fontId="126" fillId="9" borderId="6" xfId="9" applyNumberFormat="1" applyFont="1" applyFill="1" applyBorder="1" applyAlignment="1" applyProtection="1">
      <alignment horizontal="center" vertical="center" shrinkToFit="1"/>
      <protection locked="0"/>
    </xf>
    <xf numFmtId="0" fontId="83" fillId="7" borderId="57" xfId="22" applyFont="1" applyFill="1" applyBorder="1" applyAlignment="1">
      <alignment horizontal="center" vertical="center"/>
    </xf>
    <xf numFmtId="0" fontId="83" fillId="7" borderId="56" xfId="22" applyFont="1" applyFill="1" applyBorder="1" applyAlignment="1">
      <alignment horizontal="center" vertical="center"/>
    </xf>
    <xf numFmtId="0" fontId="83" fillId="7" borderId="61" xfId="22" applyFont="1" applyFill="1" applyBorder="1" applyAlignment="1">
      <alignment horizontal="center" vertical="center"/>
    </xf>
    <xf numFmtId="200" fontId="98" fillId="18" borderId="7" xfId="2" applyNumberFormat="1" applyFont="1" applyFill="1" applyBorder="1" applyAlignment="1">
      <alignment horizontal="center" vertical="center" shrinkToFit="1"/>
    </xf>
    <xf numFmtId="200" fontId="98" fillId="18" borderId="9" xfId="2" applyNumberFormat="1" applyFont="1" applyFill="1" applyBorder="1" applyAlignment="1">
      <alignment horizontal="center" vertical="center" shrinkToFit="1"/>
    </xf>
    <xf numFmtId="200" fontId="98" fillId="17" borderId="7" xfId="2" applyNumberFormat="1" applyFont="1" applyFill="1" applyBorder="1" applyAlignment="1">
      <alignment horizontal="center" vertical="center" shrinkToFit="1"/>
    </xf>
    <xf numFmtId="200" fontId="98" fillId="17" borderId="9" xfId="2" applyNumberFormat="1" applyFont="1" applyFill="1" applyBorder="1" applyAlignment="1">
      <alignment horizontal="center" vertical="center" shrinkToFit="1"/>
    </xf>
    <xf numFmtId="200" fontId="98" fillId="0" borderId="7" xfId="2" applyNumberFormat="1" applyFont="1" applyBorder="1" applyAlignment="1">
      <alignment horizontal="center" vertical="center" shrinkToFit="1"/>
    </xf>
    <xf numFmtId="200" fontId="98" fillId="0" borderId="9" xfId="2" applyNumberFormat="1" applyFont="1" applyBorder="1" applyAlignment="1">
      <alignment horizontal="center" vertical="center" shrinkToFit="1"/>
    </xf>
    <xf numFmtId="200" fontId="98" fillId="0" borderId="80" xfId="2" applyNumberFormat="1" applyFont="1" applyBorder="1" applyAlignment="1">
      <alignment horizontal="center" vertical="center" shrinkToFit="1"/>
    </xf>
    <xf numFmtId="200" fontId="98" fillId="0" borderId="83" xfId="2" applyNumberFormat="1" applyFont="1" applyBorder="1" applyAlignment="1">
      <alignment horizontal="center" vertical="center" shrinkToFit="1"/>
    </xf>
    <xf numFmtId="0" fontId="98" fillId="3" borderId="108" xfId="2" applyFont="1" applyFill="1" applyBorder="1" applyAlignment="1">
      <alignment horizontal="right" vertical="center" shrinkToFit="1"/>
    </xf>
    <xf numFmtId="0" fontId="98" fillId="3" borderId="125" xfId="2" applyFont="1" applyFill="1" applyBorder="1" applyAlignment="1">
      <alignment horizontal="right" vertical="center" shrinkToFit="1"/>
    </xf>
    <xf numFmtId="0" fontId="98" fillId="3" borderId="134" xfId="2" applyFont="1" applyFill="1" applyBorder="1" applyAlignment="1">
      <alignment horizontal="right" vertical="center" shrinkToFit="1"/>
    </xf>
    <xf numFmtId="0" fontId="98" fillId="13" borderId="135" xfId="2" applyFont="1" applyFill="1" applyBorder="1" applyAlignment="1">
      <alignment horizontal="center" vertical="center" shrinkToFit="1"/>
    </xf>
    <xf numFmtId="0" fontId="98" fillId="13" borderId="136" xfId="2" applyFont="1" applyFill="1" applyBorder="1" applyAlignment="1">
      <alignment horizontal="center" vertical="center" shrinkToFit="1"/>
    </xf>
    <xf numFmtId="0" fontId="98" fillId="10" borderId="77" xfId="2" applyFont="1" applyFill="1" applyBorder="1" applyAlignment="1">
      <alignment horizontal="center" vertical="center" wrapText="1"/>
    </xf>
    <xf numFmtId="0" fontId="98" fillId="10" borderId="79" xfId="2" applyFont="1" applyFill="1" applyBorder="1" applyAlignment="1">
      <alignment horizontal="center" vertical="center" wrapText="1"/>
    </xf>
    <xf numFmtId="0" fontId="98" fillId="10" borderId="82" xfId="2" applyFont="1" applyFill="1" applyBorder="1" applyAlignment="1">
      <alignment horizontal="center" vertical="center" wrapText="1"/>
    </xf>
    <xf numFmtId="0" fontId="83" fillId="8" borderId="57" xfId="22" applyFont="1" applyFill="1" applyBorder="1" applyAlignment="1">
      <alignment horizontal="center" vertical="center"/>
    </xf>
    <xf numFmtId="0" fontId="83" fillId="8" borderId="56" xfId="22" applyFont="1" applyFill="1" applyBorder="1" applyAlignment="1">
      <alignment horizontal="center" vertical="center"/>
    </xf>
    <xf numFmtId="0" fontId="83" fillId="8" borderId="61" xfId="22" applyFont="1" applyFill="1" applyBorder="1" applyAlignment="1">
      <alignment horizontal="center" vertical="center"/>
    </xf>
    <xf numFmtId="0" fontId="108" fillId="13" borderId="138" xfId="2" applyFont="1" applyFill="1" applyBorder="1" applyAlignment="1">
      <alignment horizontal="center" vertical="center" shrinkToFit="1"/>
    </xf>
    <xf numFmtId="0" fontId="108" fillId="13" borderId="124" xfId="2" applyFont="1" applyFill="1" applyBorder="1" applyAlignment="1">
      <alignment horizontal="center" vertical="center" shrinkToFit="1"/>
    </xf>
    <xf numFmtId="200" fontId="108" fillId="0" borderId="7" xfId="2" applyNumberFormat="1" applyFont="1" applyBorder="1" applyAlignment="1">
      <alignment horizontal="center" vertical="center" shrinkToFit="1"/>
    </xf>
    <xf numFmtId="200" fontId="108" fillId="0" borderId="9" xfId="2" applyNumberFormat="1" applyFont="1" applyBorder="1" applyAlignment="1">
      <alignment horizontal="center" vertical="center" shrinkToFit="1"/>
    </xf>
    <xf numFmtId="0" fontId="108" fillId="13" borderId="76" xfId="2" applyFont="1" applyFill="1" applyBorder="1" applyAlignment="1">
      <alignment horizontal="center" vertical="center" wrapText="1"/>
    </xf>
    <xf numFmtId="0" fontId="108" fillId="13" borderId="78" xfId="2" applyFont="1" applyFill="1" applyBorder="1" applyAlignment="1">
      <alignment horizontal="center" vertical="center" wrapText="1"/>
    </xf>
    <xf numFmtId="0" fontId="108" fillId="13" borderId="81" xfId="2" applyFont="1" applyFill="1" applyBorder="1" applyAlignment="1">
      <alignment horizontal="center" vertical="center" wrapText="1"/>
    </xf>
    <xf numFmtId="5" fontId="108" fillId="13" borderId="77" xfId="2" applyNumberFormat="1" applyFont="1" applyFill="1" applyBorder="1" applyAlignment="1">
      <alignment horizontal="center" vertical="center"/>
    </xf>
    <xf numFmtId="5" fontId="108" fillId="13" borderId="79" xfId="2" applyNumberFormat="1" applyFont="1" applyFill="1" applyBorder="1" applyAlignment="1">
      <alignment horizontal="center" vertical="center"/>
    </xf>
    <xf numFmtId="5" fontId="108" fillId="13" borderId="82" xfId="2" applyNumberFormat="1" applyFont="1" applyFill="1" applyBorder="1" applyAlignment="1">
      <alignment horizontal="center" vertical="center"/>
    </xf>
    <xf numFmtId="200" fontId="108" fillId="14" borderId="48" xfId="2" applyNumberFormat="1" applyFont="1" applyFill="1" applyBorder="1" applyAlignment="1">
      <alignment horizontal="center" vertical="center" shrinkToFit="1"/>
    </xf>
    <xf numFmtId="200" fontId="108" fillId="14" borderId="49" xfId="2" applyNumberFormat="1" applyFont="1" applyFill="1" applyBorder="1" applyAlignment="1">
      <alignment horizontal="center" vertical="center" shrinkToFit="1"/>
    </xf>
    <xf numFmtId="200" fontId="108" fillId="14" borderId="64" xfId="2" applyNumberFormat="1" applyFont="1" applyFill="1" applyBorder="1" applyAlignment="1">
      <alignment horizontal="center" vertical="center" shrinkToFit="1"/>
    </xf>
    <xf numFmtId="200" fontId="108" fillId="0" borderId="80" xfId="2" applyNumberFormat="1" applyFont="1" applyBorder="1" applyAlignment="1">
      <alignment horizontal="center" vertical="center" shrinkToFit="1"/>
    </xf>
    <xf numFmtId="200" fontId="108" fillId="0" borderId="83" xfId="2" applyNumberFormat="1" applyFont="1" applyBorder="1" applyAlignment="1">
      <alignment horizontal="center" vertical="center" shrinkToFit="1"/>
    </xf>
    <xf numFmtId="200" fontId="108" fillId="18" borderId="7" xfId="2" applyNumberFormat="1" applyFont="1" applyFill="1" applyBorder="1" applyAlignment="1">
      <alignment horizontal="center" vertical="center" shrinkToFit="1"/>
    </xf>
    <xf numFmtId="200" fontId="108" fillId="18" borderId="9" xfId="2" applyNumberFormat="1" applyFont="1" applyFill="1" applyBorder="1" applyAlignment="1">
      <alignment horizontal="center" vertical="center" shrinkToFit="1"/>
    </xf>
    <xf numFmtId="200" fontId="108" fillId="17" borderId="7" xfId="2" applyNumberFormat="1" applyFont="1" applyFill="1" applyBorder="1" applyAlignment="1">
      <alignment horizontal="center" vertical="center" shrinkToFit="1"/>
    </xf>
    <xf numFmtId="200" fontId="108" fillId="17" borderId="9" xfId="2" applyNumberFormat="1" applyFont="1" applyFill="1" applyBorder="1" applyAlignment="1">
      <alignment horizontal="center" vertical="center" shrinkToFit="1"/>
    </xf>
    <xf numFmtId="0" fontId="97" fillId="0" borderId="6" xfId="21" applyFont="1" applyBorder="1" applyAlignment="1">
      <alignment horizontal="center" vertical="center"/>
    </xf>
    <xf numFmtId="0" fontId="108" fillId="13" borderId="77" xfId="2" applyFont="1" applyFill="1" applyBorder="1" applyAlignment="1">
      <alignment horizontal="center" vertical="center" wrapText="1"/>
    </xf>
    <xf numFmtId="0" fontId="108" fillId="13" borderId="79" xfId="2" applyFont="1" applyFill="1" applyBorder="1" applyAlignment="1">
      <alignment horizontal="center" vertical="center" wrapText="1"/>
    </xf>
    <xf numFmtId="0" fontId="108" fillId="13" borderId="82" xfId="2" applyFont="1" applyFill="1" applyBorder="1" applyAlignment="1">
      <alignment horizontal="center" vertical="center" wrapText="1"/>
    </xf>
    <xf numFmtId="0" fontId="30" fillId="0" borderId="0" xfId="0" applyFont="1" applyAlignment="1" applyProtection="1">
      <alignment horizontal="center" vertical="center"/>
      <protection locked="0"/>
    </xf>
  </cellXfs>
  <cellStyles count="23">
    <cellStyle name="桁区切り" xfId="1" builtinId="6"/>
    <cellStyle name="桁区切り 2" xfId="4" xr:uid="{6D44879B-6DDC-4D4C-9695-0ED5C8545AC2}"/>
    <cellStyle name="桁区切り 2 2" xfId="7" xr:uid="{19487B04-C556-464B-A8D5-6C7C4EA3E26B}"/>
    <cellStyle name="桁区切り 2 2 2" xfId="9" xr:uid="{E1035E3B-662D-4284-B314-03A518B1658C}"/>
    <cellStyle name="桁区切り 2 3" xfId="18" xr:uid="{3E1DCBB4-C142-4590-A3FD-AABD126EF848}"/>
    <cellStyle name="桁区切り 3" xfId="10" xr:uid="{0674C40E-9C8A-4E1B-9250-34BDAA1D92D5}"/>
    <cellStyle name="桁区切り 5" xfId="17" xr:uid="{75258DE4-EB6C-4F97-8474-B3ACF2EEC32C}"/>
    <cellStyle name="通貨 2" xfId="11" xr:uid="{E693A4ED-AFCE-439E-895B-E16663596A27}"/>
    <cellStyle name="通貨 2 2" xfId="16" xr:uid="{6405E334-5185-4781-A145-9FD0A19BAAA4}"/>
    <cellStyle name="通貨 2 3" xfId="19" xr:uid="{0C3EF493-DF4E-4DF7-BC74-5C5A09BC1FE5}"/>
    <cellStyle name="標準" xfId="0" builtinId="0"/>
    <cellStyle name="標準 10" xfId="2" xr:uid="{12893B62-DE16-433E-8774-F3F7EBFD2523}"/>
    <cellStyle name="標準 11" xfId="14" xr:uid="{78B96891-C06D-4B06-917B-BE862BF71353}"/>
    <cellStyle name="標準 11 3" xfId="15" xr:uid="{858FEB86-5841-4FF8-A23F-E4721CDFDADE}"/>
    <cellStyle name="標準 2" xfId="5" xr:uid="{3FE95C8A-B0E1-40F3-A63F-67334443F743}"/>
    <cellStyle name="標準 2 2" xfId="6" xr:uid="{A2AC71A3-D15F-450F-A71B-64BAA056329C}"/>
    <cellStyle name="標準 3" xfId="8" xr:uid="{A334B74A-28EB-4B51-87C8-E2F6E100DA1F}"/>
    <cellStyle name="標準 4" xfId="13" xr:uid="{08BF7108-4063-4109-85AD-E3880E8936EE}"/>
    <cellStyle name="標準 4 2" xfId="20" xr:uid="{0943C84C-6B34-464F-A9D2-AD0816520C49}"/>
    <cellStyle name="標準 4 2 2" xfId="22" xr:uid="{68A8078F-81BD-4123-9A8F-809544693B54}"/>
    <cellStyle name="標準 5" xfId="21" xr:uid="{3A0655E9-C869-4C97-8755-162C619640AA}"/>
    <cellStyle name="標準 7 2" xfId="12" xr:uid="{8F6D4FD7-B0E0-4674-A64F-85BD203C0B5E}"/>
    <cellStyle name="標準 7 6" xfId="3" xr:uid="{2785C55F-24C2-4A1B-94D5-8C7BBCA59F04}"/>
  </cellStyles>
  <dxfs count="150">
    <dxf>
      <font>
        <u/>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u/>
      </font>
    </dxf>
    <dxf>
      <fill>
        <patternFill>
          <bgColor theme="5"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u/>
      </font>
    </dxf>
    <dxf>
      <fill>
        <patternFill>
          <bgColor theme="5" tint="0.79998168889431442"/>
        </patternFill>
      </fill>
    </dxf>
    <dxf>
      <fill>
        <patternFill>
          <bgColor theme="9" tint="0.79998168889431442"/>
        </patternFill>
      </fill>
    </dxf>
    <dxf>
      <font>
        <u/>
      </font>
    </dxf>
    <dxf>
      <font>
        <u/>
      </font>
    </dxf>
    <dxf>
      <font>
        <u/>
      </font>
    </dxf>
    <dxf>
      <font>
        <u/>
      </font>
    </dxf>
    <dxf>
      <fill>
        <patternFill>
          <bgColor rgb="FFFFCC99"/>
        </patternFill>
      </fill>
    </dxf>
    <dxf>
      <font>
        <u/>
      </font>
    </dxf>
    <dxf>
      <font>
        <u/>
      </font>
    </dxf>
    <dxf>
      <font>
        <u/>
      </font>
    </dxf>
    <dxf>
      <font>
        <u/>
      </font>
    </dxf>
    <dxf>
      <font>
        <u/>
      </font>
    </dxf>
    <dxf>
      <font>
        <u/>
      </font>
    </dxf>
    <dxf>
      <font>
        <u/>
      </font>
    </dxf>
    <dxf>
      <fill>
        <patternFill>
          <bgColor rgb="FFFFCC99"/>
        </patternFill>
      </fill>
    </dxf>
    <dxf>
      <font>
        <u/>
      </font>
    </dxf>
    <dxf>
      <font>
        <u/>
      </font>
    </dxf>
    <dxf>
      <font>
        <u/>
      </font>
    </dxf>
    <dxf>
      <font>
        <u/>
      </font>
    </dxf>
    <dxf>
      <font>
        <u/>
      </font>
    </dxf>
    <dxf>
      <font>
        <u/>
      </font>
    </dxf>
    <dxf>
      <font>
        <u/>
      </font>
    </dxf>
    <dxf>
      <fill>
        <patternFill>
          <bgColor rgb="FFFFCC99"/>
        </patternFill>
      </fill>
    </dxf>
    <dxf>
      <font>
        <u/>
      </font>
    </dxf>
    <dxf>
      <font>
        <u/>
      </font>
    </dxf>
    <dxf>
      <font>
        <u/>
      </font>
    </dxf>
    <dxf>
      <font>
        <u/>
      </font>
    </dxf>
    <dxf>
      <font>
        <u/>
      </font>
    </dxf>
    <dxf>
      <font>
        <u/>
      </font>
    </dxf>
    <dxf>
      <font>
        <u/>
      </font>
    </dxf>
    <dxf>
      <fill>
        <patternFill>
          <bgColor rgb="FFFFCC99"/>
        </patternFill>
      </fill>
    </dxf>
    <dxf>
      <font>
        <u/>
      </font>
    </dxf>
    <dxf>
      <font>
        <u/>
      </font>
    </dxf>
    <dxf>
      <font>
        <u/>
      </font>
    </dxf>
    <dxf>
      <font>
        <color rgb="FF5F5F5F"/>
      </font>
    </dxf>
    <dxf>
      <font>
        <u/>
      </font>
    </dxf>
    <dxf>
      <fill>
        <patternFill>
          <bgColor rgb="FFFFCC99"/>
        </patternFill>
      </fill>
    </dxf>
    <dxf>
      <fill>
        <patternFill>
          <bgColor rgb="FF808080"/>
        </patternFill>
      </fill>
    </dxf>
    <dxf>
      <fill>
        <patternFill>
          <bgColor rgb="FF808080"/>
        </patternFill>
      </fill>
    </dxf>
    <dxf>
      <fill>
        <patternFill>
          <bgColor rgb="FF808080"/>
        </patternFill>
      </fill>
    </dxf>
    <dxf>
      <fill>
        <patternFill>
          <bgColor rgb="FF808080"/>
        </patternFill>
      </fill>
    </dxf>
    <dxf>
      <font>
        <u/>
      </font>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DDDDDD"/>
        </patternFill>
      </fill>
    </dxf>
    <dxf>
      <fill>
        <patternFill>
          <bgColor rgb="FFFFCC99"/>
        </patternFill>
      </fill>
    </dxf>
    <dxf>
      <fill>
        <patternFill>
          <bgColor rgb="FFDDDDDD"/>
        </patternFill>
      </fill>
    </dxf>
    <dxf>
      <font>
        <color rgb="FF0000FF"/>
      </font>
    </dxf>
    <dxf>
      <font>
        <color rgb="FFFF0000"/>
      </font>
    </dxf>
    <dxf>
      <fill>
        <patternFill>
          <bgColor rgb="FF808080"/>
        </patternFill>
      </fill>
    </dxf>
    <dxf>
      <fill>
        <patternFill>
          <bgColor rgb="FF808080"/>
        </patternFill>
      </fill>
    </dxf>
    <dxf>
      <font>
        <u/>
      </font>
    </dxf>
    <dxf>
      <font>
        <color rgb="FF808080"/>
      </font>
      <fill>
        <patternFill>
          <bgColor rgb="FF808080"/>
        </patternFill>
      </fill>
    </dxf>
    <dxf>
      <numFmt numFmtId="207" formatCode="yyyy&quot; 年  &quot;_0m&quot; 月  &quot;_0d&quot; 日&quot;"/>
    </dxf>
    <dxf>
      <numFmt numFmtId="208" formatCode="yyyy&quot; 年  &quot;_0m&quot; 月  &quot;dd&quot; 日&quot;"/>
    </dxf>
    <dxf>
      <numFmt numFmtId="209" formatCode="yyyy&quot; 年  &quot;mm&quot; 月  &quot;_0d&quot; 日&quot;"/>
    </dxf>
    <dxf>
      <numFmt numFmtId="210" formatCode="yyyy&quot; 年  &quot;mm&quot; 月  &quot;dd&quot; 日&quot;"/>
    </dxf>
    <dxf>
      <font>
        <color rgb="FF808080"/>
      </font>
      <fill>
        <patternFill>
          <bgColor rgb="FF808080"/>
        </patternFill>
      </fill>
    </dxf>
    <dxf>
      <font>
        <u/>
      </font>
    </dxf>
    <dxf>
      <font>
        <color rgb="FF5F5F5F"/>
      </font>
    </dxf>
    <dxf>
      <fill>
        <patternFill>
          <bgColor theme="5" tint="0.79998168889431442"/>
        </patternFill>
      </fill>
    </dxf>
    <dxf>
      <border>
        <left style="thin">
          <color auto="1"/>
        </left>
        <right style="thin">
          <color auto="1"/>
        </right>
        <top style="thin">
          <color auto="1"/>
        </top>
        <bottom style="thin">
          <color auto="1"/>
        </bottom>
        <vertical/>
        <horizontal/>
      </border>
    </dxf>
    <dxf>
      <fill>
        <patternFill>
          <bgColor rgb="FFDDDDDD"/>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theme="0"/>
        </patternFill>
      </fill>
    </dxf>
    <dxf>
      <font>
        <u/>
      </font>
    </dxf>
    <dxf>
      <font>
        <color rgb="FF5F5F5F"/>
      </font>
    </dxf>
    <dxf>
      <font>
        <color rgb="FF808080"/>
      </font>
      <fill>
        <patternFill>
          <bgColor rgb="FF808080"/>
        </patternFill>
      </fill>
    </dxf>
    <dxf>
      <fill>
        <patternFill>
          <bgColor theme="5" tint="0.79998168889431442"/>
        </patternFill>
      </fill>
    </dxf>
    <dxf>
      <fill>
        <patternFill>
          <bgColor rgb="FFCCFFCC"/>
        </patternFill>
      </fill>
    </dxf>
    <dxf>
      <fill>
        <patternFill>
          <bgColor rgb="FFFFFF9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808080"/>
        </patternFill>
      </fill>
    </dxf>
    <dxf>
      <fill>
        <patternFill>
          <bgColor theme="5" tint="0.79998168889431442"/>
        </patternFill>
      </fill>
    </dxf>
    <dxf>
      <fill>
        <patternFill>
          <bgColor rgb="FF808080"/>
        </patternFill>
      </fill>
    </dxf>
    <dxf>
      <fill>
        <patternFill>
          <bgColor theme="5" tint="0.79998168889431442"/>
        </patternFill>
      </fill>
    </dxf>
    <dxf>
      <font>
        <color rgb="FF5F5F5F"/>
      </font>
    </dxf>
    <dxf>
      <fill>
        <patternFill>
          <bgColor theme="5" tint="0.79998168889431442"/>
        </patternFill>
      </fill>
    </dxf>
    <dxf>
      <font>
        <color rgb="FF808080"/>
      </font>
      <fill>
        <patternFill>
          <bgColor rgb="FF808080"/>
        </patternFill>
      </fill>
    </dxf>
    <dxf>
      <font>
        <color rgb="FF808080"/>
      </font>
      <fill>
        <patternFill>
          <bgColor rgb="FF808080"/>
        </patternFill>
      </fill>
    </dxf>
    <dxf>
      <font>
        <u/>
        <color theme="1"/>
      </font>
    </dxf>
    <dxf>
      <font>
        <color rgb="FF808080"/>
      </font>
    </dxf>
    <dxf>
      <border>
        <bottom style="thin">
          <color auto="1"/>
        </bottom>
        <vertical/>
        <horizontal/>
      </border>
    </dxf>
    <dxf>
      <font>
        <color theme="0"/>
      </font>
    </dxf>
    <dxf>
      <border>
        <bottom style="thin">
          <color auto="1"/>
        </bottom>
        <vertical/>
        <horizontal/>
      </border>
    </dxf>
    <dxf>
      <border>
        <bottom style="thin">
          <color auto="1"/>
        </bottom>
        <vertical/>
        <horizontal/>
      </border>
    </dxf>
    <dxf>
      <font>
        <color theme="1"/>
      </font>
    </dxf>
    <dxf>
      <font>
        <color theme="1"/>
      </font>
    </dxf>
    <dxf>
      <font>
        <color theme="1"/>
      </font>
      <fill>
        <patternFill>
          <bgColor theme="0"/>
        </patternFill>
      </fill>
    </dxf>
    <dxf>
      <font>
        <color rgb="FF5F5F5F"/>
      </font>
    </dxf>
    <dxf>
      <numFmt numFmtId="207" formatCode="yyyy&quot; 年  &quot;_0m&quot; 月  &quot;_0d&quot; 日&quot;"/>
    </dxf>
    <dxf>
      <numFmt numFmtId="208" formatCode="yyyy&quot; 年  &quot;_0m&quot; 月  &quot;dd&quot; 日&quot;"/>
    </dxf>
    <dxf>
      <numFmt numFmtId="209" formatCode="yyyy&quot; 年  &quot;mm&quot; 月  &quot;_0d&quot; 日&quot;"/>
    </dxf>
    <dxf>
      <numFmt numFmtId="210" formatCode="yyyy&quot; 年  &quot;mm&quot; 月  &quot;dd&quot; 日&quot;"/>
    </dxf>
    <dxf>
      <font>
        <color rgb="FF5F5F5F"/>
      </font>
    </dxf>
    <dxf>
      <fill>
        <patternFill>
          <bgColor theme="5" tint="0.79998168889431442"/>
        </patternFill>
      </fill>
    </dxf>
    <dxf>
      <border>
        <left style="thin">
          <color auto="1"/>
        </left>
        <right style="thin">
          <color auto="1"/>
        </right>
        <top style="thin">
          <color auto="1"/>
        </top>
        <bottom style="thin">
          <color auto="1"/>
        </bottom>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font>
        <color rgb="FFFF000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FF0000"/>
      </font>
    </dxf>
    <dxf>
      <border>
        <left style="thin">
          <color auto="1"/>
        </left>
        <right style="thin">
          <color auto="1"/>
        </right>
        <top style="thin">
          <color auto="1"/>
        </top>
        <bottom style="thin">
          <color auto="1"/>
        </bottom>
        <vertical/>
        <horizontal/>
      </border>
    </dxf>
    <dxf>
      <font>
        <color rgb="FF808080"/>
      </font>
      <fill>
        <patternFill>
          <bgColor rgb="FF808080"/>
        </patternFill>
      </fill>
    </dxf>
    <dxf>
      <font>
        <color rgb="FF808080"/>
      </font>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ont>
        <color rgb="FF5F5F5F"/>
      </font>
    </dxf>
    <dxf>
      <font>
        <color rgb="FF808080"/>
      </font>
      <fill>
        <patternFill>
          <bgColor rgb="FF808080"/>
        </patternFill>
      </fill>
    </dxf>
    <dxf>
      <fill>
        <patternFill>
          <bgColor rgb="FF808080"/>
        </patternFill>
      </fill>
    </dxf>
    <dxf>
      <fill>
        <patternFill>
          <bgColor theme="5" tint="0.79998168889431442"/>
        </patternFill>
      </fill>
    </dxf>
    <dxf>
      <fill>
        <patternFill>
          <bgColor rgb="FFFF0000"/>
        </patternFill>
      </fill>
    </dxf>
    <dxf>
      <fill>
        <patternFill>
          <bgColor rgb="FF808080"/>
        </patternFill>
      </fill>
    </dxf>
  </dxfs>
  <tableStyles count="0" defaultTableStyle="TableStyleMedium2" defaultPivotStyle="PivotStyleLight16"/>
  <colors>
    <mruColors>
      <color rgb="FF808080"/>
      <color rgb="FF5F5F5F"/>
      <color rgb="FFFF0000"/>
      <color rgb="FFCDF4CD"/>
      <color rgb="FFFFFF99"/>
      <color rgb="FFDDDDDD"/>
      <color rgb="FFFF9999"/>
      <color rgb="FFEAEAEA"/>
      <color rgb="FFF8F8F8"/>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Radio" firstButton="1" fmlaLink="$F$30"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F$12" lockText="1" noThreeD="1"/>
</file>

<file path=xl/ctrlProps/ctrlProp5.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5</xdr:col>
      <xdr:colOff>312964</xdr:colOff>
      <xdr:row>11</xdr:row>
      <xdr:rowOff>1</xdr:rowOff>
    </xdr:from>
    <xdr:to>
      <xdr:col>5</xdr:col>
      <xdr:colOff>852964</xdr:colOff>
      <xdr:row>11</xdr:row>
      <xdr:rowOff>288001</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463143" y="3170465"/>
          <a:ext cx="540000" cy="28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ja-JP" altLang="en-US" sz="1400" b="0">
              <a:solidFill>
                <a:sysClr val="windowText" lastClr="000000"/>
              </a:solidFill>
              <a:latin typeface="Yu Gothic UI" panose="020B0500000000000000" pitchFamily="50" charset="-128"/>
              <a:ea typeface="Yu Gothic UI" panose="020B0500000000000000" pitchFamily="50" charset="-128"/>
            </a:rPr>
            <a:t>分譲</a:t>
          </a:r>
        </a:p>
      </xdr:txBody>
    </xdr:sp>
    <xdr:clientData/>
  </xdr:twoCellAnchor>
  <xdr:twoCellAnchor>
    <xdr:from>
      <xdr:col>6</xdr:col>
      <xdr:colOff>326568</xdr:colOff>
      <xdr:row>11</xdr:row>
      <xdr:rowOff>0</xdr:rowOff>
    </xdr:from>
    <xdr:to>
      <xdr:col>6</xdr:col>
      <xdr:colOff>866568</xdr:colOff>
      <xdr:row>11</xdr:row>
      <xdr:rowOff>288000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5987139" y="3170464"/>
          <a:ext cx="540000" cy="28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ja-JP" altLang="en-US" sz="1400" b="0">
              <a:solidFill>
                <a:sysClr val="windowText" lastClr="000000"/>
              </a:solidFill>
              <a:latin typeface="Yu Gothic UI" panose="020B0500000000000000" pitchFamily="50" charset="-128"/>
              <a:ea typeface="Yu Gothic UI" panose="020B0500000000000000" pitchFamily="50" charset="-128"/>
            </a:rPr>
            <a:t>賃貸</a:t>
          </a:r>
        </a:p>
      </xdr:txBody>
    </xdr:sp>
    <xdr:clientData/>
  </xdr:twoCellAnchor>
  <mc:AlternateContent xmlns:mc="http://schemas.openxmlformats.org/markup-compatibility/2006">
    <mc:Choice xmlns:a14="http://schemas.microsoft.com/office/drawing/2010/main" Requires="a14">
      <xdr:twoCellAnchor editAs="oneCell">
        <xdr:from>
          <xdr:col>5</xdr:col>
          <xdr:colOff>104775</xdr:colOff>
          <xdr:row>11</xdr:row>
          <xdr:rowOff>47625</xdr:rowOff>
        </xdr:from>
        <xdr:to>
          <xdr:col>5</xdr:col>
          <xdr:colOff>904875</xdr:colOff>
          <xdr:row>11</xdr:row>
          <xdr:rowOff>295275</xdr:rowOff>
        </xdr:to>
        <xdr:sp macro="" textlink="">
          <xdr:nvSpPr>
            <xdr:cNvPr id="29708" name="Option Button 12" hidden="1">
              <a:extLst>
                <a:ext uri="{63B3BB69-23CF-44E3-9099-C40C66FF867C}">
                  <a14:compatExt spid="_x0000_s29708"/>
                </a:ext>
                <a:ext uri="{FF2B5EF4-FFF2-40B4-BE49-F238E27FC236}">
                  <a16:creationId xmlns:a16="http://schemas.microsoft.com/office/drawing/2014/main" id="{00000000-0008-0000-00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11</xdr:row>
          <xdr:rowOff>47625</xdr:rowOff>
        </xdr:from>
        <xdr:to>
          <xdr:col>6</xdr:col>
          <xdr:colOff>914400</xdr:colOff>
          <xdr:row>11</xdr:row>
          <xdr:rowOff>295275</xdr:rowOff>
        </xdr:to>
        <xdr:sp macro="" textlink="">
          <xdr:nvSpPr>
            <xdr:cNvPr id="29709" name="Option Button 13" hidden="1">
              <a:extLst>
                <a:ext uri="{63B3BB69-23CF-44E3-9099-C40C66FF867C}">
                  <a14:compatExt spid="_x0000_s29709"/>
                </a:ext>
                <a:ext uri="{FF2B5EF4-FFF2-40B4-BE49-F238E27FC236}">
                  <a16:creationId xmlns:a16="http://schemas.microsoft.com/office/drawing/2014/main" id="{00000000-0008-0000-00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187777</xdr:colOff>
      <xdr:row>28</xdr:row>
      <xdr:rowOff>251740</xdr:rowOff>
    </xdr:from>
    <xdr:to>
      <xdr:col>7</xdr:col>
      <xdr:colOff>326702</xdr:colOff>
      <xdr:row>29</xdr:row>
      <xdr:rowOff>317204</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848348" y="9041954"/>
          <a:ext cx="1336354" cy="324000"/>
          <a:chOff x="4269918" y="9041954"/>
          <a:chExt cx="1336354" cy="324000"/>
        </a:xfrm>
      </xdr:grpSpPr>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603185" y="9041954"/>
            <a:ext cx="1003087" cy="32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600" b="1">
                <a:solidFill>
                  <a:sysClr val="windowText" lastClr="000000"/>
                </a:solidFill>
                <a:latin typeface="Yu Gothic UI" panose="020B0500000000000000" pitchFamily="50" charset="-128"/>
                <a:ea typeface="Yu Gothic UI" panose="020B0500000000000000" pitchFamily="50" charset="-128"/>
              </a:rPr>
              <a:t>個人申請</a:t>
            </a:r>
          </a:p>
        </xdr:txBody>
      </xdr:sp>
      <mc:AlternateContent xmlns:mc="http://schemas.openxmlformats.org/markup-compatibility/2006">
        <mc:Choice xmlns:a14="http://schemas.microsoft.com/office/drawing/2010/main" Requires="a14">
          <xdr:sp macro="" textlink="">
            <xdr:nvSpPr>
              <xdr:cNvPr id="29697" name="Option Butto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4269918" y="9121311"/>
                <a:ext cx="1203709"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139807</xdr:colOff>
      <xdr:row>28</xdr:row>
      <xdr:rowOff>251740</xdr:rowOff>
    </xdr:from>
    <xdr:to>
      <xdr:col>5</xdr:col>
      <xdr:colOff>1491562</xdr:colOff>
      <xdr:row>29</xdr:row>
      <xdr:rowOff>317204</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4289986" y="9041954"/>
          <a:ext cx="1351755" cy="324000"/>
          <a:chOff x="5963665" y="9041954"/>
          <a:chExt cx="1351755" cy="324000"/>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312333" y="9041954"/>
            <a:ext cx="1003087" cy="32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600" b="1">
                <a:solidFill>
                  <a:sysClr val="windowText" lastClr="000000"/>
                </a:solidFill>
                <a:latin typeface="Yu Gothic UI" panose="020B0500000000000000" pitchFamily="50" charset="-128"/>
                <a:ea typeface="Yu Gothic UI" panose="020B0500000000000000" pitchFamily="50" charset="-128"/>
              </a:rPr>
              <a:t>法人申請</a:t>
            </a:r>
          </a:p>
        </xdr:txBody>
      </xdr:sp>
      <mc:AlternateContent xmlns:mc="http://schemas.openxmlformats.org/markup-compatibility/2006">
        <mc:Choice xmlns:a14="http://schemas.microsoft.com/office/drawing/2010/main" Requires="a14">
          <xdr:sp macro="" textlink="">
            <xdr:nvSpPr>
              <xdr:cNvPr id="29698" name="Option Button 2" hidden="1">
                <a:extLst>
                  <a:ext uri="{63B3BB69-23CF-44E3-9099-C40C66FF867C}">
                    <a14:compatExt spid="_x0000_s29698"/>
                  </a:ext>
                  <a:ext uri="{FF2B5EF4-FFF2-40B4-BE49-F238E27FC236}">
                    <a16:creationId xmlns:a16="http://schemas.microsoft.com/office/drawing/2014/main" id="{00000000-0008-0000-0000-000002740000}"/>
                  </a:ext>
                </a:extLst>
              </xdr:cNvPr>
              <xdr:cNvSpPr/>
            </xdr:nvSpPr>
            <xdr:spPr bwMode="auto">
              <a:xfrm>
                <a:off x="5963665" y="9113324"/>
                <a:ext cx="1203705"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5</xdr:col>
          <xdr:colOff>9525</xdr:colOff>
          <xdr:row>11</xdr:row>
          <xdr:rowOff>0</xdr:rowOff>
        </xdr:from>
        <xdr:to>
          <xdr:col>8</xdr:col>
          <xdr:colOff>0</xdr:colOff>
          <xdr:row>12</xdr:row>
          <xdr:rowOff>0</xdr:rowOff>
        </xdr:to>
        <xdr:sp macro="" textlink="">
          <xdr:nvSpPr>
            <xdr:cNvPr id="29707" name="Group Box 11" hidden="1">
              <a:extLst>
                <a:ext uri="{63B3BB69-23CF-44E3-9099-C40C66FF867C}">
                  <a14:compatExt spid="_x0000_s29707"/>
                </a:ext>
                <a:ext uri="{FF2B5EF4-FFF2-40B4-BE49-F238E27FC236}">
                  <a16:creationId xmlns:a16="http://schemas.microsoft.com/office/drawing/2014/main" id="{00000000-0008-0000-0000-00000B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642316</xdr:colOff>
      <xdr:row>6</xdr:row>
      <xdr:rowOff>33095</xdr:rowOff>
    </xdr:from>
    <xdr:to>
      <xdr:col>14</xdr:col>
      <xdr:colOff>250034</xdr:colOff>
      <xdr:row>56</xdr:row>
      <xdr:rowOff>207822</xdr:rowOff>
    </xdr:to>
    <xdr:pic>
      <xdr:nvPicPr>
        <xdr:cNvPr id="2" name="図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rot="5400000">
          <a:off x="4445902" y="-1865491"/>
          <a:ext cx="13163363" cy="20354900"/>
        </a:xfrm>
        <a:prstGeom prst="rect">
          <a:avLst/>
        </a:prstGeom>
      </xdr:spPr>
    </xdr:pic>
    <xdr:clientData/>
  </xdr:twoCellAnchor>
  <xdr:twoCellAnchor>
    <xdr:from>
      <xdr:col>4</xdr:col>
      <xdr:colOff>1121114</xdr:colOff>
      <xdr:row>10</xdr:row>
      <xdr:rowOff>210294</xdr:rowOff>
    </xdr:from>
    <xdr:to>
      <xdr:col>14</xdr:col>
      <xdr:colOff>496044</xdr:colOff>
      <xdr:row>26</xdr:row>
      <xdr:rowOff>248767</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11979614" y="2946567"/>
          <a:ext cx="9471430" cy="4194836"/>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800" b="1">
              <a:latin typeface="Yu Gothic UI" panose="020B0500000000000000" pitchFamily="50" charset="-128"/>
              <a:ea typeface="Yu Gothic UI" panose="020B0500000000000000" pitchFamily="50" charset="-128"/>
            </a:rPr>
            <a:t>・レイアウトは自由ですが、下記事項は必ず作成すること。</a:t>
          </a:r>
          <a:endParaRPr kumimoji="1" lang="en-US" altLang="ja-JP" sz="1800" b="1">
            <a:latin typeface="Yu Gothic UI" panose="020B0500000000000000" pitchFamily="50" charset="-128"/>
            <a:ea typeface="Yu Gothic UI" panose="020B0500000000000000" pitchFamily="50" charset="-128"/>
          </a:endParaRPr>
        </a:p>
        <a:p>
          <a:pPr algn="l"/>
          <a:r>
            <a:rPr kumimoji="1" lang="ja-JP" altLang="en-US" sz="1800" b="1">
              <a:latin typeface="Yu Gothic UI" panose="020B0500000000000000" pitchFamily="50" charset="-128"/>
              <a:ea typeface="Yu Gothic UI" panose="020B0500000000000000" pitchFamily="50" charset="-128"/>
            </a:rPr>
            <a:t>　</a:t>
          </a:r>
          <a:r>
            <a:rPr kumimoji="1" lang="en-US" altLang="ja-JP" sz="1800" b="1">
              <a:latin typeface="Yu Gothic UI" panose="020B0500000000000000" pitchFamily="50" charset="-128"/>
              <a:ea typeface="Yu Gothic UI" panose="020B0500000000000000" pitchFamily="50" charset="-128"/>
            </a:rPr>
            <a:t>【</a:t>
          </a:r>
          <a:r>
            <a:rPr kumimoji="1" lang="ja-JP" altLang="en-US" sz="1800" b="1">
              <a:latin typeface="Yu Gothic UI" panose="020B0500000000000000" pitchFamily="50" charset="-128"/>
              <a:ea typeface="Yu Gothic UI" panose="020B0500000000000000" pitchFamily="50" charset="-128"/>
            </a:rPr>
            <a:t>事業全体を示すシステム概念図</a:t>
          </a:r>
          <a:r>
            <a:rPr kumimoji="1" lang="en-US" altLang="ja-JP" sz="1800" b="1">
              <a:latin typeface="Yu Gothic UI" panose="020B0500000000000000" pitchFamily="50" charset="-128"/>
              <a:ea typeface="Yu Gothic UI" panose="020B0500000000000000" pitchFamily="50" charset="-128"/>
            </a:rPr>
            <a:t>】</a:t>
          </a:r>
        </a:p>
        <a:p>
          <a:pPr algn="l"/>
          <a:r>
            <a:rPr kumimoji="1" lang="ja-JP" altLang="en-US" sz="1800" b="1">
              <a:latin typeface="Yu Gothic UI" panose="020B0500000000000000" pitchFamily="50" charset="-128"/>
              <a:ea typeface="Yu Gothic UI" panose="020B0500000000000000" pitchFamily="50" charset="-128"/>
            </a:rPr>
            <a:t>　 事業全体の概要を示す概念図を作成すること。</a:t>
          </a:r>
          <a:endParaRPr kumimoji="1" lang="en-US" altLang="ja-JP" sz="1800" b="1">
            <a:latin typeface="Yu Gothic UI" panose="020B0500000000000000" pitchFamily="50" charset="-128"/>
            <a:ea typeface="Yu Gothic UI" panose="020B0500000000000000" pitchFamily="50" charset="-128"/>
          </a:endParaRPr>
        </a:p>
        <a:p>
          <a:pPr algn="l"/>
          <a:r>
            <a:rPr kumimoji="1" lang="ja-JP" altLang="en-US" sz="1800" b="1">
              <a:latin typeface="Yu Gothic UI" panose="020B0500000000000000" pitchFamily="50" charset="-128"/>
              <a:ea typeface="Yu Gothic UI" panose="020B0500000000000000" pitchFamily="50" charset="-128"/>
            </a:rPr>
            <a:t>　</a:t>
          </a:r>
          <a:r>
            <a:rPr kumimoji="1" lang="en-US" altLang="ja-JP" sz="1800" b="1">
              <a:latin typeface="Yu Gothic UI" panose="020B0500000000000000" pitchFamily="50" charset="-128"/>
              <a:ea typeface="Yu Gothic UI" panose="020B0500000000000000" pitchFamily="50" charset="-128"/>
            </a:rPr>
            <a:t>【</a:t>
          </a:r>
          <a:r>
            <a:rPr kumimoji="1" lang="ja-JP" altLang="en-US" sz="1800" b="1">
              <a:latin typeface="Yu Gothic UI" panose="020B0500000000000000" pitchFamily="50" charset="-128"/>
              <a:ea typeface="Yu Gothic UI" panose="020B0500000000000000" pitchFamily="50" charset="-128"/>
            </a:rPr>
            <a:t>外観写真、または外観パース</a:t>
          </a:r>
          <a:r>
            <a:rPr kumimoji="1" lang="en-US" altLang="ja-JP" sz="1800" b="1">
              <a:latin typeface="Yu Gothic UI" panose="020B0500000000000000" pitchFamily="50" charset="-128"/>
              <a:ea typeface="Yu Gothic UI" panose="020B0500000000000000" pitchFamily="50" charset="-128"/>
            </a:rPr>
            <a:t>】</a:t>
          </a:r>
        </a:p>
        <a:p>
          <a:pPr algn="l"/>
          <a:r>
            <a:rPr kumimoji="1" lang="ja-JP" altLang="en-US" sz="1800" b="1">
              <a:latin typeface="Yu Gothic UI" panose="020B0500000000000000" pitchFamily="50" charset="-128"/>
              <a:ea typeface="Yu Gothic UI" panose="020B0500000000000000" pitchFamily="50" charset="-128"/>
            </a:rPr>
            <a:t>　 外観写真、または外観パースを添付すること。</a:t>
          </a:r>
          <a:endParaRPr kumimoji="1" lang="en-US" altLang="ja-JP" sz="1800" b="1">
            <a:latin typeface="Yu Gothic UI" panose="020B0500000000000000" pitchFamily="50" charset="-128"/>
            <a:ea typeface="Yu Gothic UI" panose="020B0500000000000000" pitchFamily="50" charset="-128"/>
          </a:endParaRPr>
        </a:p>
        <a:p>
          <a:pPr algn="l"/>
          <a:endParaRPr kumimoji="1" lang="en-US" altLang="ja-JP" sz="1800" b="1">
            <a:latin typeface="Yu Gothic UI" panose="020B0500000000000000" pitchFamily="50" charset="-128"/>
            <a:ea typeface="Yu Gothic UI" panose="020B0500000000000000" pitchFamily="50" charset="-128"/>
          </a:endParaRPr>
        </a:p>
        <a:p>
          <a:pPr algn="l"/>
          <a:r>
            <a:rPr kumimoji="1" lang="en-US" altLang="ja-JP" sz="1800" b="1">
              <a:latin typeface="Yu Gothic UI" panose="020B0500000000000000" pitchFamily="50" charset="-128"/>
              <a:ea typeface="Yu Gothic UI" panose="020B0500000000000000" pitchFamily="50" charset="-128"/>
            </a:rPr>
            <a:t>※</a:t>
          </a:r>
          <a:r>
            <a:rPr kumimoji="1" lang="ja-JP" altLang="en-US" sz="1800" b="1">
              <a:latin typeface="Yu Gothic UI" panose="020B0500000000000000" pitchFamily="50" charset="-128"/>
              <a:ea typeface="Yu Gothic UI" panose="020B0500000000000000" pitchFamily="50" charset="-128"/>
            </a:rPr>
            <a:t>作成例は事例であり、補助対象の可否を示すものではないので注意すること。</a:t>
          </a:r>
          <a:endParaRPr kumimoji="1" lang="en-US" altLang="ja-JP" sz="1800" b="1">
            <a:latin typeface="Yu Gothic UI" panose="020B0500000000000000" pitchFamily="50" charset="-128"/>
            <a:ea typeface="Yu Gothic UI" panose="020B0500000000000000" pitchFamily="50" charset="-128"/>
          </a:endParaRPr>
        </a:p>
        <a:p>
          <a:pPr algn="l"/>
          <a:r>
            <a:rPr kumimoji="1" lang="en-US" altLang="ja-JP" sz="1800" b="1">
              <a:latin typeface="Yu Gothic UI" panose="020B0500000000000000" pitchFamily="50" charset="-128"/>
              <a:ea typeface="Yu Gothic UI" panose="020B0500000000000000" pitchFamily="50" charset="-128"/>
            </a:rPr>
            <a:t>※</a:t>
          </a:r>
          <a:r>
            <a:rPr kumimoji="1" lang="ja-JP" altLang="en-US" sz="1800" b="1">
              <a:latin typeface="Yu Gothic UI" panose="020B0500000000000000" pitchFamily="50" charset="-128"/>
              <a:ea typeface="Yu Gothic UI" panose="020B0500000000000000" pitchFamily="50" charset="-128"/>
            </a:rPr>
            <a:t>補助対象設備は赤でマーキングしてください。複数年度の場合は、</a:t>
          </a:r>
          <a:endParaRPr kumimoji="1" lang="en-US" altLang="ja-JP" sz="1800" b="1">
            <a:latin typeface="Yu Gothic UI" panose="020B0500000000000000" pitchFamily="50" charset="-128"/>
            <a:ea typeface="Yu Gothic UI" panose="020B0500000000000000" pitchFamily="50" charset="-128"/>
          </a:endParaRPr>
        </a:p>
        <a:p>
          <a:pPr algn="l"/>
          <a:r>
            <a:rPr kumimoji="1" lang="ja-JP" altLang="en-US" sz="1800" b="1">
              <a:latin typeface="Yu Gothic UI" panose="020B0500000000000000" pitchFamily="50" charset="-128"/>
              <a:ea typeface="Yu Gothic UI" panose="020B0500000000000000" pitchFamily="50" charset="-128"/>
            </a:rPr>
            <a:t>　１年目：赤、２年目：青、３年目：緑、４年目：オレンジ</a:t>
          </a:r>
          <a:r>
            <a:rPr kumimoji="1" lang="ja-JP" altLang="ja-JP" sz="1800" b="1">
              <a:solidFill>
                <a:schemeClr val="lt1"/>
              </a:solidFill>
              <a:effectLst/>
              <a:latin typeface="+mn-lt"/>
              <a:ea typeface="+mn-ea"/>
              <a:cs typeface="+mn-cs"/>
            </a:rPr>
            <a:t>、</a:t>
          </a:r>
          <a:r>
            <a:rPr kumimoji="1" lang="ja-JP" altLang="en-US" sz="1800" b="1">
              <a:solidFill>
                <a:schemeClr val="lt1"/>
              </a:solidFill>
              <a:effectLst/>
              <a:latin typeface="+mn-lt"/>
              <a:ea typeface="+mn-ea"/>
              <a:cs typeface="+mn-cs"/>
            </a:rPr>
            <a:t>５</a:t>
          </a:r>
          <a:r>
            <a:rPr kumimoji="1" lang="ja-JP" altLang="ja-JP" sz="1800" b="1">
              <a:solidFill>
                <a:schemeClr val="lt1"/>
              </a:solidFill>
              <a:effectLst/>
              <a:latin typeface="+mn-lt"/>
              <a:ea typeface="+mn-ea"/>
              <a:cs typeface="+mn-cs"/>
            </a:rPr>
            <a:t>年目：</a:t>
          </a:r>
          <a:r>
            <a:rPr kumimoji="1" lang="ja-JP" altLang="en-US" sz="1800" b="1">
              <a:solidFill>
                <a:schemeClr val="lt1"/>
              </a:solidFill>
              <a:effectLst/>
              <a:latin typeface="+mn-lt"/>
              <a:ea typeface="+mn-ea"/>
              <a:cs typeface="+mn-cs"/>
            </a:rPr>
            <a:t>紫</a:t>
          </a:r>
          <a:r>
            <a:rPr kumimoji="1" lang="ja-JP" altLang="en-US" sz="1800" b="1">
              <a:latin typeface="Yu Gothic UI" panose="020B0500000000000000" pitchFamily="50" charset="-128"/>
              <a:ea typeface="Yu Gothic UI" panose="020B0500000000000000" pitchFamily="50" charset="-128"/>
            </a:rPr>
            <a:t>　でマーキングすること。</a:t>
          </a:r>
        </a:p>
      </xdr:txBody>
    </xdr:sp>
    <xdr:clientData/>
  </xdr:twoCellAnchor>
  <xdr:twoCellAnchor>
    <xdr:from>
      <xdr:col>2</xdr:col>
      <xdr:colOff>4260274</xdr:colOff>
      <xdr:row>32</xdr:row>
      <xdr:rowOff>190498</xdr:rowOff>
    </xdr:from>
    <xdr:to>
      <xdr:col>6</xdr:col>
      <xdr:colOff>396704</xdr:colOff>
      <xdr:row>41</xdr:row>
      <xdr:rowOff>228971</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6338456" y="8641771"/>
          <a:ext cx="9471430" cy="2376427"/>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ctr" anchorCtr="1"/>
        <a:lstStyle/>
        <a:p>
          <a:pPr algn="l"/>
          <a:r>
            <a:rPr kumimoji="1" lang="en-US" altLang="ja-JP" sz="3200" b="1">
              <a:latin typeface="Yu Gothic UI" panose="020B0500000000000000" pitchFamily="50" charset="-128"/>
              <a:ea typeface="Yu Gothic UI" panose="020B0500000000000000" pitchFamily="50" charset="-128"/>
            </a:rPr>
            <a:t>(</a:t>
          </a:r>
          <a:r>
            <a:rPr kumimoji="1" lang="ja-JP" altLang="en-US" sz="3200" b="1">
              <a:latin typeface="Yu Gothic UI" panose="020B0500000000000000" pitchFamily="50" charset="-128"/>
              <a:ea typeface="Yu Gothic UI" panose="020B0500000000000000" pitchFamily="50" charset="-128"/>
            </a:rPr>
            <a:t>注</a:t>
          </a:r>
          <a:r>
            <a:rPr kumimoji="1" lang="en-US" altLang="ja-JP" sz="3200" b="1">
              <a:latin typeface="Yu Gothic UI" panose="020B0500000000000000" pitchFamily="50" charset="-128"/>
              <a:ea typeface="Yu Gothic UI" panose="020B0500000000000000" pitchFamily="50" charset="-128"/>
            </a:rPr>
            <a:t>)</a:t>
          </a:r>
        </a:p>
        <a:p>
          <a:pPr algn="l"/>
          <a:r>
            <a:rPr kumimoji="1" lang="ja-JP" altLang="en-US" sz="3200" b="1">
              <a:latin typeface="Yu Gothic UI" panose="020B0500000000000000" pitchFamily="50" charset="-128"/>
              <a:ea typeface="Yu Gothic UI" panose="020B0500000000000000" pitchFamily="50" charset="-128"/>
            </a:rPr>
            <a:t>作成した図を貼り付けする際は、この図を削除すること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60</xdr:col>
      <xdr:colOff>0</xdr:colOff>
      <xdr:row>16</xdr:row>
      <xdr:rowOff>0</xdr:rowOff>
    </xdr:from>
    <xdr:to>
      <xdr:col>66</xdr:col>
      <xdr:colOff>295064</xdr:colOff>
      <xdr:row>24</xdr:row>
      <xdr:rowOff>1</xdr:rowOff>
    </xdr:to>
    <xdr:grpSp>
      <xdr:nvGrpSpPr>
        <xdr:cNvPr id="8" name="グループ化 7">
          <a:extLst>
            <a:ext uri="{FF2B5EF4-FFF2-40B4-BE49-F238E27FC236}">
              <a16:creationId xmlns:a16="http://schemas.microsoft.com/office/drawing/2014/main" id="{00000000-0008-0000-1000-000008000000}"/>
            </a:ext>
          </a:extLst>
        </xdr:cNvPr>
        <xdr:cNvGrpSpPr/>
      </xdr:nvGrpSpPr>
      <xdr:grpSpPr>
        <a:xfrm>
          <a:off x="56823429" y="4408714"/>
          <a:ext cx="4377206" cy="2394858"/>
          <a:chOff x="11138646" y="46403559"/>
          <a:chExt cx="3608295" cy="1020329"/>
        </a:xfrm>
      </xdr:grpSpPr>
      <xdr:sp macro="" textlink="">
        <xdr:nvSpPr>
          <xdr:cNvPr id="9" name="テキスト ボックス 8">
            <a:extLst>
              <a:ext uri="{FF2B5EF4-FFF2-40B4-BE49-F238E27FC236}">
                <a16:creationId xmlns:a16="http://schemas.microsoft.com/office/drawing/2014/main" id="{00000000-0008-0000-1000-000009000000}"/>
              </a:ext>
            </a:extLst>
          </xdr:cNvPr>
          <xdr:cNvSpPr txBox="1"/>
        </xdr:nvSpPr>
        <xdr:spPr>
          <a:xfrm>
            <a:off x="11586882" y="46403559"/>
            <a:ext cx="3160059" cy="10203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　小計・合計・集計欄の</a:t>
            </a:r>
          </a:p>
          <a:p>
            <a:r>
              <a:rPr kumimoji="1" lang="ja-JP" altLang="en-US" sz="1400" b="1">
                <a:solidFill>
                  <a:srgbClr val="FF0000"/>
                </a:solidFill>
              </a:rPr>
              <a:t>　　　数式に影響が出るため</a:t>
            </a:r>
          </a:p>
          <a:p>
            <a:r>
              <a:rPr kumimoji="1" lang="ja-JP" altLang="en-US" sz="1400" b="1">
                <a:solidFill>
                  <a:srgbClr val="FF0000"/>
                </a:solidFill>
              </a:rPr>
              <a:t>　　　行を追加する場合には、</a:t>
            </a:r>
          </a:p>
          <a:p>
            <a:r>
              <a:rPr kumimoji="1" lang="ja-JP" altLang="en-US" sz="1400" b="1">
                <a:solidFill>
                  <a:srgbClr val="FF0000"/>
                </a:solidFill>
              </a:rPr>
              <a:t>　　　項目の先頭や最後ではなく、</a:t>
            </a:r>
          </a:p>
          <a:p>
            <a:r>
              <a:rPr kumimoji="1" lang="ja-JP" altLang="en-US" sz="1400" b="1">
                <a:solidFill>
                  <a:srgbClr val="FF0000"/>
                </a:solidFill>
              </a:rPr>
              <a:t>　　　中程で行の追加をすること</a:t>
            </a:r>
          </a:p>
        </xdr:txBody>
      </xdr:sp>
      <xdr:sp macro="" textlink="">
        <xdr:nvSpPr>
          <xdr:cNvPr id="10" name="右中かっこ 9">
            <a:extLst>
              <a:ext uri="{FF2B5EF4-FFF2-40B4-BE49-F238E27FC236}">
                <a16:creationId xmlns:a16="http://schemas.microsoft.com/office/drawing/2014/main" id="{00000000-0008-0000-1000-00000A000000}"/>
              </a:ext>
            </a:extLst>
          </xdr:cNvPr>
          <xdr:cNvSpPr/>
        </xdr:nvSpPr>
        <xdr:spPr>
          <a:xfrm>
            <a:off x="11138646" y="46429667"/>
            <a:ext cx="392205" cy="548280"/>
          </a:xfrm>
          <a:prstGeom prst="rightBrace">
            <a:avLst>
              <a:gd name="adj1" fmla="val 19177"/>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60</xdr:col>
      <xdr:colOff>0</xdr:colOff>
      <xdr:row>16</xdr:row>
      <xdr:rowOff>0</xdr:rowOff>
    </xdr:from>
    <xdr:to>
      <xdr:col>66</xdr:col>
      <xdr:colOff>295063</xdr:colOff>
      <xdr:row>29</xdr:row>
      <xdr:rowOff>1</xdr:rowOff>
    </xdr:to>
    <xdr:grpSp>
      <xdr:nvGrpSpPr>
        <xdr:cNvPr id="8" name="グループ化 7">
          <a:extLst>
            <a:ext uri="{FF2B5EF4-FFF2-40B4-BE49-F238E27FC236}">
              <a16:creationId xmlns:a16="http://schemas.microsoft.com/office/drawing/2014/main" id="{00000000-0008-0000-1100-000008000000}"/>
            </a:ext>
          </a:extLst>
        </xdr:cNvPr>
        <xdr:cNvGrpSpPr/>
      </xdr:nvGrpSpPr>
      <xdr:grpSpPr>
        <a:xfrm>
          <a:off x="56823429" y="4408714"/>
          <a:ext cx="4377205" cy="3891644"/>
          <a:chOff x="11138646" y="46403559"/>
          <a:chExt cx="3608295" cy="1020329"/>
        </a:xfrm>
      </xdr:grpSpPr>
      <xdr:sp macro="" textlink="">
        <xdr:nvSpPr>
          <xdr:cNvPr id="9" name="テキスト ボックス 8">
            <a:extLst>
              <a:ext uri="{FF2B5EF4-FFF2-40B4-BE49-F238E27FC236}">
                <a16:creationId xmlns:a16="http://schemas.microsoft.com/office/drawing/2014/main" id="{00000000-0008-0000-1100-000009000000}"/>
              </a:ext>
            </a:extLst>
          </xdr:cNvPr>
          <xdr:cNvSpPr txBox="1"/>
        </xdr:nvSpPr>
        <xdr:spPr>
          <a:xfrm>
            <a:off x="11586882" y="46403559"/>
            <a:ext cx="3160059" cy="10203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　小計・合計・集計欄の</a:t>
            </a:r>
          </a:p>
          <a:p>
            <a:r>
              <a:rPr kumimoji="1" lang="ja-JP" altLang="en-US" sz="1400" b="1">
                <a:solidFill>
                  <a:srgbClr val="FF0000"/>
                </a:solidFill>
              </a:rPr>
              <a:t>　　　数式に影響が出るため</a:t>
            </a:r>
          </a:p>
          <a:p>
            <a:r>
              <a:rPr kumimoji="1" lang="ja-JP" altLang="en-US" sz="1400" b="1">
                <a:solidFill>
                  <a:srgbClr val="FF0000"/>
                </a:solidFill>
              </a:rPr>
              <a:t>　　　行を追加する場合には、</a:t>
            </a:r>
          </a:p>
          <a:p>
            <a:r>
              <a:rPr kumimoji="1" lang="ja-JP" altLang="en-US" sz="1400" b="1">
                <a:solidFill>
                  <a:srgbClr val="FF0000"/>
                </a:solidFill>
              </a:rPr>
              <a:t>　　　項目の先頭や最後ではなく、</a:t>
            </a:r>
          </a:p>
          <a:p>
            <a:r>
              <a:rPr kumimoji="1" lang="ja-JP" altLang="en-US" sz="1400" b="1">
                <a:solidFill>
                  <a:srgbClr val="FF0000"/>
                </a:solidFill>
              </a:rPr>
              <a:t>　　　中程で行の追加をすること</a:t>
            </a:r>
          </a:p>
        </xdr:txBody>
      </xdr:sp>
      <xdr:sp macro="" textlink="">
        <xdr:nvSpPr>
          <xdr:cNvPr id="10" name="右中かっこ 9">
            <a:extLst>
              <a:ext uri="{FF2B5EF4-FFF2-40B4-BE49-F238E27FC236}">
                <a16:creationId xmlns:a16="http://schemas.microsoft.com/office/drawing/2014/main" id="{00000000-0008-0000-1100-00000A000000}"/>
              </a:ext>
            </a:extLst>
          </xdr:cNvPr>
          <xdr:cNvSpPr/>
        </xdr:nvSpPr>
        <xdr:spPr>
          <a:xfrm>
            <a:off x="11138646" y="46429667"/>
            <a:ext cx="392205" cy="548280"/>
          </a:xfrm>
          <a:prstGeom prst="rightBrace">
            <a:avLst>
              <a:gd name="adj1" fmla="val 19177"/>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121227</xdr:colOff>
      <xdr:row>16</xdr:row>
      <xdr:rowOff>20</xdr:rowOff>
    </xdr:from>
    <xdr:to>
      <xdr:col>17</xdr:col>
      <xdr:colOff>416290</xdr:colOff>
      <xdr:row>24</xdr:row>
      <xdr:rowOff>21</xdr:rowOff>
    </xdr:to>
    <xdr:grpSp>
      <xdr:nvGrpSpPr>
        <xdr:cNvPr id="2" name="グループ化 1">
          <a:extLst>
            <a:ext uri="{FF2B5EF4-FFF2-40B4-BE49-F238E27FC236}">
              <a16:creationId xmlns:a16="http://schemas.microsoft.com/office/drawing/2014/main" id="{00000000-0008-0000-1200-000002000000}"/>
            </a:ext>
          </a:extLst>
        </xdr:cNvPr>
        <xdr:cNvGrpSpPr/>
      </xdr:nvGrpSpPr>
      <xdr:grpSpPr>
        <a:xfrm>
          <a:off x="10381013" y="4435949"/>
          <a:ext cx="4377206" cy="2394858"/>
          <a:chOff x="11138646" y="46403559"/>
          <a:chExt cx="3608295" cy="1020329"/>
        </a:xfrm>
      </xdr:grpSpPr>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11586882" y="46403559"/>
            <a:ext cx="3160059" cy="10203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　小計・合計・集計欄の</a:t>
            </a:r>
          </a:p>
          <a:p>
            <a:r>
              <a:rPr kumimoji="1" lang="ja-JP" altLang="en-US" sz="1400" b="1">
                <a:solidFill>
                  <a:srgbClr val="FF0000"/>
                </a:solidFill>
              </a:rPr>
              <a:t>　　　数式に影響が出るため</a:t>
            </a:r>
          </a:p>
          <a:p>
            <a:r>
              <a:rPr kumimoji="1" lang="ja-JP" altLang="en-US" sz="1400" b="1">
                <a:solidFill>
                  <a:srgbClr val="FF0000"/>
                </a:solidFill>
              </a:rPr>
              <a:t>　　　行を追加する場合には、</a:t>
            </a:r>
          </a:p>
          <a:p>
            <a:r>
              <a:rPr kumimoji="1" lang="ja-JP" altLang="en-US" sz="1400" b="1">
                <a:solidFill>
                  <a:srgbClr val="FF0000"/>
                </a:solidFill>
              </a:rPr>
              <a:t>　　　項目の先頭や最後ではなく、</a:t>
            </a:r>
          </a:p>
          <a:p>
            <a:r>
              <a:rPr kumimoji="1" lang="ja-JP" altLang="en-US" sz="1400" b="1">
                <a:solidFill>
                  <a:srgbClr val="FF0000"/>
                </a:solidFill>
              </a:rPr>
              <a:t>　　　中程で行の追加をすること</a:t>
            </a:r>
          </a:p>
        </xdr:txBody>
      </xdr:sp>
      <xdr:sp macro="" textlink="">
        <xdr:nvSpPr>
          <xdr:cNvPr id="4" name="右中かっこ 3">
            <a:extLst>
              <a:ext uri="{FF2B5EF4-FFF2-40B4-BE49-F238E27FC236}">
                <a16:creationId xmlns:a16="http://schemas.microsoft.com/office/drawing/2014/main" id="{00000000-0008-0000-1200-000004000000}"/>
              </a:ext>
            </a:extLst>
          </xdr:cNvPr>
          <xdr:cNvSpPr/>
        </xdr:nvSpPr>
        <xdr:spPr>
          <a:xfrm>
            <a:off x="11138646" y="46429667"/>
            <a:ext cx="392205" cy="548280"/>
          </a:xfrm>
          <a:prstGeom prst="rightBrace">
            <a:avLst>
              <a:gd name="adj1" fmla="val 19177"/>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174625</xdr:colOff>
      <xdr:row>13</xdr:row>
      <xdr:rowOff>47626</xdr:rowOff>
    </xdr:from>
    <xdr:to>
      <xdr:col>31</xdr:col>
      <xdr:colOff>596231</xdr:colOff>
      <xdr:row>53</xdr:row>
      <xdr:rowOff>174626</xdr:rowOff>
    </xdr:to>
    <xdr:pic>
      <xdr:nvPicPr>
        <xdr:cNvPr id="6" name="図 5">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625" y="3556001"/>
          <a:ext cx="21106731" cy="1092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544285</xdr:colOff>
      <xdr:row>7</xdr:row>
      <xdr:rowOff>40823</xdr:rowOff>
    </xdr:from>
    <xdr:to>
      <xdr:col>17</xdr:col>
      <xdr:colOff>547035</xdr:colOff>
      <xdr:row>9</xdr:row>
      <xdr:rowOff>65782</xdr:rowOff>
    </xdr:to>
    <xdr:sp macro="" textlink="">
      <xdr:nvSpPr>
        <xdr:cNvPr id="4" name="正方形/長方形 3">
          <a:extLst>
            <a:ext uri="{FF2B5EF4-FFF2-40B4-BE49-F238E27FC236}">
              <a16:creationId xmlns:a16="http://schemas.microsoft.com/office/drawing/2014/main" id="{00000000-0008-0000-1400-000004000000}"/>
            </a:ext>
          </a:extLst>
        </xdr:cNvPr>
        <xdr:cNvSpPr/>
      </xdr:nvSpPr>
      <xdr:spPr>
        <a:xfrm>
          <a:off x="8942160" y="1929948"/>
          <a:ext cx="2733250" cy="564709"/>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latin typeface="メイリオ" panose="020B0604030504040204" pitchFamily="50" charset="-128"/>
              <a:ea typeface="メイリオ" panose="020B0604030504040204" pitchFamily="50" charset="-128"/>
            </a:rPr>
            <a:t>記入例</a:t>
          </a:r>
        </a:p>
      </xdr:txBody>
    </xdr:sp>
    <xdr:clientData/>
  </xdr:twoCellAnchor>
  <xdr:twoCellAnchor>
    <xdr:from>
      <xdr:col>18</xdr:col>
      <xdr:colOff>15875</xdr:colOff>
      <xdr:row>3</xdr:row>
      <xdr:rowOff>0</xdr:rowOff>
    </xdr:from>
    <xdr:to>
      <xdr:col>31</xdr:col>
      <xdr:colOff>426312</xdr:colOff>
      <xdr:row>13</xdr:row>
      <xdr:rowOff>15895</xdr:rowOff>
    </xdr:to>
    <xdr:sp macro="" textlink="">
      <xdr:nvSpPr>
        <xdr:cNvPr id="7" name="正方形/長方形 6">
          <a:extLst>
            <a:ext uri="{FF2B5EF4-FFF2-40B4-BE49-F238E27FC236}">
              <a16:creationId xmlns:a16="http://schemas.microsoft.com/office/drawing/2014/main" id="{00000000-0008-0000-1400-000007000000}"/>
            </a:ext>
          </a:extLst>
        </xdr:cNvPr>
        <xdr:cNvSpPr/>
      </xdr:nvSpPr>
      <xdr:spPr>
        <a:xfrm>
          <a:off x="11826875" y="809625"/>
          <a:ext cx="9284562" cy="271464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rgbClr val="FF0000"/>
              </a:solidFill>
              <a:latin typeface="メイリオ" panose="020B0604030504040204" pitchFamily="50" charset="-128"/>
              <a:ea typeface="メイリオ" panose="020B0604030504040204" pitchFamily="50" charset="-128"/>
            </a:rPr>
            <a:t>■複数年度事業の場合、すべての年度の予定しているスケジュールを明示すること。</a:t>
          </a:r>
          <a:endParaRPr kumimoji="1" lang="en-US" altLang="ja-JP" sz="1800">
            <a:solidFill>
              <a:srgbClr val="FF0000"/>
            </a:solidFill>
            <a:latin typeface="メイリオ" panose="020B0604030504040204" pitchFamily="50" charset="-128"/>
            <a:ea typeface="メイリオ" panose="020B0604030504040204" pitchFamily="50" charset="-128"/>
          </a:endParaRPr>
        </a:p>
        <a:p>
          <a:pPr algn="l"/>
          <a:r>
            <a:rPr kumimoji="1" lang="ja-JP" altLang="en-US" sz="1800">
              <a:solidFill>
                <a:srgbClr val="FF0000"/>
              </a:solidFill>
              <a:latin typeface="メイリオ" panose="020B0604030504040204" pitchFamily="50" charset="-128"/>
              <a:ea typeface="メイリオ" panose="020B0604030504040204" pitchFamily="50" charset="-128"/>
            </a:rPr>
            <a:t>■各年度の「補助事業開始予定日」「補助事業完了予定日」「完了実績報告予定日」を明示すること。</a:t>
          </a:r>
          <a:endParaRPr kumimoji="1" lang="en-US" altLang="ja-JP" sz="1800">
            <a:solidFill>
              <a:srgbClr val="FF0000"/>
            </a:solidFill>
            <a:latin typeface="メイリオ" panose="020B0604030504040204" pitchFamily="50" charset="-128"/>
            <a:ea typeface="メイリオ" panose="020B0604030504040204" pitchFamily="50" charset="-128"/>
          </a:endParaRPr>
        </a:p>
        <a:p>
          <a:pPr algn="l"/>
          <a:r>
            <a:rPr kumimoji="1" lang="ja-JP" altLang="en-US" sz="1800">
              <a:solidFill>
                <a:srgbClr val="FF0000"/>
              </a:solidFill>
              <a:latin typeface="メイリオ" panose="020B0604030504040204" pitchFamily="50" charset="-128"/>
              <a:ea typeface="メイリオ" panose="020B0604030504040204" pitchFamily="50" charset="-128"/>
            </a:rPr>
            <a:t>■「</a:t>
          </a:r>
          <a:r>
            <a:rPr kumimoji="1" lang="en-US" altLang="ja-JP" sz="1800">
              <a:solidFill>
                <a:srgbClr val="FF0000"/>
              </a:solidFill>
              <a:latin typeface="メイリオ" panose="020B0604030504040204" pitchFamily="50" charset="-128"/>
              <a:ea typeface="メイリオ" panose="020B0604030504040204" pitchFamily="50" charset="-128"/>
            </a:rPr>
            <a:t>BELS</a:t>
          </a:r>
          <a:r>
            <a:rPr kumimoji="1" lang="ja-JP" altLang="en-US" sz="1800">
              <a:solidFill>
                <a:srgbClr val="FF0000"/>
              </a:solidFill>
              <a:latin typeface="メイリオ" panose="020B0604030504040204" pitchFamily="50" charset="-128"/>
              <a:ea typeface="メイリオ" panose="020B0604030504040204" pitchFamily="50" charset="-128"/>
            </a:rPr>
            <a:t>評価書取得予定日」を明示すること。（採択初年度に取得必須）</a:t>
          </a:r>
          <a:endParaRPr kumimoji="1" lang="en-US" altLang="ja-JP" sz="1800">
            <a:solidFill>
              <a:srgbClr val="FF0000"/>
            </a:solidFill>
            <a:latin typeface="メイリオ" panose="020B0604030504040204" pitchFamily="50" charset="-128"/>
            <a:ea typeface="メイリオ" panose="020B0604030504040204" pitchFamily="50" charset="-128"/>
          </a:endParaRPr>
        </a:p>
        <a:p>
          <a:pPr algn="l"/>
          <a:r>
            <a:rPr kumimoji="1" lang="ja-JP" altLang="en-US" sz="1800">
              <a:solidFill>
                <a:srgbClr val="FF0000"/>
              </a:solidFill>
              <a:latin typeface="メイリオ" panose="020B0604030504040204" pitchFamily="50" charset="-128"/>
              <a:ea typeface="メイリオ" panose="020B0604030504040204" pitchFamily="50" charset="-128"/>
            </a:rPr>
            <a:t>■</a:t>
          </a:r>
          <a:r>
            <a:rPr kumimoji="1" lang="en-US" altLang="ja-JP" sz="1800">
              <a:solidFill>
                <a:srgbClr val="FF0000"/>
              </a:solidFill>
              <a:latin typeface="メイリオ" panose="020B0604030504040204" pitchFamily="50" charset="-128"/>
              <a:ea typeface="メイリオ" panose="020B0604030504040204" pitchFamily="50" charset="-128"/>
            </a:rPr>
            <a:t>【</a:t>
          </a:r>
          <a:r>
            <a:rPr kumimoji="1" lang="ja-JP" altLang="en-US" sz="1800">
              <a:solidFill>
                <a:srgbClr val="FF0000"/>
              </a:solidFill>
              <a:latin typeface="メイリオ" panose="020B0604030504040204" pitchFamily="50" charset="-128"/>
              <a:ea typeface="メイリオ" panose="020B0604030504040204" pitchFamily="50" charset="-128"/>
            </a:rPr>
            <a:t>分譲集合住宅の場合</a:t>
          </a:r>
          <a:r>
            <a:rPr kumimoji="1" lang="en-US" altLang="ja-JP" sz="1800">
              <a:solidFill>
                <a:srgbClr val="FF0000"/>
              </a:solidFill>
              <a:latin typeface="メイリオ" panose="020B0604030504040204" pitchFamily="50" charset="-128"/>
              <a:ea typeface="メイリオ" panose="020B0604030504040204" pitchFamily="50" charset="-128"/>
            </a:rPr>
            <a:t>】</a:t>
          </a:r>
          <a:r>
            <a:rPr kumimoji="1" lang="ja-JP" altLang="en-US" sz="1800">
              <a:solidFill>
                <a:srgbClr val="FF0000"/>
              </a:solidFill>
              <a:latin typeface="メイリオ" panose="020B0604030504040204" pitchFamily="50" charset="-128"/>
              <a:ea typeface="メイリオ" panose="020B0604030504040204" pitchFamily="50" charset="-128"/>
            </a:rPr>
            <a:t>購入予定者への引渡し開始予定日を明示すること。</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設備工事（共有部）</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外構工事</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クリーニング</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広告宣伝</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endParaRPr kumimoji="1" lang="en-US" altLang="ja-JP" sz="1800">
            <a:solidFill>
              <a:srgbClr val="FF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7.bin"/><Relationship Id="rId4" Type="http://schemas.openxmlformats.org/officeDocument/2006/relationships/comments" Target="../comments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18.bin"/><Relationship Id="rId4" Type="http://schemas.openxmlformats.org/officeDocument/2006/relationships/comments" Target="../comments4.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ADE49-F843-4E04-B92E-0D84B9B5F08C}">
  <sheetPr codeName="Sheet1">
    <tabColor theme="0"/>
    <pageSetUpPr autoPageBreaks="0"/>
  </sheetPr>
  <dimension ref="A2:M195"/>
  <sheetViews>
    <sheetView showGridLines="0" tabSelected="1" zoomScale="70" zoomScaleNormal="70" workbookViewId="0">
      <selection activeCell="F32" sqref="F32:H32"/>
    </sheetView>
  </sheetViews>
  <sheetFormatPr defaultRowHeight="20.25" outlineLevelRow="3"/>
  <cols>
    <col min="1" max="2" width="2.625" style="2" customWidth="1"/>
    <col min="3" max="3" width="12.625" style="2" customWidth="1"/>
    <col min="4" max="4" width="10.625" style="2" customWidth="1"/>
    <col min="5" max="5" width="25.625" style="2" customWidth="1"/>
    <col min="6" max="6" width="19.875" style="6" customWidth="1"/>
    <col min="7" max="7" width="15.625" style="2" customWidth="1"/>
    <col min="8" max="8" width="25.625" style="2" customWidth="1"/>
    <col min="9" max="9" width="1.625" style="2" customWidth="1"/>
    <col min="10" max="10" width="110.625" style="2" customWidth="1"/>
    <col min="11" max="16384" width="9" style="2"/>
  </cols>
  <sheetData>
    <row r="2" spans="2:11" ht="25.5">
      <c r="B2" s="626" t="s">
        <v>671</v>
      </c>
      <c r="C2" s="626"/>
      <c r="D2" s="627" t="s">
        <v>668</v>
      </c>
      <c r="E2" s="627"/>
      <c r="F2" s="628" t="s">
        <v>669</v>
      </c>
      <c r="G2" s="628"/>
      <c r="H2" s="177"/>
      <c r="I2" s="177"/>
      <c r="J2" s="177"/>
      <c r="K2" s="177"/>
    </row>
    <row r="3" spans="2:11">
      <c r="B3" s="178" t="s">
        <v>583</v>
      </c>
      <c r="C3" s="178"/>
      <c r="D3" s="178"/>
      <c r="E3" s="178"/>
      <c r="F3" s="178"/>
      <c r="G3" s="178"/>
      <c r="H3" s="178"/>
      <c r="I3" s="178"/>
      <c r="J3" s="178"/>
      <c r="K3" s="178"/>
    </row>
    <row r="4" spans="2:11">
      <c r="B4" s="178" t="s">
        <v>351</v>
      </c>
      <c r="C4" s="178"/>
      <c r="D4" s="178"/>
      <c r="E4" s="178"/>
      <c r="F4" s="178"/>
      <c r="G4" s="178"/>
      <c r="H4" s="178"/>
      <c r="I4" s="178"/>
      <c r="J4" s="178"/>
      <c r="K4" s="178"/>
    </row>
    <row r="5" spans="2:11">
      <c r="B5" s="2" t="s">
        <v>363</v>
      </c>
      <c r="F5" s="2"/>
      <c r="G5" s="12" t="s">
        <v>909</v>
      </c>
      <c r="H5" s="586" t="s">
        <v>924</v>
      </c>
    </row>
    <row r="6" spans="2:11">
      <c r="B6" s="179" t="s">
        <v>344</v>
      </c>
      <c r="C6" s="179"/>
      <c r="D6" s="179"/>
      <c r="E6" s="179"/>
      <c r="F6" s="179"/>
      <c r="G6" s="12" t="s">
        <v>910</v>
      </c>
      <c r="H6" s="586" t="s">
        <v>925</v>
      </c>
      <c r="I6" s="179"/>
      <c r="J6" s="179"/>
      <c r="K6" s="179"/>
    </row>
    <row r="7" spans="2:11">
      <c r="F7" s="2"/>
      <c r="G7" s="12" t="s">
        <v>911</v>
      </c>
      <c r="H7" s="586" t="s">
        <v>926</v>
      </c>
    </row>
    <row r="8" spans="2:11">
      <c r="B8" s="178" t="s">
        <v>352</v>
      </c>
      <c r="C8" s="178"/>
      <c r="D8" s="178"/>
      <c r="E8" s="178"/>
      <c r="F8" s="178"/>
      <c r="G8" s="12" t="s">
        <v>912</v>
      </c>
      <c r="H8" s="586" t="s">
        <v>927</v>
      </c>
      <c r="I8" s="178"/>
      <c r="J8" s="178"/>
      <c r="K8" s="178"/>
    </row>
    <row r="9" spans="2:11">
      <c r="B9" s="178" t="s">
        <v>353</v>
      </c>
      <c r="C9" s="178"/>
      <c r="D9" s="178"/>
      <c r="E9" s="178"/>
      <c r="F9" s="178"/>
      <c r="G9" s="12" t="s">
        <v>923</v>
      </c>
      <c r="H9" s="586" t="s">
        <v>928</v>
      </c>
      <c r="I9" s="178"/>
      <c r="J9" s="178"/>
      <c r="K9" s="178"/>
    </row>
    <row r="10" spans="2:11">
      <c r="C10" s="635" t="s">
        <v>346</v>
      </c>
      <c r="D10" s="731"/>
      <c r="E10" s="731"/>
      <c r="F10" s="731"/>
      <c r="G10" s="731"/>
      <c r="H10" s="731"/>
      <c r="I10" s="180"/>
      <c r="J10" s="74" t="s">
        <v>405</v>
      </c>
    </row>
    <row r="11" spans="2:11" ht="40.5">
      <c r="B11" s="10" t="s">
        <v>645</v>
      </c>
      <c r="C11" s="638" t="s">
        <v>0</v>
      </c>
      <c r="D11" s="639" t="s">
        <v>1</v>
      </c>
      <c r="E11" s="640"/>
      <c r="F11" s="719" t="s">
        <v>854</v>
      </c>
      <c r="G11" s="720"/>
      <c r="H11" s="303" t="str">
        <f>D2</f>
        <v>超高層ＺＥＨ－Ｍ実証事業</v>
      </c>
      <c r="J11" s="189" t="s">
        <v>795</v>
      </c>
    </row>
    <row r="12" spans="2:11" ht="25.5">
      <c r="B12" s="10"/>
      <c r="C12" s="638"/>
      <c r="D12" s="639" t="s">
        <v>864</v>
      </c>
      <c r="E12" s="640"/>
      <c r="F12" s="597"/>
      <c r="G12" s="598"/>
      <c r="H12" s="232">
        <v>1</v>
      </c>
      <c r="J12" s="189" t="s">
        <v>865</v>
      </c>
      <c r="K12" s="7"/>
    </row>
    <row r="13" spans="2:11" ht="25.5">
      <c r="C13" s="638"/>
      <c r="D13" s="643" t="s">
        <v>2</v>
      </c>
      <c r="E13" s="644"/>
      <c r="F13" s="732" t="s">
        <v>1052</v>
      </c>
      <c r="G13" s="733" t="s">
        <v>3</v>
      </c>
      <c r="H13" s="5" t="s">
        <v>646</v>
      </c>
      <c r="J13" s="190" t="s">
        <v>796</v>
      </c>
      <c r="K13" s="7"/>
    </row>
    <row r="14" spans="2:11" ht="26.25" thickBot="1">
      <c r="C14" s="638"/>
      <c r="D14" s="643" t="s">
        <v>345</v>
      </c>
      <c r="E14" s="644"/>
      <c r="F14" s="734" t="s">
        <v>905</v>
      </c>
      <c r="G14" s="735" t="s">
        <v>3</v>
      </c>
      <c r="H14" s="187" t="s">
        <v>365</v>
      </c>
      <c r="J14" s="190" t="s">
        <v>578</v>
      </c>
      <c r="K14" s="7"/>
    </row>
    <row r="15" spans="2:11" ht="26.25" thickTop="1">
      <c r="C15" s="638"/>
      <c r="D15" s="220" t="s">
        <v>638</v>
      </c>
      <c r="E15" s="305" t="s">
        <v>4</v>
      </c>
      <c r="F15" s="736" t="s">
        <v>1049</v>
      </c>
      <c r="G15" s="737"/>
      <c r="H15" s="188" t="s">
        <v>365</v>
      </c>
      <c r="J15" s="190" t="s">
        <v>866</v>
      </c>
      <c r="K15" s="7"/>
    </row>
    <row r="16" spans="2:11" ht="26.25" thickBot="1">
      <c r="C16" s="638"/>
      <c r="D16" s="226" t="s">
        <v>579</v>
      </c>
      <c r="E16" s="306" t="s">
        <v>5</v>
      </c>
      <c r="F16" s="631" t="s">
        <v>1050</v>
      </c>
      <c r="G16" s="632"/>
      <c r="H16" s="185" t="s">
        <v>365</v>
      </c>
      <c r="J16" s="190" t="s">
        <v>6</v>
      </c>
      <c r="K16" s="7"/>
    </row>
    <row r="17" spans="3:11" ht="27" thickTop="1" thickBot="1">
      <c r="C17" s="638"/>
      <c r="D17" s="738" t="s">
        <v>654</v>
      </c>
      <c r="E17" s="739"/>
      <c r="F17" s="631" t="s">
        <v>1051</v>
      </c>
      <c r="G17" s="632"/>
      <c r="H17" s="185" t="s">
        <v>365</v>
      </c>
      <c r="J17" s="190" t="s">
        <v>829</v>
      </c>
      <c r="K17" s="7"/>
    </row>
    <row r="18" spans="3:11" ht="26.25" thickTop="1">
      <c r="C18" s="638"/>
      <c r="D18" s="220" t="s">
        <v>639</v>
      </c>
      <c r="E18" s="294" t="s">
        <v>4</v>
      </c>
      <c r="F18" s="629" t="s">
        <v>776</v>
      </c>
      <c r="G18" s="630"/>
      <c r="H18" s="186" t="s">
        <v>365</v>
      </c>
      <c r="J18" s="191"/>
      <c r="K18" s="7"/>
    </row>
    <row r="19" spans="3:11" ht="26.25" thickBot="1">
      <c r="C19" s="638"/>
      <c r="D19" s="223"/>
      <c r="E19" s="304" t="s">
        <v>580</v>
      </c>
      <c r="F19" s="631" t="s">
        <v>776</v>
      </c>
      <c r="G19" s="632"/>
      <c r="H19" s="185" t="s">
        <v>365</v>
      </c>
      <c r="J19" s="190" t="s">
        <v>6</v>
      </c>
      <c r="K19" s="7"/>
    </row>
    <row r="20" spans="3:11" ht="26.25" thickTop="1">
      <c r="C20" s="638"/>
      <c r="D20" s="220" t="s">
        <v>637</v>
      </c>
      <c r="E20" s="294" t="s">
        <v>4</v>
      </c>
      <c r="F20" s="629" t="s">
        <v>775</v>
      </c>
      <c r="G20" s="630"/>
      <c r="H20" s="186" t="s">
        <v>365</v>
      </c>
      <c r="J20" s="190" t="s">
        <v>830</v>
      </c>
      <c r="K20" s="7"/>
    </row>
    <row r="21" spans="3:11" ht="26.25" thickBot="1">
      <c r="C21" s="638"/>
      <c r="D21" s="223"/>
      <c r="E21" s="304" t="s">
        <v>581</v>
      </c>
      <c r="F21" s="631" t="s">
        <v>775</v>
      </c>
      <c r="G21" s="632"/>
      <c r="H21" s="185" t="s">
        <v>365</v>
      </c>
      <c r="J21" s="190" t="s">
        <v>6</v>
      </c>
      <c r="K21" s="7"/>
    </row>
    <row r="22" spans="3:11" ht="26.25" thickTop="1">
      <c r="C22" s="638"/>
      <c r="D22" s="220" t="s">
        <v>640</v>
      </c>
      <c r="E22" s="294" t="s">
        <v>4</v>
      </c>
      <c r="F22" s="629" t="s">
        <v>775</v>
      </c>
      <c r="G22" s="630"/>
      <c r="H22" s="186" t="s">
        <v>365</v>
      </c>
      <c r="J22" s="190" t="s">
        <v>830</v>
      </c>
      <c r="K22" s="7"/>
    </row>
    <row r="23" spans="3:11" ht="26.25" thickBot="1">
      <c r="C23" s="638"/>
      <c r="D23" s="223"/>
      <c r="E23" s="304" t="s">
        <v>582</v>
      </c>
      <c r="F23" s="631" t="s">
        <v>775</v>
      </c>
      <c r="G23" s="632"/>
      <c r="H23" s="185" t="s">
        <v>365</v>
      </c>
      <c r="J23" s="190" t="s">
        <v>6</v>
      </c>
      <c r="K23" s="7"/>
    </row>
    <row r="24" spans="3:11" ht="26.25" thickTop="1">
      <c r="C24" s="638"/>
      <c r="D24" s="220" t="s">
        <v>670</v>
      </c>
      <c r="E24" s="294" t="s">
        <v>4</v>
      </c>
      <c r="F24" s="629" t="s">
        <v>775</v>
      </c>
      <c r="G24" s="630"/>
      <c r="H24" s="186" t="s">
        <v>365</v>
      </c>
      <c r="J24" s="190" t="s">
        <v>830</v>
      </c>
      <c r="K24" s="7"/>
    </row>
    <row r="25" spans="3:11" ht="26.25" thickBot="1">
      <c r="C25" s="638"/>
      <c r="D25" s="223"/>
      <c r="E25" s="304" t="s">
        <v>713</v>
      </c>
      <c r="F25" s="631" t="s">
        <v>775</v>
      </c>
      <c r="G25" s="632"/>
      <c r="H25" s="185" t="s">
        <v>365</v>
      </c>
      <c r="J25" s="190" t="s">
        <v>6</v>
      </c>
      <c r="K25" s="7"/>
    </row>
    <row r="26" spans="3:11" ht="26.25" thickTop="1">
      <c r="C26" s="638"/>
      <c r="D26" s="643" t="s">
        <v>7</v>
      </c>
      <c r="E26" s="644"/>
      <c r="F26" s="740" t="str">
        <f ca="1">IFERROR((OFFSET($F$1,MATCH(VLOOKUP(F13,$G$5:$H$9,2,0),D:D,0),0)),F19)</f>
        <v>(例)　yyyy年　m月　d日</v>
      </c>
      <c r="G26" s="741" t="s">
        <v>3</v>
      </c>
      <c r="H26" s="5" t="s">
        <v>777</v>
      </c>
      <c r="J26" s="190" t="s">
        <v>620</v>
      </c>
      <c r="K26" s="7"/>
    </row>
    <row r="27" spans="3:11" ht="25.5">
      <c r="C27" s="638"/>
      <c r="D27" s="648" t="s">
        <v>364</v>
      </c>
      <c r="E27" s="649"/>
      <c r="F27" s="742" t="s">
        <v>778</v>
      </c>
      <c r="G27" s="743"/>
      <c r="H27" s="5" t="s">
        <v>365</v>
      </c>
      <c r="J27" s="190" t="s">
        <v>797</v>
      </c>
      <c r="K27" s="7"/>
    </row>
    <row r="28" spans="3:11" s="76" customFormat="1" ht="17.25">
      <c r="F28" s="708" t="s">
        <v>380</v>
      </c>
      <c r="G28" s="708"/>
      <c r="H28" s="708"/>
    </row>
    <row r="29" spans="3:11">
      <c r="C29" s="221" t="s">
        <v>347</v>
      </c>
      <c r="D29" s="222"/>
      <c r="E29" s="222"/>
      <c r="F29" s="203"/>
      <c r="G29" s="744"/>
      <c r="H29" s="744"/>
      <c r="I29" s="180"/>
      <c r="J29" s="74" t="s">
        <v>405</v>
      </c>
    </row>
    <row r="30" spans="3:11" ht="25.5">
      <c r="C30" s="638" t="s">
        <v>8</v>
      </c>
      <c r="D30" s="639" t="s">
        <v>641</v>
      </c>
      <c r="E30" s="640"/>
      <c r="F30" s="231"/>
      <c r="G30" s="230"/>
      <c r="H30" s="229"/>
      <c r="I30" s="180"/>
      <c r="J30" s="336" t="s">
        <v>642</v>
      </c>
      <c r="K30" s="7"/>
    </row>
    <row r="31" spans="3:11" ht="25.5">
      <c r="C31" s="638"/>
      <c r="D31" s="639" t="s">
        <v>9</v>
      </c>
      <c r="E31" s="640"/>
      <c r="F31" s="728" t="s">
        <v>831</v>
      </c>
      <c r="G31" s="729"/>
      <c r="H31" s="730"/>
      <c r="J31" s="192" t="s">
        <v>10</v>
      </c>
      <c r="K31" s="7"/>
    </row>
    <row r="32" spans="3:11" ht="25.5">
      <c r="C32" s="638"/>
      <c r="D32" s="643" t="s">
        <v>11</v>
      </c>
      <c r="E32" s="644"/>
      <c r="F32" s="728" t="s">
        <v>832</v>
      </c>
      <c r="G32" s="729"/>
      <c r="H32" s="730"/>
      <c r="J32" s="190" t="s">
        <v>12</v>
      </c>
      <c r="K32" s="7"/>
    </row>
    <row r="33" spans="1:11" ht="25.5">
      <c r="C33" s="638"/>
      <c r="D33" s="697" t="s">
        <v>25</v>
      </c>
      <c r="E33" s="182" t="s">
        <v>13</v>
      </c>
      <c r="F33" s="667" t="s">
        <v>584</v>
      </c>
      <c r="G33" s="668"/>
      <c r="H33" s="669"/>
      <c r="J33" s="190" t="s">
        <v>14</v>
      </c>
      <c r="K33" s="7"/>
    </row>
    <row r="34" spans="1:11" ht="25.5">
      <c r="C34" s="638"/>
      <c r="D34" s="697"/>
      <c r="E34" s="182" t="s">
        <v>15</v>
      </c>
      <c r="F34" s="670" t="s">
        <v>585</v>
      </c>
      <c r="G34" s="671"/>
      <c r="H34" s="672"/>
      <c r="J34" s="190" t="s">
        <v>10</v>
      </c>
      <c r="K34" s="7"/>
    </row>
    <row r="35" spans="1:11" ht="25.5">
      <c r="C35" s="638"/>
      <c r="D35" s="697"/>
      <c r="E35" s="182" t="s">
        <v>358</v>
      </c>
      <c r="F35" s="658" t="s">
        <v>586</v>
      </c>
      <c r="G35" s="659"/>
      <c r="H35" s="660"/>
      <c r="J35" s="190" t="s">
        <v>14</v>
      </c>
      <c r="K35" s="7"/>
    </row>
    <row r="36" spans="1:11" ht="25.5">
      <c r="C36" s="638"/>
      <c r="D36" s="643" t="s">
        <v>240</v>
      </c>
      <c r="E36" s="644"/>
      <c r="F36" s="725" t="s">
        <v>643</v>
      </c>
      <c r="G36" s="726"/>
      <c r="H36" s="727"/>
      <c r="J36" s="191" t="s">
        <v>16</v>
      </c>
      <c r="K36" s="7"/>
    </row>
    <row r="37" spans="1:11" ht="25.5">
      <c r="C37" s="638"/>
      <c r="D37" s="697" t="s">
        <v>17</v>
      </c>
      <c r="E37" s="182" t="s">
        <v>18</v>
      </c>
      <c r="F37" s="676" t="s">
        <v>587</v>
      </c>
      <c r="G37" s="677"/>
      <c r="H37" s="678"/>
      <c r="J37" s="190" t="s">
        <v>843</v>
      </c>
      <c r="K37" s="7"/>
    </row>
    <row r="38" spans="1:11" ht="25.5">
      <c r="C38" s="638"/>
      <c r="D38" s="697"/>
      <c r="E38" s="182" t="s">
        <v>357</v>
      </c>
      <c r="F38" s="670" t="s">
        <v>588</v>
      </c>
      <c r="G38" s="671"/>
      <c r="H38" s="672"/>
      <c r="J38" s="190" t="s">
        <v>374</v>
      </c>
      <c r="K38" s="7"/>
    </row>
    <row r="39" spans="1:11" ht="25.5">
      <c r="C39" s="638"/>
      <c r="D39" s="697"/>
      <c r="E39" s="182" t="s">
        <v>19</v>
      </c>
      <c r="F39" s="705" t="s">
        <v>589</v>
      </c>
      <c r="G39" s="706"/>
      <c r="H39" s="707"/>
      <c r="J39" s="190" t="s">
        <v>20</v>
      </c>
      <c r="K39" s="7"/>
    </row>
    <row r="40" spans="1:11" ht="25.5">
      <c r="C40" s="638"/>
      <c r="D40" s="643" t="s">
        <v>21</v>
      </c>
      <c r="E40" s="644"/>
      <c r="F40" s="719" t="s">
        <v>958</v>
      </c>
      <c r="G40" s="720"/>
      <c r="H40" s="721"/>
      <c r="J40" s="190" t="s">
        <v>22</v>
      </c>
      <c r="K40" s="7"/>
    </row>
    <row r="41" spans="1:11" ht="25.5">
      <c r="C41" s="638"/>
      <c r="D41" s="648" t="s">
        <v>354</v>
      </c>
      <c r="E41" s="649"/>
      <c r="F41" s="722" t="s">
        <v>842</v>
      </c>
      <c r="G41" s="723"/>
      <c r="H41" s="724"/>
      <c r="J41" s="190" t="s">
        <v>23</v>
      </c>
      <c r="K41" s="7"/>
    </row>
    <row r="42" spans="1:11" ht="25.5">
      <c r="A42" s="7"/>
      <c r="B42" s="679" t="s">
        <v>375</v>
      </c>
      <c r="C42" s="679"/>
      <c r="D42" s="679"/>
      <c r="E42" s="679"/>
      <c r="F42" s="679"/>
      <c r="G42" s="679"/>
      <c r="H42" s="679"/>
    </row>
    <row r="43" spans="1:11" ht="25.5" hidden="1" outlineLevel="1">
      <c r="C43" s="638" t="s">
        <v>24</v>
      </c>
      <c r="D43" s="639" t="s">
        <v>9</v>
      </c>
      <c r="E43" s="640"/>
      <c r="F43" s="728" t="s">
        <v>833</v>
      </c>
      <c r="G43" s="729"/>
      <c r="H43" s="730"/>
      <c r="J43" s="192" t="s">
        <v>856</v>
      </c>
      <c r="K43" s="7"/>
    </row>
    <row r="44" spans="1:11" ht="25.5" hidden="1" outlineLevel="1">
      <c r="C44" s="638"/>
      <c r="D44" s="643" t="s">
        <v>11</v>
      </c>
      <c r="E44" s="644"/>
      <c r="F44" s="728" t="s">
        <v>847</v>
      </c>
      <c r="G44" s="729"/>
      <c r="H44" s="730"/>
      <c r="J44" s="190" t="s">
        <v>12</v>
      </c>
      <c r="K44" s="7"/>
    </row>
    <row r="45" spans="1:11" ht="25.5" hidden="1" outlineLevel="1">
      <c r="C45" s="638"/>
      <c r="D45" s="697" t="s">
        <v>25</v>
      </c>
      <c r="E45" s="182" t="s">
        <v>13</v>
      </c>
      <c r="F45" s="667" t="s">
        <v>584</v>
      </c>
      <c r="G45" s="668"/>
      <c r="H45" s="669"/>
      <c r="J45" s="190" t="s">
        <v>14</v>
      </c>
      <c r="K45" s="7"/>
    </row>
    <row r="46" spans="1:11" ht="25.5" hidden="1" outlineLevel="1">
      <c r="C46" s="638"/>
      <c r="D46" s="697"/>
      <c r="E46" s="182" t="s">
        <v>15</v>
      </c>
      <c r="F46" s="670" t="s">
        <v>590</v>
      </c>
      <c r="G46" s="671"/>
      <c r="H46" s="672"/>
      <c r="J46" s="190" t="s">
        <v>10</v>
      </c>
      <c r="K46" s="7"/>
    </row>
    <row r="47" spans="1:11" ht="25.5" hidden="1" outlineLevel="1">
      <c r="C47" s="638"/>
      <c r="D47" s="697"/>
      <c r="E47" s="182" t="s">
        <v>358</v>
      </c>
      <c r="F47" s="658" t="s">
        <v>591</v>
      </c>
      <c r="G47" s="659"/>
      <c r="H47" s="660"/>
      <c r="J47" s="190" t="s">
        <v>14</v>
      </c>
      <c r="K47" s="7"/>
    </row>
    <row r="48" spans="1:11" ht="25.5" hidden="1" outlineLevel="1">
      <c r="C48" s="638"/>
      <c r="D48" s="643" t="s">
        <v>240</v>
      </c>
      <c r="E48" s="644"/>
      <c r="F48" s="725" t="s">
        <v>644</v>
      </c>
      <c r="G48" s="726"/>
      <c r="H48" s="727"/>
      <c r="J48" s="191" t="s">
        <v>16</v>
      </c>
      <c r="K48" s="7"/>
    </row>
    <row r="49" spans="1:11" ht="25.5" hidden="1" outlineLevel="1">
      <c r="C49" s="638"/>
      <c r="D49" s="697" t="s">
        <v>17</v>
      </c>
      <c r="E49" s="182" t="s">
        <v>18</v>
      </c>
      <c r="F49" s="676" t="s">
        <v>700</v>
      </c>
      <c r="G49" s="677"/>
      <c r="H49" s="678"/>
      <c r="J49" s="190" t="s">
        <v>843</v>
      </c>
      <c r="K49" s="7"/>
    </row>
    <row r="50" spans="1:11" ht="25.5" hidden="1" outlineLevel="1">
      <c r="C50" s="638"/>
      <c r="D50" s="697"/>
      <c r="E50" s="182" t="s">
        <v>357</v>
      </c>
      <c r="F50" s="670" t="s">
        <v>701</v>
      </c>
      <c r="G50" s="671"/>
      <c r="H50" s="672"/>
      <c r="J50" s="190" t="s">
        <v>374</v>
      </c>
      <c r="K50" s="7"/>
    </row>
    <row r="51" spans="1:11" ht="25.5" hidden="1" outlineLevel="1">
      <c r="C51" s="638"/>
      <c r="D51" s="697"/>
      <c r="E51" s="182" t="s">
        <v>19</v>
      </c>
      <c r="F51" s="705" t="s">
        <v>592</v>
      </c>
      <c r="G51" s="706"/>
      <c r="H51" s="707"/>
      <c r="J51" s="190" t="s">
        <v>20</v>
      </c>
      <c r="K51" s="7"/>
    </row>
    <row r="52" spans="1:11" ht="25.5" hidden="1" outlineLevel="1">
      <c r="C52" s="638"/>
      <c r="D52" s="643" t="s">
        <v>21</v>
      </c>
      <c r="E52" s="644"/>
      <c r="F52" s="719" t="s">
        <v>959</v>
      </c>
      <c r="G52" s="720"/>
      <c r="H52" s="721"/>
      <c r="J52" s="190" t="s">
        <v>22</v>
      </c>
      <c r="K52" s="7"/>
    </row>
    <row r="53" spans="1:11" ht="25.5" hidden="1" outlineLevel="1">
      <c r="C53" s="638"/>
      <c r="D53" s="648" t="s">
        <v>354</v>
      </c>
      <c r="E53" s="649"/>
      <c r="F53" s="722" t="s">
        <v>705</v>
      </c>
      <c r="G53" s="723"/>
      <c r="H53" s="724"/>
      <c r="J53" s="190" t="s">
        <v>23</v>
      </c>
      <c r="K53" s="7"/>
    </row>
    <row r="54" spans="1:11" ht="25.5" hidden="1" outlineLevel="1">
      <c r="A54" s="7"/>
      <c r="B54" s="679" t="s">
        <v>728</v>
      </c>
      <c r="C54" s="679"/>
      <c r="D54" s="679"/>
      <c r="E54" s="679"/>
      <c r="F54" s="679"/>
      <c r="G54" s="679"/>
      <c r="H54" s="679"/>
    </row>
    <row r="55" spans="1:11" ht="25.5" hidden="1" outlineLevel="2">
      <c r="C55" s="638" t="s">
        <v>686</v>
      </c>
      <c r="D55" s="639" t="s">
        <v>9</v>
      </c>
      <c r="E55" s="640"/>
      <c r="F55" s="728" t="s">
        <v>833</v>
      </c>
      <c r="G55" s="729"/>
      <c r="H55" s="730"/>
      <c r="J55" s="192" t="s">
        <v>856</v>
      </c>
      <c r="K55" s="7"/>
    </row>
    <row r="56" spans="1:11" ht="25.5" hidden="1" outlineLevel="2">
      <c r="C56" s="638"/>
      <c r="D56" s="643" t="s">
        <v>11</v>
      </c>
      <c r="E56" s="644"/>
      <c r="F56" s="728" t="s">
        <v>847</v>
      </c>
      <c r="G56" s="729"/>
      <c r="H56" s="730"/>
      <c r="J56" s="190" t="s">
        <v>12</v>
      </c>
      <c r="K56" s="7"/>
    </row>
    <row r="57" spans="1:11" ht="25.5" hidden="1" outlineLevel="2">
      <c r="C57" s="638"/>
      <c r="D57" s="697" t="s">
        <v>25</v>
      </c>
      <c r="E57" s="182" t="s">
        <v>13</v>
      </c>
      <c r="F57" s="667" t="s">
        <v>584</v>
      </c>
      <c r="G57" s="668"/>
      <c r="H57" s="669"/>
      <c r="J57" s="190" t="s">
        <v>14</v>
      </c>
      <c r="K57" s="7"/>
    </row>
    <row r="58" spans="1:11" ht="25.5" hidden="1" outlineLevel="2">
      <c r="C58" s="638"/>
      <c r="D58" s="697"/>
      <c r="E58" s="182" t="s">
        <v>15</v>
      </c>
      <c r="F58" s="670" t="s">
        <v>835</v>
      </c>
      <c r="G58" s="671"/>
      <c r="H58" s="672"/>
      <c r="J58" s="190" t="s">
        <v>10</v>
      </c>
      <c r="K58" s="7"/>
    </row>
    <row r="59" spans="1:11" ht="25.5" hidden="1" outlineLevel="2">
      <c r="C59" s="638"/>
      <c r="D59" s="697"/>
      <c r="E59" s="182" t="s">
        <v>358</v>
      </c>
      <c r="F59" s="658" t="s">
        <v>834</v>
      </c>
      <c r="G59" s="659"/>
      <c r="H59" s="660"/>
      <c r="J59" s="190" t="s">
        <v>14</v>
      </c>
      <c r="K59" s="7"/>
    </row>
    <row r="60" spans="1:11" ht="25.5" hidden="1" outlineLevel="2">
      <c r="C60" s="638"/>
      <c r="D60" s="643" t="s">
        <v>240</v>
      </c>
      <c r="E60" s="644"/>
      <c r="F60" s="725" t="s">
        <v>693</v>
      </c>
      <c r="G60" s="726"/>
      <c r="H60" s="727"/>
      <c r="J60" s="191" t="s">
        <v>16</v>
      </c>
      <c r="K60" s="7"/>
    </row>
    <row r="61" spans="1:11" ht="25.5" hidden="1" outlineLevel="2">
      <c r="C61" s="638"/>
      <c r="D61" s="697" t="s">
        <v>17</v>
      </c>
      <c r="E61" s="182" t="s">
        <v>18</v>
      </c>
      <c r="F61" s="676" t="s">
        <v>699</v>
      </c>
      <c r="G61" s="677"/>
      <c r="H61" s="678"/>
      <c r="J61" s="190" t="s">
        <v>843</v>
      </c>
      <c r="K61" s="7"/>
    </row>
    <row r="62" spans="1:11" ht="25.5" hidden="1" outlineLevel="2">
      <c r="C62" s="638"/>
      <c r="D62" s="697"/>
      <c r="E62" s="182" t="s">
        <v>357</v>
      </c>
      <c r="F62" s="670" t="s">
        <v>694</v>
      </c>
      <c r="G62" s="671"/>
      <c r="H62" s="672"/>
      <c r="J62" s="190" t="s">
        <v>374</v>
      </c>
      <c r="K62" s="7"/>
    </row>
    <row r="63" spans="1:11" ht="25.5" hidden="1" outlineLevel="2">
      <c r="C63" s="638"/>
      <c r="D63" s="697"/>
      <c r="E63" s="182" t="s">
        <v>19</v>
      </c>
      <c r="F63" s="705" t="s">
        <v>695</v>
      </c>
      <c r="G63" s="706"/>
      <c r="H63" s="707"/>
      <c r="J63" s="190" t="s">
        <v>20</v>
      </c>
      <c r="K63" s="7"/>
    </row>
    <row r="64" spans="1:11" ht="25.5" hidden="1" outlineLevel="2">
      <c r="C64" s="638"/>
      <c r="D64" s="643" t="s">
        <v>21</v>
      </c>
      <c r="E64" s="644"/>
      <c r="F64" s="719" t="s">
        <v>960</v>
      </c>
      <c r="G64" s="720"/>
      <c r="H64" s="721"/>
      <c r="J64" s="190" t="s">
        <v>22</v>
      </c>
      <c r="K64" s="7"/>
    </row>
    <row r="65" spans="1:11" ht="25.5" hidden="1" outlineLevel="2">
      <c r="C65" s="638"/>
      <c r="D65" s="648" t="s">
        <v>354</v>
      </c>
      <c r="E65" s="649"/>
      <c r="F65" s="722" t="s">
        <v>696</v>
      </c>
      <c r="G65" s="723"/>
      <c r="H65" s="724"/>
      <c r="J65" s="190" t="s">
        <v>23</v>
      </c>
      <c r="K65" s="7"/>
    </row>
    <row r="66" spans="1:11" ht="25.5" hidden="1" outlineLevel="2">
      <c r="A66" s="7"/>
      <c r="B66" s="679" t="s">
        <v>728</v>
      </c>
      <c r="C66" s="679"/>
      <c r="D66" s="679"/>
      <c r="E66" s="679"/>
      <c r="F66" s="679"/>
      <c r="G66" s="679"/>
      <c r="H66" s="679"/>
    </row>
    <row r="67" spans="1:11" ht="25.5" hidden="1" outlineLevel="3">
      <c r="C67" s="638" t="s">
        <v>687</v>
      </c>
      <c r="D67" s="639" t="s">
        <v>9</v>
      </c>
      <c r="E67" s="640"/>
      <c r="F67" s="728" t="s">
        <v>833</v>
      </c>
      <c r="G67" s="729"/>
      <c r="H67" s="730"/>
      <c r="J67" s="192" t="s">
        <v>856</v>
      </c>
      <c r="K67" s="7"/>
    </row>
    <row r="68" spans="1:11" ht="25.5" hidden="1" outlineLevel="3">
      <c r="C68" s="638"/>
      <c r="D68" s="643" t="s">
        <v>11</v>
      </c>
      <c r="E68" s="644"/>
      <c r="F68" s="728" t="s">
        <v>847</v>
      </c>
      <c r="G68" s="729"/>
      <c r="H68" s="730"/>
      <c r="J68" s="190" t="s">
        <v>12</v>
      </c>
      <c r="K68" s="7"/>
    </row>
    <row r="69" spans="1:11" ht="25.5" hidden="1" outlineLevel="3">
      <c r="C69" s="638"/>
      <c r="D69" s="697" t="s">
        <v>25</v>
      </c>
      <c r="E69" s="182" t="s">
        <v>13</v>
      </c>
      <c r="F69" s="667" t="s">
        <v>584</v>
      </c>
      <c r="G69" s="668"/>
      <c r="H69" s="669"/>
      <c r="J69" s="190" t="s">
        <v>14</v>
      </c>
      <c r="K69" s="7"/>
    </row>
    <row r="70" spans="1:11" ht="25.5" hidden="1" outlineLevel="3">
      <c r="C70" s="638"/>
      <c r="D70" s="697"/>
      <c r="E70" s="182" t="s">
        <v>15</v>
      </c>
      <c r="F70" s="670" t="s">
        <v>837</v>
      </c>
      <c r="G70" s="671"/>
      <c r="H70" s="672"/>
      <c r="J70" s="190" t="s">
        <v>10</v>
      </c>
      <c r="K70" s="7"/>
    </row>
    <row r="71" spans="1:11" ht="25.5" hidden="1" outlineLevel="3">
      <c r="C71" s="638"/>
      <c r="D71" s="697"/>
      <c r="E71" s="182" t="s">
        <v>358</v>
      </c>
      <c r="F71" s="658" t="s">
        <v>836</v>
      </c>
      <c r="G71" s="659"/>
      <c r="H71" s="660"/>
      <c r="J71" s="190" t="s">
        <v>14</v>
      </c>
      <c r="K71" s="7"/>
    </row>
    <row r="72" spans="1:11" ht="25.5" hidden="1" outlineLevel="3">
      <c r="C72" s="638"/>
      <c r="D72" s="643" t="s">
        <v>240</v>
      </c>
      <c r="E72" s="644"/>
      <c r="F72" s="725" t="s">
        <v>697</v>
      </c>
      <c r="G72" s="726"/>
      <c r="H72" s="727"/>
      <c r="J72" s="191" t="s">
        <v>16</v>
      </c>
      <c r="K72" s="7"/>
    </row>
    <row r="73" spans="1:11" ht="25.5" hidden="1" outlineLevel="3">
      <c r="C73" s="638"/>
      <c r="D73" s="697" t="s">
        <v>17</v>
      </c>
      <c r="E73" s="182" t="s">
        <v>18</v>
      </c>
      <c r="F73" s="676" t="s">
        <v>698</v>
      </c>
      <c r="G73" s="677"/>
      <c r="H73" s="678"/>
      <c r="J73" s="190" t="s">
        <v>843</v>
      </c>
      <c r="K73" s="7"/>
    </row>
    <row r="74" spans="1:11" ht="25.5" hidden="1" outlineLevel="3">
      <c r="C74" s="638"/>
      <c r="D74" s="697"/>
      <c r="E74" s="182" t="s">
        <v>357</v>
      </c>
      <c r="F74" s="670" t="s">
        <v>702</v>
      </c>
      <c r="G74" s="671"/>
      <c r="H74" s="672"/>
      <c r="J74" s="190" t="s">
        <v>374</v>
      </c>
      <c r="K74" s="7"/>
    </row>
    <row r="75" spans="1:11" ht="25.5" hidden="1" outlineLevel="3">
      <c r="C75" s="638"/>
      <c r="D75" s="697"/>
      <c r="E75" s="182" t="s">
        <v>19</v>
      </c>
      <c r="F75" s="705" t="s">
        <v>703</v>
      </c>
      <c r="G75" s="706"/>
      <c r="H75" s="707"/>
      <c r="J75" s="190" t="s">
        <v>20</v>
      </c>
      <c r="K75" s="7"/>
    </row>
    <row r="76" spans="1:11" ht="25.5" hidden="1" outlineLevel="3">
      <c r="C76" s="638"/>
      <c r="D76" s="643" t="s">
        <v>21</v>
      </c>
      <c r="E76" s="644"/>
      <c r="F76" s="719" t="s">
        <v>961</v>
      </c>
      <c r="G76" s="720"/>
      <c r="H76" s="721"/>
      <c r="J76" s="190" t="s">
        <v>22</v>
      </c>
      <c r="K76" s="7"/>
    </row>
    <row r="77" spans="1:11" ht="25.5" hidden="1" outlineLevel="3">
      <c r="C77" s="638"/>
      <c r="D77" s="648" t="s">
        <v>354</v>
      </c>
      <c r="E77" s="649"/>
      <c r="F77" s="722" t="s">
        <v>704</v>
      </c>
      <c r="G77" s="723"/>
      <c r="H77" s="724"/>
      <c r="J77" s="190" t="s">
        <v>23</v>
      </c>
      <c r="K77" s="7"/>
    </row>
    <row r="78" spans="1:11" s="76" customFormat="1" ht="17.25" hidden="1" outlineLevel="2" collapsed="1">
      <c r="F78" s="708" t="s">
        <v>380</v>
      </c>
      <c r="G78" s="708"/>
      <c r="H78" s="708"/>
    </row>
    <row r="79" spans="1:11" s="76" customFormat="1" ht="17.25" hidden="1" outlineLevel="1" collapsed="1">
      <c r="F79" s="311"/>
      <c r="G79" s="311"/>
      <c r="H79" s="311"/>
    </row>
    <row r="80" spans="1:11" collapsed="1">
      <c r="C80" s="635" t="s">
        <v>348</v>
      </c>
      <c r="D80" s="709"/>
      <c r="E80" s="709"/>
      <c r="F80" s="299" t="s">
        <v>380</v>
      </c>
      <c r="G80" s="299"/>
      <c r="H80" s="299"/>
      <c r="I80" s="180"/>
      <c r="J80" s="74" t="s">
        <v>405</v>
      </c>
    </row>
    <row r="81" spans="3:11" ht="25.5">
      <c r="C81" s="666" t="s">
        <v>26</v>
      </c>
      <c r="D81" s="639" t="s">
        <v>355</v>
      </c>
      <c r="E81" s="640"/>
      <c r="F81" s="713" t="s">
        <v>593</v>
      </c>
      <c r="G81" s="714"/>
      <c r="H81" s="715"/>
      <c r="J81" s="192"/>
      <c r="K81" s="7"/>
    </row>
    <row r="82" spans="3:11" ht="25.5">
      <c r="C82" s="666"/>
      <c r="D82" s="643" t="s">
        <v>594</v>
      </c>
      <c r="E82" s="644"/>
      <c r="F82" s="716" t="s">
        <v>848</v>
      </c>
      <c r="G82" s="717"/>
      <c r="H82" s="718"/>
      <c r="J82" s="190" t="s">
        <v>867</v>
      </c>
      <c r="K82" s="7"/>
    </row>
    <row r="83" spans="3:11" ht="25.5">
      <c r="C83" s="666"/>
      <c r="D83" s="648" t="s">
        <v>28</v>
      </c>
      <c r="E83" s="649"/>
      <c r="F83" s="705" t="s">
        <v>595</v>
      </c>
      <c r="G83" s="706"/>
      <c r="H83" s="707"/>
      <c r="J83" s="190"/>
      <c r="K83" s="7"/>
    </row>
    <row r="84" spans="3:11" s="76" customFormat="1" ht="17.25">
      <c r="F84" s="708" t="s">
        <v>380</v>
      </c>
      <c r="G84" s="708"/>
      <c r="H84" s="708"/>
    </row>
    <row r="85" spans="3:11">
      <c r="C85" s="635" t="s">
        <v>379</v>
      </c>
      <c r="D85" s="709"/>
      <c r="E85" s="709"/>
      <c r="F85" s="710" t="s">
        <v>377</v>
      </c>
      <c r="G85" s="710"/>
      <c r="H85" s="710"/>
      <c r="I85" s="180" t="s">
        <v>376</v>
      </c>
      <c r="J85" s="74" t="s">
        <v>405</v>
      </c>
    </row>
    <row r="86" spans="3:11" ht="40.5">
      <c r="C86" s="637" t="s">
        <v>30</v>
      </c>
      <c r="D86" s="639" t="s">
        <v>31</v>
      </c>
      <c r="E86" s="640"/>
      <c r="F86" s="8" t="s">
        <v>596</v>
      </c>
      <c r="G86" s="9"/>
      <c r="H86" s="10"/>
      <c r="I86" s="12" t="s">
        <v>381</v>
      </c>
      <c r="J86" s="189" t="s">
        <v>798</v>
      </c>
      <c r="K86" s="315"/>
    </row>
    <row r="87" spans="3:11" ht="25.5">
      <c r="C87" s="638"/>
      <c r="D87" s="701" t="s">
        <v>33</v>
      </c>
      <c r="E87" s="182" t="s">
        <v>34</v>
      </c>
      <c r="F87" s="698" t="s">
        <v>597</v>
      </c>
      <c r="G87" s="699"/>
      <c r="H87" s="700"/>
      <c r="J87" s="192" t="s">
        <v>35</v>
      </c>
      <c r="K87" s="7"/>
    </row>
    <row r="88" spans="3:11" ht="25.5">
      <c r="C88" s="638"/>
      <c r="D88" s="711"/>
      <c r="E88" s="182" t="s">
        <v>359</v>
      </c>
      <c r="F88" s="687" t="s">
        <v>598</v>
      </c>
      <c r="G88" s="688"/>
      <c r="H88" s="689"/>
      <c r="J88" s="190" t="s">
        <v>35</v>
      </c>
      <c r="K88" s="7"/>
    </row>
    <row r="89" spans="3:11" ht="25.5">
      <c r="C89" s="638"/>
      <c r="D89" s="711"/>
      <c r="E89" s="182" t="s">
        <v>360</v>
      </c>
      <c r="F89" s="687" t="s">
        <v>599</v>
      </c>
      <c r="G89" s="688"/>
      <c r="H89" s="689"/>
      <c r="J89" s="190" t="s">
        <v>36</v>
      </c>
      <c r="K89" s="7"/>
    </row>
    <row r="90" spans="3:11" ht="25.5">
      <c r="C90" s="638"/>
      <c r="D90" s="712"/>
      <c r="E90" s="182" t="s">
        <v>358</v>
      </c>
      <c r="F90" s="693" t="s">
        <v>600</v>
      </c>
      <c r="G90" s="694"/>
      <c r="H90" s="695"/>
      <c r="J90" s="190"/>
      <c r="K90" s="7"/>
    </row>
    <row r="91" spans="3:11" ht="25.5">
      <c r="C91" s="638"/>
      <c r="D91" s="697" t="s">
        <v>37</v>
      </c>
      <c r="E91" s="182" t="s">
        <v>18</v>
      </c>
      <c r="F91" s="702" t="s">
        <v>601</v>
      </c>
      <c r="G91" s="703"/>
      <c r="H91" s="704"/>
      <c r="J91" s="190" t="s">
        <v>843</v>
      </c>
      <c r="K91" s="7"/>
    </row>
    <row r="92" spans="3:11" ht="25.5">
      <c r="C92" s="638"/>
      <c r="D92" s="697"/>
      <c r="E92" s="182" t="s">
        <v>357</v>
      </c>
      <c r="F92" s="687" t="s">
        <v>602</v>
      </c>
      <c r="G92" s="688"/>
      <c r="H92" s="689"/>
      <c r="J92" s="190" t="s">
        <v>374</v>
      </c>
      <c r="K92" s="7"/>
    </row>
    <row r="93" spans="3:11" ht="25.5">
      <c r="C93" s="638"/>
      <c r="D93" s="697"/>
      <c r="E93" s="182" t="s">
        <v>19</v>
      </c>
      <c r="F93" s="690" t="s">
        <v>603</v>
      </c>
      <c r="G93" s="691"/>
      <c r="H93" s="692"/>
      <c r="J93" s="190" t="s">
        <v>38</v>
      </c>
      <c r="K93" s="7"/>
    </row>
    <row r="94" spans="3:11" ht="25.5">
      <c r="C94" s="638"/>
      <c r="D94" s="697"/>
      <c r="E94" s="182" t="s">
        <v>39</v>
      </c>
      <c r="F94" s="690" t="s">
        <v>604</v>
      </c>
      <c r="G94" s="691"/>
      <c r="H94" s="692"/>
      <c r="J94" s="190" t="s">
        <v>40</v>
      </c>
      <c r="K94" s="7"/>
    </row>
    <row r="95" spans="3:11" ht="25.5">
      <c r="C95" s="638"/>
      <c r="D95" s="697"/>
      <c r="E95" s="182" t="s">
        <v>145</v>
      </c>
      <c r="F95" s="690" t="s">
        <v>605</v>
      </c>
      <c r="G95" s="691"/>
      <c r="H95" s="692"/>
      <c r="J95" s="190" t="s">
        <v>40</v>
      </c>
      <c r="K95" s="7"/>
    </row>
    <row r="96" spans="3:11" ht="25.5">
      <c r="C96" s="638"/>
      <c r="D96" s="701"/>
      <c r="E96" s="183" t="s">
        <v>361</v>
      </c>
      <c r="F96" s="693" t="s">
        <v>606</v>
      </c>
      <c r="G96" s="694"/>
      <c r="H96" s="695"/>
      <c r="J96" s="190" t="s">
        <v>41</v>
      </c>
      <c r="K96" s="7"/>
    </row>
    <row r="97" spans="1:11" ht="25.5">
      <c r="A97" s="7"/>
      <c r="B97" s="679" t="s">
        <v>375</v>
      </c>
      <c r="C97" s="679"/>
      <c r="D97" s="679"/>
      <c r="E97" s="679"/>
      <c r="F97" s="679"/>
      <c r="G97" s="679"/>
      <c r="H97" s="679"/>
    </row>
    <row r="98" spans="1:11" ht="53.25" hidden="1" customHeight="1" outlineLevel="1">
      <c r="C98" s="637" t="s">
        <v>42</v>
      </c>
      <c r="D98" s="639" t="s">
        <v>31</v>
      </c>
      <c r="E98" s="640"/>
      <c r="F98" s="8" t="s">
        <v>706</v>
      </c>
      <c r="J98" s="189" t="s">
        <v>798</v>
      </c>
    </row>
    <row r="99" spans="1:11" ht="25.5" hidden="1" outlineLevel="1">
      <c r="C99" s="638"/>
      <c r="D99" s="697" t="s">
        <v>33</v>
      </c>
      <c r="E99" s="182" t="s">
        <v>34</v>
      </c>
      <c r="F99" s="698" t="s">
        <v>742</v>
      </c>
      <c r="G99" s="699"/>
      <c r="H99" s="700"/>
      <c r="J99" s="190" t="s">
        <v>35</v>
      </c>
      <c r="K99" s="7"/>
    </row>
    <row r="100" spans="1:11" ht="25.5" hidden="1" outlineLevel="1">
      <c r="C100" s="638"/>
      <c r="D100" s="697"/>
      <c r="E100" s="182" t="s">
        <v>359</v>
      </c>
      <c r="F100" s="687" t="s">
        <v>741</v>
      </c>
      <c r="G100" s="688"/>
      <c r="H100" s="689"/>
      <c r="J100" s="190" t="s">
        <v>35</v>
      </c>
      <c r="K100" s="7"/>
    </row>
    <row r="101" spans="1:11" ht="25.5" hidden="1" outlineLevel="1">
      <c r="C101" s="638"/>
      <c r="D101" s="697"/>
      <c r="E101" s="182" t="s">
        <v>360</v>
      </c>
      <c r="F101" s="687" t="s">
        <v>740</v>
      </c>
      <c r="G101" s="688"/>
      <c r="H101" s="689"/>
      <c r="J101" s="190" t="s">
        <v>36</v>
      </c>
      <c r="K101" s="7"/>
    </row>
    <row r="102" spans="1:11" ht="25.5" hidden="1" outlineLevel="1">
      <c r="C102" s="638"/>
      <c r="D102" s="697"/>
      <c r="E102" s="182" t="s">
        <v>358</v>
      </c>
      <c r="F102" s="693" t="s">
        <v>739</v>
      </c>
      <c r="G102" s="694"/>
      <c r="H102" s="695"/>
      <c r="J102" s="190"/>
      <c r="K102" s="7"/>
    </row>
    <row r="103" spans="1:11" ht="25.5" hidden="1" outlineLevel="1">
      <c r="C103" s="638"/>
      <c r="D103" s="697" t="s">
        <v>37</v>
      </c>
      <c r="E103" s="182" t="s">
        <v>18</v>
      </c>
      <c r="F103" s="702" t="s">
        <v>743</v>
      </c>
      <c r="G103" s="703"/>
      <c r="H103" s="704"/>
      <c r="J103" s="190" t="s">
        <v>843</v>
      </c>
      <c r="K103" s="7"/>
    </row>
    <row r="104" spans="1:11" ht="25.5" hidden="1" outlineLevel="1">
      <c r="C104" s="638"/>
      <c r="D104" s="697"/>
      <c r="E104" s="182" t="s">
        <v>357</v>
      </c>
      <c r="F104" s="687" t="s">
        <v>744</v>
      </c>
      <c r="G104" s="688"/>
      <c r="H104" s="689"/>
      <c r="J104" s="190" t="s">
        <v>374</v>
      </c>
      <c r="K104" s="7"/>
    </row>
    <row r="105" spans="1:11" ht="25.5" hidden="1" outlineLevel="1">
      <c r="C105" s="638"/>
      <c r="D105" s="697"/>
      <c r="E105" s="182" t="s">
        <v>19</v>
      </c>
      <c r="F105" s="690" t="s">
        <v>745</v>
      </c>
      <c r="G105" s="691"/>
      <c r="H105" s="692"/>
      <c r="J105" s="190" t="s">
        <v>38</v>
      </c>
      <c r="K105" s="7"/>
    </row>
    <row r="106" spans="1:11" ht="25.5" hidden="1" outlineLevel="1">
      <c r="C106" s="638"/>
      <c r="D106" s="697"/>
      <c r="E106" s="182" t="s">
        <v>39</v>
      </c>
      <c r="F106" s="690" t="s">
        <v>746</v>
      </c>
      <c r="G106" s="691"/>
      <c r="H106" s="692"/>
      <c r="J106" s="190" t="s">
        <v>40</v>
      </c>
      <c r="K106" s="7"/>
    </row>
    <row r="107" spans="1:11" ht="25.5" hidden="1" outlineLevel="1">
      <c r="C107" s="638"/>
      <c r="D107" s="697"/>
      <c r="E107" s="182" t="s">
        <v>145</v>
      </c>
      <c r="F107" s="690" t="s">
        <v>747</v>
      </c>
      <c r="G107" s="691"/>
      <c r="H107" s="692"/>
      <c r="J107" s="190" t="s">
        <v>40</v>
      </c>
      <c r="K107" s="7"/>
    </row>
    <row r="108" spans="1:11" ht="25.5" hidden="1" outlineLevel="1">
      <c r="C108" s="638"/>
      <c r="D108" s="701"/>
      <c r="E108" s="183" t="s">
        <v>361</v>
      </c>
      <c r="F108" s="693" t="s">
        <v>748</v>
      </c>
      <c r="G108" s="694"/>
      <c r="H108" s="695"/>
      <c r="J108" s="190" t="s">
        <v>41</v>
      </c>
      <c r="K108" s="7"/>
    </row>
    <row r="109" spans="1:11" ht="25.5" hidden="1" outlineLevel="1">
      <c r="A109" s="7"/>
      <c r="B109" s="679" t="s">
        <v>688</v>
      </c>
      <c r="C109" s="679"/>
      <c r="D109" s="679"/>
      <c r="E109" s="679"/>
      <c r="F109" s="679"/>
      <c r="G109" s="679"/>
      <c r="H109" s="679"/>
    </row>
    <row r="110" spans="1:11" ht="40.5" hidden="1" outlineLevel="2">
      <c r="C110" s="637" t="s">
        <v>689</v>
      </c>
      <c r="D110" s="639" t="s">
        <v>31</v>
      </c>
      <c r="E110" s="640"/>
      <c r="F110" s="8" t="s">
        <v>706</v>
      </c>
      <c r="J110" s="189" t="s">
        <v>32</v>
      </c>
    </row>
    <row r="111" spans="1:11" ht="25.5" hidden="1" outlineLevel="2">
      <c r="C111" s="638"/>
      <c r="D111" s="697" t="s">
        <v>33</v>
      </c>
      <c r="E111" s="182" t="s">
        <v>34</v>
      </c>
      <c r="F111" s="698" t="s">
        <v>749</v>
      </c>
      <c r="G111" s="699"/>
      <c r="H111" s="700"/>
      <c r="J111" s="190" t="s">
        <v>35</v>
      </c>
      <c r="K111" s="7"/>
    </row>
    <row r="112" spans="1:11" ht="25.5" hidden="1" outlineLevel="2">
      <c r="C112" s="638"/>
      <c r="D112" s="697"/>
      <c r="E112" s="182" t="s">
        <v>359</v>
      </c>
      <c r="F112" s="687" t="s">
        <v>750</v>
      </c>
      <c r="G112" s="688"/>
      <c r="H112" s="689"/>
      <c r="J112" s="190" t="s">
        <v>35</v>
      </c>
      <c r="K112" s="7"/>
    </row>
    <row r="113" spans="1:11" ht="25.5" hidden="1" outlineLevel="2">
      <c r="C113" s="638"/>
      <c r="D113" s="697"/>
      <c r="E113" s="182" t="s">
        <v>360</v>
      </c>
      <c r="F113" s="687" t="s">
        <v>751</v>
      </c>
      <c r="G113" s="688"/>
      <c r="H113" s="689"/>
      <c r="J113" s="190" t="s">
        <v>36</v>
      </c>
      <c r="K113" s="7"/>
    </row>
    <row r="114" spans="1:11" ht="25.5" hidden="1" outlineLevel="2">
      <c r="C114" s="638"/>
      <c r="D114" s="697"/>
      <c r="E114" s="182" t="s">
        <v>358</v>
      </c>
      <c r="F114" s="693" t="s">
        <v>752</v>
      </c>
      <c r="G114" s="694"/>
      <c r="H114" s="695"/>
      <c r="J114" s="190"/>
      <c r="K114" s="7"/>
    </row>
    <row r="115" spans="1:11" ht="25.5" hidden="1" outlineLevel="2">
      <c r="C115" s="638"/>
      <c r="D115" s="697" t="s">
        <v>37</v>
      </c>
      <c r="E115" s="182" t="s">
        <v>18</v>
      </c>
      <c r="F115" s="702" t="s">
        <v>753</v>
      </c>
      <c r="G115" s="703"/>
      <c r="H115" s="704"/>
      <c r="J115" s="190" t="s">
        <v>843</v>
      </c>
      <c r="K115" s="7"/>
    </row>
    <row r="116" spans="1:11" ht="25.5" hidden="1" outlineLevel="2">
      <c r="C116" s="638"/>
      <c r="D116" s="697"/>
      <c r="E116" s="182" t="s">
        <v>357</v>
      </c>
      <c r="F116" s="687" t="s">
        <v>754</v>
      </c>
      <c r="G116" s="688"/>
      <c r="H116" s="689"/>
      <c r="J116" s="190" t="s">
        <v>374</v>
      </c>
      <c r="K116" s="7"/>
    </row>
    <row r="117" spans="1:11" ht="25.5" hidden="1" outlineLevel="2">
      <c r="C117" s="638"/>
      <c r="D117" s="697"/>
      <c r="E117" s="182" t="s">
        <v>19</v>
      </c>
      <c r="F117" s="690" t="s">
        <v>755</v>
      </c>
      <c r="G117" s="691"/>
      <c r="H117" s="692"/>
      <c r="J117" s="190" t="s">
        <v>38</v>
      </c>
      <c r="K117" s="7"/>
    </row>
    <row r="118" spans="1:11" ht="25.5" hidden="1" outlineLevel="2">
      <c r="C118" s="638"/>
      <c r="D118" s="697"/>
      <c r="E118" s="182" t="s">
        <v>39</v>
      </c>
      <c r="F118" s="690" t="s">
        <v>756</v>
      </c>
      <c r="G118" s="691"/>
      <c r="H118" s="692"/>
      <c r="J118" s="190" t="s">
        <v>40</v>
      </c>
      <c r="K118" s="7"/>
    </row>
    <row r="119" spans="1:11" ht="25.5" hidden="1" outlineLevel="2">
      <c r="C119" s="638"/>
      <c r="D119" s="697"/>
      <c r="E119" s="182" t="s">
        <v>145</v>
      </c>
      <c r="F119" s="690" t="s">
        <v>757</v>
      </c>
      <c r="G119" s="691"/>
      <c r="H119" s="692"/>
      <c r="J119" s="190" t="s">
        <v>40</v>
      </c>
      <c r="K119" s="7"/>
    </row>
    <row r="120" spans="1:11" ht="25.5" hidden="1" outlineLevel="2">
      <c r="C120" s="638"/>
      <c r="D120" s="701"/>
      <c r="E120" s="183" t="s">
        <v>361</v>
      </c>
      <c r="F120" s="693" t="s">
        <v>758</v>
      </c>
      <c r="G120" s="694"/>
      <c r="H120" s="695"/>
      <c r="J120" s="190" t="s">
        <v>41</v>
      </c>
      <c r="K120" s="7"/>
    </row>
    <row r="121" spans="1:11" ht="25.5" hidden="1" outlineLevel="2">
      <c r="A121" s="7"/>
      <c r="B121" s="679" t="s">
        <v>688</v>
      </c>
      <c r="C121" s="679"/>
      <c r="D121" s="679"/>
      <c r="E121" s="679"/>
      <c r="F121" s="679"/>
      <c r="G121" s="679"/>
      <c r="H121" s="679"/>
    </row>
    <row r="122" spans="1:11" ht="40.5" hidden="1" outlineLevel="3">
      <c r="C122" s="637" t="s">
        <v>690</v>
      </c>
      <c r="D122" s="639" t="s">
        <v>31</v>
      </c>
      <c r="E122" s="640"/>
      <c r="F122" s="8" t="s">
        <v>706</v>
      </c>
      <c r="J122" s="189" t="s">
        <v>32</v>
      </c>
    </row>
    <row r="123" spans="1:11" ht="25.5" hidden="1" outlineLevel="3">
      <c r="C123" s="638"/>
      <c r="D123" s="697" t="s">
        <v>33</v>
      </c>
      <c r="E123" s="182" t="s">
        <v>34</v>
      </c>
      <c r="F123" s="698" t="s">
        <v>759</v>
      </c>
      <c r="G123" s="699"/>
      <c r="H123" s="700"/>
      <c r="J123" s="190" t="s">
        <v>35</v>
      </c>
      <c r="K123" s="7"/>
    </row>
    <row r="124" spans="1:11" ht="25.5" hidden="1" outlineLevel="3">
      <c r="C124" s="638"/>
      <c r="D124" s="697"/>
      <c r="E124" s="182" t="s">
        <v>359</v>
      </c>
      <c r="F124" s="687" t="s">
        <v>762</v>
      </c>
      <c r="G124" s="688"/>
      <c r="H124" s="689"/>
      <c r="J124" s="190" t="s">
        <v>35</v>
      </c>
      <c r="K124" s="7"/>
    </row>
    <row r="125" spans="1:11" ht="25.5" hidden="1" outlineLevel="3">
      <c r="C125" s="638"/>
      <c r="D125" s="697"/>
      <c r="E125" s="182" t="s">
        <v>360</v>
      </c>
      <c r="F125" s="687" t="s">
        <v>760</v>
      </c>
      <c r="G125" s="688"/>
      <c r="H125" s="689"/>
      <c r="J125" s="190" t="s">
        <v>36</v>
      </c>
      <c r="K125" s="7"/>
    </row>
    <row r="126" spans="1:11" ht="25.5" hidden="1" outlineLevel="3">
      <c r="C126" s="638"/>
      <c r="D126" s="697"/>
      <c r="E126" s="182" t="s">
        <v>358</v>
      </c>
      <c r="F126" s="693" t="s">
        <v>761</v>
      </c>
      <c r="G126" s="694"/>
      <c r="H126" s="695"/>
      <c r="J126" s="190"/>
      <c r="K126" s="7"/>
    </row>
    <row r="127" spans="1:11" ht="25.5" hidden="1" outlineLevel="3">
      <c r="C127" s="638"/>
      <c r="D127" s="697" t="s">
        <v>37</v>
      </c>
      <c r="E127" s="182" t="s">
        <v>18</v>
      </c>
      <c r="F127" s="702" t="s">
        <v>763</v>
      </c>
      <c r="G127" s="703"/>
      <c r="H127" s="704"/>
      <c r="J127" s="190" t="s">
        <v>843</v>
      </c>
      <c r="K127" s="7"/>
    </row>
    <row r="128" spans="1:11" ht="25.5" hidden="1" outlineLevel="3">
      <c r="C128" s="638"/>
      <c r="D128" s="697"/>
      <c r="E128" s="182" t="s">
        <v>357</v>
      </c>
      <c r="F128" s="687" t="s">
        <v>764</v>
      </c>
      <c r="G128" s="688"/>
      <c r="H128" s="689"/>
      <c r="J128" s="190" t="s">
        <v>374</v>
      </c>
      <c r="K128" s="7"/>
    </row>
    <row r="129" spans="1:13" ht="25.5" hidden="1" outlineLevel="3">
      <c r="C129" s="638"/>
      <c r="D129" s="697"/>
      <c r="E129" s="182" t="s">
        <v>19</v>
      </c>
      <c r="F129" s="690" t="s">
        <v>765</v>
      </c>
      <c r="G129" s="691"/>
      <c r="H129" s="692"/>
      <c r="J129" s="190" t="s">
        <v>38</v>
      </c>
      <c r="K129" s="7"/>
    </row>
    <row r="130" spans="1:13" ht="25.5" hidden="1" outlineLevel="3">
      <c r="C130" s="638"/>
      <c r="D130" s="697"/>
      <c r="E130" s="182" t="s">
        <v>39</v>
      </c>
      <c r="F130" s="690" t="s">
        <v>766</v>
      </c>
      <c r="G130" s="691"/>
      <c r="H130" s="692"/>
      <c r="J130" s="190" t="s">
        <v>40</v>
      </c>
      <c r="K130" s="7"/>
    </row>
    <row r="131" spans="1:13" ht="25.5" hidden="1" outlineLevel="3">
      <c r="C131" s="638"/>
      <c r="D131" s="697"/>
      <c r="E131" s="182" t="s">
        <v>145</v>
      </c>
      <c r="F131" s="690" t="s">
        <v>767</v>
      </c>
      <c r="G131" s="691"/>
      <c r="H131" s="692"/>
      <c r="J131" s="190" t="s">
        <v>40</v>
      </c>
      <c r="K131" s="7"/>
    </row>
    <row r="132" spans="1:13" ht="25.5" hidden="1" outlineLevel="3">
      <c r="C132" s="638"/>
      <c r="D132" s="701"/>
      <c r="E132" s="183" t="s">
        <v>361</v>
      </c>
      <c r="F132" s="693" t="s">
        <v>768</v>
      </c>
      <c r="G132" s="694"/>
      <c r="H132" s="695"/>
      <c r="J132" s="190" t="s">
        <v>41</v>
      </c>
      <c r="K132" s="7"/>
    </row>
    <row r="133" spans="1:13" s="198" customFormat="1" ht="17.25" hidden="1" outlineLevel="2" collapsed="1">
      <c r="B133" s="199"/>
      <c r="C133" s="199"/>
      <c r="D133" s="199"/>
      <c r="E133" s="199"/>
      <c r="F133" s="696" t="s">
        <v>380</v>
      </c>
      <c r="G133" s="696"/>
      <c r="H133" s="696"/>
      <c r="I133" s="199"/>
    </row>
    <row r="134" spans="1:13" s="198" customFormat="1" ht="17.25" hidden="1" outlineLevel="1" collapsed="1">
      <c r="B134" s="199"/>
      <c r="C134" s="199"/>
      <c r="D134" s="199"/>
      <c r="E134" s="199"/>
      <c r="F134" s="300"/>
      <c r="G134" s="300"/>
      <c r="H134" s="300"/>
      <c r="I134" s="199"/>
    </row>
    <row r="135" spans="1:13" s="198" customFormat="1" collapsed="1">
      <c r="A135" s="2"/>
      <c r="B135" s="2"/>
      <c r="C135" s="184" t="s">
        <v>378</v>
      </c>
      <c r="D135" s="181"/>
      <c r="E135" s="181"/>
      <c r="F135" s="686" t="s">
        <v>377</v>
      </c>
      <c r="G135" s="686"/>
      <c r="H135" s="686"/>
      <c r="I135" s="180"/>
      <c r="J135" s="74" t="s">
        <v>405</v>
      </c>
      <c r="K135" s="2"/>
      <c r="L135" s="2"/>
      <c r="M135" s="2"/>
    </row>
    <row r="136" spans="1:13" ht="25.5">
      <c r="C136" s="637" t="s">
        <v>43</v>
      </c>
      <c r="D136" s="639" t="s">
        <v>44</v>
      </c>
      <c r="E136" s="640"/>
      <c r="F136" s="680" t="s">
        <v>957</v>
      </c>
      <c r="G136" s="681"/>
      <c r="H136" s="682"/>
      <c r="J136" s="192" t="s">
        <v>46</v>
      </c>
      <c r="K136" s="7"/>
    </row>
    <row r="137" spans="1:13" ht="25.5">
      <c r="C137" s="638"/>
      <c r="D137" s="643" t="s">
        <v>47</v>
      </c>
      <c r="E137" s="644"/>
      <c r="F137" s="680" t="s">
        <v>930</v>
      </c>
      <c r="G137" s="681"/>
      <c r="H137" s="682"/>
      <c r="J137" s="190" t="s">
        <v>48</v>
      </c>
      <c r="K137" s="7"/>
    </row>
    <row r="138" spans="1:13" ht="25.5">
      <c r="C138" s="638"/>
      <c r="D138" s="643" t="s">
        <v>49</v>
      </c>
      <c r="E138" s="644"/>
      <c r="F138" s="655" t="s">
        <v>931</v>
      </c>
      <c r="G138" s="656"/>
      <c r="H138" s="657"/>
      <c r="J138" s="190"/>
      <c r="K138" s="7"/>
    </row>
    <row r="139" spans="1:13" ht="25.5">
      <c r="C139" s="638"/>
      <c r="D139" s="643" t="s">
        <v>50</v>
      </c>
      <c r="E139" s="644"/>
      <c r="F139" s="655" t="s">
        <v>932</v>
      </c>
      <c r="G139" s="656"/>
      <c r="H139" s="657"/>
      <c r="J139" s="190"/>
      <c r="K139" s="7"/>
    </row>
    <row r="140" spans="1:13" ht="25.5">
      <c r="C140" s="638"/>
      <c r="D140" s="643" t="s">
        <v>51</v>
      </c>
      <c r="E140" s="644"/>
      <c r="F140" s="655" t="s">
        <v>933</v>
      </c>
      <c r="G140" s="656"/>
      <c r="H140" s="657"/>
      <c r="J140" s="190"/>
      <c r="K140" s="7"/>
    </row>
    <row r="141" spans="1:13" ht="25.5">
      <c r="C141" s="638"/>
      <c r="D141" s="643" t="s">
        <v>52</v>
      </c>
      <c r="E141" s="644"/>
      <c r="F141" s="655" t="s">
        <v>934</v>
      </c>
      <c r="G141" s="656"/>
      <c r="H141" s="657"/>
      <c r="J141" s="190"/>
      <c r="K141" s="7"/>
    </row>
    <row r="142" spans="1:13" ht="25.5">
      <c r="C142" s="638"/>
      <c r="D142" s="643" t="s">
        <v>53</v>
      </c>
      <c r="E142" s="644"/>
      <c r="F142" s="655" t="s">
        <v>935</v>
      </c>
      <c r="G142" s="656"/>
      <c r="H142" s="657"/>
      <c r="J142" s="190"/>
      <c r="K142" s="7"/>
    </row>
    <row r="143" spans="1:13" ht="25.5">
      <c r="C143" s="638"/>
      <c r="D143" s="648" t="s">
        <v>54</v>
      </c>
      <c r="E143" s="649"/>
      <c r="F143" s="683" t="s">
        <v>936</v>
      </c>
      <c r="G143" s="684"/>
      <c r="H143" s="685"/>
      <c r="J143" s="190"/>
      <c r="K143" s="7"/>
    </row>
    <row r="144" spans="1:13" ht="25.5">
      <c r="A144" s="7"/>
      <c r="B144" s="679" t="s">
        <v>375</v>
      </c>
      <c r="C144" s="679"/>
      <c r="D144" s="679"/>
      <c r="E144" s="679"/>
      <c r="F144" s="679"/>
      <c r="G144" s="679"/>
      <c r="H144" s="679"/>
    </row>
    <row r="145" spans="1:11" ht="25.5" hidden="1" outlineLevel="1">
      <c r="C145" s="637" t="s">
        <v>55</v>
      </c>
      <c r="D145" s="639" t="s">
        <v>44</v>
      </c>
      <c r="E145" s="640"/>
      <c r="F145" s="680" t="s">
        <v>929</v>
      </c>
      <c r="G145" s="681"/>
      <c r="H145" s="682"/>
      <c r="J145" s="192" t="s">
        <v>46</v>
      </c>
      <c r="K145" s="7"/>
    </row>
    <row r="146" spans="1:11" ht="25.5" hidden="1" outlineLevel="1">
      <c r="C146" s="638"/>
      <c r="D146" s="643" t="s">
        <v>47</v>
      </c>
      <c r="E146" s="644"/>
      <c r="F146" s="680" t="s">
        <v>930</v>
      </c>
      <c r="G146" s="681"/>
      <c r="H146" s="682"/>
      <c r="J146" s="190" t="s">
        <v>48</v>
      </c>
      <c r="K146" s="7"/>
    </row>
    <row r="147" spans="1:11" ht="25.5" hidden="1" outlineLevel="1">
      <c r="C147" s="638"/>
      <c r="D147" s="643" t="s">
        <v>49</v>
      </c>
      <c r="E147" s="644"/>
      <c r="F147" s="655" t="s">
        <v>937</v>
      </c>
      <c r="G147" s="656"/>
      <c r="H147" s="657"/>
      <c r="J147" s="190"/>
      <c r="K147" s="7"/>
    </row>
    <row r="148" spans="1:11" ht="25.5" hidden="1" outlineLevel="1">
      <c r="C148" s="638"/>
      <c r="D148" s="643" t="s">
        <v>50</v>
      </c>
      <c r="E148" s="644"/>
      <c r="F148" s="655" t="s">
        <v>938</v>
      </c>
      <c r="G148" s="656"/>
      <c r="H148" s="657"/>
      <c r="J148" s="190"/>
      <c r="K148" s="7"/>
    </row>
    <row r="149" spans="1:11" ht="25.5" hidden="1" outlineLevel="1">
      <c r="C149" s="638"/>
      <c r="D149" s="643" t="s">
        <v>51</v>
      </c>
      <c r="E149" s="644"/>
      <c r="F149" s="655" t="s">
        <v>939</v>
      </c>
      <c r="G149" s="656"/>
      <c r="H149" s="657"/>
      <c r="J149" s="190"/>
      <c r="K149" s="7"/>
    </row>
    <row r="150" spans="1:11" ht="25.5" hidden="1" outlineLevel="1">
      <c r="C150" s="638"/>
      <c r="D150" s="643" t="s">
        <v>52</v>
      </c>
      <c r="E150" s="644"/>
      <c r="F150" s="655" t="s">
        <v>940</v>
      </c>
      <c r="G150" s="656"/>
      <c r="H150" s="657"/>
      <c r="J150" s="190"/>
      <c r="K150" s="7"/>
    </row>
    <row r="151" spans="1:11" ht="25.5" hidden="1" outlineLevel="1">
      <c r="C151" s="638"/>
      <c r="D151" s="643" t="s">
        <v>53</v>
      </c>
      <c r="E151" s="644"/>
      <c r="F151" s="655" t="s">
        <v>941</v>
      </c>
      <c r="G151" s="656"/>
      <c r="H151" s="657"/>
      <c r="J151" s="190"/>
      <c r="K151" s="7"/>
    </row>
    <row r="152" spans="1:11" ht="25.5" hidden="1" outlineLevel="1">
      <c r="C152" s="638"/>
      <c r="D152" s="648" t="s">
        <v>54</v>
      </c>
      <c r="E152" s="649"/>
      <c r="F152" s="683" t="s">
        <v>942</v>
      </c>
      <c r="G152" s="684"/>
      <c r="H152" s="685"/>
      <c r="J152" s="190"/>
      <c r="K152" s="7"/>
    </row>
    <row r="153" spans="1:11" ht="25.5" hidden="1" outlineLevel="1">
      <c r="A153" s="7"/>
      <c r="B153" s="679" t="s">
        <v>375</v>
      </c>
      <c r="C153" s="679"/>
      <c r="D153" s="679"/>
      <c r="E153" s="679"/>
      <c r="F153" s="679"/>
      <c r="G153" s="679"/>
      <c r="H153" s="679"/>
    </row>
    <row r="154" spans="1:11" ht="25.5" hidden="1" outlineLevel="2">
      <c r="C154" s="637" t="s">
        <v>707</v>
      </c>
      <c r="D154" s="639" t="s">
        <v>44</v>
      </c>
      <c r="E154" s="640"/>
      <c r="F154" s="680" t="s">
        <v>943</v>
      </c>
      <c r="G154" s="681"/>
      <c r="H154" s="682"/>
      <c r="J154" s="192" t="s">
        <v>46</v>
      </c>
      <c r="K154" s="7"/>
    </row>
    <row r="155" spans="1:11" ht="25.5" hidden="1" outlineLevel="2">
      <c r="C155" s="638"/>
      <c r="D155" s="643" t="s">
        <v>47</v>
      </c>
      <c r="E155" s="644"/>
      <c r="F155" s="680" t="s">
        <v>944</v>
      </c>
      <c r="G155" s="681"/>
      <c r="H155" s="682"/>
      <c r="J155" s="190" t="s">
        <v>48</v>
      </c>
      <c r="K155" s="7"/>
    </row>
    <row r="156" spans="1:11" ht="25.5" hidden="1" outlineLevel="2">
      <c r="C156" s="638"/>
      <c r="D156" s="643" t="s">
        <v>49</v>
      </c>
      <c r="E156" s="644"/>
      <c r="F156" s="655" t="s">
        <v>945</v>
      </c>
      <c r="G156" s="656"/>
      <c r="H156" s="657"/>
      <c r="J156" s="190"/>
      <c r="K156" s="7"/>
    </row>
    <row r="157" spans="1:11" ht="25.5" hidden="1" outlineLevel="2">
      <c r="C157" s="638"/>
      <c r="D157" s="643" t="s">
        <v>50</v>
      </c>
      <c r="E157" s="644"/>
      <c r="F157" s="655" t="s">
        <v>946</v>
      </c>
      <c r="G157" s="656"/>
      <c r="H157" s="657"/>
      <c r="J157" s="190"/>
      <c r="K157" s="7"/>
    </row>
    <row r="158" spans="1:11" ht="25.5" hidden="1" outlineLevel="2">
      <c r="C158" s="638"/>
      <c r="D158" s="643" t="s">
        <v>51</v>
      </c>
      <c r="E158" s="644"/>
      <c r="F158" s="655" t="s">
        <v>947</v>
      </c>
      <c r="G158" s="656"/>
      <c r="H158" s="657"/>
      <c r="J158" s="190"/>
      <c r="K158" s="7"/>
    </row>
    <row r="159" spans="1:11" ht="25.5" hidden="1" outlineLevel="2">
      <c r="C159" s="638"/>
      <c r="D159" s="643" t="s">
        <v>52</v>
      </c>
      <c r="E159" s="644"/>
      <c r="F159" s="655" t="s">
        <v>948</v>
      </c>
      <c r="G159" s="656"/>
      <c r="H159" s="657"/>
      <c r="J159" s="190"/>
      <c r="K159" s="7"/>
    </row>
    <row r="160" spans="1:11" ht="25.5" hidden="1" outlineLevel="2">
      <c r="C160" s="638"/>
      <c r="D160" s="643" t="s">
        <v>53</v>
      </c>
      <c r="E160" s="644"/>
      <c r="F160" s="655" t="s">
        <v>949</v>
      </c>
      <c r="G160" s="656"/>
      <c r="H160" s="657"/>
      <c r="J160" s="190"/>
      <c r="K160" s="7"/>
    </row>
    <row r="161" spans="1:13" ht="25.5" hidden="1" outlineLevel="2">
      <c r="C161" s="638"/>
      <c r="D161" s="648" t="s">
        <v>54</v>
      </c>
      <c r="E161" s="649"/>
      <c r="F161" s="683" t="s">
        <v>950</v>
      </c>
      <c r="G161" s="684"/>
      <c r="H161" s="685"/>
      <c r="J161" s="190"/>
      <c r="K161" s="7"/>
    </row>
    <row r="162" spans="1:13" ht="25.5" hidden="1" outlineLevel="2">
      <c r="A162" s="7"/>
      <c r="B162" s="679" t="s">
        <v>688</v>
      </c>
      <c r="C162" s="679"/>
      <c r="D162" s="679"/>
      <c r="E162" s="679"/>
      <c r="F162" s="679"/>
      <c r="G162" s="679"/>
      <c r="H162" s="679"/>
    </row>
    <row r="163" spans="1:13" ht="25.5" hidden="1" outlineLevel="3">
      <c r="C163" s="637" t="s">
        <v>708</v>
      </c>
      <c r="D163" s="639" t="s">
        <v>44</v>
      </c>
      <c r="E163" s="640"/>
      <c r="F163" s="680" t="s">
        <v>943</v>
      </c>
      <c r="G163" s="681"/>
      <c r="H163" s="682"/>
      <c r="J163" s="192" t="s">
        <v>46</v>
      </c>
      <c r="K163" s="7"/>
    </row>
    <row r="164" spans="1:13" ht="25.5" hidden="1" outlineLevel="3">
      <c r="C164" s="638"/>
      <c r="D164" s="643" t="s">
        <v>47</v>
      </c>
      <c r="E164" s="644"/>
      <c r="F164" s="680" t="s">
        <v>944</v>
      </c>
      <c r="G164" s="681"/>
      <c r="H164" s="682"/>
      <c r="J164" s="190" t="s">
        <v>48</v>
      </c>
      <c r="K164" s="7"/>
    </row>
    <row r="165" spans="1:13" ht="25.5" hidden="1" outlineLevel="3">
      <c r="C165" s="638"/>
      <c r="D165" s="643" t="s">
        <v>49</v>
      </c>
      <c r="E165" s="644"/>
      <c r="F165" s="655" t="s">
        <v>951</v>
      </c>
      <c r="G165" s="656"/>
      <c r="H165" s="657"/>
      <c r="J165" s="190"/>
      <c r="K165" s="7"/>
    </row>
    <row r="166" spans="1:13" ht="25.5" hidden="1" outlineLevel="3">
      <c r="C166" s="638"/>
      <c r="D166" s="643" t="s">
        <v>50</v>
      </c>
      <c r="E166" s="644"/>
      <c r="F166" s="655" t="s">
        <v>952</v>
      </c>
      <c r="G166" s="656"/>
      <c r="H166" s="657"/>
      <c r="J166" s="190"/>
      <c r="K166" s="7"/>
    </row>
    <row r="167" spans="1:13" ht="25.5" hidden="1" outlineLevel="3">
      <c r="C167" s="638"/>
      <c r="D167" s="643" t="s">
        <v>51</v>
      </c>
      <c r="E167" s="644"/>
      <c r="F167" s="655" t="s">
        <v>953</v>
      </c>
      <c r="G167" s="656"/>
      <c r="H167" s="657"/>
      <c r="J167" s="190"/>
      <c r="K167" s="7"/>
    </row>
    <row r="168" spans="1:13" ht="25.5" hidden="1" outlineLevel="3">
      <c r="C168" s="638"/>
      <c r="D168" s="643" t="s">
        <v>52</v>
      </c>
      <c r="E168" s="644"/>
      <c r="F168" s="655" t="s">
        <v>954</v>
      </c>
      <c r="G168" s="656"/>
      <c r="H168" s="657"/>
      <c r="J168" s="190"/>
      <c r="K168" s="7"/>
    </row>
    <row r="169" spans="1:13" ht="25.5" hidden="1" outlineLevel="3">
      <c r="C169" s="638"/>
      <c r="D169" s="643" t="s">
        <v>53</v>
      </c>
      <c r="E169" s="644"/>
      <c r="F169" s="655" t="s">
        <v>955</v>
      </c>
      <c r="G169" s="656"/>
      <c r="H169" s="657"/>
      <c r="J169" s="190"/>
      <c r="K169" s="7"/>
    </row>
    <row r="170" spans="1:13" ht="25.5" hidden="1" outlineLevel="3">
      <c r="C170" s="638"/>
      <c r="D170" s="648" t="s">
        <v>54</v>
      </c>
      <c r="E170" s="649"/>
      <c r="F170" s="683" t="s">
        <v>956</v>
      </c>
      <c r="G170" s="684"/>
      <c r="H170" s="685"/>
      <c r="J170" s="190"/>
      <c r="K170" s="7"/>
    </row>
    <row r="171" spans="1:13" hidden="1" outlineLevel="2" collapsed="1">
      <c r="A171" s="1"/>
      <c r="B171" s="1"/>
      <c r="C171" s="1"/>
      <c r="D171" s="1"/>
      <c r="E171" s="1"/>
      <c r="F171" s="633"/>
      <c r="G171" s="634"/>
      <c r="H171" s="634"/>
      <c r="I171" s="1"/>
      <c r="J171" s="1"/>
      <c r="K171" s="1"/>
      <c r="L171" s="1"/>
      <c r="M171" s="1"/>
    </row>
    <row r="172" spans="1:13" hidden="1" outlineLevel="1" collapsed="1">
      <c r="A172" s="1"/>
      <c r="B172" s="1"/>
      <c r="C172" s="1"/>
      <c r="D172" s="1"/>
      <c r="E172" s="1"/>
      <c r="F172" s="301" t="s">
        <v>844</v>
      </c>
      <c r="G172" s="302"/>
      <c r="H172" s="302"/>
      <c r="I172" s="1"/>
      <c r="J172" s="1"/>
      <c r="K172" s="1"/>
      <c r="L172" s="1"/>
      <c r="M172" s="1"/>
    </row>
    <row r="173" spans="1:13" s="1" customFormat="1" collapsed="1">
      <c r="A173" s="2"/>
      <c r="B173" s="2"/>
      <c r="C173" s="635" t="s">
        <v>349</v>
      </c>
      <c r="D173" s="636"/>
      <c r="E173" s="636"/>
      <c r="F173" s="653" t="s">
        <v>404</v>
      </c>
      <c r="G173" s="654"/>
      <c r="H173" s="654"/>
      <c r="I173" s="180"/>
      <c r="J173" s="74" t="s">
        <v>405</v>
      </c>
      <c r="K173" s="2"/>
      <c r="L173" s="2"/>
      <c r="M173" s="2"/>
    </row>
    <row r="174" spans="1:13" ht="25.5">
      <c r="C174" s="637" t="s">
        <v>619</v>
      </c>
      <c r="D174" s="639" t="s">
        <v>56</v>
      </c>
      <c r="E174" s="640"/>
      <c r="F174" s="73" t="s">
        <v>838</v>
      </c>
      <c r="G174" s="641"/>
      <c r="H174" s="642"/>
      <c r="J174" s="192" t="s">
        <v>57</v>
      </c>
      <c r="K174" s="7"/>
    </row>
    <row r="175" spans="1:13" ht="25.5">
      <c r="C175" s="638"/>
      <c r="D175" s="643" t="s">
        <v>58</v>
      </c>
      <c r="E175" s="644"/>
      <c r="F175" s="645" t="s">
        <v>607</v>
      </c>
      <c r="G175" s="646"/>
      <c r="H175" s="647"/>
      <c r="J175" s="190" t="s">
        <v>868</v>
      </c>
      <c r="K175" s="7"/>
    </row>
    <row r="176" spans="1:13" ht="25.5">
      <c r="C176" s="638"/>
      <c r="D176" s="643" t="s">
        <v>58</v>
      </c>
      <c r="E176" s="644"/>
      <c r="F176" s="645"/>
      <c r="G176" s="646"/>
      <c r="H176" s="647"/>
      <c r="J176" s="190" t="s">
        <v>59</v>
      </c>
      <c r="K176" s="7"/>
    </row>
    <row r="177" spans="1:13" ht="25.5">
      <c r="C177" s="638"/>
      <c r="D177" s="648" t="s">
        <v>58</v>
      </c>
      <c r="E177" s="649"/>
      <c r="F177" s="650"/>
      <c r="G177" s="651"/>
      <c r="H177" s="652"/>
      <c r="J177" s="190" t="s">
        <v>59</v>
      </c>
      <c r="K177" s="7"/>
    </row>
    <row r="178" spans="1:13">
      <c r="A178" s="1"/>
      <c r="B178" s="1"/>
      <c r="C178" s="1"/>
      <c r="D178" s="1"/>
      <c r="E178" s="1"/>
      <c r="F178" s="661" t="s">
        <v>380</v>
      </c>
      <c r="G178" s="661"/>
      <c r="H178" s="661"/>
      <c r="I178" s="1"/>
      <c r="J178" s="1"/>
      <c r="K178" s="1"/>
      <c r="L178" s="1"/>
      <c r="M178" s="1"/>
    </row>
    <row r="179" spans="1:13" s="1" customFormat="1">
      <c r="A179" s="2"/>
      <c r="B179" s="2"/>
      <c r="C179" s="635" t="s">
        <v>350</v>
      </c>
      <c r="D179" s="636"/>
      <c r="E179" s="636"/>
      <c r="F179" s="662" t="s">
        <v>362</v>
      </c>
      <c r="G179" s="662"/>
      <c r="H179" s="662"/>
      <c r="I179" s="180"/>
      <c r="J179" s="74" t="s">
        <v>405</v>
      </c>
      <c r="K179" s="2"/>
      <c r="L179" s="2"/>
      <c r="M179" s="2"/>
    </row>
    <row r="180" spans="1:13" ht="25.5">
      <c r="C180" s="638"/>
      <c r="D180" s="639" t="s">
        <v>356</v>
      </c>
      <c r="E180" s="640"/>
      <c r="F180" s="73" t="s">
        <v>845</v>
      </c>
      <c r="G180" s="235"/>
      <c r="H180" s="236"/>
      <c r="J180" s="192" t="s">
        <v>60</v>
      </c>
      <c r="K180" s="7"/>
    </row>
    <row r="181" spans="1:13" ht="25.5">
      <c r="C181" s="638"/>
      <c r="D181" s="643" t="s">
        <v>869</v>
      </c>
      <c r="E181" s="644"/>
      <c r="F181" s="237" t="s">
        <v>608</v>
      </c>
      <c r="G181" s="239"/>
      <c r="H181" s="238" t="s">
        <v>365</v>
      </c>
      <c r="J181" s="190"/>
      <c r="K181" s="7"/>
    </row>
    <row r="182" spans="1:13" ht="25.5">
      <c r="C182" s="638"/>
      <c r="D182" s="648" t="s">
        <v>61</v>
      </c>
      <c r="E182" s="649"/>
      <c r="F182" s="73" t="s">
        <v>838</v>
      </c>
      <c r="G182" s="663"/>
      <c r="H182" s="664"/>
      <c r="J182" s="190" t="s">
        <v>824</v>
      </c>
      <c r="K182" s="7"/>
    </row>
    <row r="183" spans="1:13">
      <c r="A183" s="75"/>
      <c r="B183" s="75"/>
      <c r="C183" s="75"/>
      <c r="D183" s="75"/>
      <c r="E183" s="75"/>
      <c r="F183" s="673" t="s">
        <v>380</v>
      </c>
      <c r="G183" s="673"/>
      <c r="H183" s="673"/>
      <c r="I183" s="75"/>
      <c r="J183" s="75"/>
      <c r="K183" s="75"/>
      <c r="L183" s="75"/>
      <c r="M183" s="75"/>
    </row>
    <row r="184" spans="1:13" s="75" customFormat="1">
      <c r="A184" s="2"/>
      <c r="B184" s="2"/>
      <c r="C184" s="635" t="s">
        <v>366</v>
      </c>
      <c r="D184" s="636"/>
      <c r="E184" s="636"/>
      <c r="F184" s="674" t="s">
        <v>380</v>
      </c>
      <c r="G184" s="674"/>
      <c r="H184" s="674"/>
      <c r="I184" s="2"/>
      <c r="J184" s="74" t="s">
        <v>405</v>
      </c>
      <c r="K184" s="2"/>
      <c r="L184" s="2"/>
      <c r="M184" s="2"/>
    </row>
    <row r="185" spans="1:13" ht="25.5">
      <c r="C185" s="666" t="s">
        <v>367</v>
      </c>
      <c r="D185" s="639" t="s">
        <v>368</v>
      </c>
      <c r="E185" s="640"/>
      <c r="F185" s="667" t="s">
        <v>609</v>
      </c>
      <c r="G185" s="668"/>
      <c r="H185" s="669"/>
      <c r="J185" s="192"/>
      <c r="K185" s="7"/>
    </row>
    <row r="186" spans="1:13" ht="25.5">
      <c r="C186" s="666"/>
      <c r="D186" s="643" t="s">
        <v>369</v>
      </c>
      <c r="E186" s="644"/>
      <c r="F186" s="670" t="s">
        <v>610</v>
      </c>
      <c r="G186" s="671"/>
      <c r="H186" s="672"/>
      <c r="J186" s="190"/>
      <c r="K186" s="7"/>
    </row>
    <row r="187" spans="1:13" ht="25.5">
      <c r="C187" s="666"/>
      <c r="D187" s="648" t="s">
        <v>370</v>
      </c>
      <c r="E187" s="649"/>
      <c r="F187" s="670" t="s">
        <v>611</v>
      </c>
      <c r="G187" s="671"/>
      <c r="H187" s="672"/>
      <c r="J187" s="190"/>
      <c r="K187" s="7"/>
    </row>
    <row r="188" spans="1:13" ht="25.5">
      <c r="C188" s="666"/>
      <c r="D188" s="648" t="s">
        <v>371</v>
      </c>
      <c r="E188" s="649"/>
      <c r="F188" s="676" t="s">
        <v>612</v>
      </c>
      <c r="G188" s="677"/>
      <c r="H188" s="678"/>
      <c r="J188" s="190" t="s">
        <v>843</v>
      </c>
      <c r="K188" s="7"/>
    </row>
    <row r="189" spans="1:13" ht="25.5">
      <c r="C189" s="675"/>
      <c r="D189" s="643" t="s">
        <v>372</v>
      </c>
      <c r="E189" s="644"/>
      <c r="F189" s="658" t="s">
        <v>613</v>
      </c>
      <c r="G189" s="659"/>
      <c r="H189" s="660"/>
      <c r="J189" s="224" t="s">
        <v>374</v>
      </c>
      <c r="K189" s="7"/>
    </row>
    <row r="190" spans="1:13" ht="25.5">
      <c r="C190" s="665" t="s">
        <v>373</v>
      </c>
      <c r="D190" s="639" t="s">
        <v>368</v>
      </c>
      <c r="E190" s="640"/>
      <c r="F190" s="667" t="s">
        <v>614</v>
      </c>
      <c r="G190" s="668"/>
      <c r="H190" s="669"/>
      <c r="J190" s="192"/>
      <c r="K190" s="7"/>
    </row>
    <row r="191" spans="1:13" ht="25.5">
      <c r="C191" s="666"/>
      <c r="D191" s="643" t="s">
        <v>369</v>
      </c>
      <c r="E191" s="644"/>
      <c r="F191" s="670" t="s">
        <v>615</v>
      </c>
      <c r="G191" s="671"/>
      <c r="H191" s="672"/>
      <c r="J191" s="190"/>
      <c r="K191" s="7"/>
    </row>
    <row r="192" spans="1:13" ht="25.5">
      <c r="C192" s="666"/>
      <c r="D192" s="648" t="s">
        <v>370</v>
      </c>
      <c r="E192" s="649"/>
      <c r="F192" s="670" t="s">
        <v>616</v>
      </c>
      <c r="G192" s="671"/>
      <c r="H192" s="672"/>
      <c r="J192" s="190"/>
      <c r="K192" s="7"/>
    </row>
    <row r="193" spans="3:11" ht="25.5">
      <c r="C193" s="666"/>
      <c r="D193" s="648" t="s">
        <v>371</v>
      </c>
      <c r="E193" s="649"/>
      <c r="F193" s="676" t="s">
        <v>617</v>
      </c>
      <c r="G193" s="677"/>
      <c r="H193" s="678"/>
      <c r="J193" s="190" t="s">
        <v>843</v>
      </c>
      <c r="K193" s="7"/>
    </row>
    <row r="194" spans="3:11" ht="25.5">
      <c r="C194" s="666"/>
      <c r="D194" s="648" t="s">
        <v>372</v>
      </c>
      <c r="E194" s="649"/>
      <c r="F194" s="658" t="s">
        <v>618</v>
      </c>
      <c r="G194" s="659"/>
      <c r="H194" s="660"/>
      <c r="J194" s="190" t="s">
        <v>374</v>
      </c>
      <c r="K194" s="7"/>
    </row>
    <row r="195" spans="3:11">
      <c r="G195" s="585"/>
      <c r="H195" s="585"/>
    </row>
  </sheetData>
  <sheetProtection sheet="1" objects="1" scenarios="1" formatRows="0" selectLockedCells="1"/>
  <mergeCells count="299">
    <mergeCell ref="B162:H162"/>
    <mergeCell ref="C163:C170"/>
    <mergeCell ref="D163:E163"/>
    <mergeCell ref="F163:H163"/>
    <mergeCell ref="D164:E164"/>
    <mergeCell ref="F164:H164"/>
    <mergeCell ref="D165:E165"/>
    <mergeCell ref="F165:H165"/>
    <mergeCell ref="D166:E166"/>
    <mergeCell ref="F166:H166"/>
    <mergeCell ref="D167:E167"/>
    <mergeCell ref="F167:H167"/>
    <mergeCell ref="D168:E168"/>
    <mergeCell ref="F168:H168"/>
    <mergeCell ref="D169:E169"/>
    <mergeCell ref="F169:H169"/>
    <mergeCell ref="D170:E170"/>
    <mergeCell ref="F170:H170"/>
    <mergeCell ref="B153:H153"/>
    <mergeCell ref="C154:C161"/>
    <mergeCell ref="D154:E154"/>
    <mergeCell ref="F154:H154"/>
    <mergeCell ref="D155:E155"/>
    <mergeCell ref="F155:H155"/>
    <mergeCell ref="D156:E156"/>
    <mergeCell ref="F156:H156"/>
    <mergeCell ref="D157:E157"/>
    <mergeCell ref="F157:H157"/>
    <mergeCell ref="D158:E158"/>
    <mergeCell ref="F158:H158"/>
    <mergeCell ref="D159:E159"/>
    <mergeCell ref="F159:H159"/>
    <mergeCell ref="D160:E160"/>
    <mergeCell ref="F160:H160"/>
    <mergeCell ref="D161:E161"/>
    <mergeCell ref="F161:H161"/>
    <mergeCell ref="D115:D120"/>
    <mergeCell ref="F115:H115"/>
    <mergeCell ref="F116:H116"/>
    <mergeCell ref="F117:H117"/>
    <mergeCell ref="F118:H118"/>
    <mergeCell ref="F119:H119"/>
    <mergeCell ref="F120:H120"/>
    <mergeCell ref="B121:H121"/>
    <mergeCell ref="C122:C132"/>
    <mergeCell ref="D122:E122"/>
    <mergeCell ref="D123:D126"/>
    <mergeCell ref="F123:H123"/>
    <mergeCell ref="F124:H124"/>
    <mergeCell ref="F125:H125"/>
    <mergeCell ref="F126:H126"/>
    <mergeCell ref="D127:D132"/>
    <mergeCell ref="F127:H127"/>
    <mergeCell ref="F128:H128"/>
    <mergeCell ref="F129:H129"/>
    <mergeCell ref="F130:H130"/>
    <mergeCell ref="F131:H131"/>
    <mergeCell ref="F132:H132"/>
    <mergeCell ref="B66:H66"/>
    <mergeCell ref="C67:C77"/>
    <mergeCell ref="D67:E67"/>
    <mergeCell ref="F67:H67"/>
    <mergeCell ref="D68:E68"/>
    <mergeCell ref="F68:H68"/>
    <mergeCell ref="D69:D71"/>
    <mergeCell ref="F69:H69"/>
    <mergeCell ref="F70:H70"/>
    <mergeCell ref="F71:H71"/>
    <mergeCell ref="D72:E72"/>
    <mergeCell ref="F72:H72"/>
    <mergeCell ref="D73:D75"/>
    <mergeCell ref="F73:H73"/>
    <mergeCell ref="F74:H74"/>
    <mergeCell ref="F75:H75"/>
    <mergeCell ref="D76:E76"/>
    <mergeCell ref="F76:H76"/>
    <mergeCell ref="D77:E77"/>
    <mergeCell ref="F77:H77"/>
    <mergeCell ref="B54:H54"/>
    <mergeCell ref="D55:E55"/>
    <mergeCell ref="F55:H55"/>
    <mergeCell ref="D57:D59"/>
    <mergeCell ref="D60:E60"/>
    <mergeCell ref="D61:D63"/>
    <mergeCell ref="F61:H61"/>
    <mergeCell ref="D64:E64"/>
    <mergeCell ref="D65:E65"/>
    <mergeCell ref="C55:C65"/>
    <mergeCell ref="D56:E56"/>
    <mergeCell ref="F56:H56"/>
    <mergeCell ref="F57:H57"/>
    <mergeCell ref="F58:H58"/>
    <mergeCell ref="F59:H59"/>
    <mergeCell ref="F60:H60"/>
    <mergeCell ref="F62:H62"/>
    <mergeCell ref="F63:H63"/>
    <mergeCell ref="F64:H64"/>
    <mergeCell ref="F65:H65"/>
    <mergeCell ref="D30:E30"/>
    <mergeCell ref="D26:E26"/>
    <mergeCell ref="F26:G26"/>
    <mergeCell ref="D27:E27"/>
    <mergeCell ref="F27:G27"/>
    <mergeCell ref="D31:E31"/>
    <mergeCell ref="F31:H31"/>
    <mergeCell ref="D32:E32"/>
    <mergeCell ref="F28:H28"/>
    <mergeCell ref="G29:H29"/>
    <mergeCell ref="F32:H32"/>
    <mergeCell ref="C10:H10"/>
    <mergeCell ref="C11:C27"/>
    <mergeCell ref="D11:E11"/>
    <mergeCell ref="F11:G11"/>
    <mergeCell ref="D13:E13"/>
    <mergeCell ref="F13:G13"/>
    <mergeCell ref="D14:E14"/>
    <mergeCell ref="F14:G14"/>
    <mergeCell ref="F15:G15"/>
    <mergeCell ref="F16:G16"/>
    <mergeCell ref="F21:G21"/>
    <mergeCell ref="F22:G22"/>
    <mergeCell ref="F23:G23"/>
    <mergeCell ref="F18:G18"/>
    <mergeCell ref="F19:G19"/>
    <mergeCell ref="F20:G20"/>
    <mergeCell ref="F17:G17"/>
    <mergeCell ref="D17:E17"/>
    <mergeCell ref="D12:E12"/>
    <mergeCell ref="C43:C53"/>
    <mergeCell ref="D43:E43"/>
    <mergeCell ref="F43:H43"/>
    <mergeCell ref="D44:E44"/>
    <mergeCell ref="F44:H44"/>
    <mergeCell ref="D49:D51"/>
    <mergeCell ref="F49:H49"/>
    <mergeCell ref="F50:H50"/>
    <mergeCell ref="F51:H51"/>
    <mergeCell ref="D52:E52"/>
    <mergeCell ref="F52:H52"/>
    <mergeCell ref="D45:D47"/>
    <mergeCell ref="F45:H45"/>
    <mergeCell ref="F46:H46"/>
    <mergeCell ref="F47:H47"/>
    <mergeCell ref="D48:E48"/>
    <mergeCell ref="F48:H48"/>
    <mergeCell ref="D53:E53"/>
    <mergeCell ref="F53:H53"/>
    <mergeCell ref="C30:C41"/>
    <mergeCell ref="D33:D35"/>
    <mergeCell ref="F78:H78"/>
    <mergeCell ref="C80:E80"/>
    <mergeCell ref="C81:C83"/>
    <mergeCell ref="D81:E81"/>
    <mergeCell ref="F81:H81"/>
    <mergeCell ref="D82:E82"/>
    <mergeCell ref="F82:H82"/>
    <mergeCell ref="D83:E83"/>
    <mergeCell ref="F39:H39"/>
    <mergeCell ref="F33:H33"/>
    <mergeCell ref="D40:E40"/>
    <mergeCell ref="F40:H40"/>
    <mergeCell ref="D41:E41"/>
    <mergeCell ref="F41:H41"/>
    <mergeCell ref="F34:H34"/>
    <mergeCell ref="F35:H35"/>
    <mergeCell ref="D36:E36"/>
    <mergeCell ref="F36:H36"/>
    <mergeCell ref="D37:D39"/>
    <mergeCell ref="F37:H37"/>
    <mergeCell ref="F38:H38"/>
    <mergeCell ref="B42:H42"/>
    <mergeCell ref="F90:H90"/>
    <mergeCell ref="D91:D96"/>
    <mergeCell ref="F91:H91"/>
    <mergeCell ref="F92:H92"/>
    <mergeCell ref="F93:H93"/>
    <mergeCell ref="F94:H94"/>
    <mergeCell ref="F95:H95"/>
    <mergeCell ref="F96:H96"/>
    <mergeCell ref="F83:H83"/>
    <mergeCell ref="F84:H84"/>
    <mergeCell ref="C85:E85"/>
    <mergeCell ref="F85:H85"/>
    <mergeCell ref="C86:C96"/>
    <mergeCell ref="D86:E86"/>
    <mergeCell ref="D87:D90"/>
    <mergeCell ref="F87:H87"/>
    <mergeCell ref="F88:H88"/>
    <mergeCell ref="F89:H89"/>
    <mergeCell ref="F104:H104"/>
    <mergeCell ref="F105:H105"/>
    <mergeCell ref="F106:H106"/>
    <mergeCell ref="F107:H107"/>
    <mergeCell ref="F108:H108"/>
    <mergeCell ref="F133:H133"/>
    <mergeCell ref="B97:H97"/>
    <mergeCell ref="C98:C108"/>
    <mergeCell ref="D98:E98"/>
    <mergeCell ref="D99:D102"/>
    <mergeCell ref="F99:H99"/>
    <mergeCell ref="F100:H100"/>
    <mergeCell ref="F101:H101"/>
    <mergeCell ref="F102:H102"/>
    <mergeCell ref="D103:D108"/>
    <mergeCell ref="F103:H103"/>
    <mergeCell ref="B109:H109"/>
    <mergeCell ref="C110:C120"/>
    <mergeCell ref="D110:E110"/>
    <mergeCell ref="D111:D114"/>
    <mergeCell ref="F111:H111"/>
    <mergeCell ref="F112:H112"/>
    <mergeCell ref="F113:H113"/>
    <mergeCell ref="F114:H114"/>
    <mergeCell ref="F135:H135"/>
    <mergeCell ref="D136:E136"/>
    <mergeCell ref="F136:H136"/>
    <mergeCell ref="D137:E137"/>
    <mergeCell ref="F137:H137"/>
    <mergeCell ref="D138:E138"/>
    <mergeCell ref="F138:H138"/>
    <mergeCell ref="D139:E139"/>
    <mergeCell ref="F143:H143"/>
    <mergeCell ref="B144:H144"/>
    <mergeCell ref="C145:C152"/>
    <mergeCell ref="D145:E145"/>
    <mergeCell ref="F145:H145"/>
    <mergeCell ref="D146:E146"/>
    <mergeCell ref="F146:H146"/>
    <mergeCell ref="D147:E147"/>
    <mergeCell ref="F147:H147"/>
    <mergeCell ref="C136:C143"/>
    <mergeCell ref="D151:E151"/>
    <mergeCell ref="F151:H151"/>
    <mergeCell ref="D152:E152"/>
    <mergeCell ref="F152:H152"/>
    <mergeCell ref="F139:H139"/>
    <mergeCell ref="D140:E140"/>
    <mergeCell ref="F140:H140"/>
    <mergeCell ref="D141:E141"/>
    <mergeCell ref="F141:H141"/>
    <mergeCell ref="D142:E142"/>
    <mergeCell ref="F142:H142"/>
    <mergeCell ref="C190:C194"/>
    <mergeCell ref="D190:E190"/>
    <mergeCell ref="F190:H190"/>
    <mergeCell ref="D191:E191"/>
    <mergeCell ref="F191:H191"/>
    <mergeCell ref="D192:E192"/>
    <mergeCell ref="F183:H183"/>
    <mergeCell ref="C184:E184"/>
    <mergeCell ref="F184:H184"/>
    <mergeCell ref="C185:C189"/>
    <mergeCell ref="D185:E185"/>
    <mergeCell ref="F185:H185"/>
    <mergeCell ref="D186:E186"/>
    <mergeCell ref="F186:H186"/>
    <mergeCell ref="D187:E187"/>
    <mergeCell ref="F187:H187"/>
    <mergeCell ref="F192:H192"/>
    <mergeCell ref="D193:E193"/>
    <mergeCell ref="F193:H193"/>
    <mergeCell ref="D194:E194"/>
    <mergeCell ref="F194:H194"/>
    <mergeCell ref="D188:E188"/>
    <mergeCell ref="F188:H188"/>
    <mergeCell ref="D189:E189"/>
    <mergeCell ref="F189:H189"/>
    <mergeCell ref="F178:H178"/>
    <mergeCell ref="C179:E179"/>
    <mergeCell ref="F179:H179"/>
    <mergeCell ref="C180:C182"/>
    <mergeCell ref="D180:E180"/>
    <mergeCell ref="D181:E181"/>
    <mergeCell ref="D182:E182"/>
    <mergeCell ref="G182:H182"/>
    <mergeCell ref="B2:C2"/>
    <mergeCell ref="D2:E2"/>
    <mergeCell ref="F2:G2"/>
    <mergeCell ref="F24:G24"/>
    <mergeCell ref="F25:G25"/>
    <mergeCell ref="F171:H171"/>
    <mergeCell ref="C173:E173"/>
    <mergeCell ref="C174:C177"/>
    <mergeCell ref="D174:E174"/>
    <mergeCell ref="G174:H174"/>
    <mergeCell ref="D175:E175"/>
    <mergeCell ref="F175:H175"/>
    <mergeCell ref="D176:E176"/>
    <mergeCell ref="F176:H176"/>
    <mergeCell ref="D177:E177"/>
    <mergeCell ref="F177:H177"/>
    <mergeCell ref="F173:H173"/>
    <mergeCell ref="D148:E148"/>
    <mergeCell ref="F148:H148"/>
    <mergeCell ref="D149:E149"/>
    <mergeCell ref="F149:H149"/>
    <mergeCell ref="D150:E150"/>
    <mergeCell ref="F150:H150"/>
    <mergeCell ref="D143:E143"/>
  </mergeCells>
  <phoneticPr fontId="7"/>
  <conditionalFormatting sqref="F33:H35 F41 F45:H47 F53 F57:H59 F65 F69:H71 F77 F81:H83">
    <cfRule type="expression" dxfId="149" priority="20">
      <formula>$F$30=1</formula>
    </cfRule>
  </conditionalFormatting>
  <conditionalFormatting sqref="F86 F98 F110 F122">
    <cfRule type="expression" dxfId="148" priority="57">
      <formula>AND($F86="●",COUNTIF($F$86:$F$122,"●")&gt;1)</formula>
    </cfRule>
  </conditionalFormatting>
  <conditionalFormatting sqref="F11:G25 F27 F30:H41 F86 F87:H96 F175:H175 F185:H194 F174 F180:F182 F81:H83 F136:H143">
    <cfRule type="expression" dxfId="147" priority="56">
      <formula>OR(COUNTIF($F11,"(例)*")=1,$F11="")</formula>
    </cfRule>
  </conditionalFormatting>
  <conditionalFormatting sqref="F36 F40 F48 F52 F60 F64 F72 F76 F52">
    <cfRule type="expression" dxfId="146" priority="29">
      <formula>$F$30=2</formula>
    </cfRule>
  </conditionalFormatting>
  <conditionalFormatting sqref="F175:H177">
    <cfRule type="expression" dxfId="145" priority="31">
      <formula>$F$174="無し"</formula>
    </cfRule>
  </conditionalFormatting>
  <conditionalFormatting sqref="A1:XFD1048576">
    <cfRule type="containsText" dxfId="144" priority="61" stopIfTrue="1" operator="containsText" text="(例)">
      <formula>NOT(ISERROR(SEARCH("(例)",A1)))</formula>
    </cfRule>
  </conditionalFormatting>
  <conditionalFormatting sqref="F27:G27">
    <cfRule type="expression" dxfId="143" priority="18">
      <formula>$F$12=2</formula>
    </cfRule>
  </conditionalFormatting>
  <conditionalFormatting sqref="D22:H25">
    <cfRule type="expression" dxfId="142" priority="10">
      <formula>$F$13="3年度事業（1年目）"</formula>
    </cfRule>
  </conditionalFormatting>
  <conditionalFormatting sqref="D20:H25">
    <cfRule type="expression" dxfId="141" priority="2">
      <formula>$F$13="2年度事業（1年目）"</formula>
    </cfRule>
  </conditionalFormatting>
  <conditionalFormatting sqref="D18:H25">
    <cfRule type="expression" dxfId="140" priority="1">
      <formula>$F$13="単年度事業"</formula>
    </cfRule>
  </conditionalFormatting>
  <conditionalFormatting sqref="D24:H25">
    <cfRule type="expression" dxfId="139" priority="16">
      <formula>$F$13="4年度事業（1年目）"</formula>
    </cfRule>
  </conditionalFormatting>
  <conditionalFormatting sqref="C86:H170">
    <cfRule type="expression" dxfId="138" priority="24">
      <formula>$F$30=1</formula>
    </cfRule>
  </conditionalFormatting>
  <conditionalFormatting sqref="F181:H182">
    <cfRule type="expression" dxfId="137" priority="34">
      <formula>$F$180="無し"</formula>
    </cfRule>
  </conditionalFormatting>
  <conditionalFormatting sqref="F83:H83">
    <cfRule type="expression" dxfId="136" priority="30">
      <formula>$F$82="登録申請中"</formula>
    </cfRule>
  </conditionalFormatting>
  <dataValidations count="22">
    <dataValidation imeMode="off" allowBlank="1" showInputMessage="1" showErrorMessage="1" prompt="キャリアメール_x000a_(携帯メール)は不可" sqref="F40:H40 F52:H52 F96:H96 F76:H76 F64:H64 F108:H108 F120:H120 F132:H132" xr:uid="{FDC7ACE1-CCC5-4D0E-81E7-CAAFB8435455}"/>
    <dataValidation type="textLength" imeMode="off" operator="equal" allowBlank="1" showInputMessage="1" showErrorMessage="1" error="桁が少ないか、ハイフンが入力されています_x000a_ハイフン「-」を入れずに数字7桁で入力してください" prompt="7桁半角数字を「-（ハイフン）」なしで入力" sqref="F193:H193 F188:H188" xr:uid="{35609DE5-DBE3-4C6D-8C53-FFAB730FA311}">
      <formula1>7</formula1>
    </dataValidation>
    <dataValidation imeMode="hiragana" allowBlank="1" showInputMessage="1" showErrorMessage="1" prompt="都道府県から入力" sqref="F104:H104 F128:H128 F189:H189 F116:H116 F92:H92 F194:H194 F74:H74 F62:H62 F50:H50 F38:H38" xr:uid="{9993CF04-A8BC-48DA-9605-D373689F4CEF}"/>
    <dataValidation type="list" imeMode="hiragana" allowBlank="1" showInputMessage="1" sqref="F181" xr:uid="{C2219CDA-8B8A-4E3A-91F4-20BFF58D0C22}">
      <formula1>$F$179</formula1>
    </dataValidation>
    <dataValidation type="list" allowBlank="1" showInputMessage="1" sqref="F182" xr:uid="{333D9B5D-C78E-4F2A-B007-21826D67FAA0}">
      <formula1>$F$171:$F$173</formula1>
    </dataValidation>
    <dataValidation type="list" allowBlank="1" showInputMessage="1" sqref="F98 F86 F110 F122" xr:uid="{D335AD8D-F3D6-479A-AC60-9B9FC944C157}">
      <formula1>$I$85:$I$86</formula1>
    </dataValidation>
    <dataValidation imeMode="off" allowBlank="1" showInputMessage="1" showErrorMessage="1" prompt="yyyy/m/dで入力" sqref="F36:H36 F163:H164 F145:H146 F48:H48 F60:H60 F72:H72 F154:H155 F136:H137" xr:uid="{BD073235-F32D-472A-B58D-693DBF772163}"/>
    <dataValidation imeMode="off" allowBlank="1" showInputMessage="1" showErrorMessage="1" prompt="ハイフン（‐）をつけて入力" sqref="F105:H107 F93:H95 F51:H51 F39:H39 F63:H63 F75:H75 F117:H119 F129:H131" xr:uid="{FE8F4D89-69EA-4F47-BD58-153FDD4E2E5B}"/>
    <dataValidation imeMode="hiragana" allowBlank="1" showInputMessage="1" showErrorMessage="1" sqref="F175:H177 F190:H192 F43:H47 F99:H102 F185:H187 F87:H90 F67:H71 F30:G35 H31:H35 F11:G12 F123:H126 F55:H59 F111:H114 F81:H81" xr:uid="{0D3A66B9-6E59-4B24-AFFE-DDA4BACBE77E}"/>
    <dataValidation imeMode="off" allowBlank="1" showInputMessage="1" showErrorMessage="1" sqref="F147:H152 F165:H170 F26:G27 F156:H161 F138:H143 F15 F14:G14" xr:uid="{320DAFF9-9BAA-4866-839D-276F859DBCBB}"/>
    <dataValidation type="list" allowBlank="1" showInputMessage="1" showErrorMessage="1" sqref="D19 D16 D21 D23 D25" xr:uid="{35503F70-526C-4DDD-8B29-8B9BF8F3BBA8}">
      <formula1>$B$11:$B$13</formula1>
    </dataValidation>
    <dataValidation type="list" imeMode="off" allowBlank="1" showInputMessage="1" sqref="F13:G13" xr:uid="{4A2B6D36-8C44-482C-829B-DD0B8DB0CE6D}">
      <formula1>"単年度事業,2年度事業（1年目）,3年度事業（1年目）,4年度事業（1年目）,5年度事業（1年目）"</formula1>
    </dataValidation>
    <dataValidation type="date" errorStyle="warning" imeMode="off" operator="greaterThan" allowBlank="1" showInputMessage="1" showErrorMessage="1" error="該当年度の事業着手予定日よりも過去の日付が入力されていますので、整合をとってください。" sqref="F19:G19 F21:G21 F23:G23 F25:G25" xr:uid="{9D393156-780D-40C7-86A2-550C884B3C7B}">
      <formula1>F18</formula1>
    </dataValidation>
    <dataValidation type="date" errorStyle="warning" imeMode="off" operator="greaterThan" allowBlank="1" showInputMessage="1" showErrorMessage="1" error="前年度の完了予定日よりも過去の日付が入力されていますので、整合をとってください。" sqref="F22:G22 F20:G20 F24:G24" xr:uid="{8F21D086-6F92-4DBC-AC90-A192BBE4A12E}">
      <formula1>F19</formula1>
    </dataValidation>
    <dataValidation type="date" errorStyle="warning" imeMode="off" operator="greaterThan" allowBlank="1" showInputMessage="1" showErrorMessage="1" error="前年度の完了予定日よりも過去の日付が入力されていますので、整合をとってください。" sqref="F18:G18" xr:uid="{18B87DD5-82FE-4688-B2A2-234E7F27FADB}">
      <formula1>F16</formula1>
    </dataValidation>
    <dataValidation type="custom" errorStyle="warning" imeMode="on" operator="greaterThan" allowBlank="1" showInputMessage="1" showErrorMessage="1" error="完了予定日より過去の日付が入力されているか、_x000a_事業完了から30日以内かつ提出期限より以前の日にちを入力してください" sqref="F17:G17" xr:uid="{289C1784-BF26-407E-BEFB-386257B05537}">
      <formula1>OR(AND(F16&lt;F17,$F$13="単年度事業",$F$17&lt;44226,$F$17&lt;F16+30),AND(F16&lt;F17,$F$13&lt;&gt;"単年度事業",$F$17&lt;44247,$F$17&lt;F16+30))</formula1>
    </dataValidation>
    <dataValidation type="custom" errorStyle="warning" imeMode="off" operator="greaterThan" allowBlank="1" showInputMessage="1" showErrorMessage="1" error="着手予定日より過去の日付が入力されているか、_x000a_事業完了期日を過ぎています_x000a_事業完了期日は公募要領P14をご確認ください" sqref="F16:G16" xr:uid="{2935D52A-B73F-4DC5-B6D4-D714B5530832}">
      <formula1>OR(AND(F15&lt;F16,$F$13="単年度事業",$F$16&lt;44219),AND(F15&lt;F16,$F$13&lt;&gt;"単年度事業",$F$16&lt;44240))</formula1>
    </dataValidation>
    <dataValidation type="textLength" errorStyle="warning" imeMode="off" operator="equal" allowBlank="1" showInputMessage="1" showErrorMessage="1" error="13桁になっていません_x000a_ご確認ください" sqref="F41:H41 F53:H53 F65:H65 F77:H77" xr:uid="{EFE968D5-0578-410B-ACA0-0E9D262C4D8F}">
      <formula1>13</formula1>
    </dataValidation>
    <dataValidation type="textLength" errorStyle="warning" imeMode="off" operator="equal" allowBlank="1" showInputMessage="1" showErrorMessage="1" error="桁が少ないか、ハイフンが入力されています_x000a_ハイフン「-」を入れずに数字7桁で入力してください" prompt="7桁半角数字を「-（ハイフン）」なしで入力" sqref="F73:H73 F61:H61 F49:H49 F37:H37 F91:H91 F103:H103 F115:H115 F127:H127" xr:uid="{6A76A4A4-6473-4A1B-908B-84F143DA7390}">
      <formula1>7</formula1>
    </dataValidation>
    <dataValidation type="list" imeMode="off" allowBlank="1" showInputMessage="1" sqref="F83:H83" xr:uid="{6004FF88-8A43-439C-BCB7-FC0F960673E0}">
      <formula1>"―"</formula1>
    </dataValidation>
    <dataValidation type="list" imeMode="hiragana" allowBlank="1" showInputMessage="1" sqref="F82:H82" xr:uid="{A3529585-FAFE-4840-827C-E41EEE421C1B}">
      <formula1>"登録済,登録申請中"</formula1>
    </dataValidation>
    <dataValidation type="list" allowBlank="1" showInputMessage="1" sqref="F174 F180" xr:uid="{BC73DD36-C1B8-4461-8F69-CB24A05FF606}">
      <formula1>$F$172:$F$173</formula1>
    </dataValidation>
  </dataValidations>
  <printOptions horizontalCentered="1"/>
  <pageMargins left="0.51181102362204722" right="0.11811023622047245" top="0.35433070866141736" bottom="0.35433070866141736" header="0.31496062992125984" footer="0.11811023622047245"/>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Option Button 1">
              <controlPr defaultSize="0" autoFill="0" autoLine="0" autoPict="0">
                <anchor moveWithCells="1">
                  <from>
                    <xdr:col>6</xdr:col>
                    <xdr:colOff>190500</xdr:colOff>
                    <xdr:row>29</xdr:row>
                    <xdr:rowOff>76200</xdr:rowOff>
                  </from>
                  <to>
                    <xdr:col>7</xdr:col>
                    <xdr:colOff>190500</xdr:colOff>
                    <xdr:row>29</xdr:row>
                    <xdr:rowOff>285750</xdr:rowOff>
                  </to>
                </anchor>
              </controlPr>
            </control>
          </mc:Choice>
        </mc:AlternateContent>
        <mc:AlternateContent xmlns:mc="http://schemas.openxmlformats.org/markup-compatibility/2006">
          <mc:Choice Requires="x14">
            <control shapeId="29698" r:id="rId5" name="Option Button 2">
              <controlPr defaultSize="0" autoFill="0" autoLine="0" autoPict="0">
                <anchor moveWithCells="1">
                  <from>
                    <xdr:col>5</xdr:col>
                    <xdr:colOff>142875</xdr:colOff>
                    <xdr:row>29</xdr:row>
                    <xdr:rowOff>66675</xdr:rowOff>
                  </from>
                  <to>
                    <xdr:col>5</xdr:col>
                    <xdr:colOff>1343025</xdr:colOff>
                    <xdr:row>29</xdr:row>
                    <xdr:rowOff>276225</xdr:rowOff>
                  </to>
                </anchor>
              </controlPr>
            </control>
          </mc:Choice>
        </mc:AlternateContent>
        <mc:AlternateContent xmlns:mc="http://schemas.openxmlformats.org/markup-compatibility/2006">
          <mc:Choice Requires="x14">
            <control shapeId="29707" r:id="rId6" name="Group Box 11">
              <controlPr defaultSize="0" autoFill="0" autoPict="0">
                <anchor moveWithCells="1">
                  <from>
                    <xdr:col>5</xdr:col>
                    <xdr:colOff>9525</xdr:colOff>
                    <xdr:row>11</xdr:row>
                    <xdr:rowOff>0</xdr:rowOff>
                  </from>
                  <to>
                    <xdr:col>8</xdr:col>
                    <xdr:colOff>0</xdr:colOff>
                    <xdr:row>12</xdr:row>
                    <xdr:rowOff>0</xdr:rowOff>
                  </to>
                </anchor>
              </controlPr>
            </control>
          </mc:Choice>
        </mc:AlternateContent>
        <mc:AlternateContent xmlns:mc="http://schemas.openxmlformats.org/markup-compatibility/2006">
          <mc:Choice Requires="x14">
            <control shapeId="29708" r:id="rId7" name="Option Button 12">
              <controlPr defaultSize="0" autoFill="0" autoLine="0" autoPict="0">
                <anchor moveWithCells="1">
                  <from>
                    <xdr:col>5</xdr:col>
                    <xdr:colOff>104775</xdr:colOff>
                    <xdr:row>11</xdr:row>
                    <xdr:rowOff>47625</xdr:rowOff>
                  </from>
                  <to>
                    <xdr:col>5</xdr:col>
                    <xdr:colOff>904875</xdr:colOff>
                    <xdr:row>11</xdr:row>
                    <xdr:rowOff>295275</xdr:rowOff>
                  </to>
                </anchor>
              </controlPr>
            </control>
          </mc:Choice>
        </mc:AlternateContent>
        <mc:AlternateContent xmlns:mc="http://schemas.openxmlformats.org/markup-compatibility/2006">
          <mc:Choice Requires="x14">
            <control shapeId="29709" r:id="rId8" name="Option Button 13">
              <controlPr defaultSize="0" autoFill="0" autoLine="0" autoPict="0">
                <anchor moveWithCells="1">
                  <from>
                    <xdr:col>6</xdr:col>
                    <xdr:colOff>114300</xdr:colOff>
                    <xdr:row>11</xdr:row>
                    <xdr:rowOff>47625</xdr:rowOff>
                  </from>
                  <to>
                    <xdr:col>6</xdr:col>
                    <xdr:colOff>914400</xdr:colOff>
                    <xdr:row>11</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75CDA-8FDD-49F3-A6DA-49AE1976296C}">
  <sheetPr codeName="Sheet10">
    <pageSetUpPr fitToPage="1"/>
  </sheetPr>
  <dimension ref="A1:BK314"/>
  <sheetViews>
    <sheetView showGridLines="0" view="pageBreakPreview" zoomScale="70" zoomScaleNormal="100" zoomScaleSheetLayoutView="70"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53.25"/>
  <cols>
    <col min="1" max="1" width="1.625" style="516" customWidth="1"/>
    <col min="2" max="2" width="5.625" style="326" bestFit="1" customWidth="1"/>
    <col min="3" max="3" width="5.625" style="523" bestFit="1" customWidth="1"/>
    <col min="4" max="4" width="5.625" style="122" bestFit="1" customWidth="1"/>
    <col min="5" max="5" width="6.875" style="411" bestFit="1" customWidth="1"/>
    <col min="6" max="6" width="10.875" style="411" bestFit="1" customWidth="1"/>
    <col min="7" max="7" width="9.25" style="411" bestFit="1" customWidth="1"/>
    <col min="8" max="8" width="16.125" style="275" customWidth="1"/>
    <col min="9" max="10" width="7.5" style="121" bestFit="1" customWidth="1"/>
    <col min="11" max="11" width="11.125" style="121" bestFit="1" customWidth="1"/>
    <col min="12" max="12" width="7.5" style="121" bestFit="1" customWidth="1"/>
    <col min="13" max="14" width="7.375" style="121" bestFit="1" customWidth="1"/>
    <col min="15" max="15" width="13.375" style="234" bestFit="1" customWidth="1"/>
    <col min="16" max="16" width="4.625" style="412" customWidth="1"/>
    <col min="17" max="17" width="9.625" style="121" customWidth="1"/>
    <col min="18" max="18" width="5.625" style="121" bestFit="1" customWidth="1"/>
    <col min="19" max="19" width="4.625" style="412" customWidth="1"/>
    <col min="20" max="20" width="9.625" style="121" customWidth="1"/>
    <col min="21" max="21" width="5.625" style="121" bestFit="1" customWidth="1"/>
    <col min="22" max="22" width="4.625" style="412" customWidth="1"/>
    <col min="23" max="23" width="18.625" style="121" customWidth="1"/>
    <col min="24" max="24" width="4.625" style="412" customWidth="1"/>
    <col min="25" max="25" width="15.625" style="121" customWidth="1"/>
    <col min="26" max="26" width="4.625" style="412" customWidth="1"/>
    <col min="27" max="27" width="18.625" style="121" customWidth="1"/>
    <col min="28" max="28" width="11.125" style="121" customWidth="1"/>
    <col min="29" max="29" width="11.625" style="121" customWidth="1"/>
    <col min="30" max="31" width="11.125" style="121" customWidth="1"/>
    <col min="32" max="32" width="4.625" style="412" customWidth="1"/>
    <col min="33" max="33" width="5.625" style="121" bestFit="1" customWidth="1"/>
    <col min="34" max="34" width="4.625" style="412" customWidth="1"/>
    <col min="35" max="35" width="9.625" style="121" customWidth="1"/>
    <col min="36" max="36" width="4.625" style="412" customWidth="1"/>
    <col min="37" max="37" width="13.375" style="121" bestFit="1" customWidth="1"/>
    <col min="38" max="38" width="5.625" style="121" bestFit="1" customWidth="1"/>
    <col min="39" max="39" width="4.625" style="412" customWidth="1"/>
    <col min="40" max="40" width="13.375" style="121" bestFit="1" customWidth="1"/>
    <col min="41" max="41" width="5.625" style="121" bestFit="1" customWidth="1"/>
    <col min="42" max="42" width="4.625" style="412" customWidth="1"/>
    <col min="43" max="43" width="13.375" style="121" bestFit="1" customWidth="1"/>
    <col min="44" max="44" width="5.625" style="121" bestFit="1" customWidth="1"/>
    <col min="45" max="45" width="4.625" style="412" customWidth="1"/>
    <col min="46" max="46" width="1.625" style="326" customWidth="1"/>
    <col min="47" max="47" width="5.625" style="326" customWidth="1"/>
    <col min="48" max="48" width="6.875" style="326" hidden="1" customWidth="1"/>
    <col min="49" max="49" width="5.875" style="326" hidden="1" customWidth="1"/>
    <col min="50" max="50" width="1.625" style="326" hidden="1" customWidth="1"/>
    <col min="51" max="52" width="5.625" style="326" hidden="1" customWidth="1"/>
    <col min="53" max="53" width="1.625" style="326" hidden="1" customWidth="1"/>
    <col min="54" max="54" width="13.375" style="326" hidden="1" customWidth="1"/>
    <col min="55" max="55" width="9.375" style="326" hidden="1" customWidth="1"/>
    <col min="56" max="56" width="5.875" style="326" hidden="1" customWidth="1"/>
    <col min="57" max="57" width="10" style="326" hidden="1" customWidth="1"/>
    <col min="58" max="58" width="1.625" style="326" hidden="1" customWidth="1"/>
    <col min="59" max="59" width="3.75" style="326" hidden="1" customWidth="1"/>
    <col min="60" max="60" width="7.5" style="326" hidden="1" customWidth="1"/>
    <col min="61" max="61" width="10.75" style="326" hidden="1" customWidth="1"/>
    <col min="62" max="62" width="13.875" style="114" hidden="1" customWidth="1"/>
    <col min="63" max="63" width="9" style="326" hidden="1" customWidth="1"/>
    <col min="64" max="16384" width="9" style="326"/>
  </cols>
  <sheetData>
    <row r="1" spans="1:63" ht="18.75">
      <c r="A1" s="326"/>
      <c r="B1" s="377"/>
      <c r="C1" s="520"/>
      <c r="D1" s="113"/>
      <c r="E1" s="326"/>
      <c r="F1" s="326"/>
      <c r="G1" s="326"/>
      <c r="H1" s="326"/>
      <c r="I1" s="326"/>
      <c r="J1" s="326"/>
      <c r="K1" s="326"/>
      <c r="L1" s="326"/>
      <c r="M1" s="326"/>
      <c r="N1" s="326"/>
      <c r="O1" s="328"/>
      <c r="P1" s="378"/>
      <c r="Q1" s="326"/>
      <c r="R1" s="326"/>
      <c r="S1" s="378"/>
      <c r="T1" s="326"/>
      <c r="U1" s="326"/>
      <c r="V1" s="378"/>
      <c r="W1" s="326"/>
      <c r="X1" s="378"/>
      <c r="Y1" s="326"/>
      <c r="Z1" s="378"/>
      <c r="AA1" s="326"/>
      <c r="AB1" s="326"/>
      <c r="AC1" s="326"/>
      <c r="AD1" s="326"/>
      <c r="AE1" s="326"/>
      <c r="AF1" s="378"/>
      <c r="AG1" s="326"/>
      <c r="AH1" s="378"/>
      <c r="AI1" s="326"/>
      <c r="AJ1" s="378"/>
      <c r="AK1" s="326"/>
      <c r="AL1" s="326"/>
      <c r="AM1" s="378"/>
      <c r="AN1" s="326"/>
      <c r="AO1" s="326"/>
      <c r="AP1" s="378"/>
      <c r="AQ1" s="326"/>
      <c r="AR1" s="326"/>
      <c r="AS1" s="378"/>
    </row>
    <row r="2" spans="1:63" ht="18.75">
      <c r="A2" s="326"/>
      <c r="B2" s="377" t="s">
        <v>635</v>
      </c>
      <c r="C2" s="520"/>
      <c r="D2" s="113"/>
      <c r="E2" s="326"/>
      <c r="F2" s="326"/>
      <c r="G2" s="326"/>
      <c r="H2" s="326"/>
      <c r="I2" s="326"/>
      <c r="J2" s="326"/>
      <c r="K2" s="326"/>
      <c r="L2" s="326"/>
      <c r="M2" s="326"/>
      <c r="N2" s="326"/>
      <c r="O2" s="328"/>
      <c r="P2" s="378"/>
      <c r="Q2" s="326"/>
      <c r="R2" s="326"/>
      <c r="S2" s="378"/>
      <c r="T2" s="326"/>
      <c r="U2" s="326"/>
      <c r="V2" s="378"/>
      <c r="W2" s="326"/>
      <c r="X2" s="378"/>
      <c r="Y2" s="326"/>
      <c r="Z2" s="378"/>
      <c r="AA2" s="326"/>
      <c r="AB2" s="326"/>
      <c r="AC2" s="326"/>
      <c r="AD2" s="326"/>
      <c r="AE2" s="326"/>
      <c r="AF2" s="378"/>
      <c r="AG2" s="326"/>
      <c r="AH2" s="378"/>
      <c r="AI2" s="326"/>
      <c r="AJ2" s="378"/>
      <c r="AK2" s="326"/>
      <c r="AL2" s="326"/>
      <c r="AM2" s="378"/>
      <c r="AN2" s="326"/>
      <c r="AO2" s="326"/>
      <c r="AP2" s="378"/>
      <c r="AQ2" s="326"/>
      <c r="AR2" s="326"/>
      <c r="AS2" s="378"/>
    </row>
    <row r="3" spans="1:63" ht="13.5">
      <c r="A3" s="326"/>
      <c r="C3" s="520"/>
      <c r="D3" s="113"/>
      <c r="E3" s="326"/>
      <c r="F3" s="326"/>
      <c r="G3" s="326"/>
      <c r="H3" s="326"/>
      <c r="I3" s="326"/>
      <c r="J3" s="326"/>
      <c r="K3" s="326"/>
      <c r="L3" s="326"/>
      <c r="M3" s="326"/>
      <c r="N3" s="326"/>
      <c r="O3" s="328"/>
      <c r="P3" s="378"/>
      <c r="Q3" s="326"/>
      <c r="R3" s="326"/>
      <c r="S3" s="378"/>
      <c r="T3" s="326"/>
      <c r="U3" s="326"/>
      <c r="V3" s="378"/>
      <c r="W3" s="326"/>
      <c r="X3" s="378"/>
      <c r="Y3" s="326"/>
      <c r="Z3" s="378"/>
      <c r="AA3" s="326"/>
      <c r="AB3" s="326"/>
      <c r="AC3" s="326"/>
      <c r="AD3" s="326"/>
      <c r="AE3" s="326"/>
      <c r="AF3" s="378"/>
      <c r="AG3" s="326"/>
      <c r="AH3" s="378"/>
      <c r="AI3" s="326"/>
      <c r="AJ3" s="378"/>
      <c r="AK3" s="326"/>
      <c r="AL3" s="326"/>
      <c r="AM3" s="378"/>
      <c r="AN3" s="326"/>
      <c r="AO3" s="326"/>
      <c r="AP3" s="378"/>
      <c r="AQ3" s="326"/>
      <c r="AR3" s="326"/>
      <c r="AS3" s="378"/>
    </row>
    <row r="4" spans="1:63" ht="13.5">
      <c r="A4" s="326"/>
      <c r="C4" s="520" t="s">
        <v>451</v>
      </c>
      <c r="D4" s="113"/>
      <c r="E4" s="326"/>
      <c r="F4" s="326"/>
      <c r="G4" s="326"/>
      <c r="H4" s="326"/>
      <c r="I4" s="326"/>
      <c r="J4" s="326"/>
      <c r="K4" s="326"/>
      <c r="L4" s="326"/>
      <c r="M4" s="326"/>
      <c r="N4" s="326"/>
      <c r="O4" s="328"/>
      <c r="P4" s="378"/>
      <c r="Q4" s="326"/>
      <c r="R4" s="326"/>
      <c r="S4" s="378"/>
      <c r="T4" s="326"/>
      <c r="U4" s="326"/>
      <c r="V4" s="378"/>
      <c r="W4" s="326"/>
      <c r="X4" s="378"/>
      <c r="Y4" s="326"/>
      <c r="Z4" s="378"/>
      <c r="AA4" s="326"/>
      <c r="AB4" s="326"/>
      <c r="AC4" s="326"/>
      <c r="AD4" s="326"/>
      <c r="AE4" s="326"/>
      <c r="AF4" s="378"/>
      <c r="AG4" s="326"/>
      <c r="AH4" s="378"/>
      <c r="AI4" s="326"/>
      <c r="AJ4" s="378"/>
      <c r="AK4" s="326"/>
      <c r="AL4" s="326"/>
      <c r="AM4" s="378"/>
      <c r="AN4" s="326"/>
      <c r="AO4" s="326"/>
      <c r="AP4" s="378"/>
      <c r="AQ4" s="326"/>
      <c r="AR4" s="326"/>
      <c r="AS4" s="378"/>
    </row>
    <row r="5" spans="1:63" ht="13.5">
      <c r="A5" s="326"/>
      <c r="C5" s="520" t="s">
        <v>451</v>
      </c>
      <c r="D5" s="113"/>
      <c r="E5" s="326"/>
      <c r="F5" s="326"/>
      <c r="G5" s="326"/>
      <c r="H5" s="326"/>
      <c r="I5" s="115" t="s">
        <v>452</v>
      </c>
      <c r="J5" s="115" t="s">
        <v>453</v>
      </c>
      <c r="L5" s="115"/>
      <c r="M5" s="115"/>
      <c r="N5" s="115"/>
      <c r="O5" s="116"/>
      <c r="P5" s="379"/>
      <c r="Q5" s="115"/>
      <c r="R5" s="115"/>
      <c r="S5" s="379"/>
      <c r="T5" s="115"/>
      <c r="U5" s="115"/>
      <c r="V5" s="379"/>
      <c r="W5" s="117" t="s">
        <v>455</v>
      </c>
      <c r="X5" s="379"/>
      <c r="Y5" s="117" t="s">
        <v>906</v>
      </c>
      <c r="Z5" s="379"/>
      <c r="AA5" s="117"/>
      <c r="AB5" s="115" t="s">
        <v>456</v>
      </c>
      <c r="AC5" s="115"/>
      <c r="AD5" s="115"/>
      <c r="AE5" s="115"/>
      <c r="AF5" s="379"/>
      <c r="AG5" s="115"/>
      <c r="AH5" s="379"/>
      <c r="AI5" s="115" t="s">
        <v>457</v>
      </c>
      <c r="AJ5" s="379"/>
      <c r="AK5" s="115"/>
      <c r="AL5" s="115"/>
      <c r="AM5" s="379"/>
      <c r="AN5" s="115"/>
      <c r="AO5" s="115"/>
      <c r="AP5" s="379"/>
      <c r="AQ5" s="114"/>
      <c r="AR5" s="114"/>
      <c r="AS5" s="380"/>
    </row>
    <row r="6" spans="1:63" ht="18.75">
      <c r="A6" s="326"/>
      <c r="B6" s="1143" t="s">
        <v>840</v>
      </c>
      <c r="C6" s="1143"/>
      <c r="D6" s="1143"/>
      <c r="E6" s="1143"/>
      <c r="F6" s="1143"/>
      <c r="G6" s="1143"/>
      <c r="H6" s="326"/>
      <c r="I6" s="115" t="s">
        <v>458</v>
      </c>
      <c r="J6" s="115" t="s">
        <v>459</v>
      </c>
      <c r="K6" s="115"/>
      <c r="L6" s="115"/>
      <c r="M6" s="115"/>
      <c r="N6" s="115"/>
      <c r="O6" s="116"/>
      <c r="P6" s="379"/>
      <c r="Q6" s="115"/>
      <c r="R6" s="115"/>
      <c r="S6" s="379"/>
      <c r="T6" s="115"/>
      <c r="U6" s="115"/>
      <c r="V6" s="379"/>
      <c r="W6" s="117" t="s">
        <v>537</v>
      </c>
      <c r="X6" s="379"/>
      <c r="Y6" s="115" t="s">
        <v>460</v>
      </c>
      <c r="Z6" s="379"/>
      <c r="AA6" s="117"/>
      <c r="AB6" s="115"/>
      <c r="AC6" s="115"/>
      <c r="AD6" s="115"/>
      <c r="AE6" s="115"/>
      <c r="AF6" s="379"/>
      <c r="AG6" s="115"/>
      <c r="AH6" s="379"/>
      <c r="AI6" s="117" t="s">
        <v>332</v>
      </c>
      <c r="AJ6" s="379"/>
      <c r="AK6" s="115"/>
      <c r="AL6" s="115"/>
      <c r="AM6" s="379"/>
      <c r="AN6" s="115"/>
      <c r="AO6" s="115"/>
      <c r="AP6" s="379"/>
      <c r="AQ6" s="114"/>
      <c r="AR6" s="114"/>
      <c r="AS6" s="380"/>
    </row>
    <row r="7" spans="1:63" ht="13.5">
      <c r="A7" s="326"/>
      <c r="C7" s="520" t="s">
        <v>451</v>
      </c>
      <c r="D7" s="113"/>
      <c r="E7" s="326"/>
      <c r="F7" s="326"/>
      <c r="G7" s="326"/>
      <c r="H7" s="326"/>
      <c r="I7" s="115"/>
      <c r="J7" s="115" t="s">
        <v>461</v>
      </c>
      <c r="K7" s="115" t="s">
        <v>454</v>
      </c>
      <c r="L7" s="115"/>
      <c r="M7" s="115"/>
      <c r="N7" s="326"/>
      <c r="O7" s="328"/>
      <c r="P7" s="378"/>
      <c r="Q7" s="326"/>
      <c r="R7" s="115"/>
      <c r="S7" s="379"/>
      <c r="T7" s="115"/>
      <c r="U7" s="115"/>
      <c r="V7" s="379"/>
      <c r="W7" s="117" t="s">
        <v>538</v>
      </c>
      <c r="X7" s="379"/>
      <c r="Y7" s="115"/>
      <c r="Z7" s="379"/>
      <c r="AA7" s="117"/>
      <c r="AB7" s="115"/>
      <c r="AC7" s="115"/>
      <c r="AD7" s="115"/>
      <c r="AE7" s="115"/>
      <c r="AF7" s="379"/>
      <c r="AG7" s="115"/>
      <c r="AH7" s="379"/>
      <c r="AI7" s="115" t="s">
        <v>462</v>
      </c>
      <c r="AJ7" s="379"/>
      <c r="AK7" s="115"/>
      <c r="AL7" s="115"/>
      <c r="AM7" s="379"/>
      <c r="AN7" s="115"/>
      <c r="AO7" s="115"/>
      <c r="AP7" s="379"/>
      <c r="AQ7" s="114"/>
      <c r="AR7" s="114"/>
      <c r="AS7" s="380"/>
    </row>
    <row r="8" spans="1:63" ht="50.1" customHeight="1">
      <c r="A8" s="118"/>
      <c r="B8" s="1140" t="s">
        <v>463</v>
      </c>
      <c r="C8" s="1141"/>
      <c r="D8" s="1141"/>
      <c r="E8" s="1142"/>
      <c r="F8" s="1161" t="str">
        <f>'2.全体概要'!C7</f>
        <v>(例)　○○○○マンション</v>
      </c>
      <c r="G8" s="1162"/>
      <c r="H8" s="1162"/>
      <c r="I8" s="1162"/>
      <c r="J8" s="1162"/>
      <c r="K8" s="1162"/>
      <c r="L8" s="1162"/>
      <c r="M8" s="1162"/>
      <c r="N8" s="1164" t="str">
        <f>入力シート!D2</f>
        <v>超高層ＺＥＨ－Ｍ実証事業</v>
      </c>
      <c r="O8" s="1164"/>
      <c r="P8" s="1164"/>
      <c r="Q8" s="1165"/>
      <c r="R8" s="115"/>
      <c r="S8" s="379"/>
      <c r="T8" s="115"/>
      <c r="U8" s="115"/>
      <c r="V8" s="379"/>
      <c r="W8" s="115" t="s">
        <v>331</v>
      </c>
      <c r="X8" s="379"/>
      <c r="Y8" s="115"/>
      <c r="Z8" s="379"/>
      <c r="AA8" s="117"/>
      <c r="AB8" s="115"/>
      <c r="AC8" s="115"/>
      <c r="AD8" s="115"/>
      <c r="AE8" s="115"/>
      <c r="AF8" s="379"/>
      <c r="AG8" s="115"/>
      <c r="AH8" s="379"/>
      <c r="AI8" s="115"/>
      <c r="AJ8" s="379"/>
      <c r="AK8" s="115"/>
      <c r="AL8" s="115"/>
      <c r="AM8" s="379"/>
      <c r="AN8" s="115"/>
      <c r="AO8" s="115"/>
      <c r="AP8" s="379"/>
      <c r="AQ8" s="115"/>
      <c r="AR8" s="115"/>
      <c r="AS8" s="379"/>
    </row>
    <row r="9" spans="1:63" ht="14.25" thickBot="1">
      <c r="A9" s="326"/>
      <c r="C9" s="520" t="s">
        <v>451</v>
      </c>
      <c r="D9" s="113"/>
      <c r="E9" s="326"/>
      <c r="F9" s="326"/>
      <c r="G9" s="326"/>
      <c r="H9" s="326"/>
      <c r="I9" s="326"/>
      <c r="J9" s="326"/>
      <c r="K9" s="326"/>
      <c r="L9" s="326"/>
      <c r="M9" s="326"/>
      <c r="N9" s="326"/>
      <c r="O9" s="328"/>
      <c r="P9" s="378"/>
      <c r="Q9" s="114"/>
      <c r="R9" s="114"/>
      <c r="S9" s="380"/>
      <c r="T9" s="114"/>
      <c r="U9" s="114"/>
      <c r="V9" s="380"/>
      <c r="W9" s="114"/>
      <c r="X9" s="380"/>
      <c r="Y9" s="114"/>
      <c r="Z9" s="380"/>
      <c r="AA9" s="119"/>
      <c r="AB9" s="114"/>
      <c r="AC9" s="114"/>
      <c r="AD9" s="114"/>
      <c r="AE9" s="114"/>
      <c r="AF9" s="380"/>
      <c r="AG9" s="114"/>
      <c r="AH9" s="380"/>
      <c r="AI9" s="114"/>
      <c r="AJ9" s="380"/>
      <c r="AK9" s="114"/>
      <c r="AL9" s="114"/>
      <c r="AM9" s="380"/>
      <c r="AN9" s="114"/>
      <c r="AO9" s="114"/>
      <c r="AP9" s="380"/>
      <c r="AQ9" s="114"/>
      <c r="AR9" s="114"/>
      <c r="AS9" s="380"/>
      <c r="AV9" s="163"/>
      <c r="AW9" s="163"/>
      <c r="AX9" s="381"/>
      <c r="AY9" s="1144" t="s">
        <v>464</v>
      </c>
      <c r="AZ9" s="1144"/>
      <c r="BA9" s="381"/>
      <c r="BB9" s="1144" t="s">
        <v>324</v>
      </c>
      <c r="BC9" s="1144"/>
      <c r="BD9" s="1144"/>
      <c r="BE9" s="1144"/>
      <c r="BF9" s="381"/>
      <c r="BG9" s="163"/>
      <c r="BH9" s="163"/>
      <c r="BI9" s="163"/>
      <c r="BJ9" s="164"/>
      <c r="BK9" s="163"/>
    </row>
    <row r="10" spans="1:63" ht="21">
      <c r="A10" s="560"/>
      <c r="B10" s="1145" t="s">
        <v>465</v>
      </c>
      <c r="C10" s="1147" t="s">
        <v>466</v>
      </c>
      <c r="D10" s="1145" t="s">
        <v>467</v>
      </c>
      <c r="E10" s="1145" t="s">
        <v>468</v>
      </c>
      <c r="F10" s="1145" t="s">
        <v>469</v>
      </c>
      <c r="G10" s="1145" t="s">
        <v>470</v>
      </c>
      <c r="H10" s="1149" t="s">
        <v>913</v>
      </c>
      <c r="I10" s="1151" t="s">
        <v>471</v>
      </c>
      <c r="J10" s="1152"/>
      <c r="K10" s="1151" t="s">
        <v>472</v>
      </c>
      <c r="L10" s="1159"/>
      <c r="M10" s="1159"/>
      <c r="N10" s="1159"/>
      <c r="O10" s="1159"/>
      <c r="P10" s="1152"/>
      <c r="Q10" s="1151" t="s">
        <v>473</v>
      </c>
      <c r="R10" s="1159"/>
      <c r="S10" s="1159"/>
      <c r="T10" s="1159"/>
      <c r="U10" s="1159"/>
      <c r="V10" s="1152"/>
      <c r="W10" s="1151" t="s">
        <v>473</v>
      </c>
      <c r="X10" s="1152"/>
      <c r="Y10" s="1151" t="s">
        <v>474</v>
      </c>
      <c r="Z10" s="1152"/>
      <c r="AA10" s="1151" t="s">
        <v>475</v>
      </c>
      <c r="AB10" s="1159"/>
      <c r="AC10" s="1159"/>
      <c r="AD10" s="1159"/>
      <c r="AE10" s="1159"/>
      <c r="AF10" s="1160"/>
      <c r="AG10" s="1145" t="s">
        <v>476</v>
      </c>
      <c r="AH10" s="1145"/>
      <c r="AI10" s="1145" t="s">
        <v>477</v>
      </c>
      <c r="AJ10" s="1145"/>
      <c r="AK10" s="1145" t="s">
        <v>478</v>
      </c>
      <c r="AL10" s="1145"/>
      <c r="AM10" s="1145"/>
      <c r="AN10" s="1145" t="s">
        <v>479</v>
      </c>
      <c r="AO10" s="1145"/>
      <c r="AP10" s="1145"/>
      <c r="AQ10" s="1145" t="s">
        <v>480</v>
      </c>
      <c r="AR10" s="1145"/>
      <c r="AS10" s="1145"/>
      <c r="AV10" s="163"/>
      <c r="AW10" s="163"/>
      <c r="AX10" s="381"/>
      <c r="AY10" s="1144"/>
      <c r="AZ10" s="1144"/>
      <c r="BA10" s="381"/>
      <c r="BB10" s="1144" t="s">
        <v>481</v>
      </c>
      <c r="BC10" s="1144" t="s">
        <v>482</v>
      </c>
      <c r="BD10" s="1144"/>
      <c r="BE10" s="1144"/>
      <c r="BF10" s="381"/>
      <c r="BG10" s="163"/>
      <c r="BH10" s="163"/>
      <c r="BI10" s="163"/>
      <c r="BJ10" s="164"/>
      <c r="BK10" s="163"/>
    </row>
    <row r="11" spans="1:63" ht="24">
      <c r="A11" s="561"/>
      <c r="B11" s="1146"/>
      <c r="C11" s="1148"/>
      <c r="D11" s="1146"/>
      <c r="E11" s="1146"/>
      <c r="F11" s="1146"/>
      <c r="G11" s="1146"/>
      <c r="H11" s="1150"/>
      <c r="I11" s="1153"/>
      <c r="J11" s="1154"/>
      <c r="K11" s="1153"/>
      <c r="L11" s="1157"/>
      <c r="M11" s="1157"/>
      <c r="N11" s="1157"/>
      <c r="O11" s="1157"/>
      <c r="P11" s="1154"/>
      <c r="Q11" s="1153" t="s">
        <v>861</v>
      </c>
      <c r="R11" s="1157"/>
      <c r="S11" s="1157"/>
      <c r="T11" s="1157" t="s">
        <v>862</v>
      </c>
      <c r="U11" s="1157"/>
      <c r="V11" s="1154"/>
      <c r="W11" s="1153" t="s">
        <v>863</v>
      </c>
      <c r="X11" s="1154"/>
      <c r="Y11" s="1153"/>
      <c r="Z11" s="1154"/>
      <c r="AA11" s="1153"/>
      <c r="AB11" s="1157"/>
      <c r="AC11" s="1157"/>
      <c r="AD11" s="1157"/>
      <c r="AE11" s="1157"/>
      <c r="AF11" s="1156"/>
      <c r="AG11" s="1146"/>
      <c r="AH11" s="1146"/>
      <c r="AI11" s="1146"/>
      <c r="AJ11" s="1146"/>
      <c r="AK11" s="1146"/>
      <c r="AL11" s="1146"/>
      <c r="AM11" s="1146"/>
      <c r="AN11" s="1146"/>
      <c r="AO11" s="1146"/>
      <c r="AP11" s="1146"/>
      <c r="AQ11" s="1146"/>
      <c r="AR11" s="1146"/>
      <c r="AS11" s="1146"/>
      <c r="AV11" s="1144" t="s">
        <v>323</v>
      </c>
      <c r="AW11" s="1144"/>
      <c r="AX11" s="381"/>
      <c r="AY11" s="1144"/>
      <c r="AZ11" s="1144"/>
      <c r="BA11" s="381"/>
      <c r="BB11" s="1144"/>
      <c r="BC11" s="1144" t="s">
        <v>483</v>
      </c>
      <c r="BD11" s="1144" t="s">
        <v>325</v>
      </c>
      <c r="BE11" s="1144"/>
      <c r="BF11" s="381"/>
      <c r="BG11" s="163"/>
      <c r="BH11" s="163"/>
      <c r="BI11" s="163"/>
      <c r="BJ11" s="164"/>
      <c r="BK11" s="163"/>
    </row>
    <row r="12" spans="1:63" ht="18.75">
      <c r="A12" s="120"/>
      <c r="B12" s="1146"/>
      <c r="C12" s="1148"/>
      <c r="D12" s="1146"/>
      <c r="E12" s="1146"/>
      <c r="F12" s="1146"/>
      <c r="G12" s="1146"/>
      <c r="H12" s="1150"/>
      <c r="I12" s="1153" t="s">
        <v>484</v>
      </c>
      <c r="J12" s="1154" t="s">
        <v>485</v>
      </c>
      <c r="K12" s="1153" t="s">
        <v>860</v>
      </c>
      <c r="L12" s="1157" t="s">
        <v>486</v>
      </c>
      <c r="M12" s="1157"/>
      <c r="N12" s="1157"/>
      <c r="O12" s="1163" t="s">
        <v>487</v>
      </c>
      <c r="P12" s="1155" t="s">
        <v>488</v>
      </c>
      <c r="Q12" s="1153" t="s">
        <v>489</v>
      </c>
      <c r="R12" s="1157" t="s">
        <v>490</v>
      </c>
      <c r="S12" s="1166" t="s">
        <v>488</v>
      </c>
      <c r="T12" s="1157" t="s">
        <v>489</v>
      </c>
      <c r="U12" s="1157" t="s">
        <v>490</v>
      </c>
      <c r="V12" s="1155" t="s">
        <v>488</v>
      </c>
      <c r="W12" s="1153" t="s">
        <v>491</v>
      </c>
      <c r="X12" s="1155" t="s">
        <v>488</v>
      </c>
      <c r="Y12" s="1153" t="s">
        <v>492</v>
      </c>
      <c r="Z12" s="1155" t="s">
        <v>488</v>
      </c>
      <c r="AA12" s="1153" t="s">
        <v>493</v>
      </c>
      <c r="AB12" s="1157" t="s">
        <v>494</v>
      </c>
      <c r="AC12" s="1157"/>
      <c r="AD12" s="1157"/>
      <c r="AE12" s="1157"/>
      <c r="AF12" s="1158" t="s">
        <v>488</v>
      </c>
      <c r="AG12" s="1150" t="s">
        <v>495</v>
      </c>
      <c r="AH12" s="1155" t="s">
        <v>488</v>
      </c>
      <c r="AI12" s="1150" t="s">
        <v>496</v>
      </c>
      <c r="AJ12" s="1155" t="s">
        <v>488</v>
      </c>
      <c r="AK12" s="1150" t="s">
        <v>497</v>
      </c>
      <c r="AL12" s="1156" t="s">
        <v>490</v>
      </c>
      <c r="AM12" s="1155" t="s">
        <v>488</v>
      </c>
      <c r="AN12" s="1150" t="s">
        <v>497</v>
      </c>
      <c r="AO12" s="1156" t="s">
        <v>490</v>
      </c>
      <c r="AP12" s="1155" t="s">
        <v>488</v>
      </c>
      <c r="AQ12" s="1150" t="s">
        <v>497</v>
      </c>
      <c r="AR12" s="1156" t="s">
        <v>490</v>
      </c>
      <c r="AS12" s="1155" t="s">
        <v>488</v>
      </c>
      <c r="AV12" s="1144"/>
      <c r="AW12" s="1144"/>
      <c r="AX12" s="381"/>
      <c r="AY12" s="1144"/>
      <c r="AZ12" s="1144"/>
      <c r="BA12" s="381"/>
      <c r="BB12" s="1144"/>
      <c r="BC12" s="1144"/>
      <c r="BD12" s="1144" t="s">
        <v>498</v>
      </c>
      <c r="BE12" s="1144" t="s">
        <v>499</v>
      </c>
      <c r="BF12" s="381"/>
      <c r="BG12" s="163"/>
      <c r="BH12" s="163"/>
      <c r="BI12" s="163"/>
      <c r="BJ12" s="164"/>
      <c r="BK12" s="163"/>
    </row>
    <row r="13" spans="1:63" ht="45.75">
      <c r="A13" s="562"/>
      <c r="B13" s="1146"/>
      <c r="C13" s="1148"/>
      <c r="D13" s="1146"/>
      <c r="E13" s="1146"/>
      <c r="F13" s="1146"/>
      <c r="G13" s="1146"/>
      <c r="H13" s="1150"/>
      <c r="I13" s="1153"/>
      <c r="J13" s="1154"/>
      <c r="K13" s="1153"/>
      <c r="L13" s="382" t="s">
        <v>500</v>
      </c>
      <c r="M13" s="382" t="s">
        <v>501</v>
      </c>
      <c r="N13" s="382" t="s">
        <v>502</v>
      </c>
      <c r="O13" s="1163"/>
      <c r="P13" s="1155"/>
      <c r="Q13" s="1153"/>
      <c r="R13" s="1157"/>
      <c r="S13" s="1166"/>
      <c r="T13" s="1157"/>
      <c r="U13" s="1157"/>
      <c r="V13" s="1155"/>
      <c r="W13" s="1153"/>
      <c r="X13" s="1155"/>
      <c r="Y13" s="1153"/>
      <c r="Z13" s="1155"/>
      <c r="AA13" s="1153"/>
      <c r="AB13" s="382" t="s">
        <v>503</v>
      </c>
      <c r="AC13" s="382" t="s">
        <v>504</v>
      </c>
      <c r="AD13" s="382" t="s">
        <v>505</v>
      </c>
      <c r="AE13" s="382" t="s">
        <v>779</v>
      </c>
      <c r="AF13" s="1158"/>
      <c r="AG13" s="1150"/>
      <c r="AH13" s="1155"/>
      <c r="AI13" s="1150"/>
      <c r="AJ13" s="1155"/>
      <c r="AK13" s="1150"/>
      <c r="AL13" s="1156"/>
      <c r="AM13" s="1155"/>
      <c r="AN13" s="1150"/>
      <c r="AO13" s="1156"/>
      <c r="AP13" s="1155"/>
      <c r="AQ13" s="1150"/>
      <c r="AR13" s="1156"/>
      <c r="AS13" s="1155"/>
      <c r="AV13" s="163" t="s">
        <v>506</v>
      </c>
      <c r="AW13" s="163" t="s">
        <v>482</v>
      </c>
      <c r="AX13" s="381"/>
      <c r="AY13" s="163" t="s">
        <v>507</v>
      </c>
      <c r="AZ13" s="163" t="s">
        <v>482</v>
      </c>
      <c r="BA13" s="381"/>
      <c r="BB13" s="1144"/>
      <c r="BC13" s="1144"/>
      <c r="BD13" s="1144"/>
      <c r="BE13" s="1144"/>
      <c r="BF13" s="381"/>
      <c r="BG13" s="163"/>
      <c r="BH13" s="163"/>
      <c r="BI13" s="163"/>
      <c r="BJ13" s="164"/>
      <c r="BK13" s="163"/>
    </row>
    <row r="14" spans="1:63">
      <c r="B14" s="383">
        <v>1</v>
      </c>
      <c r="C14" s="521"/>
      <c r="D14" s="384"/>
      <c r="E14" s="385"/>
      <c r="F14" s="583"/>
      <c r="G14" s="583"/>
      <c r="H14" s="581"/>
      <c r="I14" s="386"/>
      <c r="J14" s="387"/>
      <c r="K14" s="386"/>
      <c r="L14" s="388" t="str">
        <f t="shared" ref="L14:L77" si="0">IF($F14="","",VLOOKUP($F14,$AV$14:$AW$18,2,TRUE))</f>
        <v/>
      </c>
      <c r="M14" s="389" t="str">
        <f t="shared" ref="M14:M77" si="1">IF($G14="","",INDEX($AZ$14:$AZ$17,MATCH($G14,$AY$14:$AY$17,-1)))</f>
        <v/>
      </c>
      <c r="N14" s="388" t="str">
        <f t="shared" ref="N14:N77" si="2">IF(OR($F14="",$I14="",$J14=""),"",VLOOKUP($I14&amp;$J14,$BB$14:$BE$19,IF($F14&lt;50,2,IF(AND($K14="該当",$I14="角住戸"),4,3)),FALSE))</f>
        <v/>
      </c>
      <c r="O14" s="390">
        <f>IF(OR(L14="",M14="",N14=""),0,(800000*L14*M14*N14))</f>
        <v>0</v>
      </c>
      <c r="P14" s="391"/>
      <c r="Q14" s="386"/>
      <c r="R14" s="392"/>
      <c r="S14" s="393"/>
      <c r="T14" s="392"/>
      <c r="U14" s="392"/>
      <c r="V14" s="391"/>
      <c r="W14" s="386"/>
      <c r="X14" s="391"/>
      <c r="Y14" s="386"/>
      <c r="Z14" s="391"/>
      <c r="AA14" s="386"/>
      <c r="AB14" s="392"/>
      <c r="AC14" s="392"/>
      <c r="AD14" s="392"/>
      <c r="AE14" s="392"/>
      <c r="AF14" s="394"/>
      <c r="AG14" s="395"/>
      <c r="AH14" s="391"/>
      <c r="AI14" s="395"/>
      <c r="AJ14" s="391"/>
      <c r="AK14" s="395"/>
      <c r="AL14" s="396"/>
      <c r="AM14" s="391"/>
      <c r="AN14" s="395"/>
      <c r="AO14" s="396"/>
      <c r="AP14" s="391"/>
      <c r="AQ14" s="395"/>
      <c r="AR14" s="396"/>
      <c r="AS14" s="391"/>
      <c r="AV14" s="397">
        <v>0</v>
      </c>
      <c r="AW14" s="397">
        <v>0.4</v>
      </c>
      <c r="AX14" s="381"/>
      <c r="AY14" s="397">
        <v>0.6</v>
      </c>
      <c r="AZ14" s="397">
        <v>1</v>
      </c>
      <c r="BA14" s="381"/>
      <c r="BB14" s="163" t="s">
        <v>780</v>
      </c>
      <c r="BC14" s="397">
        <v>1</v>
      </c>
      <c r="BD14" s="397">
        <v>1</v>
      </c>
      <c r="BE14" s="397"/>
      <c r="BF14" s="381"/>
      <c r="BG14" s="163">
        <v>1</v>
      </c>
      <c r="BH14" s="163"/>
      <c r="BI14" s="163" t="s">
        <v>883</v>
      </c>
      <c r="BJ14" s="164" t="s">
        <v>539</v>
      </c>
      <c r="BK14" s="163" t="s">
        <v>542</v>
      </c>
    </row>
    <row r="15" spans="1:63">
      <c r="B15" s="383">
        <v>2</v>
      </c>
      <c r="C15" s="521"/>
      <c r="D15" s="384"/>
      <c r="E15" s="385"/>
      <c r="F15" s="583"/>
      <c r="G15" s="583"/>
      <c r="H15" s="581"/>
      <c r="I15" s="386"/>
      <c r="J15" s="387"/>
      <c r="K15" s="386"/>
      <c r="L15" s="388" t="str">
        <f t="shared" si="0"/>
        <v/>
      </c>
      <c r="M15" s="389" t="str">
        <f t="shared" si="1"/>
        <v/>
      </c>
      <c r="N15" s="388" t="str">
        <f t="shared" si="2"/>
        <v/>
      </c>
      <c r="O15" s="390">
        <f t="shared" ref="O15:O77" si="3">IF(OR(L15="",M15="",N15=""),0,(800000*L15*M15*N15))</f>
        <v>0</v>
      </c>
      <c r="P15" s="391"/>
      <c r="Q15" s="386"/>
      <c r="R15" s="392"/>
      <c r="S15" s="393"/>
      <c r="T15" s="392"/>
      <c r="U15" s="392"/>
      <c r="V15" s="391"/>
      <c r="W15" s="386"/>
      <c r="X15" s="391"/>
      <c r="Y15" s="386"/>
      <c r="Z15" s="391"/>
      <c r="AA15" s="386"/>
      <c r="AB15" s="392"/>
      <c r="AC15" s="392"/>
      <c r="AD15" s="392"/>
      <c r="AE15" s="392"/>
      <c r="AF15" s="394"/>
      <c r="AG15" s="395"/>
      <c r="AH15" s="391"/>
      <c r="AI15" s="395"/>
      <c r="AJ15" s="391"/>
      <c r="AK15" s="395"/>
      <c r="AL15" s="396"/>
      <c r="AM15" s="391"/>
      <c r="AN15" s="395"/>
      <c r="AO15" s="396"/>
      <c r="AP15" s="391"/>
      <c r="AQ15" s="395"/>
      <c r="AR15" s="396"/>
      <c r="AS15" s="391"/>
      <c r="AV15" s="397">
        <v>35</v>
      </c>
      <c r="AW15" s="397">
        <v>0.6</v>
      </c>
      <c r="AX15" s="381"/>
      <c r="AY15" s="397">
        <v>0.5</v>
      </c>
      <c r="AZ15" s="397">
        <v>1.1000000000000001</v>
      </c>
      <c r="BA15" s="381"/>
      <c r="BB15" s="163" t="s">
        <v>326</v>
      </c>
      <c r="BC15" s="397">
        <v>1.2</v>
      </c>
      <c r="BD15" s="397">
        <v>1.1000000000000001</v>
      </c>
      <c r="BE15" s="397"/>
      <c r="BF15" s="381"/>
      <c r="BG15" s="163">
        <v>2</v>
      </c>
      <c r="BH15" s="163"/>
      <c r="BI15" s="163" t="s">
        <v>885</v>
      </c>
      <c r="BJ15" s="164" t="s">
        <v>509</v>
      </c>
      <c r="BK15" s="163" t="s">
        <v>543</v>
      </c>
    </row>
    <row r="16" spans="1:63">
      <c r="B16" s="383">
        <v>3</v>
      </c>
      <c r="C16" s="521"/>
      <c r="D16" s="384"/>
      <c r="E16" s="385"/>
      <c r="F16" s="583"/>
      <c r="G16" s="583"/>
      <c r="H16" s="581"/>
      <c r="I16" s="386"/>
      <c r="J16" s="387"/>
      <c r="K16" s="386"/>
      <c r="L16" s="388" t="str">
        <f t="shared" si="0"/>
        <v/>
      </c>
      <c r="M16" s="389" t="str">
        <f t="shared" si="1"/>
        <v/>
      </c>
      <c r="N16" s="388" t="str">
        <f t="shared" si="2"/>
        <v/>
      </c>
      <c r="O16" s="390">
        <f t="shared" si="3"/>
        <v>0</v>
      </c>
      <c r="P16" s="391"/>
      <c r="Q16" s="386"/>
      <c r="R16" s="392"/>
      <c r="S16" s="393"/>
      <c r="T16" s="392"/>
      <c r="U16" s="392"/>
      <c r="V16" s="391"/>
      <c r="W16" s="386"/>
      <c r="X16" s="391"/>
      <c r="Y16" s="386"/>
      <c r="Z16" s="391"/>
      <c r="AA16" s="386"/>
      <c r="AB16" s="392"/>
      <c r="AC16" s="392"/>
      <c r="AD16" s="392"/>
      <c r="AE16" s="392"/>
      <c r="AF16" s="394"/>
      <c r="AG16" s="395"/>
      <c r="AH16" s="391"/>
      <c r="AI16" s="395"/>
      <c r="AJ16" s="391"/>
      <c r="AK16" s="395"/>
      <c r="AL16" s="396"/>
      <c r="AM16" s="391"/>
      <c r="AN16" s="395"/>
      <c r="AO16" s="396"/>
      <c r="AP16" s="391"/>
      <c r="AQ16" s="395"/>
      <c r="AR16" s="396"/>
      <c r="AS16" s="391"/>
      <c r="AV16" s="397">
        <v>50</v>
      </c>
      <c r="AW16" s="397">
        <v>0.8</v>
      </c>
      <c r="AX16" s="381"/>
      <c r="AY16" s="397">
        <v>0.4</v>
      </c>
      <c r="AZ16" s="397">
        <v>1.5</v>
      </c>
      <c r="BA16" s="381"/>
      <c r="BB16" s="163" t="s">
        <v>327</v>
      </c>
      <c r="BC16" s="397">
        <v>1.5</v>
      </c>
      <c r="BD16" s="397">
        <v>1.4</v>
      </c>
      <c r="BE16" s="397"/>
      <c r="BF16" s="381"/>
      <c r="BG16" s="163">
        <v>3</v>
      </c>
      <c r="BH16" s="163"/>
      <c r="BI16" s="163" t="s">
        <v>887</v>
      </c>
      <c r="BJ16" s="164" t="s">
        <v>510</v>
      </c>
      <c r="BK16" s="163" t="s">
        <v>544</v>
      </c>
    </row>
    <row r="17" spans="1:63">
      <c r="B17" s="383">
        <v>4</v>
      </c>
      <c r="C17" s="521"/>
      <c r="D17" s="384"/>
      <c r="E17" s="385"/>
      <c r="F17" s="583"/>
      <c r="G17" s="583"/>
      <c r="H17" s="581"/>
      <c r="I17" s="386"/>
      <c r="J17" s="387"/>
      <c r="K17" s="386"/>
      <c r="L17" s="388" t="str">
        <f t="shared" si="0"/>
        <v/>
      </c>
      <c r="M17" s="389" t="str">
        <f t="shared" si="1"/>
        <v/>
      </c>
      <c r="N17" s="388" t="str">
        <f t="shared" si="2"/>
        <v/>
      </c>
      <c r="O17" s="390">
        <f t="shared" si="3"/>
        <v>0</v>
      </c>
      <c r="P17" s="391"/>
      <c r="Q17" s="386"/>
      <c r="R17" s="392"/>
      <c r="S17" s="393"/>
      <c r="T17" s="392"/>
      <c r="U17" s="392"/>
      <c r="V17" s="391"/>
      <c r="W17" s="386"/>
      <c r="X17" s="391"/>
      <c r="Y17" s="386"/>
      <c r="Z17" s="391"/>
      <c r="AA17" s="386"/>
      <c r="AB17" s="392"/>
      <c r="AC17" s="392"/>
      <c r="AD17" s="392"/>
      <c r="AE17" s="392"/>
      <c r="AF17" s="394"/>
      <c r="AG17" s="395"/>
      <c r="AH17" s="391"/>
      <c r="AI17" s="395"/>
      <c r="AJ17" s="391"/>
      <c r="AK17" s="395"/>
      <c r="AL17" s="396"/>
      <c r="AM17" s="391"/>
      <c r="AN17" s="395"/>
      <c r="AO17" s="396"/>
      <c r="AP17" s="391"/>
      <c r="AQ17" s="395"/>
      <c r="AR17" s="396"/>
      <c r="AS17" s="391"/>
      <c r="AV17" s="397">
        <v>65</v>
      </c>
      <c r="AW17" s="397">
        <v>1</v>
      </c>
      <c r="AX17" s="381"/>
      <c r="AY17" s="397">
        <v>0.3</v>
      </c>
      <c r="AZ17" s="397">
        <v>2</v>
      </c>
      <c r="BA17" s="381"/>
      <c r="BB17" s="163" t="s">
        <v>328</v>
      </c>
      <c r="BC17" s="397">
        <v>1.7</v>
      </c>
      <c r="BD17" s="397">
        <v>1.55</v>
      </c>
      <c r="BE17" s="397">
        <v>1.8</v>
      </c>
      <c r="BF17" s="381"/>
      <c r="BG17" s="163">
        <v>4</v>
      </c>
      <c r="BH17" s="163"/>
      <c r="BI17" s="163" t="s">
        <v>889</v>
      </c>
      <c r="BJ17" s="164" t="s">
        <v>511</v>
      </c>
      <c r="BK17" s="163" t="s">
        <v>545</v>
      </c>
    </row>
    <row r="18" spans="1:63">
      <c r="B18" s="383">
        <v>5</v>
      </c>
      <c r="C18" s="521"/>
      <c r="D18" s="384"/>
      <c r="E18" s="385"/>
      <c r="F18" s="583"/>
      <c r="G18" s="583"/>
      <c r="H18" s="581"/>
      <c r="I18" s="386"/>
      <c r="J18" s="387"/>
      <c r="K18" s="386"/>
      <c r="L18" s="388" t="str">
        <f t="shared" si="0"/>
        <v/>
      </c>
      <c r="M18" s="389" t="str">
        <f t="shared" si="1"/>
        <v/>
      </c>
      <c r="N18" s="388" t="str">
        <f t="shared" si="2"/>
        <v/>
      </c>
      <c r="O18" s="390">
        <f t="shared" si="3"/>
        <v>0</v>
      </c>
      <c r="P18" s="391"/>
      <c r="Q18" s="386"/>
      <c r="R18" s="392"/>
      <c r="S18" s="393"/>
      <c r="T18" s="392"/>
      <c r="U18" s="392"/>
      <c r="V18" s="391"/>
      <c r="W18" s="386"/>
      <c r="X18" s="391"/>
      <c r="Y18" s="386"/>
      <c r="Z18" s="391"/>
      <c r="AA18" s="386"/>
      <c r="AB18" s="392"/>
      <c r="AC18" s="392"/>
      <c r="AD18" s="392"/>
      <c r="AE18" s="392"/>
      <c r="AF18" s="394"/>
      <c r="AG18" s="395"/>
      <c r="AH18" s="391"/>
      <c r="AI18" s="395"/>
      <c r="AJ18" s="391"/>
      <c r="AK18" s="395"/>
      <c r="AL18" s="396"/>
      <c r="AM18" s="391"/>
      <c r="AN18" s="395"/>
      <c r="AO18" s="396"/>
      <c r="AP18" s="391"/>
      <c r="AQ18" s="395"/>
      <c r="AR18" s="396"/>
      <c r="AS18" s="391"/>
      <c r="AV18" s="397">
        <v>80</v>
      </c>
      <c r="AW18" s="397">
        <v>1.1499999999999999</v>
      </c>
      <c r="AX18" s="381"/>
      <c r="AY18" s="163"/>
      <c r="AZ18" s="163"/>
      <c r="BA18" s="381"/>
      <c r="BB18" s="163" t="s">
        <v>329</v>
      </c>
      <c r="BC18" s="397">
        <v>1.8</v>
      </c>
      <c r="BD18" s="397">
        <v>1.65</v>
      </c>
      <c r="BE18" s="397">
        <v>1.9</v>
      </c>
      <c r="BF18" s="381"/>
      <c r="BG18" s="163">
        <v>5</v>
      </c>
      <c r="BH18" s="163"/>
      <c r="BI18" s="163" t="s">
        <v>891</v>
      </c>
      <c r="BJ18" s="164" t="s">
        <v>781</v>
      </c>
      <c r="BK18" s="163"/>
    </row>
    <row r="19" spans="1:63">
      <c r="B19" s="383">
        <v>6</v>
      </c>
      <c r="C19" s="521"/>
      <c r="D19" s="384"/>
      <c r="E19" s="385"/>
      <c r="F19" s="583"/>
      <c r="G19" s="583"/>
      <c r="H19" s="581"/>
      <c r="I19" s="386"/>
      <c r="J19" s="387"/>
      <c r="K19" s="386"/>
      <c r="L19" s="388" t="str">
        <f t="shared" si="0"/>
        <v/>
      </c>
      <c r="M19" s="389" t="str">
        <f t="shared" si="1"/>
        <v/>
      </c>
      <c r="N19" s="388" t="str">
        <f t="shared" si="2"/>
        <v/>
      </c>
      <c r="O19" s="390">
        <f t="shared" si="3"/>
        <v>0</v>
      </c>
      <c r="P19" s="391"/>
      <c r="Q19" s="386"/>
      <c r="R19" s="392"/>
      <c r="S19" s="393"/>
      <c r="T19" s="392"/>
      <c r="U19" s="392"/>
      <c r="V19" s="391"/>
      <c r="W19" s="386"/>
      <c r="X19" s="391"/>
      <c r="Y19" s="386"/>
      <c r="Z19" s="391"/>
      <c r="AA19" s="386"/>
      <c r="AB19" s="392"/>
      <c r="AC19" s="392"/>
      <c r="AD19" s="392"/>
      <c r="AE19" s="392"/>
      <c r="AF19" s="394"/>
      <c r="AG19" s="395"/>
      <c r="AH19" s="391"/>
      <c r="AI19" s="395"/>
      <c r="AJ19" s="391"/>
      <c r="AK19" s="395"/>
      <c r="AL19" s="396"/>
      <c r="AM19" s="391"/>
      <c r="AN19" s="395"/>
      <c r="AO19" s="396"/>
      <c r="AP19" s="391"/>
      <c r="AQ19" s="395"/>
      <c r="AR19" s="396"/>
      <c r="AS19" s="391"/>
      <c r="AV19" s="163"/>
      <c r="AW19" s="163"/>
      <c r="AX19" s="381"/>
      <c r="AY19" s="163"/>
      <c r="AZ19" s="163"/>
      <c r="BA19" s="381"/>
      <c r="BB19" s="163" t="s">
        <v>330</v>
      </c>
      <c r="BC19" s="397">
        <v>2.1</v>
      </c>
      <c r="BD19" s="397">
        <v>1.95</v>
      </c>
      <c r="BE19" s="397">
        <v>2.2000000000000002</v>
      </c>
      <c r="BF19" s="381"/>
      <c r="BG19" s="163" t="s">
        <v>1053</v>
      </c>
      <c r="BH19" s="163"/>
      <c r="BI19" s="163" t="s">
        <v>893</v>
      </c>
      <c r="BJ19" s="164" t="s">
        <v>508</v>
      </c>
      <c r="BK19" s="163"/>
    </row>
    <row r="20" spans="1:63" s="114" customFormat="1">
      <c r="A20" s="516"/>
      <c r="B20" s="383">
        <v>7</v>
      </c>
      <c r="C20" s="521"/>
      <c r="D20" s="384"/>
      <c r="E20" s="385"/>
      <c r="F20" s="583"/>
      <c r="G20" s="583"/>
      <c r="H20" s="581"/>
      <c r="I20" s="386"/>
      <c r="J20" s="387"/>
      <c r="K20" s="386"/>
      <c r="L20" s="388" t="str">
        <f t="shared" si="0"/>
        <v/>
      </c>
      <c r="M20" s="389" t="str">
        <f t="shared" si="1"/>
        <v/>
      </c>
      <c r="N20" s="388" t="str">
        <f t="shared" si="2"/>
        <v/>
      </c>
      <c r="O20" s="390">
        <f t="shared" si="3"/>
        <v>0</v>
      </c>
      <c r="P20" s="391"/>
      <c r="Q20" s="386"/>
      <c r="R20" s="392"/>
      <c r="S20" s="393"/>
      <c r="T20" s="392"/>
      <c r="U20" s="392"/>
      <c r="V20" s="391"/>
      <c r="W20" s="386"/>
      <c r="X20" s="391"/>
      <c r="Y20" s="386"/>
      <c r="Z20" s="391"/>
      <c r="AA20" s="386"/>
      <c r="AB20" s="392"/>
      <c r="AC20" s="392"/>
      <c r="AD20" s="392"/>
      <c r="AE20" s="392"/>
      <c r="AF20" s="394"/>
      <c r="AG20" s="395"/>
      <c r="AH20" s="391"/>
      <c r="AI20" s="395"/>
      <c r="AJ20" s="391"/>
      <c r="AK20" s="395"/>
      <c r="AL20" s="396"/>
      <c r="AM20" s="391"/>
      <c r="AN20" s="395"/>
      <c r="AO20" s="396"/>
      <c r="AP20" s="391"/>
      <c r="AQ20" s="395"/>
      <c r="AR20" s="396"/>
      <c r="AS20" s="391"/>
      <c r="AT20" s="326"/>
      <c r="AU20" s="326"/>
      <c r="AV20" s="163"/>
      <c r="AW20" s="163"/>
      <c r="AX20" s="381"/>
      <c r="AY20" s="163"/>
      <c r="AZ20" s="163"/>
      <c r="BA20" s="381"/>
      <c r="BB20" s="163"/>
      <c r="BC20" s="163"/>
      <c r="BD20" s="163"/>
      <c r="BE20" s="163"/>
      <c r="BF20" s="381"/>
      <c r="BG20" s="163"/>
      <c r="BH20" s="163"/>
      <c r="BI20" s="163" t="s">
        <v>895</v>
      </c>
      <c r="BJ20" s="164"/>
      <c r="BK20" s="163"/>
    </row>
    <row r="21" spans="1:63" s="114" customFormat="1">
      <c r="A21" s="516"/>
      <c r="B21" s="383">
        <v>8</v>
      </c>
      <c r="C21" s="521"/>
      <c r="D21" s="384"/>
      <c r="E21" s="385"/>
      <c r="F21" s="583"/>
      <c r="G21" s="583"/>
      <c r="H21" s="581"/>
      <c r="I21" s="386"/>
      <c r="J21" s="387"/>
      <c r="K21" s="386"/>
      <c r="L21" s="388" t="str">
        <f t="shared" si="0"/>
        <v/>
      </c>
      <c r="M21" s="389" t="str">
        <f t="shared" si="1"/>
        <v/>
      </c>
      <c r="N21" s="388" t="str">
        <f t="shared" si="2"/>
        <v/>
      </c>
      <c r="O21" s="390">
        <f t="shared" si="3"/>
        <v>0</v>
      </c>
      <c r="P21" s="391"/>
      <c r="Q21" s="386"/>
      <c r="R21" s="392"/>
      <c r="S21" s="393"/>
      <c r="T21" s="392"/>
      <c r="U21" s="392"/>
      <c r="V21" s="391"/>
      <c r="W21" s="386"/>
      <c r="X21" s="391"/>
      <c r="Y21" s="386"/>
      <c r="Z21" s="391"/>
      <c r="AA21" s="386"/>
      <c r="AB21" s="392"/>
      <c r="AC21" s="392"/>
      <c r="AD21" s="392"/>
      <c r="AE21" s="392"/>
      <c r="AF21" s="394"/>
      <c r="AG21" s="395"/>
      <c r="AH21" s="391"/>
      <c r="AI21" s="395"/>
      <c r="AJ21" s="391"/>
      <c r="AK21" s="395"/>
      <c r="AL21" s="396"/>
      <c r="AM21" s="391"/>
      <c r="AN21" s="395"/>
      <c r="AO21" s="396"/>
      <c r="AP21" s="391"/>
      <c r="AQ21" s="395"/>
      <c r="AR21" s="396"/>
      <c r="AS21" s="391"/>
      <c r="AT21" s="326"/>
      <c r="AU21" s="326"/>
      <c r="AV21" s="163"/>
      <c r="AW21" s="163"/>
      <c r="AX21" s="381"/>
      <c r="AY21" s="163"/>
      <c r="AZ21" s="163"/>
      <c r="BA21" s="381"/>
      <c r="BB21" s="163"/>
      <c r="BC21" s="163"/>
      <c r="BD21" s="163"/>
      <c r="BE21" s="163"/>
      <c r="BF21" s="381"/>
      <c r="BG21" s="163"/>
      <c r="BH21" s="163"/>
      <c r="BI21" s="163" t="s">
        <v>896</v>
      </c>
      <c r="BJ21" s="164"/>
      <c r="BK21" s="163"/>
    </row>
    <row r="22" spans="1:63" s="114" customFormat="1">
      <c r="A22" s="516"/>
      <c r="B22" s="383">
        <v>9</v>
      </c>
      <c r="C22" s="521"/>
      <c r="D22" s="384"/>
      <c r="E22" s="385"/>
      <c r="F22" s="583"/>
      <c r="G22" s="583"/>
      <c r="H22" s="581"/>
      <c r="I22" s="386"/>
      <c r="J22" s="387"/>
      <c r="K22" s="386"/>
      <c r="L22" s="388" t="str">
        <f t="shared" si="0"/>
        <v/>
      </c>
      <c r="M22" s="389" t="str">
        <f t="shared" si="1"/>
        <v/>
      </c>
      <c r="N22" s="388" t="str">
        <f t="shared" si="2"/>
        <v/>
      </c>
      <c r="O22" s="390">
        <f t="shared" si="3"/>
        <v>0</v>
      </c>
      <c r="P22" s="391"/>
      <c r="Q22" s="386"/>
      <c r="R22" s="392"/>
      <c r="S22" s="393"/>
      <c r="T22" s="392"/>
      <c r="U22" s="392"/>
      <c r="V22" s="391"/>
      <c r="W22" s="386"/>
      <c r="X22" s="391"/>
      <c r="Y22" s="386"/>
      <c r="Z22" s="391"/>
      <c r="AA22" s="386"/>
      <c r="AB22" s="392"/>
      <c r="AC22" s="392"/>
      <c r="AD22" s="392"/>
      <c r="AE22" s="392"/>
      <c r="AF22" s="394"/>
      <c r="AG22" s="395"/>
      <c r="AH22" s="391"/>
      <c r="AI22" s="395"/>
      <c r="AJ22" s="391"/>
      <c r="AK22" s="395"/>
      <c r="AL22" s="396"/>
      <c r="AM22" s="391"/>
      <c r="AN22" s="395"/>
      <c r="AO22" s="396"/>
      <c r="AP22" s="391"/>
      <c r="AQ22" s="395"/>
      <c r="AR22" s="396"/>
      <c r="AS22" s="391"/>
      <c r="AT22" s="326"/>
      <c r="AU22" s="326"/>
      <c r="AV22" s="163"/>
      <c r="AW22" s="163"/>
      <c r="AX22" s="381"/>
      <c r="AY22" s="163"/>
      <c r="AZ22" s="163"/>
      <c r="BA22" s="381"/>
      <c r="BB22" s="163"/>
      <c r="BC22" s="163"/>
      <c r="BD22" s="163"/>
      <c r="BE22" s="163"/>
      <c r="BF22" s="381"/>
      <c r="BG22" s="163"/>
      <c r="BH22" s="163"/>
      <c r="BI22" s="163" t="s">
        <v>512</v>
      </c>
      <c r="BJ22" s="164"/>
      <c r="BK22" s="163"/>
    </row>
    <row r="23" spans="1:63" s="114" customFormat="1">
      <c r="A23" s="516"/>
      <c r="B23" s="383">
        <v>10</v>
      </c>
      <c r="C23" s="521"/>
      <c r="D23" s="384"/>
      <c r="E23" s="385"/>
      <c r="F23" s="583"/>
      <c r="G23" s="583"/>
      <c r="H23" s="581"/>
      <c r="I23" s="386"/>
      <c r="J23" s="387"/>
      <c r="K23" s="386"/>
      <c r="L23" s="388" t="str">
        <f t="shared" si="0"/>
        <v/>
      </c>
      <c r="M23" s="389" t="str">
        <f t="shared" si="1"/>
        <v/>
      </c>
      <c r="N23" s="388" t="str">
        <f t="shared" si="2"/>
        <v/>
      </c>
      <c r="O23" s="390">
        <f t="shared" si="3"/>
        <v>0</v>
      </c>
      <c r="P23" s="391"/>
      <c r="Q23" s="386"/>
      <c r="R23" s="392"/>
      <c r="S23" s="393"/>
      <c r="T23" s="392"/>
      <c r="U23" s="392"/>
      <c r="V23" s="391"/>
      <c r="W23" s="386"/>
      <c r="X23" s="391"/>
      <c r="Y23" s="386"/>
      <c r="Z23" s="391"/>
      <c r="AA23" s="386"/>
      <c r="AB23" s="392"/>
      <c r="AC23" s="392"/>
      <c r="AD23" s="392"/>
      <c r="AE23" s="392"/>
      <c r="AF23" s="394"/>
      <c r="AG23" s="395"/>
      <c r="AH23" s="391"/>
      <c r="AI23" s="395"/>
      <c r="AJ23" s="391"/>
      <c r="AK23" s="395"/>
      <c r="AL23" s="396"/>
      <c r="AM23" s="391"/>
      <c r="AN23" s="395"/>
      <c r="AO23" s="396"/>
      <c r="AP23" s="391"/>
      <c r="AQ23" s="395"/>
      <c r="AR23" s="396"/>
      <c r="AS23" s="391"/>
      <c r="AT23" s="326"/>
      <c r="AU23" s="326"/>
      <c r="AV23" s="326"/>
      <c r="AW23" s="326"/>
      <c r="AX23" s="326"/>
      <c r="AY23" s="326"/>
      <c r="AZ23" s="326"/>
      <c r="BA23" s="326"/>
      <c r="BB23" s="326"/>
      <c r="BC23" s="326"/>
      <c r="BD23" s="326"/>
      <c r="BE23" s="326"/>
      <c r="BF23" s="326"/>
      <c r="BG23" s="326"/>
      <c r="BH23" s="326"/>
      <c r="BI23" s="326"/>
    </row>
    <row r="24" spans="1:63" s="114" customFormat="1">
      <c r="A24" s="516"/>
      <c r="B24" s="383">
        <v>11</v>
      </c>
      <c r="C24" s="521"/>
      <c r="D24" s="384"/>
      <c r="E24" s="385"/>
      <c r="F24" s="583"/>
      <c r="G24" s="583"/>
      <c r="H24" s="581"/>
      <c r="I24" s="386"/>
      <c r="J24" s="387"/>
      <c r="K24" s="386"/>
      <c r="L24" s="388" t="str">
        <f t="shared" si="0"/>
        <v/>
      </c>
      <c r="M24" s="389" t="str">
        <f t="shared" si="1"/>
        <v/>
      </c>
      <c r="N24" s="388" t="str">
        <f t="shared" si="2"/>
        <v/>
      </c>
      <c r="O24" s="390">
        <f t="shared" si="3"/>
        <v>0</v>
      </c>
      <c r="P24" s="391"/>
      <c r="Q24" s="386"/>
      <c r="R24" s="392"/>
      <c r="S24" s="393"/>
      <c r="T24" s="392"/>
      <c r="U24" s="392"/>
      <c r="V24" s="391"/>
      <c r="W24" s="386"/>
      <c r="X24" s="391"/>
      <c r="Y24" s="386"/>
      <c r="Z24" s="391"/>
      <c r="AA24" s="386"/>
      <c r="AB24" s="392"/>
      <c r="AC24" s="392"/>
      <c r="AD24" s="392"/>
      <c r="AE24" s="392"/>
      <c r="AF24" s="394"/>
      <c r="AG24" s="395"/>
      <c r="AH24" s="391"/>
      <c r="AI24" s="395"/>
      <c r="AJ24" s="391"/>
      <c r="AK24" s="395"/>
      <c r="AL24" s="396"/>
      <c r="AM24" s="391"/>
      <c r="AN24" s="395"/>
      <c r="AO24" s="396"/>
      <c r="AP24" s="391"/>
      <c r="AQ24" s="395"/>
      <c r="AR24" s="396"/>
      <c r="AS24" s="391"/>
      <c r="AT24" s="326"/>
      <c r="AU24" s="326"/>
      <c r="AV24" s="326"/>
      <c r="AW24" s="326"/>
      <c r="AX24" s="326"/>
      <c r="AY24" s="326"/>
      <c r="AZ24" s="326"/>
      <c r="BA24" s="326"/>
      <c r="BB24" s="326"/>
      <c r="BC24" s="326"/>
      <c r="BD24" s="326"/>
      <c r="BE24" s="326"/>
      <c r="BF24" s="326"/>
      <c r="BG24" s="326"/>
      <c r="BH24" s="326"/>
      <c r="BI24" s="326"/>
    </row>
    <row r="25" spans="1:63" s="114" customFormat="1">
      <c r="A25" s="516"/>
      <c r="B25" s="383">
        <v>12</v>
      </c>
      <c r="C25" s="521"/>
      <c r="D25" s="384"/>
      <c r="E25" s="385"/>
      <c r="F25" s="583"/>
      <c r="G25" s="583"/>
      <c r="H25" s="581"/>
      <c r="I25" s="386"/>
      <c r="J25" s="387"/>
      <c r="K25" s="386"/>
      <c r="L25" s="388" t="str">
        <f t="shared" si="0"/>
        <v/>
      </c>
      <c r="M25" s="389" t="str">
        <f t="shared" si="1"/>
        <v/>
      </c>
      <c r="N25" s="388" t="str">
        <f t="shared" si="2"/>
        <v/>
      </c>
      <c r="O25" s="390">
        <f t="shared" si="3"/>
        <v>0</v>
      </c>
      <c r="P25" s="391"/>
      <c r="Q25" s="386"/>
      <c r="R25" s="392"/>
      <c r="S25" s="393"/>
      <c r="T25" s="392"/>
      <c r="U25" s="392"/>
      <c r="V25" s="391"/>
      <c r="W25" s="386"/>
      <c r="X25" s="391"/>
      <c r="Y25" s="386"/>
      <c r="Z25" s="391"/>
      <c r="AA25" s="386"/>
      <c r="AB25" s="392"/>
      <c r="AC25" s="392"/>
      <c r="AD25" s="392"/>
      <c r="AE25" s="392"/>
      <c r="AF25" s="394"/>
      <c r="AG25" s="395"/>
      <c r="AH25" s="391"/>
      <c r="AI25" s="395"/>
      <c r="AJ25" s="391"/>
      <c r="AK25" s="395"/>
      <c r="AL25" s="396"/>
      <c r="AM25" s="391"/>
      <c r="AN25" s="395"/>
      <c r="AO25" s="396"/>
      <c r="AP25" s="391"/>
      <c r="AQ25" s="395"/>
      <c r="AR25" s="396"/>
      <c r="AS25" s="391"/>
      <c r="AT25" s="326"/>
      <c r="AU25" s="326"/>
      <c r="AV25" s="326"/>
      <c r="AW25" s="326"/>
      <c r="AX25" s="326"/>
      <c r="AY25" s="326"/>
      <c r="AZ25" s="326"/>
      <c r="BA25" s="326"/>
      <c r="BB25" s="326"/>
      <c r="BC25" s="326"/>
      <c r="BD25" s="326"/>
      <c r="BE25" s="326"/>
      <c r="BF25" s="326"/>
      <c r="BG25" s="326"/>
      <c r="BH25" s="326"/>
      <c r="BI25" s="326"/>
    </row>
    <row r="26" spans="1:63" s="114" customFormat="1">
      <c r="A26" s="516"/>
      <c r="B26" s="383">
        <v>13</v>
      </c>
      <c r="C26" s="521"/>
      <c r="D26" s="384"/>
      <c r="E26" s="385"/>
      <c r="F26" s="583"/>
      <c r="G26" s="583"/>
      <c r="H26" s="581"/>
      <c r="I26" s="386"/>
      <c r="J26" s="387"/>
      <c r="K26" s="386"/>
      <c r="L26" s="388" t="str">
        <f t="shared" si="0"/>
        <v/>
      </c>
      <c r="M26" s="389" t="str">
        <f t="shared" si="1"/>
        <v/>
      </c>
      <c r="N26" s="388" t="str">
        <f t="shared" si="2"/>
        <v/>
      </c>
      <c r="O26" s="390">
        <f t="shared" si="3"/>
        <v>0</v>
      </c>
      <c r="P26" s="391"/>
      <c r="Q26" s="386"/>
      <c r="R26" s="392"/>
      <c r="S26" s="393"/>
      <c r="T26" s="392"/>
      <c r="U26" s="392"/>
      <c r="V26" s="391"/>
      <c r="W26" s="386"/>
      <c r="X26" s="391"/>
      <c r="Y26" s="386"/>
      <c r="Z26" s="391"/>
      <c r="AA26" s="386"/>
      <c r="AB26" s="392"/>
      <c r="AC26" s="392"/>
      <c r="AD26" s="392"/>
      <c r="AE26" s="392"/>
      <c r="AF26" s="394"/>
      <c r="AG26" s="395"/>
      <c r="AH26" s="391"/>
      <c r="AI26" s="395"/>
      <c r="AJ26" s="391"/>
      <c r="AK26" s="395"/>
      <c r="AL26" s="396"/>
      <c r="AM26" s="391"/>
      <c r="AN26" s="395"/>
      <c r="AO26" s="396"/>
      <c r="AP26" s="391"/>
      <c r="AQ26" s="395"/>
      <c r="AR26" s="396"/>
      <c r="AS26" s="391"/>
      <c r="AT26" s="326"/>
      <c r="AU26" s="326"/>
      <c r="AV26" s="326"/>
      <c r="AW26" s="326"/>
      <c r="AX26" s="326"/>
      <c r="AY26" s="326"/>
      <c r="AZ26" s="326"/>
      <c r="BA26" s="326"/>
      <c r="BB26" s="326"/>
      <c r="BC26" s="326"/>
      <c r="BD26" s="326"/>
      <c r="BE26" s="326"/>
      <c r="BF26" s="326"/>
      <c r="BG26" s="326"/>
      <c r="BH26" s="326"/>
      <c r="BI26" s="326"/>
    </row>
    <row r="27" spans="1:63" s="114" customFormat="1">
      <c r="A27" s="516"/>
      <c r="B27" s="383">
        <v>14</v>
      </c>
      <c r="C27" s="521"/>
      <c r="D27" s="384"/>
      <c r="E27" s="385"/>
      <c r="F27" s="583"/>
      <c r="G27" s="583"/>
      <c r="H27" s="581"/>
      <c r="I27" s="386"/>
      <c r="J27" s="387"/>
      <c r="K27" s="386"/>
      <c r="L27" s="388" t="str">
        <f t="shared" si="0"/>
        <v/>
      </c>
      <c r="M27" s="389" t="str">
        <f t="shared" si="1"/>
        <v/>
      </c>
      <c r="N27" s="388" t="str">
        <f t="shared" si="2"/>
        <v/>
      </c>
      <c r="O27" s="390">
        <f t="shared" si="3"/>
        <v>0</v>
      </c>
      <c r="P27" s="391"/>
      <c r="Q27" s="386"/>
      <c r="R27" s="392"/>
      <c r="S27" s="393"/>
      <c r="T27" s="392"/>
      <c r="U27" s="392"/>
      <c r="V27" s="391"/>
      <c r="W27" s="386"/>
      <c r="X27" s="391"/>
      <c r="Y27" s="386"/>
      <c r="Z27" s="391"/>
      <c r="AA27" s="386"/>
      <c r="AB27" s="392"/>
      <c r="AC27" s="392"/>
      <c r="AD27" s="392"/>
      <c r="AE27" s="392"/>
      <c r="AF27" s="394"/>
      <c r="AG27" s="395"/>
      <c r="AH27" s="391"/>
      <c r="AI27" s="395"/>
      <c r="AJ27" s="391"/>
      <c r="AK27" s="395"/>
      <c r="AL27" s="396"/>
      <c r="AM27" s="391"/>
      <c r="AN27" s="395"/>
      <c r="AO27" s="396"/>
      <c r="AP27" s="391"/>
      <c r="AQ27" s="395"/>
      <c r="AR27" s="396"/>
      <c r="AS27" s="391"/>
      <c r="AT27" s="326"/>
      <c r="AU27" s="326"/>
      <c r="AV27" s="326"/>
      <c r="AW27" s="326"/>
      <c r="AX27" s="326"/>
      <c r="AY27" s="326"/>
      <c r="AZ27" s="326"/>
      <c r="BA27" s="326"/>
      <c r="BB27" s="326"/>
      <c r="BC27" s="326"/>
      <c r="BD27" s="326"/>
      <c r="BE27" s="326"/>
      <c r="BF27" s="326"/>
      <c r="BG27" s="326"/>
      <c r="BH27" s="326"/>
      <c r="BI27" s="326"/>
    </row>
    <row r="28" spans="1:63" s="114" customFormat="1">
      <c r="A28" s="516"/>
      <c r="B28" s="383">
        <v>15</v>
      </c>
      <c r="C28" s="521"/>
      <c r="D28" s="384"/>
      <c r="E28" s="385"/>
      <c r="F28" s="583"/>
      <c r="G28" s="583"/>
      <c r="H28" s="581"/>
      <c r="I28" s="386"/>
      <c r="J28" s="387"/>
      <c r="K28" s="386"/>
      <c r="L28" s="388" t="str">
        <f t="shared" si="0"/>
        <v/>
      </c>
      <c r="M28" s="389" t="str">
        <f t="shared" si="1"/>
        <v/>
      </c>
      <c r="N28" s="388" t="str">
        <f t="shared" si="2"/>
        <v/>
      </c>
      <c r="O28" s="390">
        <f t="shared" si="3"/>
        <v>0</v>
      </c>
      <c r="P28" s="391"/>
      <c r="Q28" s="386"/>
      <c r="R28" s="392"/>
      <c r="S28" s="393"/>
      <c r="T28" s="392"/>
      <c r="U28" s="392"/>
      <c r="V28" s="391"/>
      <c r="W28" s="386"/>
      <c r="X28" s="391"/>
      <c r="Y28" s="386"/>
      <c r="Z28" s="391"/>
      <c r="AA28" s="386"/>
      <c r="AB28" s="392"/>
      <c r="AC28" s="392"/>
      <c r="AD28" s="392"/>
      <c r="AE28" s="392"/>
      <c r="AF28" s="394"/>
      <c r="AG28" s="395"/>
      <c r="AH28" s="391"/>
      <c r="AI28" s="395"/>
      <c r="AJ28" s="391"/>
      <c r="AK28" s="395"/>
      <c r="AL28" s="396"/>
      <c r="AM28" s="391"/>
      <c r="AN28" s="395"/>
      <c r="AO28" s="396"/>
      <c r="AP28" s="391"/>
      <c r="AQ28" s="395"/>
      <c r="AR28" s="396"/>
      <c r="AS28" s="391"/>
      <c r="AT28" s="326"/>
      <c r="AU28" s="326"/>
      <c r="AV28" s="326"/>
      <c r="AW28" s="326"/>
      <c r="AX28" s="326"/>
      <c r="AY28" s="326"/>
      <c r="AZ28" s="326"/>
      <c r="BA28" s="326"/>
      <c r="BB28" s="326"/>
      <c r="BC28" s="326"/>
      <c r="BD28" s="326"/>
      <c r="BE28" s="326"/>
      <c r="BF28" s="326"/>
      <c r="BG28" s="326"/>
      <c r="BH28" s="326"/>
      <c r="BI28" s="326"/>
    </row>
    <row r="29" spans="1:63" s="114" customFormat="1">
      <c r="A29" s="516"/>
      <c r="B29" s="383">
        <v>16</v>
      </c>
      <c r="C29" s="521"/>
      <c r="D29" s="384"/>
      <c r="E29" s="385"/>
      <c r="F29" s="583"/>
      <c r="G29" s="583"/>
      <c r="H29" s="581"/>
      <c r="I29" s="386"/>
      <c r="J29" s="387"/>
      <c r="K29" s="386"/>
      <c r="L29" s="388" t="str">
        <f t="shared" si="0"/>
        <v/>
      </c>
      <c r="M29" s="389" t="str">
        <f t="shared" si="1"/>
        <v/>
      </c>
      <c r="N29" s="388" t="str">
        <f t="shared" si="2"/>
        <v/>
      </c>
      <c r="O29" s="390">
        <f t="shared" si="3"/>
        <v>0</v>
      </c>
      <c r="P29" s="391"/>
      <c r="Q29" s="386"/>
      <c r="R29" s="392"/>
      <c r="S29" s="393"/>
      <c r="T29" s="392"/>
      <c r="U29" s="392"/>
      <c r="V29" s="391"/>
      <c r="W29" s="386"/>
      <c r="X29" s="391"/>
      <c r="Y29" s="386"/>
      <c r="Z29" s="391"/>
      <c r="AA29" s="386"/>
      <c r="AB29" s="392"/>
      <c r="AC29" s="392"/>
      <c r="AD29" s="392"/>
      <c r="AE29" s="392"/>
      <c r="AF29" s="394"/>
      <c r="AG29" s="395"/>
      <c r="AH29" s="391"/>
      <c r="AI29" s="395"/>
      <c r="AJ29" s="391"/>
      <c r="AK29" s="395"/>
      <c r="AL29" s="396"/>
      <c r="AM29" s="391"/>
      <c r="AN29" s="395"/>
      <c r="AO29" s="396"/>
      <c r="AP29" s="391"/>
      <c r="AQ29" s="395"/>
      <c r="AR29" s="396"/>
      <c r="AS29" s="391"/>
      <c r="AT29" s="326"/>
      <c r="AU29" s="326"/>
      <c r="AV29" s="326"/>
      <c r="AW29" s="326"/>
      <c r="AX29" s="326"/>
      <c r="AY29" s="326"/>
      <c r="AZ29" s="326"/>
      <c r="BA29" s="326"/>
      <c r="BB29" s="326"/>
      <c r="BC29" s="326"/>
      <c r="BD29" s="326"/>
      <c r="BE29" s="326"/>
      <c r="BF29" s="326"/>
      <c r="BG29" s="326"/>
      <c r="BH29" s="326"/>
      <c r="BI29" s="326"/>
    </row>
    <row r="30" spans="1:63" s="114" customFormat="1">
      <c r="A30" s="516"/>
      <c r="B30" s="383">
        <v>17</v>
      </c>
      <c r="C30" s="521"/>
      <c r="D30" s="384"/>
      <c r="E30" s="385"/>
      <c r="F30" s="583"/>
      <c r="G30" s="583"/>
      <c r="H30" s="581"/>
      <c r="I30" s="386"/>
      <c r="J30" s="387"/>
      <c r="K30" s="386"/>
      <c r="L30" s="388" t="str">
        <f t="shared" si="0"/>
        <v/>
      </c>
      <c r="M30" s="389" t="str">
        <f t="shared" si="1"/>
        <v/>
      </c>
      <c r="N30" s="388" t="str">
        <f t="shared" si="2"/>
        <v/>
      </c>
      <c r="O30" s="390">
        <f t="shared" si="3"/>
        <v>0</v>
      </c>
      <c r="P30" s="391"/>
      <c r="Q30" s="386"/>
      <c r="R30" s="392"/>
      <c r="S30" s="393"/>
      <c r="T30" s="392"/>
      <c r="U30" s="392"/>
      <c r="V30" s="391"/>
      <c r="W30" s="386"/>
      <c r="X30" s="391"/>
      <c r="Y30" s="386"/>
      <c r="Z30" s="391"/>
      <c r="AA30" s="386"/>
      <c r="AB30" s="392"/>
      <c r="AC30" s="392"/>
      <c r="AD30" s="392"/>
      <c r="AE30" s="392"/>
      <c r="AF30" s="394"/>
      <c r="AG30" s="395"/>
      <c r="AH30" s="391"/>
      <c r="AI30" s="395"/>
      <c r="AJ30" s="391"/>
      <c r="AK30" s="395"/>
      <c r="AL30" s="396"/>
      <c r="AM30" s="391"/>
      <c r="AN30" s="395"/>
      <c r="AO30" s="396"/>
      <c r="AP30" s="391"/>
      <c r="AQ30" s="395"/>
      <c r="AR30" s="396"/>
      <c r="AS30" s="391"/>
      <c r="AT30" s="326"/>
      <c r="AU30" s="326"/>
      <c r="AV30" s="326"/>
      <c r="AW30" s="326"/>
      <c r="AX30" s="326"/>
      <c r="AY30" s="326"/>
      <c r="AZ30" s="326"/>
      <c r="BA30" s="326"/>
      <c r="BB30" s="326"/>
      <c r="BC30" s="326"/>
      <c r="BD30" s="326"/>
      <c r="BE30" s="326"/>
      <c r="BF30" s="326"/>
      <c r="BG30" s="326"/>
      <c r="BH30" s="326"/>
      <c r="BI30" s="326"/>
    </row>
    <row r="31" spans="1:63" s="114" customFormat="1">
      <c r="A31" s="516"/>
      <c r="B31" s="383">
        <v>18</v>
      </c>
      <c r="C31" s="521"/>
      <c r="D31" s="384"/>
      <c r="E31" s="385"/>
      <c r="F31" s="583"/>
      <c r="G31" s="583"/>
      <c r="H31" s="581"/>
      <c r="I31" s="386"/>
      <c r="J31" s="387"/>
      <c r="K31" s="386"/>
      <c r="L31" s="388" t="str">
        <f t="shared" si="0"/>
        <v/>
      </c>
      <c r="M31" s="389" t="str">
        <f t="shared" si="1"/>
        <v/>
      </c>
      <c r="N31" s="388" t="str">
        <f t="shared" si="2"/>
        <v/>
      </c>
      <c r="O31" s="390">
        <f t="shared" si="3"/>
        <v>0</v>
      </c>
      <c r="P31" s="391"/>
      <c r="Q31" s="386"/>
      <c r="R31" s="392"/>
      <c r="S31" s="393"/>
      <c r="T31" s="392"/>
      <c r="U31" s="392"/>
      <c r="V31" s="391"/>
      <c r="W31" s="386"/>
      <c r="X31" s="391"/>
      <c r="Y31" s="386"/>
      <c r="Z31" s="391"/>
      <c r="AA31" s="386"/>
      <c r="AB31" s="392"/>
      <c r="AC31" s="392"/>
      <c r="AD31" s="392"/>
      <c r="AE31" s="392"/>
      <c r="AF31" s="394"/>
      <c r="AG31" s="395"/>
      <c r="AH31" s="391"/>
      <c r="AI31" s="395"/>
      <c r="AJ31" s="391"/>
      <c r="AK31" s="395"/>
      <c r="AL31" s="396"/>
      <c r="AM31" s="391"/>
      <c r="AN31" s="395"/>
      <c r="AO31" s="396"/>
      <c r="AP31" s="391"/>
      <c r="AQ31" s="395"/>
      <c r="AR31" s="396"/>
      <c r="AS31" s="391"/>
      <c r="AT31" s="326"/>
      <c r="AU31" s="326"/>
      <c r="AV31" s="326"/>
      <c r="AW31" s="326"/>
      <c r="AX31" s="326"/>
      <c r="AY31" s="326"/>
      <c r="AZ31" s="326"/>
      <c r="BA31" s="326"/>
      <c r="BB31" s="326"/>
      <c r="BC31" s="326"/>
      <c r="BD31" s="326"/>
      <c r="BE31" s="326"/>
      <c r="BF31" s="326"/>
      <c r="BG31" s="326"/>
      <c r="BH31" s="326"/>
      <c r="BI31" s="326"/>
    </row>
    <row r="32" spans="1:63" s="114" customFormat="1">
      <c r="A32" s="516"/>
      <c r="B32" s="383">
        <v>19</v>
      </c>
      <c r="C32" s="521"/>
      <c r="D32" s="384"/>
      <c r="E32" s="385"/>
      <c r="F32" s="583"/>
      <c r="G32" s="583"/>
      <c r="H32" s="581"/>
      <c r="I32" s="386"/>
      <c r="J32" s="387"/>
      <c r="K32" s="386"/>
      <c r="L32" s="388" t="str">
        <f t="shared" si="0"/>
        <v/>
      </c>
      <c r="M32" s="389" t="str">
        <f t="shared" si="1"/>
        <v/>
      </c>
      <c r="N32" s="388" t="str">
        <f t="shared" si="2"/>
        <v/>
      </c>
      <c r="O32" s="390">
        <f t="shared" si="3"/>
        <v>0</v>
      </c>
      <c r="P32" s="391"/>
      <c r="Q32" s="386"/>
      <c r="R32" s="392"/>
      <c r="S32" s="393"/>
      <c r="T32" s="392"/>
      <c r="U32" s="392"/>
      <c r="V32" s="391"/>
      <c r="W32" s="386"/>
      <c r="X32" s="391"/>
      <c r="Y32" s="386"/>
      <c r="Z32" s="391"/>
      <c r="AA32" s="386"/>
      <c r="AB32" s="392"/>
      <c r="AC32" s="392"/>
      <c r="AD32" s="392"/>
      <c r="AE32" s="392"/>
      <c r="AF32" s="394"/>
      <c r="AG32" s="395"/>
      <c r="AH32" s="391"/>
      <c r="AI32" s="395"/>
      <c r="AJ32" s="391"/>
      <c r="AK32" s="395"/>
      <c r="AL32" s="396"/>
      <c r="AM32" s="391"/>
      <c r="AN32" s="395"/>
      <c r="AO32" s="396"/>
      <c r="AP32" s="391"/>
      <c r="AQ32" s="395"/>
      <c r="AR32" s="396"/>
      <c r="AS32" s="391"/>
      <c r="AT32" s="326"/>
      <c r="AU32" s="326"/>
      <c r="AV32" s="326"/>
      <c r="AW32" s="326"/>
      <c r="AX32" s="326"/>
      <c r="AY32" s="326"/>
      <c r="AZ32" s="326"/>
      <c r="BA32" s="326"/>
      <c r="BB32" s="326"/>
      <c r="BC32" s="326"/>
      <c r="BD32" s="326"/>
      <c r="BE32" s="326"/>
      <c r="BF32" s="326"/>
      <c r="BG32" s="326"/>
      <c r="BH32" s="326"/>
      <c r="BI32" s="326"/>
    </row>
    <row r="33" spans="1:62" s="114" customFormat="1">
      <c r="A33" s="516"/>
      <c r="B33" s="383">
        <v>20</v>
      </c>
      <c r="C33" s="521"/>
      <c r="D33" s="384"/>
      <c r="E33" s="385"/>
      <c r="F33" s="583"/>
      <c r="G33" s="583"/>
      <c r="H33" s="581"/>
      <c r="I33" s="386"/>
      <c r="J33" s="387"/>
      <c r="K33" s="386"/>
      <c r="L33" s="388" t="str">
        <f t="shared" si="0"/>
        <v/>
      </c>
      <c r="M33" s="389" t="str">
        <f t="shared" si="1"/>
        <v/>
      </c>
      <c r="N33" s="388" t="str">
        <f t="shared" si="2"/>
        <v/>
      </c>
      <c r="O33" s="390">
        <f t="shared" si="3"/>
        <v>0</v>
      </c>
      <c r="P33" s="391"/>
      <c r="Q33" s="386"/>
      <c r="R33" s="392"/>
      <c r="S33" s="393"/>
      <c r="T33" s="392"/>
      <c r="U33" s="392"/>
      <c r="V33" s="391"/>
      <c r="W33" s="386"/>
      <c r="X33" s="391"/>
      <c r="Y33" s="386"/>
      <c r="Z33" s="391"/>
      <c r="AA33" s="386"/>
      <c r="AB33" s="392"/>
      <c r="AC33" s="392"/>
      <c r="AD33" s="392"/>
      <c r="AE33" s="392"/>
      <c r="AF33" s="394"/>
      <c r="AG33" s="395"/>
      <c r="AH33" s="391"/>
      <c r="AI33" s="395"/>
      <c r="AJ33" s="391"/>
      <c r="AK33" s="395"/>
      <c r="AL33" s="396"/>
      <c r="AM33" s="391"/>
      <c r="AN33" s="395"/>
      <c r="AO33" s="396"/>
      <c r="AP33" s="391"/>
      <c r="AQ33" s="395"/>
      <c r="AR33" s="396"/>
      <c r="AS33" s="391"/>
      <c r="AT33" s="326"/>
      <c r="AU33" s="326"/>
      <c r="AV33" s="326"/>
      <c r="AW33" s="326"/>
      <c r="AX33" s="326"/>
      <c r="AY33" s="326"/>
      <c r="AZ33" s="326"/>
      <c r="BA33" s="326"/>
      <c r="BB33" s="326"/>
      <c r="BC33" s="326"/>
      <c r="BD33" s="326"/>
      <c r="BE33" s="326"/>
      <c r="BF33" s="326"/>
      <c r="BG33" s="326"/>
      <c r="BH33" s="326"/>
      <c r="BI33" s="326"/>
    </row>
    <row r="34" spans="1:62" s="114" customFormat="1">
      <c r="A34" s="516"/>
      <c r="B34" s="383">
        <v>21</v>
      </c>
      <c r="C34" s="521"/>
      <c r="D34" s="384"/>
      <c r="E34" s="385"/>
      <c r="F34" s="583"/>
      <c r="G34" s="583"/>
      <c r="H34" s="581"/>
      <c r="I34" s="386"/>
      <c r="J34" s="387"/>
      <c r="K34" s="386"/>
      <c r="L34" s="388" t="str">
        <f t="shared" si="0"/>
        <v/>
      </c>
      <c r="M34" s="389" t="str">
        <f t="shared" si="1"/>
        <v/>
      </c>
      <c r="N34" s="388" t="str">
        <f t="shared" si="2"/>
        <v/>
      </c>
      <c r="O34" s="390">
        <f t="shared" si="3"/>
        <v>0</v>
      </c>
      <c r="P34" s="391"/>
      <c r="Q34" s="386"/>
      <c r="R34" s="392"/>
      <c r="S34" s="393"/>
      <c r="T34" s="392"/>
      <c r="U34" s="392"/>
      <c r="V34" s="391"/>
      <c r="W34" s="386"/>
      <c r="X34" s="391"/>
      <c r="Y34" s="386"/>
      <c r="Z34" s="391"/>
      <c r="AA34" s="386"/>
      <c r="AB34" s="392"/>
      <c r="AC34" s="392"/>
      <c r="AD34" s="392"/>
      <c r="AE34" s="392"/>
      <c r="AF34" s="394"/>
      <c r="AG34" s="395"/>
      <c r="AH34" s="391"/>
      <c r="AI34" s="395"/>
      <c r="AJ34" s="391"/>
      <c r="AK34" s="395"/>
      <c r="AL34" s="396"/>
      <c r="AM34" s="391"/>
      <c r="AN34" s="395"/>
      <c r="AO34" s="396"/>
      <c r="AP34" s="391"/>
      <c r="AQ34" s="395"/>
      <c r="AR34" s="396"/>
      <c r="AS34" s="391"/>
      <c r="AT34" s="326"/>
      <c r="AU34" s="326"/>
      <c r="AV34" s="326"/>
      <c r="AW34" s="326"/>
      <c r="AX34" s="326"/>
      <c r="AY34" s="326"/>
      <c r="AZ34" s="326"/>
      <c r="BA34" s="326"/>
      <c r="BB34" s="326"/>
      <c r="BC34" s="326"/>
      <c r="BD34" s="326"/>
      <c r="BE34" s="326"/>
      <c r="BF34" s="326"/>
      <c r="BG34" s="326"/>
      <c r="BH34" s="326"/>
      <c r="BI34" s="326"/>
    </row>
    <row r="35" spans="1:62" s="114" customFormat="1">
      <c r="A35" s="516"/>
      <c r="B35" s="383">
        <v>22</v>
      </c>
      <c r="C35" s="521"/>
      <c r="D35" s="384"/>
      <c r="E35" s="385"/>
      <c r="F35" s="583"/>
      <c r="G35" s="583"/>
      <c r="H35" s="581"/>
      <c r="I35" s="386"/>
      <c r="J35" s="387"/>
      <c r="K35" s="386"/>
      <c r="L35" s="388" t="str">
        <f t="shared" si="0"/>
        <v/>
      </c>
      <c r="M35" s="389" t="str">
        <f t="shared" si="1"/>
        <v/>
      </c>
      <c r="N35" s="388" t="str">
        <f t="shared" si="2"/>
        <v/>
      </c>
      <c r="O35" s="390">
        <f t="shared" si="3"/>
        <v>0</v>
      </c>
      <c r="P35" s="391"/>
      <c r="Q35" s="386"/>
      <c r="R35" s="392"/>
      <c r="S35" s="393"/>
      <c r="T35" s="392"/>
      <c r="U35" s="392"/>
      <c r="V35" s="391"/>
      <c r="W35" s="386"/>
      <c r="X35" s="391"/>
      <c r="Y35" s="386"/>
      <c r="Z35" s="391"/>
      <c r="AA35" s="386"/>
      <c r="AB35" s="392"/>
      <c r="AC35" s="392"/>
      <c r="AD35" s="392"/>
      <c r="AE35" s="392"/>
      <c r="AF35" s="394"/>
      <c r="AG35" s="395"/>
      <c r="AH35" s="391"/>
      <c r="AI35" s="395"/>
      <c r="AJ35" s="391"/>
      <c r="AK35" s="395"/>
      <c r="AL35" s="396"/>
      <c r="AM35" s="391"/>
      <c r="AN35" s="395"/>
      <c r="AO35" s="396"/>
      <c r="AP35" s="391"/>
      <c r="AQ35" s="395"/>
      <c r="AR35" s="396"/>
      <c r="AS35" s="391"/>
      <c r="AT35" s="326"/>
      <c r="AU35" s="326"/>
      <c r="AV35" s="326"/>
      <c r="AW35" s="326"/>
      <c r="AX35" s="326"/>
      <c r="AY35" s="326"/>
      <c r="AZ35" s="326"/>
      <c r="BA35" s="326"/>
      <c r="BB35" s="326"/>
      <c r="BC35" s="326"/>
      <c r="BD35" s="326"/>
      <c r="BE35" s="326"/>
      <c r="BF35" s="326"/>
      <c r="BG35" s="326"/>
      <c r="BH35" s="326"/>
      <c r="BI35" s="326"/>
    </row>
    <row r="36" spans="1:62" s="327" customFormat="1">
      <c r="A36" s="516"/>
      <c r="B36" s="383">
        <v>23</v>
      </c>
      <c r="C36" s="521"/>
      <c r="D36" s="384"/>
      <c r="E36" s="385"/>
      <c r="F36" s="583"/>
      <c r="G36" s="583"/>
      <c r="H36" s="581"/>
      <c r="I36" s="386"/>
      <c r="J36" s="387"/>
      <c r="K36" s="386"/>
      <c r="L36" s="388" t="str">
        <f t="shared" si="0"/>
        <v/>
      </c>
      <c r="M36" s="389" t="str">
        <f t="shared" si="1"/>
        <v/>
      </c>
      <c r="N36" s="388" t="str">
        <f t="shared" si="2"/>
        <v/>
      </c>
      <c r="O36" s="390">
        <f t="shared" si="3"/>
        <v>0</v>
      </c>
      <c r="P36" s="391"/>
      <c r="Q36" s="386"/>
      <c r="R36" s="392"/>
      <c r="S36" s="393"/>
      <c r="T36" s="392"/>
      <c r="U36" s="392"/>
      <c r="V36" s="391"/>
      <c r="W36" s="386"/>
      <c r="X36" s="391"/>
      <c r="Y36" s="386"/>
      <c r="Z36" s="391"/>
      <c r="AA36" s="386"/>
      <c r="AB36" s="392"/>
      <c r="AC36" s="392"/>
      <c r="AD36" s="392"/>
      <c r="AE36" s="392"/>
      <c r="AF36" s="394"/>
      <c r="AG36" s="395"/>
      <c r="AH36" s="391"/>
      <c r="AI36" s="395"/>
      <c r="AJ36" s="391"/>
      <c r="AK36" s="395"/>
      <c r="AL36" s="396"/>
      <c r="AM36" s="391"/>
      <c r="AN36" s="395"/>
      <c r="AO36" s="396"/>
      <c r="AP36" s="391"/>
      <c r="AQ36" s="395"/>
      <c r="AR36" s="396"/>
      <c r="AS36" s="391"/>
      <c r="AT36" s="326"/>
      <c r="AU36" s="326"/>
      <c r="AV36" s="326"/>
      <c r="AW36" s="326"/>
      <c r="AX36" s="326"/>
      <c r="AY36" s="326"/>
      <c r="AZ36" s="326"/>
      <c r="BA36" s="326"/>
      <c r="BB36" s="326"/>
      <c r="BC36" s="326"/>
      <c r="BD36" s="326"/>
      <c r="BE36" s="326"/>
      <c r="BF36" s="326"/>
      <c r="BG36" s="326"/>
      <c r="BH36" s="326"/>
      <c r="BI36" s="326"/>
      <c r="BJ36" s="114"/>
    </row>
    <row r="37" spans="1:62" s="327" customFormat="1">
      <c r="A37" s="516"/>
      <c r="B37" s="383">
        <v>24</v>
      </c>
      <c r="C37" s="521"/>
      <c r="D37" s="384"/>
      <c r="E37" s="385"/>
      <c r="F37" s="583"/>
      <c r="G37" s="583"/>
      <c r="H37" s="581"/>
      <c r="I37" s="386"/>
      <c r="J37" s="387"/>
      <c r="K37" s="386"/>
      <c r="L37" s="388" t="str">
        <f t="shared" si="0"/>
        <v/>
      </c>
      <c r="M37" s="389" t="str">
        <f t="shared" si="1"/>
        <v/>
      </c>
      <c r="N37" s="388" t="str">
        <f t="shared" si="2"/>
        <v/>
      </c>
      <c r="O37" s="390">
        <f t="shared" si="3"/>
        <v>0</v>
      </c>
      <c r="P37" s="391"/>
      <c r="Q37" s="386"/>
      <c r="R37" s="392"/>
      <c r="S37" s="393"/>
      <c r="T37" s="392"/>
      <c r="U37" s="392"/>
      <c r="V37" s="391"/>
      <c r="W37" s="386"/>
      <c r="X37" s="391"/>
      <c r="Y37" s="386"/>
      <c r="Z37" s="391"/>
      <c r="AA37" s="386"/>
      <c r="AB37" s="392"/>
      <c r="AC37" s="392"/>
      <c r="AD37" s="392"/>
      <c r="AE37" s="392"/>
      <c r="AF37" s="394"/>
      <c r="AG37" s="395"/>
      <c r="AH37" s="391"/>
      <c r="AI37" s="395"/>
      <c r="AJ37" s="391"/>
      <c r="AK37" s="395"/>
      <c r="AL37" s="396"/>
      <c r="AM37" s="391"/>
      <c r="AN37" s="395"/>
      <c r="AO37" s="396"/>
      <c r="AP37" s="391"/>
      <c r="AQ37" s="395"/>
      <c r="AR37" s="396"/>
      <c r="AS37" s="391"/>
      <c r="AT37" s="326"/>
      <c r="AU37" s="326"/>
      <c r="AV37" s="326"/>
      <c r="AW37" s="326"/>
      <c r="AX37" s="326"/>
      <c r="AY37" s="326"/>
      <c r="AZ37" s="326"/>
      <c r="BA37" s="326"/>
      <c r="BB37" s="326"/>
      <c r="BC37" s="326"/>
      <c r="BD37" s="326"/>
      <c r="BE37" s="326"/>
      <c r="BF37" s="326"/>
      <c r="BG37" s="326"/>
      <c r="BH37" s="326"/>
      <c r="BI37" s="326"/>
      <c r="BJ37" s="114"/>
    </row>
    <row r="38" spans="1:62" s="327" customFormat="1">
      <c r="A38" s="516"/>
      <c r="B38" s="383">
        <v>25</v>
      </c>
      <c r="C38" s="521"/>
      <c r="D38" s="384"/>
      <c r="E38" s="385"/>
      <c r="F38" s="583"/>
      <c r="G38" s="583"/>
      <c r="H38" s="581"/>
      <c r="I38" s="386"/>
      <c r="J38" s="387"/>
      <c r="K38" s="386"/>
      <c r="L38" s="388" t="str">
        <f t="shared" si="0"/>
        <v/>
      </c>
      <c r="M38" s="389" t="str">
        <f t="shared" si="1"/>
        <v/>
      </c>
      <c r="N38" s="388" t="str">
        <f t="shared" si="2"/>
        <v/>
      </c>
      <c r="O38" s="390">
        <f t="shared" si="3"/>
        <v>0</v>
      </c>
      <c r="P38" s="391"/>
      <c r="Q38" s="386"/>
      <c r="R38" s="392"/>
      <c r="S38" s="393"/>
      <c r="T38" s="392"/>
      <c r="U38" s="392"/>
      <c r="V38" s="391"/>
      <c r="W38" s="386"/>
      <c r="X38" s="391"/>
      <c r="Y38" s="386"/>
      <c r="Z38" s="391"/>
      <c r="AA38" s="386"/>
      <c r="AB38" s="392"/>
      <c r="AC38" s="392"/>
      <c r="AD38" s="392"/>
      <c r="AE38" s="392"/>
      <c r="AF38" s="394"/>
      <c r="AG38" s="395"/>
      <c r="AH38" s="391"/>
      <c r="AI38" s="395"/>
      <c r="AJ38" s="391"/>
      <c r="AK38" s="395"/>
      <c r="AL38" s="396"/>
      <c r="AM38" s="391"/>
      <c r="AN38" s="395"/>
      <c r="AO38" s="396"/>
      <c r="AP38" s="391"/>
      <c r="AQ38" s="395"/>
      <c r="AR38" s="396"/>
      <c r="AS38" s="391"/>
      <c r="AT38" s="326"/>
      <c r="AU38" s="326"/>
      <c r="AV38" s="326"/>
      <c r="AW38" s="326"/>
      <c r="AX38" s="326"/>
      <c r="AY38" s="326"/>
      <c r="AZ38" s="326"/>
      <c r="BA38" s="326"/>
      <c r="BB38" s="326"/>
      <c r="BC38" s="326"/>
      <c r="BD38" s="326"/>
      <c r="BE38" s="326"/>
      <c r="BF38" s="326"/>
      <c r="BG38" s="326"/>
      <c r="BH38" s="326"/>
      <c r="BI38" s="326"/>
      <c r="BJ38" s="114"/>
    </row>
    <row r="39" spans="1:62" s="327" customFormat="1">
      <c r="A39" s="516"/>
      <c r="B39" s="383">
        <v>26</v>
      </c>
      <c r="C39" s="521"/>
      <c r="D39" s="384"/>
      <c r="E39" s="385"/>
      <c r="F39" s="583"/>
      <c r="G39" s="583"/>
      <c r="H39" s="581"/>
      <c r="I39" s="386"/>
      <c r="J39" s="387"/>
      <c r="K39" s="386"/>
      <c r="L39" s="388" t="str">
        <f t="shared" si="0"/>
        <v/>
      </c>
      <c r="M39" s="389" t="str">
        <f t="shared" si="1"/>
        <v/>
      </c>
      <c r="N39" s="388" t="str">
        <f t="shared" si="2"/>
        <v/>
      </c>
      <c r="O39" s="390">
        <f t="shared" si="3"/>
        <v>0</v>
      </c>
      <c r="P39" s="391"/>
      <c r="Q39" s="386"/>
      <c r="R39" s="392"/>
      <c r="S39" s="393"/>
      <c r="T39" s="392"/>
      <c r="U39" s="392"/>
      <c r="V39" s="391"/>
      <c r="W39" s="386"/>
      <c r="X39" s="391"/>
      <c r="Y39" s="386"/>
      <c r="Z39" s="391"/>
      <c r="AA39" s="386"/>
      <c r="AB39" s="392"/>
      <c r="AC39" s="392"/>
      <c r="AD39" s="392"/>
      <c r="AE39" s="392"/>
      <c r="AF39" s="394"/>
      <c r="AG39" s="395"/>
      <c r="AH39" s="391"/>
      <c r="AI39" s="395"/>
      <c r="AJ39" s="391"/>
      <c r="AK39" s="395"/>
      <c r="AL39" s="396"/>
      <c r="AM39" s="391"/>
      <c r="AN39" s="395"/>
      <c r="AO39" s="396"/>
      <c r="AP39" s="391"/>
      <c r="AQ39" s="395"/>
      <c r="AR39" s="396"/>
      <c r="AS39" s="391"/>
      <c r="AT39" s="326"/>
      <c r="AU39" s="326"/>
      <c r="AV39" s="326"/>
      <c r="AW39" s="326"/>
      <c r="AX39" s="326"/>
      <c r="AY39" s="326"/>
      <c r="AZ39" s="326"/>
      <c r="BA39" s="326"/>
      <c r="BB39" s="326"/>
      <c r="BC39" s="326"/>
      <c r="BD39" s="326"/>
      <c r="BE39" s="326"/>
      <c r="BF39" s="326"/>
      <c r="BG39" s="326"/>
      <c r="BH39" s="326"/>
      <c r="BI39" s="326"/>
      <c r="BJ39" s="114"/>
    </row>
    <row r="40" spans="1:62" s="327" customFormat="1">
      <c r="A40" s="516"/>
      <c r="B40" s="383">
        <v>27</v>
      </c>
      <c r="C40" s="521"/>
      <c r="D40" s="384"/>
      <c r="E40" s="385"/>
      <c r="F40" s="583"/>
      <c r="G40" s="583"/>
      <c r="H40" s="581"/>
      <c r="I40" s="386"/>
      <c r="J40" s="387"/>
      <c r="K40" s="386"/>
      <c r="L40" s="388" t="str">
        <f t="shared" si="0"/>
        <v/>
      </c>
      <c r="M40" s="389" t="str">
        <f t="shared" si="1"/>
        <v/>
      </c>
      <c r="N40" s="388" t="str">
        <f t="shared" si="2"/>
        <v/>
      </c>
      <c r="O40" s="390">
        <f t="shared" si="3"/>
        <v>0</v>
      </c>
      <c r="P40" s="391"/>
      <c r="Q40" s="386"/>
      <c r="R40" s="392"/>
      <c r="S40" s="393"/>
      <c r="T40" s="392"/>
      <c r="U40" s="392"/>
      <c r="V40" s="391"/>
      <c r="W40" s="386"/>
      <c r="X40" s="391"/>
      <c r="Y40" s="386"/>
      <c r="Z40" s="391"/>
      <c r="AA40" s="386"/>
      <c r="AB40" s="392"/>
      <c r="AC40" s="392"/>
      <c r="AD40" s="392"/>
      <c r="AE40" s="392"/>
      <c r="AF40" s="394"/>
      <c r="AG40" s="395"/>
      <c r="AH40" s="391"/>
      <c r="AI40" s="395"/>
      <c r="AJ40" s="391"/>
      <c r="AK40" s="395"/>
      <c r="AL40" s="396"/>
      <c r="AM40" s="391"/>
      <c r="AN40" s="395"/>
      <c r="AO40" s="396"/>
      <c r="AP40" s="391"/>
      <c r="AQ40" s="395"/>
      <c r="AR40" s="396"/>
      <c r="AS40" s="391"/>
      <c r="AT40" s="326"/>
      <c r="AU40" s="326"/>
      <c r="AV40" s="326"/>
      <c r="AW40" s="326"/>
      <c r="AX40" s="326"/>
      <c r="AY40" s="326"/>
      <c r="AZ40" s="326"/>
      <c r="BA40" s="326"/>
      <c r="BB40" s="326"/>
      <c r="BC40" s="326"/>
      <c r="BD40" s="326"/>
      <c r="BE40" s="326"/>
      <c r="BF40" s="326"/>
      <c r="BG40" s="326"/>
      <c r="BH40" s="326"/>
      <c r="BI40" s="326"/>
      <c r="BJ40" s="114"/>
    </row>
    <row r="41" spans="1:62" s="327" customFormat="1">
      <c r="A41" s="516"/>
      <c r="B41" s="383">
        <v>28</v>
      </c>
      <c r="C41" s="521"/>
      <c r="D41" s="384"/>
      <c r="E41" s="385"/>
      <c r="F41" s="583"/>
      <c r="G41" s="583"/>
      <c r="H41" s="581"/>
      <c r="I41" s="386"/>
      <c r="J41" s="387"/>
      <c r="K41" s="386"/>
      <c r="L41" s="388" t="str">
        <f t="shared" si="0"/>
        <v/>
      </c>
      <c r="M41" s="389" t="str">
        <f t="shared" si="1"/>
        <v/>
      </c>
      <c r="N41" s="388" t="str">
        <f t="shared" si="2"/>
        <v/>
      </c>
      <c r="O41" s="390">
        <f t="shared" si="3"/>
        <v>0</v>
      </c>
      <c r="P41" s="391"/>
      <c r="Q41" s="386"/>
      <c r="R41" s="392"/>
      <c r="S41" s="393"/>
      <c r="T41" s="392"/>
      <c r="U41" s="392"/>
      <c r="V41" s="391"/>
      <c r="W41" s="386"/>
      <c r="X41" s="391"/>
      <c r="Y41" s="386"/>
      <c r="Z41" s="391"/>
      <c r="AA41" s="386"/>
      <c r="AB41" s="392"/>
      <c r="AC41" s="392"/>
      <c r="AD41" s="392"/>
      <c r="AE41" s="392"/>
      <c r="AF41" s="394"/>
      <c r="AG41" s="395"/>
      <c r="AH41" s="391"/>
      <c r="AI41" s="395"/>
      <c r="AJ41" s="391"/>
      <c r="AK41" s="395"/>
      <c r="AL41" s="396"/>
      <c r="AM41" s="391"/>
      <c r="AN41" s="395"/>
      <c r="AO41" s="396"/>
      <c r="AP41" s="391"/>
      <c r="AQ41" s="395"/>
      <c r="AR41" s="396"/>
      <c r="AS41" s="391"/>
      <c r="AT41" s="326"/>
      <c r="AU41" s="326"/>
      <c r="AV41" s="326"/>
      <c r="AW41" s="326"/>
      <c r="AX41" s="326"/>
      <c r="AY41" s="326"/>
      <c r="AZ41" s="326"/>
      <c r="BA41" s="326"/>
      <c r="BB41" s="326"/>
      <c r="BC41" s="326"/>
      <c r="BD41" s="326"/>
      <c r="BE41" s="326"/>
      <c r="BF41" s="326"/>
      <c r="BG41" s="326"/>
      <c r="BH41" s="326"/>
      <c r="BI41" s="326"/>
      <c r="BJ41" s="114"/>
    </row>
    <row r="42" spans="1:62" s="327" customFormat="1">
      <c r="A42" s="516"/>
      <c r="B42" s="383">
        <v>29</v>
      </c>
      <c r="C42" s="521"/>
      <c r="D42" s="384"/>
      <c r="E42" s="385"/>
      <c r="F42" s="583"/>
      <c r="G42" s="583"/>
      <c r="H42" s="581"/>
      <c r="I42" s="386"/>
      <c r="J42" s="387"/>
      <c r="K42" s="386"/>
      <c r="L42" s="388" t="str">
        <f t="shared" si="0"/>
        <v/>
      </c>
      <c r="M42" s="389" t="str">
        <f t="shared" si="1"/>
        <v/>
      </c>
      <c r="N42" s="388" t="str">
        <f t="shared" si="2"/>
        <v/>
      </c>
      <c r="O42" s="390">
        <f t="shared" si="3"/>
        <v>0</v>
      </c>
      <c r="P42" s="391"/>
      <c r="Q42" s="386"/>
      <c r="R42" s="392"/>
      <c r="S42" s="393"/>
      <c r="T42" s="392"/>
      <c r="U42" s="392"/>
      <c r="V42" s="391"/>
      <c r="W42" s="386"/>
      <c r="X42" s="391"/>
      <c r="Y42" s="386"/>
      <c r="Z42" s="391"/>
      <c r="AA42" s="386"/>
      <c r="AB42" s="392"/>
      <c r="AC42" s="392"/>
      <c r="AD42" s="392"/>
      <c r="AE42" s="392"/>
      <c r="AF42" s="394"/>
      <c r="AG42" s="395"/>
      <c r="AH42" s="391"/>
      <c r="AI42" s="395"/>
      <c r="AJ42" s="391"/>
      <c r="AK42" s="395"/>
      <c r="AL42" s="396"/>
      <c r="AM42" s="391"/>
      <c r="AN42" s="395"/>
      <c r="AO42" s="396"/>
      <c r="AP42" s="391"/>
      <c r="AQ42" s="395"/>
      <c r="AR42" s="396"/>
      <c r="AS42" s="391"/>
      <c r="AT42" s="326"/>
      <c r="AU42" s="326"/>
      <c r="AV42" s="326"/>
      <c r="AW42" s="326"/>
      <c r="AX42" s="326"/>
      <c r="AY42" s="326"/>
      <c r="AZ42" s="326"/>
      <c r="BA42" s="326"/>
      <c r="BB42" s="326"/>
      <c r="BC42" s="326"/>
      <c r="BD42" s="326"/>
      <c r="BE42" s="326"/>
      <c r="BF42" s="326"/>
      <c r="BG42" s="326"/>
      <c r="BH42" s="326"/>
      <c r="BI42" s="326"/>
      <c r="BJ42" s="114"/>
    </row>
    <row r="43" spans="1:62" s="327" customFormat="1">
      <c r="A43" s="516"/>
      <c r="B43" s="383">
        <v>30</v>
      </c>
      <c r="C43" s="521"/>
      <c r="D43" s="384"/>
      <c r="E43" s="385"/>
      <c r="F43" s="583"/>
      <c r="G43" s="583"/>
      <c r="H43" s="581"/>
      <c r="I43" s="386"/>
      <c r="J43" s="387"/>
      <c r="K43" s="386"/>
      <c r="L43" s="388" t="str">
        <f t="shared" si="0"/>
        <v/>
      </c>
      <c r="M43" s="389" t="str">
        <f t="shared" si="1"/>
        <v/>
      </c>
      <c r="N43" s="388" t="str">
        <f t="shared" si="2"/>
        <v/>
      </c>
      <c r="O43" s="390">
        <f t="shared" si="3"/>
        <v>0</v>
      </c>
      <c r="P43" s="391"/>
      <c r="Q43" s="386"/>
      <c r="R43" s="392"/>
      <c r="S43" s="393"/>
      <c r="T43" s="392"/>
      <c r="U43" s="392"/>
      <c r="V43" s="391"/>
      <c r="W43" s="386"/>
      <c r="X43" s="391"/>
      <c r="Y43" s="386"/>
      <c r="Z43" s="391"/>
      <c r="AA43" s="386"/>
      <c r="AB43" s="392"/>
      <c r="AC43" s="392"/>
      <c r="AD43" s="392"/>
      <c r="AE43" s="392"/>
      <c r="AF43" s="394"/>
      <c r="AG43" s="395"/>
      <c r="AH43" s="391"/>
      <c r="AI43" s="395"/>
      <c r="AJ43" s="391"/>
      <c r="AK43" s="395"/>
      <c r="AL43" s="396"/>
      <c r="AM43" s="391"/>
      <c r="AN43" s="395"/>
      <c r="AO43" s="396"/>
      <c r="AP43" s="391"/>
      <c r="AQ43" s="395"/>
      <c r="AR43" s="396"/>
      <c r="AS43" s="391"/>
      <c r="AT43" s="326"/>
      <c r="AU43" s="326"/>
      <c r="AV43" s="326"/>
      <c r="AW43" s="326"/>
      <c r="AX43" s="326"/>
      <c r="AY43" s="326"/>
      <c r="AZ43" s="326"/>
      <c r="BA43" s="326"/>
      <c r="BB43" s="326"/>
      <c r="BC43" s="326"/>
      <c r="BD43" s="326"/>
      <c r="BE43" s="326"/>
      <c r="BF43" s="326"/>
      <c r="BG43" s="326"/>
      <c r="BH43" s="326"/>
      <c r="BI43" s="326"/>
      <c r="BJ43" s="114"/>
    </row>
    <row r="44" spans="1:62" s="327" customFormat="1">
      <c r="A44" s="516"/>
      <c r="B44" s="383">
        <v>31</v>
      </c>
      <c r="C44" s="521"/>
      <c r="D44" s="384"/>
      <c r="E44" s="385"/>
      <c r="F44" s="583"/>
      <c r="G44" s="583"/>
      <c r="H44" s="581"/>
      <c r="I44" s="386"/>
      <c r="J44" s="387"/>
      <c r="K44" s="386"/>
      <c r="L44" s="388" t="str">
        <f t="shared" si="0"/>
        <v/>
      </c>
      <c r="M44" s="389" t="str">
        <f t="shared" si="1"/>
        <v/>
      </c>
      <c r="N44" s="388" t="str">
        <f t="shared" si="2"/>
        <v/>
      </c>
      <c r="O44" s="390">
        <f t="shared" si="3"/>
        <v>0</v>
      </c>
      <c r="P44" s="391"/>
      <c r="Q44" s="386"/>
      <c r="R44" s="392"/>
      <c r="S44" s="393"/>
      <c r="T44" s="392"/>
      <c r="U44" s="392"/>
      <c r="V44" s="391"/>
      <c r="W44" s="386"/>
      <c r="X44" s="391"/>
      <c r="Y44" s="386"/>
      <c r="Z44" s="391"/>
      <c r="AA44" s="386"/>
      <c r="AB44" s="392"/>
      <c r="AC44" s="392"/>
      <c r="AD44" s="392"/>
      <c r="AE44" s="392"/>
      <c r="AF44" s="394"/>
      <c r="AG44" s="395"/>
      <c r="AH44" s="391"/>
      <c r="AI44" s="395"/>
      <c r="AJ44" s="391"/>
      <c r="AK44" s="395"/>
      <c r="AL44" s="396"/>
      <c r="AM44" s="391"/>
      <c r="AN44" s="395"/>
      <c r="AO44" s="396"/>
      <c r="AP44" s="391"/>
      <c r="AQ44" s="395"/>
      <c r="AR44" s="396"/>
      <c r="AS44" s="391"/>
      <c r="AT44" s="326"/>
      <c r="AU44" s="326"/>
      <c r="AV44" s="326"/>
      <c r="AW44" s="326"/>
      <c r="AX44" s="326"/>
      <c r="AY44" s="326"/>
      <c r="AZ44" s="326"/>
      <c r="BA44" s="326"/>
      <c r="BB44" s="326"/>
      <c r="BC44" s="326"/>
      <c r="BD44" s="326"/>
      <c r="BE44" s="326"/>
      <c r="BF44" s="326"/>
      <c r="BG44" s="326"/>
      <c r="BH44" s="326"/>
      <c r="BI44" s="326"/>
      <c r="BJ44" s="114"/>
    </row>
    <row r="45" spans="1:62" s="327" customFormat="1">
      <c r="A45" s="516"/>
      <c r="B45" s="383">
        <v>32</v>
      </c>
      <c r="C45" s="521"/>
      <c r="D45" s="384"/>
      <c r="E45" s="385"/>
      <c r="F45" s="583"/>
      <c r="G45" s="583"/>
      <c r="H45" s="581"/>
      <c r="I45" s="386"/>
      <c r="J45" s="387"/>
      <c r="K45" s="386"/>
      <c r="L45" s="388" t="str">
        <f t="shared" si="0"/>
        <v/>
      </c>
      <c r="M45" s="389" t="str">
        <f t="shared" si="1"/>
        <v/>
      </c>
      <c r="N45" s="388" t="str">
        <f t="shared" si="2"/>
        <v/>
      </c>
      <c r="O45" s="390">
        <f t="shared" si="3"/>
        <v>0</v>
      </c>
      <c r="P45" s="391"/>
      <c r="Q45" s="386"/>
      <c r="R45" s="392"/>
      <c r="S45" s="393"/>
      <c r="T45" s="392"/>
      <c r="U45" s="392"/>
      <c r="V45" s="391"/>
      <c r="W45" s="386"/>
      <c r="X45" s="391"/>
      <c r="Y45" s="386"/>
      <c r="Z45" s="391"/>
      <c r="AA45" s="386"/>
      <c r="AB45" s="392"/>
      <c r="AC45" s="392"/>
      <c r="AD45" s="392"/>
      <c r="AE45" s="392"/>
      <c r="AF45" s="394"/>
      <c r="AG45" s="395"/>
      <c r="AH45" s="391"/>
      <c r="AI45" s="395"/>
      <c r="AJ45" s="391"/>
      <c r="AK45" s="395"/>
      <c r="AL45" s="396"/>
      <c r="AM45" s="391"/>
      <c r="AN45" s="395"/>
      <c r="AO45" s="396"/>
      <c r="AP45" s="391"/>
      <c r="AQ45" s="395"/>
      <c r="AR45" s="396"/>
      <c r="AS45" s="391"/>
      <c r="AT45" s="326"/>
      <c r="AU45" s="326"/>
      <c r="AV45" s="326"/>
      <c r="AW45" s="326"/>
      <c r="AX45" s="326"/>
      <c r="AY45" s="326"/>
      <c r="AZ45" s="326"/>
      <c r="BA45" s="326"/>
      <c r="BB45" s="326"/>
      <c r="BC45" s="326"/>
      <c r="BD45" s="326"/>
      <c r="BE45" s="326"/>
      <c r="BF45" s="326"/>
      <c r="BG45" s="326"/>
      <c r="BH45" s="326"/>
      <c r="BI45" s="326"/>
      <c r="BJ45" s="114"/>
    </row>
    <row r="46" spans="1:62" s="327" customFormat="1">
      <c r="A46" s="516"/>
      <c r="B46" s="383">
        <v>33</v>
      </c>
      <c r="C46" s="521"/>
      <c r="D46" s="384"/>
      <c r="E46" s="385"/>
      <c r="F46" s="583"/>
      <c r="G46" s="583"/>
      <c r="H46" s="581"/>
      <c r="I46" s="386"/>
      <c r="J46" s="387"/>
      <c r="K46" s="386"/>
      <c r="L46" s="388" t="str">
        <f t="shared" si="0"/>
        <v/>
      </c>
      <c r="M46" s="389" t="str">
        <f t="shared" si="1"/>
        <v/>
      </c>
      <c r="N46" s="388" t="str">
        <f t="shared" si="2"/>
        <v/>
      </c>
      <c r="O46" s="390">
        <f t="shared" si="3"/>
        <v>0</v>
      </c>
      <c r="P46" s="391"/>
      <c r="Q46" s="386"/>
      <c r="R46" s="392"/>
      <c r="S46" s="393"/>
      <c r="T46" s="392"/>
      <c r="U46" s="392"/>
      <c r="V46" s="391"/>
      <c r="W46" s="386"/>
      <c r="X46" s="391"/>
      <c r="Y46" s="386"/>
      <c r="Z46" s="391"/>
      <c r="AA46" s="386"/>
      <c r="AB46" s="392"/>
      <c r="AC46" s="392"/>
      <c r="AD46" s="392"/>
      <c r="AE46" s="392"/>
      <c r="AF46" s="394"/>
      <c r="AG46" s="395"/>
      <c r="AH46" s="391"/>
      <c r="AI46" s="395"/>
      <c r="AJ46" s="391"/>
      <c r="AK46" s="395"/>
      <c r="AL46" s="396"/>
      <c r="AM46" s="391"/>
      <c r="AN46" s="395"/>
      <c r="AO46" s="396"/>
      <c r="AP46" s="391"/>
      <c r="AQ46" s="395"/>
      <c r="AR46" s="396"/>
      <c r="AS46" s="391"/>
      <c r="AT46" s="326"/>
      <c r="AU46" s="326"/>
      <c r="AV46" s="326"/>
      <c r="AW46" s="326"/>
      <c r="AX46" s="326"/>
      <c r="AY46" s="326"/>
      <c r="AZ46" s="326"/>
      <c r="BA46" s="326"/>
      <c r="BB46" s="326"/>
      <c r="BC46" s="326"/>
      <c r="BD46" s="326"/>
      <c r="BE46" s="326"/>
      <c r="BF46" s="326"/>
      <c r="BG46" s="326"/>
      <c r="BH46" s="326"/>
      <c r="BI46" s="326"/>
      <c r="BJ46" s="114"/>
    </row>
    <row r="47" spans="1:62" s="327" customFormat="1">
      <c r="A47" s="516"/>
      <c r="B47" s="383">
        <v>34</v>
      </c>
      <c r="C47" s="521"/>
      <c r="D47" s="384"/>
      <c r="E47" s="385"/>
      <c r="F47" s="583"/>
      <c r="G47" s="583"/>
      <c r="H47" s="581"/>
      <c r="I47" s="386"/>
      <c r="J47" s="387"/>
      <c r="K47" s="386"/>
      <c r="L47" s="388" t="str">
        <f t="shared" si="0"/>
        <v/>
      </c>
      <c r="M47" s="389" t="str">
        <f t="shared" si="1"/>
        <v/>
      </c>
      <c r="N47" s="388" t="str">
        <f t="shared" si="2"/>
        <v/>
      </c>
      <c r="O47" s="390">
        <f t="shared" si="3"/>
        <v>0</v>
      </c>
      <c r="P47" s="391"/>
      <c r="Q47" s="386"/>
      <c r="R47" s="392"/>
      <c r="S47" s="393"/>
      <c r="T47" s="392"/>
      <c r="U47" s="392"/>
      <c r="V47" s="391"/>
      <c r="W47" s="386"/>
      <c r="X47" s="391"/>
      <c r="Y47" s="386"/>
      <c r="Z47" s="391"/>
      <c r="AA47" s="386"/>
      <c r="AB47" s="392"/>
      <c r="AC47" s="392"/>
      <c r="AD47" s="392"/>
      <c r="AE47" s="392"/>
      <c r="AF47" s="394"/>
      <c r="AG47" s="395"/>
      <c r="AH47" s="391"/>
      <c r="AI47" s="395"/>
      <c r="AJ47" s="391"/>
      <c r="AK47" s="395"/>
      <c r="AL47" s="396"/>
      <c r="AM47" s="391"/>
      <c r="AN47" s="395"/>
      <c r="AO47" s="396"/>
      <c r="AP47" s="391"/>
      <c r="AQ47" s="395"/>
      <c r="AR47" s="396"/>
      <c r="AS47" s="391"/>
      <c r="AT47" s="326"/>
      <c r="AU47" s="326"/>
      <c r="AV47" s="326"/>
      <c r="AW47" s="326"/>
      <c r="AX47" s="326"/>
      <c r="AY47" s="326"/>
      <c r="AZ47" s="326"/>
      <c r="BA47" s="326"/>
      <c r="BB47" s="326"/>
      <c r="BC47" s="326"/>
      <c r="BD47" s="326"/>
      <c r="BE47" s="326"/>
      <c r="BF47" s="326"/>
      <c r="BG47" s="326"/>
      <c r="BH47" s="326"/>
      <c r="BI47" s="326"/>
      <c r="BJ47" s="114"/>
    </row>
    <row r="48" spans="1:62" s="327" customFormat="1">
      <c r="A48" s="516"/>
      <c r="B48" s="383">
        <v>35</v>
      </c>
      <c r="C48" s="521"/>
      <c r="D48" s="384"/>
      <c r="E48" s="385"/>
      <c r="F48" s="583"/>
      <c r="G48" s="583"/>
      <c r="H48" s="581"/>
      <c r="I48" s="386"/>
      <c r="J48" s="387"/>
      <c r="K48" s="386"/>
      <c r="L48" s="388" t="str">
        <f t="shared" si="0"/>
        <v/>
      </c>
      <c r="M48" s="389" t="str">
        <f t="shared" si="1"/>
        <v/>
      </c>
      <c r="N48" s="388" t="str">
        <f t="shared" si="2"/>
        <v/>
      </c>
      <c r="O48" s="390">
        <f t="shared" si="3"/>
        <v>0</v>
      </c>
      <c r="P48" s="391"/>
      <c r="Q48" s="386"/>
      <c r="R48" s="392"/>
      <c r="S48" s="393"/>
      <c r="T48" s="392"/>
      <c r="U48" s="392"/>
      <c r="V48" s="391"/>
      <c r="W48" s="386"/>
      <c r="X48" s="391"/>
      <c r="Y48" s="386"/>
      <c r="Z48" s="391"/>
      <c r="AA48" s="386"/>
      <c r="AB48" s="392"/>
      <c r="AC48" s="392"/>
      <c r="AD48" s="392"/>
      <c r="AE48" s="392"/>
      <c r="AF48" s="394"/>
      <c r="AG48" s="395"/>
      <c r="AH48" s="391"/>
      <c r="AI48" s="395"/>
      <c r="AJ48" s="391"/>
      <c r="AK48" s="395"/>
      <c r="AL48" s="396"/>
      <c r="AM48" s="391"/>
      <c r="AN48" s="395"/>
      <c r="AO48" s="396"/>
      <c r="AP48" s="391"/>
      <c r="AQ48" s="395"/>
      <c r="AR48" s="396"/>
      <c r="AS48" s="391"/>
      <c r="AT48" s="326"/>
      <c r="AU48" s="326"/>
      <c r="AV48" s="326"/>
      <c r="AW48" s="326"/>
      <c r="AX48" s="326"/>
      <c r="AY48" s="326"/>
      <c r="AZ48" s="326"/>
      <c r="BA48" s="326"/>
      <c r="BB48" s="326"/>
      <c r="BC48" s="326"/>
      <c r="BD48" s="326"/>
      <c r="BE48" s="326"/>
      <c r="BF48" s="326"/>
      <c r="BG48" s="326"/>
      <c r="BH48" s="326"/>
      <c r="BI48" s="326"/>
      <c r="BJ48" s="114"/>
    </row>
    <row r="49" spans="1:62" s="327" customFormat="1">
      <c r="A49" s="516"/>
      <c r="B49" s="383">
        <v>36</v>
      </c>
      <c r="C49" s="521"/>
      <c r="D49" s="384"/>
      <c r="E49" s="385"/>
      <c r="F49" s="583"/>
      <c r="G49" s="583"/>
      <c r="H49" s="581"/>
      <c r="I49" s="386"/>
      <c r="J49" s="387"/>
      <c r="K49" s="386"/>
      <c r="L49" s="388" t="str">
        <f t="shared" si="0"/>
        <v/>
      </c>
      <c r="M49" s="389" t="str">
        <f t="shared" si="1"/>
        <v/>
      </c>
      <c r="N49" s="388" t="str">
        <f t="shared" si="2"/>
        <v/>
      </c>
      <c r="O49" s="390">
        <f t="shared" si="3"/>
        <v>0</v>
      </c>
      <c r="P49" s="391"/>
      <c r="Q49" s="386"/>
      <c r="R49" s="392"/>
      <c r="S49" s="393"/>
      <c r="T49" s="392"/>
      <c r="U49" s="392"/>
      <c r="V49" s="391"/>
      <c r="W49" s="386"/>
      <c r="X49" s="391"/>
      <c r="Y49" s="386"/>
      <c r="Z49" s="391"/>
      <c r="AA49" s="386"/>
      <c r="AB49" s="392"/>
      <c r="AC49" s="392"/>
      <c r="AD49" s="392"/>
      <c r="AE49" s="392"/>
      <c r="AF49" s="394"/>
      <c r="AG49" s="395"/>
      <c r="AH49" s="391"/>
      <c r="AI49" s="395"/>
      <c r="AJ49" s="391"/>
      <c r="AK49" s="395"/>
      <c r="AL49" s="396"/>
      <c r="AM49" s="391"/>
      <c r="AN49" s="395"/>
      <c r="AO49" s="396"/>
      <c r="AP49" s="391"/>
      <c r="AQ49" s="395"/>
      <c r="AR49" s="396"/>
      <c r="AS49" s="391"/>
      <c r="AT49" s="326"/>
      <c r="AU49" s="326"/>
      <c r="AV49" s="326"/>
      <c r="AW49" s="326"/>
      <c r="AX49" s="326"/>
      <c r="AY49" s="326"/>
      <c r="AZ49" s="326"/>
      <c r="BA49" s="326"/>
      <c r="BB49" s="326"/>
      <c r="BC49" s="326"/>
      <c r="BD49" s="326"/>
      <c r="BE49" s="326"/>
      <c r="BF49" s="326"/>
      <c r="BG49" s="326"/>
      <c r="BH49" s="326"/>
      <c r="BI49" s="326"/>
      <c r="BJ49" s="114"/>
    </row>
    <row r="50" spans="1:62" s="327" customFormat="1">
      <c r="A50" s="516"/>
      <c r="B50" s="383">
        <v>37</v>
      </c>
      <c r="C50" s="521"/>
      <c r="D50" s="384"/>
      <c r="E50" s="385"/>
      <c r="F50" s="583"/>
      <c r="G50" s="583"/>
      <c r="H50" s="581"/>
      <c r="I50" s="386"/>
      <c r="J50" s="387"/>
      <c r="K50" s="386"/>
      <c r="L50" s="388" t="str">
        <f t="shared" si="0"/>
        <v/>
      </c>
      <c r="M50" s="389" t="str">
        <f t="shared" si="1"/>
        <v/>
      </c>
      <c r="N50" s="388" t="str">
        <f t="shared" si="2"/>
        <v/>
      </c>
      <c r="O50" s="390">
        <f t="shared" si="3"/>
        <v>0</v>
      </c>
      <c r="P50" s="391"/>
      <c r="Q50" s="386"/>
      <c r="R50" s="392"/>
      <c r="S50" s="393"/>
      <c r="T50" s="392"/>
      <c r="U50" s="392"/>
      <c r="V50" s="391"/>
      <c r="W50" s="386"/>
      <c r="X50" s="391"/>
      <c r="Y50" s="386"/>
      <c r="Z50" s="391"/>
      <c r="AA50" s="386"/>
      <c r="AB50" s="392"/>
      <c r="AC50" s="392"/>
      <c r="AD50" s="392"/>
      <c r="AE50" s="392"/>
      <c r="AF50" s="394"/>
      <c r="AG50" s="395"/>
      <c r="AH50" s="391"/>
      <c r="AI50" s="395"/>
      <c r="AJ50" s="391"/>
      <c r="AK50" s="395"/>
      <c r="AL50" s="396"/>
      <c r="AM50" s="391"/>
      <c r="AN50" s="395"/>
      <c r="AO50" s="396"/>
      <c r="AP50" s="391"/>
      <c r="AQ50" s="395"/>
      <c r="AR50" s="396"/>
      <c r="AS50" s="391"/>
      <c r="AT50" s="326"/>
      <c r="AU50" s="326"/>
      <c r="AV50" s="326"/>
      <c r="AW50" s="326"/>
      <c r="AX50" s="326"/>
      <c r="AY50" s="326"/>
      <c r="AZ50" s="326"/>
      <c r="BA50" s="326"/>
      <c r="BB50" s="326"/>
      <c r="BC50" s="326"/>
      <c r="BD50" s="326"/>
      <c r="BE50" s="326"/>
      <c r="BF50" s="326"/>
      <c r="BG50" s="326"/>
      <c r="BH50" s="326"/>
      <c r="BI50" s="326"/>
      <c r="BJ50" s="114"/>
    </row>
    <row r="51" spans="1:62" s="327" customFormat="1">
      <c r="A51" s="516"/>
      <c r="B51" s="383">
        <v>38</v>
      </c>
      <c r="C51" s="521"/>
      <c r="D51" s="384"/>
      <c r="E51" s="385"/>
      <c r="F51" s="583"/>
      <c r="G51" s="583"/>
      <c r="H51" s="581"/>
      <c r="I51" s="386"/>
      <c r="J51" s="387"/>
      <c r="K51" s="386"/>
      <c r="L51" s="388" t="str">
        <f t="shared" si="0"/>
        <v/>
      </c>
      <c r="M51" s="389" t="str">
        <f t="shared" si="1"/>
        <v/>
      </c>
      <c r="N51" s="388" t="str">
        <f t="shared" si="2"/>
        <v/>
      </c>
      <c r="O51" s="390">
        <f t="shared" si="3"/>
        <v>0</v>
      </c>
      <c r="P51" s="391"/>
      <c r="Q51" s="386"/>
      <c r="R51" s="392"/>
      <c r="S51" s="393"/>
      <c r="T51" s="392"/>
      <c r="U51" s="392"/>
      <c r="V51" s="391"/>
      <c r="W51" s="386"/>
      <c r="X51" s="391"/>
      <c r="Y51" s="386"/>
      <c r="Z51" s="391"/>
      <c r="AA51" s="386"/>
      <c r="AB51" s="392"/>
      <c r="AC51" s="392"/>
      <c r="AD51" s="392"/>
      <c r="AE51" s="392"/>
      <c r="AF51" s="394"/>
      <c r="AG51" s="395"/>
      <c r="AH51" s="391"/>
      <c r="AI51" s="395"/>
      <c r="AJ51" s="391"/>
      <c r="AK51" s="395"/>
      <c r="AL51" s="396"/>
      <c r="AM51" s="391"/>
      <c r="AN51" s="395"/>
      <c r="AO51" s="396"/>
      <c r="AP51" s="391"/>
      <c r="AQ51" s="395"/>
      <c r="AR51" s="396"/>
      <c r="AS51" s="391"/>
      <c r="AT51" s="326"/>
      <c r="AU51" s="326"/>
      <c r="AV51" s="326"/>
      <c r="AW51" s="326"/>
      <c r="AX51" s="326"/>
      <c r="AY51" s="326"/>
      <c r="AZ51" s="326"/>
      <c r="BA51" s="326"/>
      <c r="BB51" s="326"/>
      <c r="BC51" s="326"/>
      <c r="BD51" s="326"/>
      <c r="BE51" s="326"/>
      <c r="BF51" s="326"/>
      <c r="BG51" s="326"/>
      <c r="BH51" s="326"/>
      <c r="BI51" s="326"/>
      <c r="BJ51" s="114"/>
    </row>
    <row r="52" spans="1:62" s="327" customFormat="1">
      <c r="A52" s="516"/>
      <c r="B52" s="383">
        <v>39</v>
      </c>
      <c r="C52" s="521"/>
      <c r="D52" s="384"/>
      <c r="E52" s="385"/>
      <c r="F52" s="583"/>
      <c r="G52" s="583"/>
      <c r="H52" s="581"/>
      <c r="I52" s="386"/>
      <c r="J52" s="387"/>
      <c r="K52" s="386"/>
      <c r="L52" s="388" t="str">
        <f t="shared" si="0"/>
        <v/>
      </c>
      <c r="M52" s="389" t="str">
        <f t="shared" si="1"/>
        <v/>
      </c>
      <c r="N52" s="388" t="str">
        <f t="shared" si="2"/>
        <v/>
      </c>
      <c r="O52" s="390">
        <f t="shared" si="3"/>
        <v>0</v>
      </c>
      <c r="P52" s="391"/>
      <c r="Q52" s="386"/>
      <c r="R52" s="392"/>
      <c r="S52" s="393"/>
      <c r="T52" s="392"/>
      <c r="U52" s="392"/>
      <c r="V52" s="391"/>
      <c r="W52" s="386"/>
      <c r="X52" s="391"/>
      <c r="Y52" s="386"/>
      <c r="Z52" s="391"/>
      <c r="AA52" s="386"/>
      <c r="AB52" s="392"/>
      <c r="AC52" s="392"/>
      <c r="AD52" s="392"/>
      <c r="AE52" s="392"/>
      <c r="AF52" s="394"/>
      <c r="AG52" s="395"/>
      <c r="AH52" s="391"/>
      <c r="AI52" s="395"/>
      <c r="AJ52" s="391"/>
      <c r="AK52" s="395"/>
      <c r="AL52" s="396"/>
      <c r="AM52" s="391"/>
      <c r="AN52" s="395"/>
      <c r="AO52" s="396"/>
      <c r="AP52" s="391"/>
      <c r="AQ52" s="395"/>
      <c r="AR52" s="396"/>
      <c r="AS52" s="391"/>
      <c r="AT52" s="326"/>
      <c r="AU52" s="326"/>
      <c r="AV52" s="326"/>
      <c r="AW52" s="326"/>
      <c r="AX52" s="326"/>
      <c r="AY52" s="326"/>
      <c r="AZ52" s="326"/>
      <c r="BA52" s="326"/>
      <c r="BB52" s="326"/>
      <c r="BC52" s="326"/>
      <c r="BD52" s="326"/>
      <c r="BE52" s="326"/>
      <c r="BF52" s="326"/>
      <c r="BG52" s="326"/>
      <c r="BH52" s="326"/>
      <c r="BI52" s="326"/>
      <c r="BJ52" s="114"/>
    </row>
    <row r="53" spans="1:62" s="327" customFormat="1">
      <c r="A53" s="516"/>
      <c r="B53" s="383">
        <v>40</v>
      </c>
      <c r="C53" s="521"/>
      <c r="D53" s="384"/>
      <c r="E53" s="385"/>
      <c r="F53" s="583"/>
      <c r="G53" s="583"/>
      <c r="H53" s="581"/>
      <c r="I53" s="386"/>
      <c r="J53" s="387"/>
      <c r="K53" s="386"/>
      <c r="L53" s="388" t="str">
        <f t="shared" si="0"/>
        <v/>
      </c>
      <c r="M53" s="389" t="str">
        <f t="shared" si="1"/>
        <v/>
      </c>
      <c r="N53" s="388" t="str">
        <f t="shared" si="2"/>
        <v/>
      </c>
      <c r="O53" s="390">
        <f t="shared" si="3"/>
        <v>0</v>
      </c>
      <c r="P53" s="391"/>
      <c r="Q53" s="386"/>
      <c r="R53" s="392"/>
      <c r="S53" s="393"/>
      <c r="T53" s="392"/>
      <c r="U53" s="392"/>
      <c r="V53" s="391"/>
      <c r="W53" s="386"/>
      <c r="X53" s="391"/>
      <c r="Y53" s="386"/>
      <c r="Z53" s="391"/>
      <c r="AA53" s="386"/>
      <c r="AB53" s="392"/>
      <c r="AC53" s="392"/>
      <c r="AD53" s="392"/>
      <c r="AE53" s="392"/>
      <c r="AF53" s="394"/>
      <c r="AG53" s="395"/>
      <c r="AH53" s="391"/>
      <c r="AI53" s="395"/>
      <c r="AJ53" s="391"/>
      <c r="AK53" s="395"/>
      <c r="AL53" s="396"/>
      <c r="AM53" s="391"/>
      <c r="AN53" s="395"/>
      <c r="AO53" s="396"/>
      <c r="AP53" s="391"/>
      <c r="AQ53" s="395"/>
      <c r="AR53" s="396"/>
      <c r="AS53" s="391"/>
      <c r="AT53" s="326"/>
      <c r="AU53" s="326"/>
      <c r="AV53" s="326"/>
      <c r="AW53" s="326"/>
      <c r="AX53" s="326"/>
      <c r="AY53" s="326"/>
      <c r="AZ53" s="326"/>
      <c r="BA53" s="326"/>
      <c r="BB53" s="326"/>
      <c r="BC53" s="326"/>
      <c r="BD53" s="326"/>
      <c r="BE53" s="326"/>
      <c r="BF53" s="326"/>
      <c r="BG53" s="326"/>
      <c r="BH53" s="326"/>
      <c r="BI53" s="326"/>
      <c r="BJ53" s="114"/>
    </row>
    <row r="54" spans="1:62" s="327" customFormat="1">
      <c r="A54" s="516"/>
      <c r="B54" s="383">
        <v>41</v>
      </c>
      <c r="C54" s="521"/>
      <c r="D54" s="384"/>
      <c r="E54" s="385"/>
      <c r="F54" s="583"/>
      <c r="G54" s="583"/>
      <c r="H54" s="581"/>
      <c r="I54" s="386"/>
      <c r="J54" s="387"/>
      <c r="K54" s="386"/>
      <c r="L54" s="388" t="str">
        <f t="shared" si="0"/>
        <v/>
      </c>
      <c r="M54" s="389" t="str">
        <f t="shared" si="1"/>
        <v/>
      </c>
      <c r="N54" s="388" t="str">
        <f t="shared" si="2"/>
        <v/>
      </c>
      <c r="O54" s="390">
        <f t="shared" si="3"/>
        <v>0</v>
      </c>
      <c r="P54" s="391"/>
      <c r="Q54" s="386"/>
      <c r="R54" s="392"/>
      <c r="S54" s="393"/>
      <c r="T54" s="392"/>
      <c r="U54" s="392"/>
      <c r="V54" s="391"/>
      <c r="W54" s="386"/>
      <c r="X54" s="391"/>
      <c r="Y54" s="386"/>
      <c r="Z54" s="391"/>
      <c r="AA54" s="386"/>
      <c r="AB54" s="392"/>
      <c r="AC54" s="392"/>
      <c r="AD54" s="392"/>
      <c r="AE54" s="392"/>
      <c r="AF54" s="394"/>
      <c r="AG54" s="395"/>
      <c r="AH54" s="391"/>
      <c r="AI54" s="395"/>
      <c r="AJ54" s="391"/>
      <c r="AK54" s="395"/>
      <c r="AL54" s="396"/>
      <c r="AM54" s="391"/>
      <c r="AN54" s="395"/>
      <c r="AO54" s="396"/>
      <c r="AP54" s="391"/>
      <c r="AQ54" s="395"/>
      <c r="AR54" s="396"/>
      <c r="AS54" s="391"/>
      <c r="AT54" s="326"/>
      <c r="AU54" s="326"/>
      <c r="AV54" s="326"/>
      <c r="AW54" s="326"/>
      <c r="AX54" s="326"/>
      <c r="AY54" s="326"/>
      <c r="AZ54" s="326"/>
      <c r="BA54" s="326"/>
      <c r="BB54" s="326"/>
      <c r="BC54" s="326"/>
      <c r="BD54" s="326"/>
      <c r="BE54" s="326"/>
      <c r="BF54" s="326"/>
      <c r="BG54" s="326"/>
      <c r="BH54" s="326"/>
      <c r="BI54" s="326"/>
      <c r="BJ54" s="114"/>
    </row>
    <row r="55" spans="1:62" s="327" customFormat="1">
      <c r="A55" s="516"/>
      <c r="B55" s="383">
        <v>42</v>
      </c>
      <c r="C55" s="521"/>
      <c r="D55" s="384"/>
      <c r="E55" s="385"/>
      <c r="F55" s="583"/>
      <c r="G55" s="583"/>
      <c r="H55" s="581"/>
      <c r="I55" s="386"/>
      <c r="J55" s="387"/>
      <c r="K55" s="386"/>
      <c r="L55" s="388" t="str">
        <f t="shared" si="0"/>
        <v/>
      </c>
      <c r="M55" s="389" t="str">
        <f t="shared" si="1"/>
        <v/>
      </c>
      <c r="N55" s="388" t="str">
        <f t="shared" si="2"/>
        <v/>
      </c>
      <c r="O55" s="390">
        <f t="shared" si="3"/>
        <v>0</v>
      </c>
      <c r="P55" s="391"/>
      <c r="Q55" s="386"/>
      <c r="R55" s="392"/>
      <c r="S55" s="393"/>
      <c r="T55" s="392"/>
      <c r="U55" s="392"/>
      <c r="V55" s="391"/>
      <c r="W55" s="386"/>
      <c r="X55" s="391"/>
      <c r="Y55" s="386"/>
      <c r="Z55" s="391"/>
      <c r="AA55" s="386"/>
      <c r="AB55" s="392"/>
      <c r="AC55" s="392"/>
      <c r="AD55" s="392"/>
      <c r="AE55" s="392"/>
      <c r="AF55" s="394"/>
      <c r="AG55" s="395"/>
      <c r="AH55" s="391"/>
      <c r="AI55" s="395"/>
      <c r="AJ55" s="391"/>
      <c r="AK55" s="395"/>
      <c r="AL55" s="396"/>
      <c r="AM55" s="391"/>
      <c r="AN55" s="395"/>
      <c r="AO55" s="396"/>
      <c r="AP55" s="391"/>
      <c r="AQ55" s="395"/>
      <c r="AR55" s="396"/>
      <c r="AS55" s="391"/>
      <c r="AT55" s="326"/>
      <c r="AU55" s="326"/>
      <c r="AV55" s="326"/>
      <c r="AW55" s="326"/>
      <c r="AX55" s="326"/>
      <c r="AY55" s="326"/>
      <c r="AZ55" s="326"/>
      <c r="BA55" s="326"/>
      <c r="BB55" s="326"/>
      <c r="BC55" s="326"/>
      <c r="BD55" s="326"/>
      <c r="BE55" s="326"/>
      <c r="BF55" s="326"/>
      <c r="BG55" s="326"/>
      <c r="BH55" s="326"/>
      <c r="BI55" s="326"/>
      <c r="BJ55" s="114"/>
    </row>
    <row r="56" spans="1:62" s="327" customFormat="1">
      <c r="A56" s="516"/>
      <c r="B56" s="383">
        <v>43</v>
      </c>
      <c r="C56" s="521"/>
      <c r="D56" s="384"/>
      <c r="E56" s="385"/>
      <c r="F56" s="583"/>
      <c r="G56" s="583"/>
      <c r="H56" s="581"/>
      <c r="I56" s="386"/>
      <c r="J56" s="387"/>
      <c r="K56" s="386"/>
      <c r="L56" s="388" t="str">
        <f t="shared" si="0"/>
        <v/>
      </c>
      <c r="M56" s="389" t="str">
        <f t="shared" si="1"/>
        <v/>
      </c>
      <c r="N56" s="388" t="str">
        <f t="shared" si="2"/>
        <v/>
      </c>
      <c r="O56" s="390">
        <f t="shared" si="3"/>
        <v>0</v>
      </c>
      <c r="P56" s="391"/>
      <c r="Q56" s="386"/>
      <c r="R56" s="392"/>
      <c r="S56" s="393"/>
      <c r="T56" s="392"/>
      <c r="U56" s="392"/>
      <c r="V56" s="391"/>
      <c r="W56" s="386"/>
      <c r="X56" s="391"/>
      <c r="Y56" s="386"/>
      <c r="Z56" s="391"/>
      <c r="AA56" s="386"/>
      <c r="AB56" s="392"/>
      <c r="AC56" s="392"/>
      <c r="AD56" s="392"/>
      <c r="AE56" s="392"/>
      <c r="AF56" s="394"/>
      <c r="AG56" s="395"/>
      <c r="AH56" s="391"/>
      <c r="AI56" s="395"/>
      <c r="AJ56" s="391"/>
      <c r="AK56" s="395"/>
      <c r="AL56" s="396"/>
      <c r="AM56" s="391"/>
      <c r="AN56" s="395"/>
      <c r="AO56" s="396"/>
      <c r="AP56" s="391"/>
      <c r="AQ56" s="395"/>
      <c r="AR56" s="396"/>
      <c r="AS56" s="391"/>
      <c r="AT56" s="326"/>
      <c r="AU56" s="326"/>
      <c r="AV56" s="326"/>
      <c r="AW56" s="326"/>
      <c r="AX56" s="326"/>
      <c r="AY56" s="326"/>
      <c r="AZ56" s="326"/>
      <c r="BA56" s="326"/>
      <c r="BB56" s="326"/>
      <c r="BC56" s="326"/>
      <c r="BD56" s="326"/>
      <c r="BE56" s="326"/>
      <c r="BF56" s="326"/>
      <c r="BG56" s="326"/>
      <c r="BH56" s="326"/>
      <c r="BI56" s="326"/>
      <c r="BJ56" s="114"/>
    </row>
    <row r="57" spans="1:62" s="327" customFormat="1">
      <c r="A57" s="516"/>
      <c r="B57" s="383">
        <v>44</v>
      </c>
      <c r="C57" s="521"/>
      <c r="D57" s="384"/>
      <c r="E57" s="385"/>
      <c r="F57" s="583"/>
      <c r="G57" s="583"/>
      <c r="H57" s="581"/>
      <c r="I57" s="386"/>
      <c r="J57" s="387"/>
      <c r="K57" s="386"/>
      <c r="L57" s="388" t="str">
        <f t="shared" si="0"/>
        <v/>
      </c>
      <c r="M57" s="389" t="str">
        <f t="shared" si="1"/>
        <v/>
      </c>
      <c r="N57" s="388" t="str">
        <f t="shared" si="2"/>
        <v/>
      </c>
      <c r="O57" s="390">
        <f t="shared" si="3"/>
        <v>0</v>
      </c>
      <c r="P57" s="391"/>
      <c r="Q57" s="386"/>
      <c r="R57" s="392"/>
      <c r="S57" s="393"/>
      <c r="T57" s="392"/>
      <c r="U57" s="392"/>
      <c r="V57" s="391"/>
      <c r="W57" s="386"/>
      <c r="X57" s="391"/>
      <c r="Y57" s="386"/>
      <c r="Z57" s="391"/>
      <c r="AA57" s="386"/>
      <c r="AB57" s="392"/>
      <c r="AC57" s="392"/>
      <c r="AD57" s="392"/>
      <c r="AE57" s="392"/>
      <c r="AF57" s="394"/>
      <c r="AG57" s="395"/>
      <c r="AH57" s="391"/>
      <c r="AI57" s="395"/>
      <c r="AJ57" s="391"/>
      <c r="AK57" s="395"/>
      <c r="AL57" s="396"/>
      <c r="AM57" s="391"/>
      <c r="AN57" s="395"/>
      <c r="AO57" s="396"/>
      <c r="AP57" s="391"/>
      <c r="AQ57" s="395"/>
      <c r="AR57" s="396"/>
      <c r="AS57" s="391"/>
      <c r="AT57" s="326"/>
      <c r="AU57" s="326"/>
      <c r="AV57" s="326"/>
      <c r="AW57" s="326"/>
      <c r="AX57" s="326"/>
      <c r="AY57" s="326"/>
      <c r="AZ57" s="326"/>
      <c r="BA57" s="326"/>
      <c r="BB57" s="326"/>
      <c r="BC57" s="326"/>
      <c r="BD57" s="326"/>
      <c r="BE57" s="326"/>
      <c r="BF57" s="326"/>
      <c r="BG57" s="326"/>
      <c r="BH57" s="326"/>
      <c r="BI57" s="326"/>
      <c r="BJ57" s="114"/>
    </row>
    <row r="58" spans="1:62" s="327" customFormat="1">
      <c r="A58" s="516"/>
      <c r="B58" s="383">
        <v>45</v>
      </c>
      <c r="C58" s="521"/>
      <c r="D58" s="384"/>
      <c r="E58" s="385"/>
      <c r="F58" s="583"/>
      <c r="G58" s="583"/>
      <c r="H58" s="581"/>
      <c r="I58" s="386"/>
      <c r="J58" s="387"/>
      <c r="K58" s="386"/>
      <c r="L58" s="388" t="str">
        <f t="shared" si="0"/>
        <v/>
      </c>
      <c r="M58" s="389" t="str">
        <f t="shared" si="1"/>
        <v/>
      </c>
      <c r="N58" s="388" t="str">
        <f t="shared" si="2"/>
        <v/>
      </c>
      <c r="O58" s="390">
        <f t="shared" si="3"/>
        <v>0</v>
      </c>
      <c r="P58" s="391"/>
      <c r="Q58" s="386"/>
      <c r="R58" s="392"/>
      <c r="S58" s="393"/>
      <c r="T58" s="392"/>
      <c r="U58" s="392"/>
      <c r="V58" s="391"/>
      <c r="W58" s="386"/>
      <c r="X58" s="391"/>
      <c r="Y58" s="386"/>
      <c r="Z58" s="391"/>
      <c r="AA58" s="386"/>
      <c r="AB58" s="392"/>
      <c r="AC58" s="392"/>
      <c r="AD58" s="392"/>
      <c r="AE58" s="392"/>
      <c r="AF58" s="394"/>
      <c r="AG58" s="395"/>
      <c r="AH58" s="391"/>
      <c r="AI58" s="395"/>
      <c r="AJ58" s="391"/>
      <c r="AK58" s="395"/>
      <c r="AL58" s="396"/>
      <c r="AM58" s="391"/>
      <c r="AN58" s="395"/>
      <c r="AO58" s="396"/>
      <c r="AP58" s="391"/>
      <c r="AQ58" s="395"/>
      <c r="AR58" s="396"/>
      <c r="AS58" s="391"/>
      <c r="AT58" s="326"/>
      <c r="AU58" s="326"/>
      <c r="AV58" s="326"/>
      <c r="AW58" s="326"/>
      <c r="AX58" s="326"/>
      <c r="AY58" s="326"/>
      <c r="AZ58" s="326"/>
      <c r="BA58" s="326"/>
      <c r="BB58" s="326"/>
      <c r="BC58" s="326"/>
      <c r="BD58" s="326"/>
      <c r="BE58" s="326"/>
      <c r="BF58" s="326"/>
      <c r="BG58" s="326"/>
      <c r="BH58" s="326"/>
      <c r="BI58" s="326"/>
      <c r="BJ58" s="114"/>
    </row>
    <row r="59" spans="1:62" s="327" customFormat="1">
      <c r="A59" s="516"/>
      <c r="B59" s="383">
        <v>46</v>
      </c>
      <c r="C59" s="521"/>
      <c r="D59" s="384"/>
      <c r="E59" s="385"/>
      <c r="F59" s="583"/>
      <c r="G59" s="583"/>
      <c r="H59" s="581"/>
      <c r="I59" s="386"/>
      <c r="J59" s="387"/>
      <c r="K59" s="386"/>
      <c r="L59" s="388" t="str">
        <f t="shared" si="0"/>
        <v/>
      </c>
      <c r="M59" s="389" t="str">
        <f t="shared" si="1"/>
        <v/>
      </c>
      <c r="N59" s="388" t="str">
        <f t="shared" si="2"/>
        <v/>
      </c>
      <c r="O59" s="390">
        <f t="shared" si="3"/>
        <v>0</v>
      </c>
      <c r="P59" s="391"/>
      <c r="Q59" s="386"/>
      <c r="R59" s="392"/>
      <c r="S59" s="393"/>
      <c r="T59" s="392"/>
      <c r="U59" s="392"/>
      <c r="V59" s="391"/>
      <c r="W59" s="386"/>
      <c r="X59" s="391"/>
      <c r="Y59" s="386"/>
      <c r="Z59" s="391"/>
      <c r="AA59" s="386"/>
      <c r="AB59" s="392"/>
      <c r="AC59" s="392"/>
      <c r="AD59" s="392"/>
      <c r="AE59" s="392"/>
      <c r="AF59" s="394"/>
      <c r="AG59" s="395"/>
      <c r="AH59" s="391"/>
      <c r="AI59" s="395"/>
      <c r="AJ59" s="391"/>
      <c r="AK59" s="395"/>
      <c r="AL59" s="396"/>
      <c r="AM59" s="391"/>
      <c r="AN59" s="395"/>
      <c r="AO59" s="396"/>
      <c r="AP59" s="391"/>
      <c r="AQ59" s="395"/>
      <c r="AR59" s="396"/>
      <c r="AS59" s="391"/>
      <c r="AT59" s="326"/>
      <c r="AU59" s="326"/>
      <c r="AV59" s="326"/>
      <c r="AW59" s="326"/>
      <c r="AX59" s="326"/>
      <c r="AY59" s="326"/>
      <c r="AZ59" s="326"/>
      <c r="BA59" s="326"/>
      <c r="BB59" s="326"/>
      <c r="BC59" s="326"/>
      <c r="BD59" s="326"/>
      <c r="BE59" s="326"/>
      <c r="BF59" s="326"/>
      <c r="BG59" s="326"/>
      <c r="BH59" s="326"/>
      <c r="BI59" s="326"/>
      <c r="BJ59" s="114"/>
    </row>
    <row r="60" spans="1:62" s="327" customFormat="1">
      <c r="A60" s="516"/>
      <c r="B60" s="383">
        <v>47</v>
      </c>
      <c r="C60" s="521"/>
      <c r="D60" s="384"/>
      <c r="E60" s="385"/>
      <c r="F60" s="583"/>
      <c r="G60" s="583"/>
      <c r="H60" s="581"/>
      <c r="I60" s="386"/>
      <c r="J60" s="387"/>
      <c r="K60" s="386"/>
      <c r="L60" s="388" t="str">
        <f t="shared" si="0"/>
        <v/>
      </c>
      <c r="M60" s="389" t="str">
        <f t="shared" si="1"/>
        <v/>
      </c>
      <c r="N60" s="388" t="str">
        <f t="shared" si="2"/>
        <v/>
      </c>
      <c r="O60" s="390">
        <f t="shared" si="3"/>
        <v>0</v>
      </c>
      <c r="P60" s="391"/>
      <c r="Q60" s="386"/>
      <c r="R60" s="392"/>
      <c r="S60" s="393"/>
      <c r="T60" s="392"/>
      <c r="U60" s="392"/>
      <c r="V60" s="391"/>
      <c r="W60" s="386"/>
      <c r="X60" s="391"/>
      <c r="Y60" s="386"/>
      <c r="Z60" s="391"/>
      <c r="AA60" s="386"/>
      <c r="AB60" s="392"/>
      <c r="AC60" s="392"/>
      <c r="AD60" s="392"/>
      <c r="AE60" s="392"/>
      <c r="AF60" s="394"/>
      <c r="AG60" s="395"/>
      <c r="AH60" s="391"/>
      <c r="AI60" s="395"/>
      <c r="AJ60" s="391"/>
      <c r="AK60" s="395"/>
      <c r="AL60" s="396"/>
      <c r="AM60" s="391"/>
      <c r="AN60" s="395"/>
      <c r="AO60" s="396"/>
      <c r="AP60" s="391"/>
      <c r="AQ60" s="395"/>
      <c r="AR60" s="396"/>
      <c r="AS60" s="391"/>
      <c r="AT60" s="326"/>
      <c r="AU60" s="326"/>
      <c r="AV60" s="326"/>
      <c r="AW60" s="326"/>
      <c r="AX60" s="326"/>
      <c r="AY60" s="326"/>
      <c r="AZ60" s="326"/>
      <c r="BA60" s="326"/>
      <c r="BB60" s="326"/>
      <c r="BC60" s="326"/>
      <c r="BD60" s="326"/>
      <c r="BE60" s="326"/>
      <c r="BF60" s="326"/>
      <c r="BG60" s="326"/>
      <c r="BH60" s="326"/>
      <c r="BI60" s="326"/>
      <c r="BJ60" s="114"/>
    </row>
    <row r="61" spans="1:62" s="327" customFormat="1">
      <c r="A61" s="516"/>
      <c r="B61" s="383">
        <v>48</v>
      </c>
      <c r="C61" s="521"/>
      <c r="D61" s="384"/>
      <c r="E61" s="385"/>
      <c r="F61" s="583"/>
      <c r="G61" s="583"/>
      <c r="H61" s="581"/>
      <c r="I61" s="386"/>
      <c r="J61" s="387"/>
      <c r="K61" s="386"/>
      <c r="L61" s="388" t="str">
        <f t="shared" si="0"/>
        <v/>
      </c>
      <c r="M61" s="389" t="str">
        <f t="shared" si="1"/>
        <v/>
      </c>
      <c r="N61" s="388" t="str">
        <f t="shared" si="2"/>
        <v/>
      </c>
      <c r="O61" s="390">
        <f t="shared" si="3"/>
        <v>0</v>
      </c>
      <c r="P61" s="391"/>
      <c r="Q61" s="386"/>
      <c r="R61" s="392"/>
      <c r="S61" s="393"/>
      <c r="T61" s="392"/>
      <c r="U61" s="392"/>
      <c r="V61" s="391"/>
      <c r="W61" s="386"/>
      <c r="X61" s="391"/>
      <c r="Y61" s="386"/>
      <c r="Z61" s="391"/>
      <c r="AA61" s="386"/>
      <c r="AB61" s="392"/>
      <c r="AC61" s="392"/>
      <c r="AD61" s="392"/>
      <c r="AE61" s="392"/>
      <c r="AF61" s="394"/>
      <c r="AG61" s="395"/>
      <c r="AH61" s="391"/>
      <c r="AI61" s="395"/>
      <c r="AJ61" s="391"/>
      <c r="AK61" s="395"/>
      <c r="AL61" s="396"/>
      <c r="AM61" s="391"/>
      <c r="AN61" s="395"/>
      <c r="AO61" s="396"/>
      <c r="AP61" s="391"/>
      <c r="AQ61" s="395"/>
      <c r="AR61" s="396"/>
      <c r="AS61" s="391"/>
      <c r="AT61" s="326"/>
      <c r="AU61" s="326"/>
      <c r="AV61" s="326"/>
      <c r="AW61" s="326"/>
      <c r="AX61" s="326"/>
      <c r="AY61" s="326"/>
      <c r="AZ61" s="326"/>
      <c r="BA61" s="326"/>
      <c r="BB61" s="326"/>
      <c r="BC61" s="326"/>
      <c r="BD61" s="326"/>
      <c r="BE61" s="326"/>
      <c r="BF61" s="326"/>
      <c r="BG61" s="326"/>
      <c r="BH61" s="326"/>
      <c r="BI61" s="326"/>
      <c r="BJ61" s="114"/>
    </row>
    <row r="62" spans="1:62" s="327" customFormat="1">
      <c r="A62" s="516"/>
      <c r="B62" s="383">
        <v>49</v>
      </c>
      <c r="C62" s="521"/>
      <c r="D62" s="384"/>
      <c r="E62" s="385"/>
      <c r="F62" s="583"/>
      <c r="G62" s="583"/>
      <c r="H62" s="581"/>
      <c r="I62" s="386"/>
      <c r="J62" s="387"/>
      <c r="K62" s="386"/>
      <c r="L62" s="388" t="str">
        <f t="shared" si="0"/>
        <v/>
      </c>
      <c r="M62" s="389" t="str">
        <f t="shared" si="1"/>
        <v/>
      </c>
      <c r="N62" s="388" t="str">
        <f t="shared" si="2"/>
        <v/>
      </c>
      <c r="O62" s="390">
        <f t="shared" si="3"/>
        <v>0</v>
      </c>
      <c r="P62" s="391"/>
      <c r="Q62" s="386"/>
      <c r="R62" s="392"/>
      <c r="S62" s="393"/>
      <c r="T62" s="392"/>
      <c r="U62" s="392"/>
      <c r="V62" s="391"/>
      <c r="W62" s="386"/>
      <c r="X62" s="391"/>
      <c r="Y62" s="386"/>
      <c r="Z62" s="391"/>
      <c r="AA62" s="386"/>
      <c r="AB62" s="392"/>
      <c r="AC62" s="392"/>
      <c r="AD62" s="392"/>
      <c r="AE62" s="392"/>
      <c r="AF62" s="394"/>
      <c r="AG62" s="395"/>
      <c r="AH62" s="391"/>
      <c r="AI62" s="395"/>
      <c r="AJ62" s="391"/>
      <c r="AK62" s="395"/>
      <c r="AL62" s="396"/>
      <c r="AM62" s="391"/>
      <c r="AN62" s="395"/>
      <c r="AO62" s="396"/>
      <c r="AP62" s="391"/>
      <c r="AQ62" s="395"/>
      <c r="AR62" s="396"/>
      <c r="AS62" s="391"/>
      <c r="AT62" s="326"/>
      <c r="AU62" s="326"/>
      <c r="AV62" s="326"/>
      <c r="AW62" s="326"/>
      <c r="AX62" s="326"/>
      <c r="AY62" s="326"/>
      <c r="AZ62" s="326"/>
      <c r="BA62" s="326"/>
      <c r="BB62" s="326"/>
      <c r="BC62" s="326"/>
      <c r="BD62" s="326"/>
      <c r="BE62" s="326"/>
      <c r="BF62" s="326"/>
      <c r="BG62" s="326"/>
      <c r="BH62" s="326"/>
      <c r="BI62" s="326"/>
      <c r="BJ62" s="114"/>
    </row>
    <row r="63" spans="1:62" s="327" customFormat="1">
      <c r="A63" s="516"/>
      <c r="B63" s="383">
        <v>50</v>
      </c>
      <c r="C63" s="521"/>
      <c r="D63" s="384"/>
      <c r="E63" s="385"/>
      <c r="F63" s="583"/>
      <c r="G63" s="583"/>
      <c r="H63" s="581"/>
      <c r="I63" s="386"/>
      <c r="J63" s="387"/>
      <c r="K63" s="386"/>
      <c r="L63" s="388" t="str">
        <f t="shared" si="0"/>
        <v/>
      </c>
      <c r="M63" s="389" t="str">
        <f t="shared" si="1"/>
        <v/>
      </c>
      <c r="N63" s="388" t="str">
        <f t="shared" si="2"/>
        <v/>
      </c>
      <c r="O63" s="390">
        <f t="shared" si="3"/>
        <v>0</v>
      </c>
      <c r="P63" s="391"/>
      <c r="Q63" s="386"/>
      <c r="R63" s="392"/>
      <c r="S63" s="393"/>
      <c r="T63" s="392"/>
      <c r="U63" s="392"/>
      <c r="V63" s="391"/>
      <c r="W63" s="386"/>
      <c r="X63" s="391"/>
      <c r="Y63" s="386"/>
      <c r="Z63" s="391"/>
      <c r="AA63" s="386"/>
      <c r="AB63" s="392"/>
      <c r="AC63" s="392"/>
      <c r="AD63" s="392"/>
      <c r="AE63" s="392"/>
      <c r="AF63" s="394"/>
      <c r="AG63" s="395"/>
      <c r="AH63" s="391"/>
      <c r="AI63" s="395"/>
      <c r="AJ63" s="391"/>
      <c r="AK63" s="395"/>
      <c r="AL63" s="396"/>
      <c r="AM63" s="391"/>
      <c r="AN63" s="395"/>
      <c r="AO63" s="396"/>
      <c r="AP63" s="391"/>
      <c r="AQ63" s="395"/>
      <c r="AR63" s="396"/>
      <c r="AS63" s="391"/>
      <c r="AT63" s="326"/>
      <c r="AU63" s="326"/>
      <c r="AV63" s="326"/>
      <c r="AW63" s="326"/>
      <c r="AX63" s="326"/>
      <c r="AY63" s="326"/>
      <c r="AZ63" s="326"/>
      <c r="BA63" s="326"/>
      <c r="BB63" s="326"/>
      <c r="BC63" s="326"/>
      <c r="BD63" s="326"/>
      <c r="BE63" s="326"/>
      <c r="BF63" s="326"/>
      <c r="BG63" s="326"/>
      <c r="BH63" s="326"/>
      <c r="BI63" s="326"/>
      <c r="BJ63" s="114"/>
    </row>
    <row r="64" spans="1:62" s="327" customFormat="1">
      <c r="A64" s="516"/>
      <c r="B64" s="383">
        <v>51</v>
      </c>
      <c r="C64" s="521"/>
      <c r="D64" s="384"/>
      <c r="E64" s="385"/>
      <c r="F64" s="583"/>
      <c r="G64" s="583"/>
      <c r="H64" s="581"/>
      <c r="I64" s="386"/>
      <c r="J64" s="387"/>
      <c r="K64" s="386"/>
      <c r="L64" s="388" t="str">
        <f t="shared" si="0"/>
        <v/>
      </c>
      <c r="M64" s="389" t="str">
        <f t="shared" si="1"/>
        <v/>
      </c>
      <c r="N64" s="388" t="str">
        <f t="shared" si="2"/>
        <v/>
      </c>
      <c r="O64" s="390">
        <f t="shared" si="3"/>
        <v>0</v>
      </c>
      <c r="P64" s="391"/>
      <c r="Q64" s="386"/>
      <c r="R64" s="392"/>
      <c r="S64" s="393"/>
      <c r="T64" s="392"/>
      <c r="U64" s="392"/>
      <c r="V64" s="391"/>
      <c r="W64" s="386"/>
      <c r="X64" s="391"/>
      <c r="Y64" s="386"/>
      <c r="Z64" s="391"/>
      <c r="AA64" s="386"/>
      <c r="AB64" s="392"/>
      <c r="AC64" s="392"/>
      <c r="AD64" s="392"/>
      <c r="AE64" s="392"/>
      <c r="AF64" s="394"/>
      <c r="AG64" s="395"/>
      <c r="AH64" s="391"/>
      <c r="AI64" s="395"/>
      <c r="AJ64" s="391"/>
      <c r="AK64" s="395"/>
      <c r="AL64" s="396"/>
      <c r="AM64" s="391"/>
      <c r="AN64" s="395"/>
      <c r="AO64" s="396"/>
      <c r="AP64" s="391"/>
      <c r="AQ64" s="395"/>
      <c r="AR64" s="396"/>
      <c r="AS64" s="391"/>
      <c r="AT64" s="326"/>
      <c r="AU64" s="326"/>
      <c r="AV64" s="326"/>
      <c r="AW64" s="326"/>
      <c r="AX64" s="326"/>
      <c r="AY64" s="326"/>
      <c r="AZ64" s="326"/>
      <c r="BA64" s="326"/>
      <c r="BB64" s="326"/>
      <c r="BC64" s="326"/>
      <c r="BD64" s="326"/>
      <c r="BE64" s="326"/>
      <c r="BF64" s="326"/>
      <c r="BG64" s="326"/>
      <c r="BH64" s="326"/>
      <c r="BI64" s="326"/>
      <c r="BJ64" s="114"/>
    </row>
    <row r="65" spans="1:62" s="327" customFormat="1">
      <c r="A65" s="516"/>
      <c r="B65" s="383">
        <v>52</v>
      </c>
      <c r="C65" s="521"/>
      <c r="D65" s="384"/>
      <c r="E65" s="385"/>
      <c r="F65" s="583"/>
      <c r="G65" s="583"/>
      <c r="H65" s="581"/>
      <c r="I65" s="386"/>
      <c r="J65" s="387"/>
      <c r="K65" s="386"/>
      <c r="L65" s="388" t="str">
        <f t="shared" si="0"/>
        <v/>
      </c>
      <c r="M65" s="389" t="str">
        <f t="shared" si="1"/>
        <v/>
      </c>
      <c r="N65" s="388" t="str">
        <f t="shared" si="2"/>
        <v/>
      </c>
      <c r="O65" s="390">
        <f t="shared" si="3"/>
        <v>0</v>
      </c>
      <c r="P65" s="391"/>
      <c r="Q65" s="386"/>
      <c r="R65" s="392"/>
      <c r="S65" s="393"/>
      <c r="T65" s="392"/>
      <c r="U65" s="392"/>
      <c r="V65" s="391"/>
      <c r="W65" s="386"/>
      <c r="X65" s="391"/>
      <c r="Y65" s="386"/>
      <c r="Z65" s="391"/>
      <c r="AA65" s="386"/>
      <c r="AB65" s="392"/>
      <c r="AC65" s="392"/>
      <c r="AD65" s="392"/>
      <c r="AE65" s="392"/>
      <c r="AF65" s="394"/>
      <c r="AG65" s="395"/>
      <c r="AH65" s="391"/>
      <c r="AI65" s="395"/>
      <c r="AJ65" s="391"/>
      <c r="AK65" s="395"/>
      <c r="AL65" s="396"/>
      <c r="AM65" s="391"/>
      <c r="AN65" s="395"/>
      <c r="AO65" s="396"/>
      <c r="AP65" s="391"/>
      <c r="AQ65" s="395"/>
      <c r="AR65" s="396"/>
      <c r="AS65" s="391"/>
      <c r="AT65" s="326"/>
      <c r="AU65" s="326"/>
      <c r="AV65" s="326"/>
      <c r="AW65" s="326"/>
      <c r="AX65" s="326"/>
      <c r="AY65" s="326"/>
      <c r="AZ65" s="326"/>
      <c r="BA65" s="326"/>
      <c r="BB65" s="326"/>
      <c r="BC65" s="326"/>
      <c r="BD65" s="326"/>
      <c r="BE65" s="326"/>
      <c r="BF65" s="326"/>
      <c r="BG65" s="326"/>
      <c r="BH65" s="326"/>
      <c r="BI65" s="326"/>
      <c r="BJ65" s="114"/>
    </row>
    <row r="66" spans="1:62" s="327" customFormat="1">
      <c r="A66" s="516"/>
      <c r="B66" s="383">
        <v>53</v>
      </c>
      <c r="C66" s="521"/>
      <c r="D66" s="384"/>
      <c r="E66" s="385"/>
      <c r="F66" s="583"/>
      <c r="G66" s="583"/>
      <c r="H66" s="581"/>
      <c r="I66" s="386"/>
      <c r="J66" s="387"/>
      <c r="K66" s="386"/>
      <c r="L66" s="388" t="str">
        <f t="shared" si="0"/>
        <v/>
      </c>
      <c r="M66" s="389" t="str">
        <f t="shared" si="1"/>
        <v/>
      </c>
      <c r="N66" s="388" t="str">
        <f t="shared" si="2"/>
        <v/>
      </c>
      <c r="O66" s="390">
        <f t="shared" si="3"/>
        <v>0</v>
      </c>
      <c r="P66" s="391"/>
      <c r="Q66" s="386"/>
      <c r="R66" s="392"/>
      <c r="S66" s="393"/>
      <c r="T66" s="392"/>
      <c r="U66" s="392"/>
      <c r="V66" s="391"/>
      <c r="W66" s="386"/>
      <c r="X66" s="391"/>
      <c r="Y66" s="386"/>
      <c r="Z66" s="391"/>
      <c r="AA66" s="386"/>
      <c r="AB66" s="392"/>
      <c r="AC66" s="392"/>
      <c r="AD66" s="392"/>
      <c r="AE66" s="392"/>
      <c r="AF66" s="394"/>
      <c r="AG66" s="395"/>
      <c r="AH66" s="391"/>
      <c r="AI66" s="395"/>
      <c r="AJ66" s="391"/>
      <c r="AK66" s="395"/>
      <c r="AL66" s="396"/>
      <c r="AM66" s="391"/>
      <c r="AN66" s="395"/>
      <c r="AO66" s="396"/>
      <c r="AP66" s="391"/>
      <c r="AQ66" s="395"/>
      <c r="AR66" s="396"/>
      <c r="AS66" s="391"/>
      <c r="AT66" s="326"/>
      <c r="AU66" s="326"/>
      <c r="AV66" s="326"/>
      <c r="AW66" s="326"/>
      <c r="AX66" s="326"/>
      <c r="AY66" s="326"/>
      <c r="AZ66" s="326"/>
      <c r="BA66" s="326"/>
      <c r="BB66" s="326"/>
      <c r="BC66" s="326"/>
      <c r="BD66" s="326"/>
      <c r="BE66" s="326"/>
      <c r="BF66" s="326"/>
      <c r="BG66" s="326"/>
      <c r="BH66" s="326"/>
      <c r="BI66" s="326"/>
      <c r="BJ66" s="114"/>
    </row>
    <row r="67" spans="1:62" s="327" customFormat="1">
      <c r="A67" s="516"/>
      <c r="B67" s="383">
        <v>54</v>
      </c>
      <c r="C67" s="521"/>
      <c r="D67" s="384"/>
      <c r="E67" s="385"/>
      <c r="F67" s="583"/>
      <c r="G67" s="583"/>
      <c r="H67" s="581"/>
      <c r="I67" s="386"/>
      <c r="J67" s="387"/>
      <c r="K67" s="386"/>
      <c r="L67" s="388" t="str">
        <f t="shared" si="0"/>
        <v/>
      </c>
      <c r="M67" s="389" t="str">
        <f t="shared" si="1"/>
        <v/>
      </c>
      <c r="N67" s="388" t="str">
        <f t="shared" si="2"/>
        <v/>
      </c>
      <c r="O67" s="390">
        <f t="shared" si="3"/>
        <v>0</v>
      </c>
      <c r="P67" s="391"/>
      <c r="Q67" s="386"/>
      <c r="R67" s="392"/>
      <c r="S67" s="393"/>
      <c r="T67" s="392"/>
      <c r="U67" s="392"/>
      <c r="V67" s="391"/>
      <c r="W67" s="386"/>
      <c r="X67" s="391"/>
      <c r="Y67" s="386"/>
      <c r="Z67" s="391"/>
      <c r="AA67" s="386"/>
      <c r="AB67" s="392"/>
      <c r="AC67" s="392"/>
      <c r="AD67" s="392"/>
      <c r="AE67" s="392"/>
      <c r="AF67" s="394"/>
      <c r="AG67" s="395"/>
      <c r="AH67" s="391"/>
      <c r="AI67" s="395"/>
      <c r="AJ67" s="391"/>
      <c r="AK67" s="395"/>
      <c r="AL67" s="396"/>
      <c r="AM67" s="391"/>
      <c r="AN67" s="395"/>
      <c r="AO67" s="396"/>
      <c r="AP67" s="391"/>
      <c r="AQ67" s="395"/>
      <c r="AR67" s="396"/>
      <c r="AS67" s="391"/>
      <c r="AT67" s="326"/>
      <c r="AU67" s="326"/>
      <c r="AV67" s="326"/>
      <c r="AW67" s="326"/>
      <c r="AX67" s="326"/>
      <c r="AY67" s="326"/>
      <c r="AZ67" s="326"/>
      <c r="BA67" s="326"/>
      <c r="BB67" s="326"/>
      <c r="BC67" s="326"/>
      <c r="BD67" s="326"/>
      <c r="BE67" s="326"/>
      <c r="BF67" s="326"/>
      <c r="BG67" s="326"/>
      <c r="BH67" s="326"/>
      <c r="BI67" s="326"/>
      <c r="BJ67" s="114"/>
    </row>
    <row r="68" spans="1:62" s="327" customFormat="1">
      <c r="A68" s="516"/>
      <c r="B68" s="383">
        <v>55</v>
      </c>
      <c r="C68" s="521"/>
      <c r="D68" s="384"/>
      <c r="E68" s="385"/>
      <c r="F68" s="583"/>
      <c r="G68" s="583"/>
      <c r="H68" s="581"/>
      <c r="I68" s="386"/>
      <c r="J68" s="387"/>
      <c r="K68" s="386"/>
      <c r="L68" s="388" t="str">
        <f t="shared" si="0"/>
        <v/>
      </c>
      <c r="M68" s="389" t="str">
        <f t="shared" si="1"/>
        <v/>
      </c>
      <c r="N68" s="388" t="str">
        <f t="shared" si="2"/>
        <v/>
      </c>
      <c r="O68" s="390">
        <f t="shared" si="3"/>
        <v>0</v>
      </c>
      <c r="P68" s="391"/>
      <c r="Q68" s="386"/>
      <c r="R68" s="392"/>
      <c r="S68" s="393"/>
      <c r="T68" s="392"/>
      <c r="U68" s="392"/>
      <c r="V68" s="391"/>
      <c r="W68" s="386"/>
      <c r="X68" s="391"/>
      <c r="Y68" s="386"/>
      <c r="Z68" s="391"/>
      <c r="AA68" s="386"/>
      <c r="AB68" s="392"/>
      <c r="AC68" s="392"/>
      <c r="AD68" s="392"/>
      <c r="AE68" s="392"/>
      <c r="AF68" s="394"/>
      <c r="AG68" s="395"/>
      <c r="AH68" s="391"/>
      <c r="AI68" s="395"/>
      <c r="AJ68" s="391"/>
      <c r="AK68" s="395"/>
      <c r="AL68" s="396"/>
      <c r="AM68" s="391"/>
      <c r="AN68" s="395"/>
      <c r="AO68" s="396"/>
      <c r="AP68" s="391"/>
      <c r="AQ68" s="395"/>
      <c r="AR68" s="396"/>
      <c r="AS68" s="391"/>
      <c r="AT68" s="326"/>
      <c r="AU68" s="326"/>
      <c r="AV68" s="326"/>
      <c r="AW68" s="326"/>
      <c r="AX68" s="326"/>
      <c r="AY68" s="326"/>
      <c r="AZ68" s="326"/>
      <c r="BA68" s="326"/>
      <c r="BB68" s="326"/>
      <c r="BC68" s="326"/>
      <c r="BD68" s="326"/>
      <c r="BE68" s="326"/>
      <c r="BF68" s="326"/>
      <c r="BG68" s="326"/>
      <c r="BH68" s="326"/>
      <c r="BI68" s="326"/>
      <c r="BJ68" s="114"/>
    </row>
    <row r="69" spans="1:62" s="327" customFormat="1">
      <c r="A69" s="516"/>
      <c r="B69" s="383">
        <v>56</v>
      </c>
      <c r="C69" s="521"/>
      <c r="D69" s="384"/>
      <c r="E69" s="385"/>
      <c r="F69" s="583"/>
      <c r="G69" s="583"/>
      <c r="H69" s="581"/>
      <c r="I69" s="386"/>
      <c r="J69" s="387"/>
      <c r="K69" s="386"/>
      <c r="L69" s="388" t="str">
        <f t="shared" si="0"/>
        <v/>
      </c>
      <c r="M69" s="389" t="str">
        <f t="shared" si="1"/>
        <v/>
      </c>
      <c r="N69" s="388" t="str">
        <f t="shared" si="2"/>
        <v/>
      </c>
      <c r="O69" s="390">
        <f t="shared" si="3"/>
        <v>0</v>
      </c>
      <c r="P69" s="391"/>
      <c r="Q69" s="386"/>
      <c r="R69" s="392"/>
      <c r="S69" s="393"/>
      <c r="T69" s="392"/>
      <c r="U69" s="392"/>
      <c r="V69" s="391"/>
      <c r="W69" s="386"/>
      <c r="X69" s="391"/>
      <c r="Y69" s="386"/>
      <c r="Z69" s="391"/>
      <c r="AA69" s="386"/>
      <c r="AB69" s="392"/>
      <c r="AC69" s="392"/>
      <c r="AD69" s="392"/>
      <c r="AE69" s="392"/>
      <c r="AF69" s="394"/>
      <c r="AG69" s="395"/>
      <c r="AH69" s="391"/>
      <c r="AI69" s="395"/>
      <c r="AJ69" s="391"/>
      <c r="AK69" s="395"/>
      <c r="AL69" s="396"/>
      <c r="AM69" s="391"/>
      <c r="AN69" s="395"/>
      <c r="AO69" s="396"/>
      <c r="AP69" s="391"/>
      <c r="AQ69" s="395"/>
      <c r="AR69" s="396"/>
      <c r="AS69" s="391"/>
      <c r="AT69" s="326"/>
      <c r="AU69" s="326"/>
      <c r="AV69" s="326"/>
      <c r="AW69" s="326"/>
      <c r="AX69" s="326"/>
      <c r="AY69" s="326"/>
      <c r="AZ69" s="326"/>
      <c r="BA69" s="326"/>
      <c r="BB69" s="326"/>
      <c r="BC69" s="326"/>
      <c r="BD69" s="326"/>
      <c r="BE69" s="326"/>
      <c r="BF69" s="326"/>
      <c r="BG69" s="326"/>
      <c r="BH69" s="326"/>
      <c r="BI69" s="326"/>
      <c r="BJ69" s="114"/>
    </row>
    <row r="70" spans="1:62" s="327" customFormat="1">
      <c r="A70" s="516"/>
      <c r="B70" s="383">
        <v>57</v>
      </c>
      <c r="C70" s="521"/>
      <c r="D70" s="384"/>
      <c r="E70" s="385"/>
      <c r="F70" s="583"/>
      <c r="G70" s="583"/>
      <c r="H70" s="581"/>
      <c r="I70" s="386"/>
      <c r="J70" s="387"/>
      <c r="K70" s="386"/>
      <c r="L70" s="388" t="str">
        <f t="shared" si="0"/>
        <v/>
      </c>
      <c r="M70" s="389" t="str">
        <f t="shared" si="1"/>
        <v/>
      </c>
      <c r="N70" s="388" t="str">
        <f t="shared" si="2"/>
        <v/>
      </c>
      <c r="O70" s="390">
        <f t="shared" si="3"/>
        <v>0</v>
      </c>
      <c r="P70" s="391"/>
      <c r="Q70" s="386"/>
      <c r="R70" s="392"/>
      <c r="S70" s="393"/>
      <c r="T70" s="392"/>
      <c r="U70" s="392"/>
      <c r="V70" s="391"/>
      <c r="W70" s="386"/>
      <c r="X70" s="391"/>
      <c r="Y70" s="386"/>
      <c r="Z70" s="391"/>
      <c r="AA70" s="386"/>
      <c r="AB70" s="392"/>
      <c r="AC70" s="392"/>
      <c r="AD70" s="392"/>
      <c r="AE70" s="392"/>
      <c r="AF70" s="394"/>
      <c r="AG70" s="395"/>
      <c r="AH70" s="391"/>
      <c r="AI70" s="395"/>
      <c r="AJ70" s="391"/>
      <c r="AK70" s="395"/>
      <c r="AL70" s="396"/>
      <c r="AM70" s="391"/>
      <c r="AN70" s="395"/>
      <c r="AO70" s="396"/>
      <c r="AP70" s="391"/>
      <c r="AQ70" s="395"/>
      <c r="AR70" s="396"/>
      <c r="AS70" s="391"/>
      <c r="AT70" s="326"/>
      <c r="AU70" s="326"/>
      <c r="AV70" s="326"/>
      <c r="AW70" s="326"/>
      <c r="AX70" s="326"/>
      <c r="AY70" s="326"/>
      <c r="AZ70" s="326"/>
      <c r="BA70" s="326"/>
      <c r="BB70" s="326"/>
      <c r="BC70" s="326"/>
      <c r="BD70" s="326"/>
      <c r="BE70" s="326"/>
      <c r="BF70" s="326"/>
      <c r="BG70" s="326"/>
      <c r="BH70" s="326"/>
      <c r="BI70" s="326"/>
      <c r="BJ70" s="114"/>
    </row>
    <row r="71" spans="1:62" s="327" customFormat="1">
      <c r="A71" s="516"/>
      <c r="B71" s="383">
        <v>58</v>
      </c>
      <c r="C71" s="521"/>
      <c r="D71" s="384"/>
      <c r="E71" s="385"/>
      <c r="F71" s="583"/>
      <c r="G71" s="583"/>
      <c r="H71" s="581"/>
      <c r="I71" s="386"/>
      <c r="J71" s="387"/>
      <c r="K71" s="386"/>
      <c r="L71" s="388" t="str">
        <f t="shared" si="0"/>
        <v/>
      </c>
      <c r="M71" s="389" t="str">
        <f t="shared" si="1"/>
        <v/>
      </c>
      <c r="N71" s="388" t="str">
        <f t="shared" si="2"/>
        <v/>
      </c>
      <c r="O71" s="390">
        <f t="shared" si="3"/>
        <v>0</v>
      </c>
      <c r="P71" s="391"/>
      <c r="Q71" s="386"/>
      <c r="R71" s="392"/>
      <c r="S71" s="393"/>
      <c r="T71" s="392"/>
      <c r="U71" s="392"/>
      <c r="V71" s="391"/>
      <c r="W71" s="386"/>
      <c r="X71" s="391"/>
      <c r="Y71" s="386"/>
      <c r="Z71" s="391"/>
      <c r="AA71" s="386"/>
      <c r="AB71" s="392"/>
      <c r="AC71" s="392"/>
      <c r="AD71" s="392"/>
      <c r="AE71" s="392"/>
      <c r="AF71" s="394"/>
      <c r="AG71" s="395"/>
      <c r="AH71" s="391"/>
      <c r="AI71" s="395"/>
      <c r="AJ71" s="391"/>
      <c r="AK71" s="395"/>
      <c r="AL71" s="396"/>
      <c r="AM71" s="391"/>
      <c r="AN71" s="395"/>
      <c r="AO71" s="396"/>
      <c r="AP71" s="391"/>
      <c r="AQ71" s="395"/>
      <c r="AR71" s="396"/>
      <c r="AS71" s="391"/>
      <c r="AT71" s="326"/>
      <c r="AU71" s="326"/>
      <c r="AV71" s="326"/>
      <c r="AW71" s="326"/>
      <c r="AX71" s="326"/>
      <c r="AY71" s="326"/>
      <c r="AZ71" s="326"/>
      <c r="BA71" s="326"/>
      <c r="BB71" s="326"/>
      <c r="BC71" s="326"/>
      <c r="BD71" s="326"/>
      <c r="BE71" s="326"/>
      <c r="BF71" s="326"/>
      <c r="BG71" s="326"/>
      <c r="BH71" s="326"/>
      <c r="BI71" s="326"/>
      <c r="BJ71" s="114"/>
    </row>
    <row r="72" spans="1:62" s="327" customFormat="1">
      <c r="A72" s="516"/>
      <c r="B72" s="383">
        <v>59</v>
      </c>
      <c r="C72" s="521"/>
      <c r="D72" s="384"/>
      <c r="E72" s="385"/>
      <c r="F72" s="583"/>
      <c r="G72" s="583"/>
      <c r="H72" s="581"/>
      <c r="I72" s="386"/>
      <c r="J72" s="387"/>
      <c r="K72" s="386"/>
      <c r="L72" s="388" t="str">
        <f t="shared" si="0"/>
        <v/>
      </c>
      <c r="M72" s="389" t="str">
        <f t="shared" si="1"/>
        <v/>
      </c>
      <c r="N72" s="388" t="str">
        <f t="shared" si="2"/>
        <v/>
      </c>
      <c r="O72" s="390">
        <f t="shared" si="3"/>
        <v>0</v>
      </c>
      <c r="P72" s="391"/>
      <c r="Q72" s="386"/>
      <c r="R72" s="392"/>
      <c r="S72" s="393"/>
      <c r="T72" s="392"/>
      <c r="U72" s="392"/>
      <c r="V72" s="391"/>
      <c r="W72" s="386"/>
      <c r="X72" s="391"/>
      <c r="Y72" s="386"/>
      <c r="Z72" s="391"/>
      <c r="AA72" s="386"/>
      <c r="AB72" s="392"/>
      <c r="AC72" s="392"/>
      <c r="AD72" s="392"/>
      <c r="AE72" s="392"/>
      <c r="AF72" s="394"/>
      <c r="AG72" s="395"/>
      <c r="AH72" s="391"/>
      <c r="AI72" s="395"/>
      <c r="AJ72" s="391"/>
      <c r="AK72" s="395"/>
      <c r="AL72" s="396"/>
      <c r="AM72" s="391"/>
      <c r="AN72" s="395"/>
      <c r="AO72" s="396"/>
      <c r="AP72" s="391"/>
      <c r="AQ72" s="395"/>
      <c r="AR72" s="396"/>
      <c r="AS72" s="391"/>
      <c r="AT72" s="326"/>
      <c r="AU72" s="326"/>
      <c r="AV72" s="326"/>
      <c r="AW72" s="326"/>
      <c r="AX72" s="326"/>
      <c r="AY72" s="326"/>
      <c r="AZ72" s="326"/>
      <c r="BA72" s="326"/>
      <c r="BB72" s="326"/>
      <c r="BC72" s="326"/>
      <c r="BD72" s="326"/>
      <c r="BE72" s="326"/>
      <c r="BF72" s="326"/>
      <c r="BG72" s="326"/>
      <c r="BH72" s="326"/>
      <c r="BI72" s="326"/>
      <c r="BJ72" s="114"/>
    </row>
    <row r="73" spans="1:62" s="327" customFormat="1">
      <c r="A73" s="516"/>
      <c r="B73" s="383">
        <v>60</v>
      </c>
      <c r="C73" s="521"/>
      <c r="D73" s="384"/>
      <c r="E73" s="385"/>
      <c r="F73" s="583"/>
      <c r="G73" s="583"/>
      <c r="H73" s="581"/>
      <c r="I73" s="386"/>
      <c r="J73" s="387"/>
      <c r="K73" s="386"/>
      <c r="L73" s="388" t="str">
        <f t="shared" si="0"/>
        <v/>
      </c>
      <c r="M73" s="389" t="str">
        <f t="shared" si="1"/>
        <v/>
      </c>
      <c r="N73" s="388" t="str">
        <f t="shared" si="2"/>
        <v/>
      </c>
      <c r="O73" s="390">
        <f t="shared" si="3"/>
        <v>0</v>
      </c>
      <c r="P73" s="391"/>
      <c r="Q73" s="386"/>
      <c r="R73" s="392"/>
      <c r="S73" s="393"/>
      <c r="T73" s="392"/>
      <c r="U73" s="392"/>
      <c r="V73" s="391"/>
      <c r="W73" s="386"/>
      <c r="X73" s="391"/>
      <c r="Y73" s="386"/>
      <c r="Z73" s="391"/>
      <c r="AA73" s="386"/>
      <c r="AB73" s="392"/>
      <c r="AC73" s="392"/>
      <c r="AD73" s="392"/>
      <c r="AE73" s="392"/>
      <c r="AF73" s="394"/>
      <c r="AG73" s="395"/>
      <c r="AH73" s="391"/>
      <c r="AI73" s="395"/>
      <c r="AJ73" s="391"/>
      <c r="AK73" s="395"/>
      <c r="AL73" s="396"/>
      <c r="AM73" s="391"/>
      <c r="AN73" s="395"/>
      <c r="AO73" s="396"/>
      <c r="AP73" s="391"/>
      <c r="AQ73" s="395"/>
      <c r="AR73" s="396"/>
      <c r="AS73" s="391"/>
      <c r="AT73" s="326"/>
      <c r="AU73" s="326"/>
      <c r="AV73" s="326"/>
      <c r="AW73" s="326"/>
      <c r="AX73" s="326"/>
      <c r="AY73" s="326"/>
      <c r="AZ73" s="326"/>
      <c r="BA73" s="326"/>
      <c r="BB73" s="326"/>
      <c r="BC73" s="326"/>
      <c r="BD73" s="326"/>
      <c r="BE73" s="326"/>
      <c r="BF73" s="326"/>
      <c r="BG73" s="326"/>
      <c r="BH73" s="326"/>
      <c r="BI73" s="326"/>
      <c r="BJ73" s="114"/>
    </row>
    <row r="74" spans="1:62" s="327" customFormat="1">
      <c r="A74" s="516"/>
      <c r="B74" s="383">
        <v>61</v>
      </c>
      <c r="C74" s="521"/>
      <c r="D74" s="384"/>
      <c r="E74" s="385"/>
      <c r="F74" s="583"/>
      <c r="G74" s="583"/>
      <c r="H74" s="581"/>
      <c r="I74" s="386"/>
      <c r="J74" s="387"/>
      <c r="K74" s="386"/>
      <c r="L74" s="388" t="str">
        <f t="shared" si="0"/>
        <v/>
      </c>
      <c r="M74" s="389" t="str">
        <f t="shared" si="1"/>
        <v/>
      </c>
      <c r="N74" s="388" t="str">
        <f t="shared" si="2"/>
        <v/>
      </c>
      <c r="O74" s="390">
        <f t="shared" si="3"/>
        <v>0</v>
      </c>
      <c r="P74" s="391"/>
      <c r="Q74" s="386"/>
      <c r="R74" s="392"/>
      <c r="S74" s="393"/>
      <c r="T74" s="392"/>
      <c r="U74" s="392"/>
      <c r="V74" s="391"/>
      <c r="W74" s="386"/>
      <c r="X74" s="391"/>
      <c r="Y74" s="386"/>
      <c r="Z74" s="391"/>
      <c r="AA74" s="386"/>
      <c r="AB74" s="392"/>
      <c r="AC74" s="392"/>
      <c r="AD74" s="392"/>
      <c r="AE74" s="392"/>
      <c r="AF74" s="394"/>
      <c r="AG74" s="395"/>
      <c r="AH74" s="391"/>
      <c r="AI74" s="395"/>
      <c r="AJ74" s="391"/>
      <c r="AK74" s="395"/>
      <c r="AL74" s="396"/>
      <c r="AM74" s="391"/>
      <c r="AN74" s="395"/>
      <c r="AO74" s="396"/>
      <c r="AP74" s="391"/>
      <c r="AQ74" s="395"/>
      <c r="AR74" s="396"/>
      <c r="AS74" s="391"/>
      <c r="AT74" s="326"/>
      <c r="AU74" s="326"/>
      <c r="AV74" s="326"/>
      <c r="AW74" s="326"/>
      <c r="AX74" s="326"/>
      <c r="AY74" s="326"/>
      <c r="AZ74" s="326"/>
      <c r="BA74" s="326"/>
      <c r="BB74" s="326"/>
      <c r="BC74" s="326"/>
      <c r="BD74" s="326"/>
      <c r="BE74" s="326"/>
      <c r="BF74" s="326"/>
      <c r="BG74" s="326"/>
      <c r="BH74" s="326"/>
      <c r="BI74" s="326"/>
      <c r="BJ74" s="114"/>
    </row>
    <row r="75" spans="1:62" s="327" customFormat="1">
      <c r="A75" s="516"/>
      <c r="B75" s="383">
        <v>62</v>
      </c>
      <c r="C75" s="521"/>
      <c r="D75" s="384"/>
      <c r="E75" s="385"/>
      <c r="F75" s="583"/>
      <c r="G75" s="583"/>
      <c r="H75" s="581"/>
      <c r="I75" s="386"/>
      <c r="J75" s="387"/>
      <c r="K75" s="386"/>
      <c r="L75" s="388" t="str">
        <f t="shared" si="0"/>
        <v/>
      </c>
      <c r="M75" s="389" t="str">
        <f t="shared" si="1"/>
        <v/>
      </c>
      <c r="N75" s="388" t="str">
        <f t="shared" si="2"/>
        <v/>
      </c>
      <c r="O75" s="390">
        <f t="shared" si="3"/>
        <v>0</v>
      </c>
      <c r="P75" s="391"/>
      <c r="Q75" s="386"/>
      <c r="R75" s="392"/>
      <c r="S75" s="393"/>
      <c r="T75" s="392"/>
      <c r="U75" s="392"/>
      <c r="V75" s="391"/>
      <c r="W75" s="386"/>
      <c r="X75" s="391"/>
      <c r="Y75" s="386"/>
      <c r="Z75" s="391"/>
      <c r="AA75" s="386"/>
      <c r="AB75" s="392"/>
      <c r="AC75" s="392"/>
      <c r="AD75" s="392"/>
      <c r="AE75" s="392"/>
      <c r="AF75" s="394"/>
      <c r="AG75" s="395"/>
      <c r="AH75" s="391"/>
      <c r="AI75" s="395"/>
      <c r="AJ75" s="391"/>
      <c r="AK75" s="395"/>
      <c r="AL75" s="396"/>
      <c r="AM75" s="391"/>
      <c r="AN75" s="395"/>
      <c r="AO75" s="396"/>
      <c r="AP75" s="391"/>
      <c r="AQ75" s="395"/>
      <c r="AR75" s="396"/>
      <c r="AS75" s="391"/>
      <c r="AT75" s="326"/>
      <c r="AU75" s="326"/>
      <c r="AV75" s="326"/>
      <c r="AW75" s="326"/>
      <c r="AX75" s="326"/>
      <c r="AY75" s="326"/>
      <c r="AZ75" s="326"/>
      <c r="BA75" s="326"/>
      <c r="BB75" s="326"/>
      <c r="BC75" s="326"/>
      <c r="BD75" s="326"/>
      <c r="BE75" s="326"/>
      <c r="BF75" s="326"/>
      <c r="BG75" s="326"/>
      <c r="BH75" s="326"/>
      <c r="BI75" s="326"/>
      <c r="BJ75" s="114"/>
    </row>
    <row r="76" spans="1:62" s="327" customFormat="1">
      <c r="A76" s="516"/>
      <c r="B76" s="383">
        <v>63</v>
      </c>
      <c r="C76" s="521"/>
      <c r="D76" s="384"/>
      <c r="E76" s="385"/>
      <c r="F76" s="583"/>
      <c r="G76" s="583"/>
      <c r="H76" s="581"/>
      <c r="I76" s="386"/>
      <c r="J76" s="387"/>
      <c r="K76" s="386"/>
      <c r="L76" s="388" t="str">
        <f t="shared" si="0"/>
        <v/>
      </c>
      <c r="M76" s="389" t="str">
        <f t="shared" si="1"/>
        <v/>
      </c>
      <c r="N76" s="388" t="str">
        <f t="shared" si="2"/>
        <v/>
      </c>
      <c r="O76" s="390">
        <f t="shared" si="3"/>
        <v>0</v>
      </c>
      <c r="P76" s="391"/>
      <c r="Q76" s="386"/>
      <c r="R76" s="392"/>
      <c r="S76" s="393"/>
      <c r="T76" s="392"/>
      <c r="U76" s="392"/>
      <c r="V76" s="391"/>
      <c r="W76" s="386"/>
      <c r="X76" s="391"/>
      <c r="Y76" s="386"/>
      <c r="Z76" s="391"/>
      <c r="AA76" s="386"/>
      <c r="AB76" s="392"/>
      <c r="AC76" s="392"/>
      <c r="AD76" s="392"/>
      <c r="AE76" s="392"/>
      <c r="AF76" s="394"/>
      <c r="AG76" s="395"/>
      <c r="AH76" s="391"/>
      <c r="AI76" s="395"/>
      <c r="AJ76" s="391"/>
      <c r="AK76" s="395"/>
      <c r="AL76" s="396"/>
      <c r="AM76" s="391"/>
      <c r="AN76" s="395"/>
      <c r="AO76" s="396"/>
      <c r="AP76" s="391"/>
      <c r="AQ76" s="395"/>
      <c r="AR76" s="396"/>
      <c r="AS76" s="391"/>
      <c r="AT76" s="326"/>
      <c r="AU76" s="326"/>
      <c r="AV76" s="326"/>
      <c r="AW76" s="326"/>
      <c r="AX76" s="326"/>
      <c r="AY76" s="326"/>
      <c r="AZ76" s="326"/>
      <c r="BA76" s="326"/>
      <c r="BB76" s="326"/>
      <c r="BC76" s="326"/>
      <c r="BD76" s="326"/>
      <c r="BE76" s="326"/>
      <c r="BF76" s="326"/>
      <c r="BG76" s="326"/>
      <c r="BH76" s="326"/>
      <c r="BI76" s="326"/>
      <c r="BJ76" s="114"/>
    </row>
    <row r="77" spans="1:62" s="327" customFormat="1">
      <c r="A77" s="516"/>
      <c r="B77" s="383">
        <v>64</v>
      </c>
      <c r="C77" s="521"/>
      <c r="D77" s="384"/>
      <c r="E77" s="385"/>
      <c r="F77" s="583"/>
      <c r="G77" s="583"/>
      <c r="H77" s="581"/>
      <c r="I77" s="386"/>
      <c r="J77" s="387"/>
      <c r="K77" s="386"/>
      <c r="L77" s="388" t="str">
        <f t="shared" si="0"/>
        <v/>
      </c>
      <c r="M77" s="389" t="str">
        <f t="shared" si="1"/>
        <v/>
      </c>
      <c r="N77" s="388" t="str">
        <f t="shared" si="2"/>
        <v/>
      </c>
      <c r="O77" s="390">
        <f t="shared" si="3"/>
        <v>0</v>
      </c>
      <c r="P77" s="391"/>
      <c r="Q77" s="386"/>
      <c r="R77" s="392"/>
      <c r="S77" s="393"/>
      <c r="T77" s="392"/>
      <c r="U77" s="392"/>
      <c r="V77" s="391"/>
      <c r="W77" s="386"/>
      <c r="X77" s="391"/>
      <c r="Y77" s="386"/>
      <c r="Z77" s="391"/>
      <c r="AA77" s="386"/>
      <c r="AB77" s="392"/>
      <c r="AC77" s="392"/>
      <c r="AD77" s="392"/>
      <c r="AE77" s="392"/>
      <c r="AF77" s="394"/>
      <c r="AG77" s="395"/>
      <c r="AH77" s="391"/>
      <c r="AI77" s="395"/>
      <c r="AJ77" s="391"/>
      <c r="AK77" s="395"/>
      <c r="AL77" s="396"/>
      <c r="AM77" s="391"/>
      <c r="AN77" s="395"/>
      <c r="AO77" s="396"/>
      <c r="AP77" s="391"/>
      <c r="AQ77" s="395"/>
      <c r="AR77" s="396"/>
      <c r="AS77" s="391"/>
      <c r="AT77" s="326"/>
      <c r="AU77" s="326"/>
      <c r="AV77" s="326"/>
      <c r="AW77" s="326"/>
      <c r="AX77" s="326"/>
      <c r="AY77" s="326"/>
      <c r="AZ77" s="326"/>
      <c r="BA77" s="326"/>
      <c r="BB77" s="326"/>
      <c r="BC77" s="326"/>
      <c r="BD77" s="326"/>
      <c r="BE77" s="326"/>
      <c r="BF77" s="326"/>
      <c r="BG77" s="326"/>
      <c r="BH77" s="326"/>
      <c r="BI77" s="326"/>
      <c r="BJ77" s="114"/>
    </row>
    <row r="78" spans="1:62" s="327" customFormat="1">
      <c r="A78" s="516"/>
      <c r="B78" s="383">
        <v>65</v>
      </c>
      <c r="C78" s="521"/>
      <c r="D78" s="384"/>
      <c r="E78" s="385"/>
      <c r="F78" s="583"/>
      <c r="G78" s="583"/>
      <c r="H78" s="581"/>
      <c r="I78" s="386"/>
      <c r="J78" s="387"/>
      <c r="K78" s="386"/>
      <c r="L78" s="388" t="str">
        <f t="shared" ref="L78:L141" si="4">IF($F78="","",VLOOKUP($F78,$AV$14:$AW$18,2,TRUE))</f>
        <v/>
      </c>
      <c r="M78" s="389" t="str">
        <f t="shared" ref="M78:M141" si="5">IF($G78="","",INDEX($AZ$14:$AZ$17,MATCH($G78,$AY$14:$AY$17,-1)))</f>
        <v/>
      </c>
      <c r="N78" s="388" t="str">
        <f t="shared" ref="N78:N141" si="6">IF(OR($F78="",$I78="",$J78=""),"",VLOOKUP($I78&amp;$J78,$BB$14:$BE$19,IF($F78&lt;50,2,IF(AND($K78="該当",$I78="角住戸"),4,3)),FALSE))</f>
        <v/>
      </c>
      <c r="O78" s="390">
        <f t="shared" ref="O78:O141" si="7">IF(OR(L78="",M78="",N78=""),0,(800000*L78*M78*N78))</f>
        <v>0</v>
      </c>
      <c r="P78" s="391"/>
      <c r="Q78" s="386"/>
      <c r="R78" s="392"/>
      <c r="S78" s="393"/>
      <c r="T78" s="392"/>
      <c r="U78" s="392"/>
      <c r="V78" s="391"/>
      <c r="W78" s="386"/>
      <c r="X78" s="391"/>
      <c r="Y78" s="386"/>
      <c r="Z78" s="391"/>
      <c r="AA78" s="386"/>
      <c r="AB78" s="392"/>
      <c r="AC78" s="392"/>
      <c r="AD78" s="392"/>
      <c r="AE78" s="392"/>
      <c r="AF78" s="394"/>
      <c r="AG78" s="395"/>
      <c r="AH78" s="391"/>
      <c r="AI78" s="395"/>
      <c r="AJ78" s="391"/>
      <c r="AK78" s="395"/>
      <c r="AL78" s="396"/>
      <c r="AM78" s="391"/>
      <c r="AN78" s="395"/>
      <c r="AO78" s="396"/>
      <c r="AP78" s="391"/>
      <c r="AQ78" s="395"/>
      <c r="AR78" s="396"/>
      <c r="AS78" s="391"/>
      <c r="AT78" s="326"/>
      <c r="AU78" s="326"/>
      <c r="AV78" s="326"/>
      <c r="AW78" s="326"/>
      <c r="AX78" s="326"/>
      <c r="AY78" s="326"/>
      <c r="AZ78" s="326"/>
      <c r="BA78" s="326"/>
      <c r="BB78" s="326"/>
      <c r="BC78" s="326"/>
      <c r="BD78" s="326"/>
      <c r="BE78" s="326"/>
      <c r="BF78" s="326"/>
      <c r="BG78" s="326"/>
      <c r="BH78" s="326"/>
      <c r="BI78" s="326"/>
      <c r="BJ78" s="114"/>
    </row>
    <row r="79" spans="1:62" s="327" customFormat="1">
      <c r="A79" s="516"/>
      <c r="B79" s="383">
        <v>66</v>
      </c>
      <c r="C79" s="521"/>
      <c r="D79" s="384"/>
      <c r="E79" s="385"/>
      <c r="F79" s="583"/>
      <c r="G79" s="583"/>
      <c r="H79" s="581"/>
      <c r="I79" s="386"/>
      <c r="J79" s="387"/>
      <c r="K79" s="386"/>
      <c r="L79" s="388" t="str">
        <f t="shared" si="4"/>
        <v/>
      </c>
      <c r="M79" s="389" t="str">
        <f t="shared" si="5"/>
        <v/>
      </c>
      <c r="N79" s="388" t="str">
        <f t="shared" si="6"/>
        <v/>
      </c>
      <c r="O79" s="390">
        <f t="shared" si="7"/>
        <v>0</v>
      </c>
      <c r="P79" s="391"/>
      <c r="Q79" s="386"/>
      <c r="R79" s="392"/>
      <c r="S79" s="393"/>
      <c r="T79" s="392"/>
      <c r="U79" s="392"/>
      <c r="V79" s="391"/>
      <c r="W79" s="386"/>
      <c r="X79" s="391"/>
      <c r="Y79" s="386"/>
      <c r="Z79" s="391"/>
      <c r="AA79" s="386"/>
      <c r="AB79" s="392"/>
      <c r="AC79" s="392"/>
      <c r="AD79" s="392"/>
      <c r="AE79" s="392"/>
      <c r="AF79" s="394"/>
      <c r="AG79" s="395"/>
      <c r="AH79" s="391"/>
      <c r="AI79" s="395"/>
      <c r="AJ79" s="391"/>
      <c r="AK79" s="395"/>
      <c r="AL79" s="396"/>
      <c r="AM79" s="391"/>
      <c r="AN79" s="395"/>
      <c r="AO79" s="396"/>
      <c r="AP79" s="391"/>
      <c r="AQ79" s="395"/>
      <c r="AR79" s="396"/>
      <c r="AS79" s="391"/>
      <c r="AT79" s="326"/>
      <c r="AU79" s="326"/>
      <c r="AV79" s="326"/>
      <c r="AW79" s="326"/>
      <c r="AX79" s="326"/>
      <c r="AY79" s="326"/>
      <c r="AZ79" s="326"/>
      <c r="BA79" s="326"/>
      <c r="BB79" s="326"/>
      <c r="BC79" s="326"/>
      <c r="BD79" s="326"/>
      <c r="BE79" s="326"/>
      <c r="BF79" s="326"/>
      <c r="BG79" s="326"/>
      <c r="BH79" s="326"/>
      <c r="BI79" s="326"/>
      <c r="BJ79" s="114"/>
    </row>
    <row r="80" spans="1:62" s="327" customFormat="1">
      <c r="A80" s="516"/>
      <c r="B80" s="383">
        <v>67</v>
      </c>
      <c r="C80" s="521"/>
      <c r="D80" s="384"/>
      <c r="E80" s="385"/>
      <c r="F80" s="583"/>
      <c r="G80" s="583"/>
      <c r="H80" s="581"/>
      <c r="I80" s="386"/>
      <c r="J80" s="387"/>
      <c r="K80" s="386"/>
      <c r="L80" s="388" t="str">
        <f t="shared" si="4"/>
        <v/>
      </c>
      <c r="M80" s="389" t="str">
        <f t="shared" si="5"/>
        <v/>
      </c>
      <c r="N80" s="388" t="str">
        <f t="shared" si="6"/>
        <v/>
      </c>
      <c r="O80" s="390">
        <f t="shared" si="7"/>
        <v>0</v>
      </c>
      <c r="P80" s="391"/>
      <c r="Q80" s="386"/>
      <c r="R80" s="392"/>
      <c r="S80" s="393"/>
      <c r="T80" s="392"/>
      <c r="U80" s="392"/>
      <c r="V80" s="391"/>
      <c r="W80" s="386"/>
      <c r="X80" s="391"/>
      <c r="Y80" s="386"/>
      <c r="Z80" s="391"/>
      <c r="AA80" s="386"/>
      <c r="AB80" s="392"/>
      <c r="AC80" s="392"/>
      <c r="AD80" s="392"/>
      <c r="AE80" s="392"/>
      <c r="AF80" s="394"/>
      <c r="AG80" s="395"/>
      <c r="AH80" s="391"/>
      <c r="AI80" s="395"/>
      <c r="AJ80" s="391"/>
      <c r="AK80" s="395"/>
      <c r="AL80" s="396"/>
      <c r="AM80" s="391"/>
      <c r="AN80" s="395"/>
      <c r="AO80" s="396"/>
      <c r="AP80" s="391"/>
      <c r="AQ80" s="395"/>
      <c r="AR80" s="396"/>
      <c r="AS80" s="391"/>
      <c r="AT80" s="326"/>
      <c r="AU80" s="326"/>
      <c r="AV80" s="326"/>
      <c r="AW80" s="326"/>
      <c r="AX80" s="326"/>
      <c r="AY80" s="326"/>
      <c r="AZ80" s="326"/>
      <c r="BA80" s="326"/>
      <c r="BB80" s="326"/>
      <c r="BC80" s="326"/>
      <c r="BD80" s="326"/>
      <c r="BE80" s="326"/>
      <c r="BF80" s="326"/>
      <c r="BG80" s="326"/>
      <c r="BH80" s="326"/>
      <c r="BI80" s="326"/>
      <c r="BJ80" s="114"/>
    </row>
    <row r="81" spans="1:62" s="327" customFormat="1">
      <c r="A81" s="516"/>
      <c r="B81" s="383">
        <v>68</v>
      </c>
      <c r="C81" s="521"/>
      <c r="D81" s="384"/>
      <c r="E81" s="385"/>
      <c r="F81" s="583"/>
      <c r="G81" s="583"/>
      <c r="H81" s="581"/>
      <c r="I81" s="386"/>
      <c r="J81" s="387"/>
      <c r="K81" s="386"/>
      <c r="L81" s="388" t="str">
        <f t="shared" si="4"/>
        <v/>
      </c>
      <c r="M81" s="389" t="str">
        <f t="shared" si="5"/>
        <v/>
      </c>
      <c r="N81" s="388" t="str">
        <f t="shared" si="6"/>
        <v/>
      </c>
      <c r="O81" s="390">
        <f t="shared" si="7"/>
        <v>0</v>
      </c>
      <c r="P81" s="391"/>
      <c r="Q81" s="386"/>
      <c r="R81" s="392"/>
      <c r="S81" s="393"/>
      <c r="T81" s="392"/>
      <c r="U81" s="392"/>
      <c r="V81" s="391"/>
      <c r="W81" s="386"/>
      <c r="X81" s="391"/>
      <c r="Y81" s="386"/>
      <c r="Z81" s="391"/>
      <c r="AA81" s="386"/>
      <c r="AB81" s="392"/>
      <c r="AC81" s="392"/>
      <c r="AD81" s="392"/>
      <c r="AE81" s="392"/>
      <c r="AF81" s="394"/>
      <c r="AG81" s="395"/>
      <c r="AH81" s="391"/>
      <c r="AI81" s="395"/>
      <c r="AJ81" s="391"/>
      <c r="AK81" s="395"/>
      <c r="AL81" s="396"/>
      <c r="AM81" s="391"/>
      <c r="AN81" s="395"/>
      <c r="AO81" s="396"/>
      <c r="AP81" s="391"/>
      <c r="AQ81" s="395"/>
      <c r="AR81" s="396"/>
      <c r="AS81" s="391"/>
      <c r="AT81" s="326"/>
      <c r="AU81" s="326"/>
      <c r="AV81" s="326"/>
      <c r="AW81" s="326"/>
      <c r="AX81" s="326"/>
      <c r="AY81" s="326"/>
      <c r="AZ81" s="326"/>
      <c r="BA81" s="326"/>
      <c r="BB81" s="326"/>
      <c r="BC81" s="326"/>
      <c r="BD81" s="326"/>
      <c r="BE81" s="326"/>
      <c r="BF81" s="326"/>
      <c r="BG81" s="326"/>
      <c r="BH81" s="326"/>
      <c r="BI81" s="326"/>
      <c r="BJ81" s="114"/>
    </row>
    <row r="82" spans="1:62" s="327" customFormat="1">
      <c r="A82" s="516"/>
      <c r="B82" s="383">
        <v>69</v>
      </c>
      <c r="C82" s="521"/>
      <c r="D82" s="384"/>
      <c r="E82" s="385"/>
      <c r="F82" s="583"/>
      <c r="G82" s="583"/>
      <c r="H82" s="581"/>
      <c r="I82" s="386"/>
      <c r="J82" s="387"/>
      <c r="K82" s="386"/>
      <c r="L82" s="388" t="str">
        <f t="shared" si="4"/>
        <v/>
      </c>
      <c r="M82" s="389" t="str">
        <f t="shared" si="5"/>
        <v/>
      </c>
      <c r="N82" s="388" t="str">
        <f t="shared" si="6"/>
        <v/>
      </c>
      <c r="O82" s="390">
        <f t="shared" si="7"/>
        <v>0</v>
      </c>
      <c r="P82" s="391"/>
      <c r="Q82" s="386"/>
      <c r="R82" s="392"/>
      <c r="S82" s="393"/>
      <c r="T82" s="392"/>
      <c r="U82" s="392"/>
      <c r="V82" s="391"/>
      <c r="W82" s="386"/>
      <c r="X82" s="391"/>
      <c r="Y82" s="386"/>
      <c r="Z82" s="391"/>
      <c r="AA82" s="386"/>
      <c r="AB82" s="392"/>
      <c r="AC82" s="392"/>
      <c r="AD82" s="392"/>
      <c r="AE82" s="392"/>
      <c r="AF82" s="394"/>
      <c r="AG82" s="395"/>
      <c r="AH82" s="391"/>
      <c r="AI82" s="395"/>
      <c r="AJ82" s="391"/>
      <c r="AK82" s="395"/>
      <c r="AL82" s="396"/>
      <c r="AM82" s="391"/>
      <c r="AN82" s="395"/>
      <c r="AO82" s="396"/>
      <c r="AP82" s="391"/>
      <c r="AQ82" s="395"/>
      <c r="AR82" s="396"/>
      <c r="AS82" s="391"/>
      <c r="AT82" s="326"/>
      <c r="AU82" s="326"/>
      <c r="AV82" s="326"/>
      <c r="AW82" s="326"/>
      <c r="AX82" s="326"/>
      <c r="AY82" s="326"/>
      <c r="AZ82" s="326"/>
      <c r="BA82" s="326"/>
      <c r="BB82" s="326"/>
      <c r="BC82" s="326"/>
      <c r="BD82" s="326"/>
      <c r="BE82" s="326"/>
      <c r="BF82" s="326"/>
      <c r="BG82" s="326"/>
      <c r="BH82" s="326"/>
      <c r="BI82" s="326"/>
      <c r="BJ82" s="114"/>
    </row>
    <row r="83" spans="1:62" s="327" customFormat="1">
      <c r="A83" s="516"/>
      <c r="B83" s="383">
        <v>70</v>
      </c>
      <c r="C83" s="521"/>
      <c r="D83" s="384"/>
      <c r="E83" s="385"/>
      <c r="F83" s="583"/>
      <c r="G83" s="583"/>
      <c r="H83" s="581"/>
      <c r="I83" s="386"/>
      <c r="J83" s="387"/>
      <c r="K83" s="386"/>
      <c r="L83" s="388" t="str">
        <f t="shared" si="4"/>
        <v/>
      </c>
      <c r="M83" s="389" t="str">
        <f t="shared" si="5"/>
        <v/>
      </c>
      <c r="N83" s="388" t="str">
        <f t="shared" si="6"/>
        <v/>
      </c>
      <c r="O83" s="390">
        <f t="shared" si="7"/>
        <v>0</v>
      </c>
      <c r="P83" s="391"/>
      <c r="Q83" s="386"/>
      <c r="R83" s="392"/>
      <c r="S83" s="393"/>
      <c r="T83" s="392"/>
      <c r="U83" s="392"/>
      <c r="V83" s="391"/>
      <c r="W83" s="386"/>
      <c r="X83" s="391"/>
      <c r="Y83" s="386"/>
      <c r="Z83" s="391"/>
      <c r="AA83" s="386"/>
      <c r="AB83" s="392"/>
      <c r="AC83" s="392"/>
      <c r="AD83" s="392"/>
      <c r="AE83" s="392"/>
      <c r="AF83" s="394"/>
      <c r="AG83" s="395"/>
      <c r="AH83" s="391"/>
      <c r="AI83" s="395"/>
      <c r="AJ83" s="391"/>
      <c r="AK83" s="395"/>
      <c r="AL83" s="396"/>
      <c r="AM83" s="391"/>
      <c r="AN83" s="395"/>
      <c r="AO83" s="396"/>
      <c r="AP83" s="391"/>
      <c r="AQ83" s="395"/>
      <c r="AR83" s="396"/>
      <c r="AS83" s="391"/>
      <c r="AT83" s="326"/>
      <c r="AU83" s="326"/>
      <c r="AV83" s="326"/>
      <c r="AW83" s="326"/>
      <c r="AX83" s="326"/>
      <c r="AY83" s="326"/>
      <c r="AZ83" s="326"/>
      <c r="BA83" s="326"/>
      <c r="BB83" s="326"/>
      <c r="BC83" s="326"/>
      <c r="BD83" s="326"/>
      <c r="BE83" s="326"/>
      <c r="BF83" s="326"/>
      <c r="BG83" s="326"/>
      <c r="BH83" s="326"/>
      <c r="BI83" s="326"/>
      <c r="BJ83" s="114"/>
    </row>
    <row r="84" spans="1:62" s="327" customFormat="1">
      <c r="A84" s="516"/>
      <c r="B84" s="383">
        <v>71</v>
      </c>
      <c r="C84" s="521"/>
      <c r="D84" s="384"/>
      <c r="E84" s="385"/>
      <c r="F84" s="583"/>
      <c r="G84" s="583"/>
      <c r="H84" s="581"/>
      <c r="I84" s="386"/>
      <c r="J84" s="387"/>
      <c r="K84" s="386"/>
      <c r="L84" s="388" t="str">
        <f t="shared" si="4"/>
        <v/>
      </c>
      <c r="M84" s="389" t="str">
        <f t="shared" si="5"/>
        <v/>
      </c>
      <c r="N84" s="388" t="str">
        <f t="shared" si="6"/>
        <v/>
      </c>
      <c r="O84" s="390">
        <f t="shared" si="7"/>
        <v>0</v>
      </c>
      <c r="P84" s="391"/>
      <c r="Q84" s="386"/>
      <c r="R84" s="392"/>
      <c r="S84" s="393"/>
      <c r="T84" s="392"/>
      <c r="U84" s="392"/>
      <c r="V84" s="391"/>
      <c r="W84" s="386"/>
      <c r="X84" s="391"/>
      <c r="Y84" s="386"/>
      <c r="Z84" s="391"/>
      <c r="AA84" s="386"/>
      <c r="AB84" s="392"/>
      <c r="AC84" s="392"/>
      <c r="AD84" s="392"/>
      <c r="AE84" s="392"/>
      <c r="AF84" s="394"/>
      <c r="AG84" s="395"/>
      <c r="AH84" s="391"/>
      <c r="AI84" s="395"/>
      <c r="AJ84" s="391"/>
      <c r="AK84" s="395"/>
      <c r="AL84" s="396"/>
      <c r="AM84" s="391"/>
      <c r="AN84" s="395"/>
      <c r="AO84" s="396"/>
      <c r="AP84" s="391"/>
      <c r="AQ84" s="395"/>
      <c r="AR84" s="396"/>
      <c r="AS84" s="391"/>
      <c r="AT84" s="326"/>
      <c r="AU84" s="326"/>
      <c r="AV84" s="326"/>
      <c r="AW84" s="326"/>
      <c r="AX84" s="326"/>
      <c r="AY84" s="326"/>
      <c r="AZ84" s="326"/>
      <c r="BA84" s="326"/>
      <c r="BB84" s="326"/>
      <c r="BC84" s="326"/>
      <c r="BD84" s="326"/>
      <c r="BE84" s="326"/>
      <c r="BF84" s="326"/>
      <c r="BG84" s="326"/>
      <c r="BH84" s="326"/>
      <c r="BI84" s="326"/>
      <c r="BJ84" s="114"/>
    </row>
    <row r="85" spans="1:62" s="327" customFormat="1">
      <c r="A85" s="516"/>
      <c r="B85" s="383">
        <v>72</v>
      </c>
      <c r="C85" s="521"/>
      <c r="D85" s="384"/>
      <c r="E85" s="385"/>
      <c r="F85" s="583"/>
      <c r="G85" s="583"/>
      <c r="H85" s="581"/>
      <c r="I85" s="386"/>
      <c r="J85" s="387"/>
      <c r="K85" s="386"/>
      <c r="L85" s="388" t="str">
        <f t="shared" si="4"/>
        <v/>
      </c>
      <c r="M85" s="389" t="str">
        <f t="shared" si="5"/>
        <v/>
      </c>
      <c r="N85" s="388" t="str">
        <f t="shared" si="6"/>
        <v/>
      </c>
      <c r="O85" s="390">
        <f t="shared" si="7"/>
        <v>0</v>
      </c>
      <c r="P85" s="391"/>
      <c r="Q85" s="386"/>
      <c r="R85" s="392"/>
      <c r="S85" s="393"/>
      <c r="T85" s="392"/>
      <c r="U85" s="392"/>
      <c r="V85" s="391"/>
      <c r="W85" s="386"/>
      <c r="X85" s="391"/>
      <c r="Y85" s="386"/>
      <c r="Z85" s="391"/>
      <c r="AA85" s="386"/>
      <c r="AB85" s="392"/>
      <c r="AC85" s="392"/>
      <c r="AD85" s="392"/>
      <c r="AE85" s="392"/>
      <c r="AF85" s="394"/>
      <c r="AG85" s="395"/>
      <c r="AH85" s="391"/>
      <c r="AI85" s="395"/>
      <c r="AJ85" s="391"/>
      <c r="AK85" s="395"/>
      <c r="AL85" s="396"/>
      <c r="AM85" s="391"/>
      <c r="AN85" s="395"/>
      <c r="AO85" s="396"/>
      <c r="AP85" s="391"/>
      <c r="AQ85" s="395"/>
      <c r="AR85" s="396"/>
      <c r="AS85" s="391"/>
      <c r="AT85" s="326"/>
      <c r="AU85" s="326"/>
      <c r="AV85" s="326"/>
      <c r="AW85" s="326"/>
      <c r="AX85" s="326"/>
      <c r="AY85" s="326"/>
      <c r="AZ85" s="326"/>
      <c r="BA85" s="326"/>
      <c r="BB85" s="326"/>
      <c r="BC85" s="326"/>
      <c r="BD85" s="326"/>
      <c r="BE85" s="326"/>
      <c r="BF85" s="326"/>
      <c r="BG85" s="326"/>
      <c r="BH85" s="326"/>
      <c r="BI85" s="326"/>
      <c r="BJ85" s="114"/>
    </row>
    <row r="86" spans="1:62" s="327" customFormat="1">
      <c r="A86" s="516"/>
      <c r="B86" s="383">
        <v>73</v>
      </c>
      <c r="C86" s="521"/>
      <c r="D86" s="384"/>
      <c r="E86" s="385"/>
      <c r="F86" s="583"/>
      <c r="G86" s="583"/>
      <c r="H86" s="581"/>
      <c r="I86" s="386"/>
      <c r="J86" s="387"/>
      <c r="K86" s="386"/>
      <c r="L86" s="388" t="str">
        <f t="shared" si="4"/>
        <v/>
      </c>
      <c r="M86" s="389" t="str">
        <f t="shared" si="5"/>
        <v/>
      </c>
      <c r="N86" s="388" t="str">
        <f t="shared" si="6"/>
        <v/>
      </c>
      <c r="O86" s="390">
        <f t="shared" si="7"/>
        <v>0</v>
      </c>
      <c r="P86" s="391"/>
      <c r="Q86" s="386"/>
      <c r="R86" s="392"/>
      <c r="S86" s="393"/>
      <c r="T86" s="392"/>
      <c r="U86" s="392"/>
      <c r="V86" s="391"/>
      <c r="W86" s="386"/>
      <c r="X86" s="391"/>
      <c r="Y86" s="386"/>
      <c r="Z86" s="391"/>
      <c r="AA86" s="386"/>
      <c r="AB86" s="392"/>
      <c r="AC86" s="392"/>
      <c r="AD86" s="392"/>
      <c r="AE86" s="392"/>
      <c r="AF86" s="394"/>
      <c r="AG86" s="395"/>
      <c r="AH86" s="391"/>
      <c r="AI86" s="395"/>
      <c r="AJ86" s="391"/>
      <c r="AK86" s="395"/>
      <c r="AL86" s="396"/>
      <c r="AM86" s="391"/>
      <c r="AN86" s="395"/>
      <c r="AO86" s="396"/>
      <c r="AP86" s="391"/>
      <c r="AQ86" s="395"/>
      <c r="AR86" s="396"/>
      <c r="AS86" s="391"/>
      <c r="AT86" s="326"/>
      <c r="AU86" s="326"/>
      <c r="AV86" s="326"/>
      <c r="AW86" s="326"/>
      <c r="AX86" s="326"/>
      <c r="AY86" s="326"/>
      <c r="AZ86" s="326"/>
      <c r="BA86" s="326"/>
      <c r="BB86" s="326"/>
      <c r="BC86" s="326"/>
      <c r="BD86" s="326"/>
      <c r="BE86" s="326"/>
      <c r="BF86" s="326"/>
      <c r="BG86" s="326"/>
      <c r="BH86" s="326"/>
      <c r="BI86" s="326"/>
      <c r="BJ86" s="114"/>
    </row>
    <row r="87" spans="1:62" s="327" customFormat="1">
      <c r="A87" s="516"/>
      <c r="B87" s="383">
        <v>74</v>
      </c>
      <c r="C87" s="521"/>
      <c r="D87" s="384"/>
      <c r="E87" s="385"/>
      <c r="F87" s="583"/>
      <c r="G87" s="583"/>
      <c r="H87" s="581"/>
      <c r="I87" s="386"/>
      <c r="J87" s="387"/>
      <c r="K87" s="386"/>
      <c r="L87" s="388" t="str">
        <f t="shared" si="4"/>
        <v/>
      </c>
      <c r="M87" s="389" t="str">
        <f t="shared" si="5"/>
        <v/>
      </c>
      <c r="N87" s="388" t="str">
        <f t="shared" si="6"/>
        <v/>
      </c>
      <c r="O87" s="390">
        <f t="shared" si="7"/>
        <v>0</v>
      </c>
      <c r="P87" s="391"/>
      <c r="Q87" s="386"/>
      <c r="R87" s="392"/>
      <c r="S87" s="393"/>
      <c r="T87" s="392"/>
      <c r="U87" s="392"/>
      <c r="V87" s="391"/>
      <c r="W87" s="386"/>
      <c r="X87" s="391"/>
      <c r="Y87" s="386"/>
      <c r="Z87" s="391"/>
      <c r="AA87" s="386"/>
      <c r="AB87" s="392"/>
      <c r="AC87" s="392"/>
      <c r="AD87" s="392"/>
      <c r="AE87" s="392"/>
      <c r="AF87" s="394"/>
      <c r="AG87" s="395"/>
      <c r="AH87" s="391"/>
      <c r="AI87" s="395"/>
      <c r="AJ87" s="391"/>
      <c r="AK87" s="395"/>
      <c r="AL87" s="396"/>
      <c r="AM87" s="391"/>
      <c r="AN87" s="395"/>
      <c r="AO87" s="396"/>
      <c r="AP87" s="391"/>
      <c r="AQ87" s="395"/>
      <c r="AR87" s="396"/>
      <c r="AS87" s="391"/>
      <c r="AT87" s="326"/>
      <c r="AU87" s="326"/>
      <c r="AV87" s="326"/>
      <c r="AW87" s="326"/>
      <c r="AX87" s="326"/>
      <c r="AY87" s="326"/>
      <c r="AZ87" s="326"/>
      <c r="BA87" s="326"/>
      <c r="BB87" s="326"/>
      <c r="BC87" s="326"/>
      <c r="BD87" s="326"/>
      <c r="BE87" s="326"/>
      <c r="BF87" s="326"/>
      <c r="BG87" s="326"/>
      <c r="BH87" s="326"/>
      <c r="BI87" s="326"/>
      <c r="BJ87" s="114"/>
    </row>
    <row r="88" spans="1:62" s="327" customFormat="1">
      <c r="A88" s="516"/>
      <c r="B88" s="383">
        <v>75</v>
      </c>
      <c r="C88" s="521"/>
      <c r="D88" s="384"/>
      <c r="E88" s="385"/>
      <c r="F88" s="583"/>
      <c r="G88" s="583"/>
      <c r="H88" s="581"/>
      <c r="I88" s="386"/>
      <c r="J88" s="387"/>
      <c r="K88" s="386"/>
      <c r="L88" s="388" t="str">
        <f t="shared" si="4"/>
        <v/>
      </c>
      <c r="M88" s="389" t="str">
        <f t="shared" si="5"/>
        <v/>
      </c>
      <c r="N88" s="388" t="str">
        <f t="shared" si="6"/>
        <v/>
      </c>
      <c r="O88" s="390">
        <f t="shared" si="7"/>
        <v>0</v>
      </c>
      <c r="P88" s="391"/>
      <c r="Q88" s="386"/>
      <c r="R88" s="392"/>
      <c r="S88" s="393"/>
      <c r="T88" s="392"/>
      <c r="U88" s="392"/>
      <c r="V88" s="391"/>
      <c r="W88" s="386"/>
      <c r="X88" s="391"/>
      <c r="Y88" s="386"/>
      <c r="Z88" s="391"/>
      <c r="AA88" s="386"/>
      <c r="AB88" s="392"/>
      <c r="AC88" s="392"/>
      <c r="AD88" s="392"/>
      <c r="AE88" s="392"/>
      <c r="AF88" s="394"/>
      <c r="AG88" s="395"/>
      <c r="AH88" s="391"/>
      <c r="AI88" s="395"/>
      <c r="AJ88" s="391"/>
      <c r="AK88" s="395"/>
      <c r="AL88" s="396"/>
      <c r="AM88" s="391"/>
      <c r="AN88" s="395"/>
      <c r="AO88" s="396"/>
      <c r="AP88" s="391"/>
      <c r="AQ88" s="395"/>
      <c r="AR88" s="396"/>
      <c r="AS88" s="391"/>
      <c r="AT88" s="326"/>
      <c r="AU88" s="326"/>
      <c r="AV88" s="326"/>
      <c r="AW88" s="326"/>
      <c r="AX88" s="326"/>
      <c r="AY88" s="326"/>
      <c r="AZ88" s="326"/>
      <c r="BA88" s="326"/>
      <c r="BB88" s="326"/>
      <c r="BC88" s="326"/>
      <c r="BD88" s="326"/>
      <c r="BE88" s="326"/>
      <c r="BF88" s="326"/>
      <c r="BG88" s="326"/>
      <c r="BH88" s="326"/>
      <c r="BI88" s="326"/>
      <c r="BJ88" s="114"/>
    </row>
    <row r="89" spans="1:62" s="327" customFormat="1">
      <c r="A89" s="516"/>
      <c r="B89" s="383">
        <v>76</v>
      </c>
      <c r="C89" s="521"/>
      <c r="D89" s="384"/>
      <c r="E89" s="385"/>
      <c r="F89" s="583"/>
      <c r="G89" s="583"/>
      <c r="H89" s="581"/>
      <c r="I89" s="386"/>
      <c r="J89" s="387"/>
      <c r="K89" s="386"/>
      <c r="L89" s="388" t="str">
        <f t="shared" si="4"/>
        <v/>
      </c>
      <c r="M89" s="389" t="str">
        <f t="shared" si="5"/>
        <v/>
      </c>
      <c r="N89" s="388" t="str">
        <f t="shared" si="6"/>
        <v/>
      </c>
      <c r="O89" s="390">
        <f t="shared" si="7"/>
        <v>0</v>
      </c>
      <c r="P89" s="391"/>
      <c r="Q89" s="386"/>
      <c r="R89" s="392"/>
      <c r="S89" s="393"/>
      <c r="T89" s="392"/>
      <c r="U89" s="392"/>
      <c r="V89" s="391"/>
      <c r="W89" s="386"/>
      <c r="X89" s="391"/>
      <c r="Y89" s="386"/>
      <c r="Z89" s="391"/>
      <c r="AA89" s="386"/>
      <c r="AB89" s="392"/>
      <c r="AC89" s="392"/>
      <c r="AD89" s="392"/>
      <c r="AE89" s="392"/>
      <c r="AF89" s="394"/>
      <c r="AG89" s="395"/>
      <c r="AH89" s="391"/>
      <c r="AI89" s="395"/>
      <c r="AJ89" s="391"/>
      <c r="AK89" s="395"/>
      <c r="AL89" s="396"/>
      <c r="AM89" s="391"/>
      <c r="AN89" s="395"/>
      <c r="AO89" s="396"/>
      <c r="AP89" s="391"/>
      <c r="AQ89" s="395"/>
      <c r="AR89" s="396"/>
      <c r="AS89" s="391"/>
      <c r="AT89" s="326"/>
      <c r="AU89" s="326"/>
      <c r="AV89" s="326"/>
      <c r="AW89" s="326"/>
      <c r="AX89" s="326"/>
      <c r="AY89" s="326"/>
      <c r="AZ89" s="326"/>
      <c r="BA89" s="326"/>
      <c r="BB89" s="326"/>
      <c r="BC89" s="326"/>
      <c r="BD89" s="326"/>
      <c r="BE89" s="326"/>
      <c r="BF89" s="326"/>
      <c r="BG89" s="326"/>
      <c r="BH89" s="326"/>
      <c r="BI89" s="326"/>
      <c r="BJ89" s="114"/>
    </row>
    <row r="90" spans="1:62" s="327" customFormat="1">
      <c r="A90" s="516"/>
      <c r="B90" s="383">
        <v>77</v>
      </c>
      <c r="C90" s="521"/>
      <c r="D90" s="384"/>
      <c r="E90" s="385"/>
      <c r="F90" s="583"/>
      <c r="G90" s="583"/>
      <c r="H90" s="581"/>
      <c r="I90" s="386"/>
      <c r="J90" s="387"/>
      <c r="K90" s="386"/>
      <c r="L90" s="388" t="str">
        <f t="shared" si="4"/>
        <v/>
      </c>
      <c r="M90" s="389" t="str">
        <f t="shared" si="5"/>
        <v/>
      </c>
      <c r="N90" s="388" t="str">
        <f t="shared" si="6"/>
        <v/>
      </c>
      <c r="O90" s="390">
        <f t="shared" si="7"/>
        <v>0</v>
      </c>
      <c r="P90" s="391"/>
      <c r="Q90" s="386"/>
      <c r="R90" s="392"/>
      <c r="S90" s="393"/>
      <c r="T90" s="392"/>
      <c r="U90" s="392"/>
      <c r="V90" s="391"/>
      <c r="W90" s="386"/>
      <c r="X90" s="391"/>
      <c r="Y90" s="386"/>
      <c r="Z90" s="391"/>
      <c r="AA90" s="386"/>
      <c r="AB90" s="392"/>
      <c r="AC90" s="392"/>
      <c r="AD90" s="392"/>
      <c r="AE90" s="392"/>
      <c r="AF90" s="394"/>
      <c r="AG90" s="395"/>
      <c r="AH90" s="391"/>
      <c r="AI90" s="395"/>
      <c r="AJ90" s="391"/>
      <c r="AK90" s="395"/>
      <c r="AL90" s="396"/>
      <c r="AM90" s="391"/>
      <c r="AN90" s="395"/>
      <c r="AO90" s="396"/>
      <c r="AP90" s="391"/>
      <c r="AQ90" s="395"/>
      <c r="AR90" s="396"/>
      <c r="AS90" s="391"/>
      <c r="AT90" s="326"/>
      <c r="AU90" s="326"/>
      <c r="AV90" s="326"/>
      <c r="AW90" s="326"/>
      <c r="AX90" s="326"/>
      <c r="AY90" s="326"/>
      <c r="AZ90" s="326"/>
      <c r="BA90" s="326"/>
      <c r="BB90" s="326"/>
      <c r="BC90" s="326"/>
      <c r="BD90" s="326"/>
      <c r="BE90" s="326"/>
      <c r="BF90" s="326"/>
      <c r="BG90" s="326"/>
      <c r="BH90" s="326"/>
      <c r="BI90" s="326"/>
      <c r="BJ90" s="114"/>
    </row>
    <row r="91" spans="1:62" s="327" customFormat="1">
      <c r="A91" s="516"/>
      <c r="B91" s="383">
        <v>78</v>
      </c>
      <c r="C91" s="521"/>
      <c r="D91" s="384"/>
      <c r="E91" s="385"/>
      <c r="F91" s="583"/>
      <c r="G91" s="583"/>
      <c r="H91" s="581"/>
      <c r="I91" s="386"/>
      <c r="J91" s="387"/>
      <c r="K91" s="386"/>
      <c r="L91" s="388" t="str">
        <f t="shared" si="4"/>
        <v/>
      </c>
      <c r="M91" s="389" t="str">
        <f t="shared" si="5"/>
        <v/>
      </c>
      <c r="N91" s="388" t="str">
        <f t="shared" si="6"/>
        <v/>
      </c>
      <c r="O91" s="390">
        <f t="shared" si="7"/>
        <v>0</v>
      </c>
      <c r="P91" s="391"/>
      <c r="Q91" s="386"/>
      <c r="R91" s="392"/>
      <c r="S91" s="393"/>
      <c r="T91" s="392"/>
      <c r="U91" s="392"/>
      <c r="V91" s="391"/>
      <c r="W91" s="386"/>
      <c r="X91" s="391"/>
      <c r="Y91" s="386"/>
      <c r="Z91" s="391"/>
      <c r="AA91" s="386"/>
      <c r="AB91" s="392"/>
      <c r="AC91" s="392"/>
      <c r="AD91" s="392"/>
      <c r="AE91" s="392"/>
      <c r="AF91" s="394"/>
      <c r="AG91" s="395"/>
      <c r="AH91" s="391"/>
      <c r="AI91" s="395"/>
      <c r="AJ91" s="391"/>
      <c r="AK91" s="395"/>
      <c r="AL91" s="396"/>
      <c r="AM91" s="391"/>
      <c r="AN91" s="395"/>
      <c r="AO91" s="396"/>
      <c r="AP91" s="391"/>
      <c r="AQ91" s="395"/>
      <c r="AR91" s="396"/>
      <c r="AS91" s="391"/>
      <c r="AT91" s="326"/>
      <c r="AU91" s="326"/>
      <c r="AV91" s="326"/>
      <c r="AW91" s="326"/>
      <c r="AX91" s="326"/>
      <c r="AY91" s="326"/>
      <c r="AZ91" s="326"/>
      <c r="BA91" s="326"/>
      <c r="BB91" s="326"/>
      <c r="BC91" s="326"/>
      <c r="BD91" s="326"/>
      <c r="BE91" s="326"/>
      <c r="BF91" s="326"/>
      <c r="BG91" s="326"/>
      <c r="BH91" s="326"/>
      <c r="BI91" s="326"/>
      <c r="BJ91" s="114"/>
    </row>
    <row r="92" spans="1:62" s="327" customFormat="1">
      <c r="A92" s="516"/>
      <c r="B92" s="383">
        <v>79</v>
      </c>
      <c r="C92" s="521"/>
      <c r="D92" s="384"/>
      <c r="E92" s="385"/>
      <c r="F92" s="583"/>
      <c r="G92" s="583"/>
      <c r="H92" s="581"/>
      <c r="I92" s="386"/>
      <c r="J92" s="387"/>
      <c r="K92" s="386"/>
      <c r="L92" s="388" t="str">
        <f t="shared" si="4"/>
        <v/>
      </c>
      <c r="M92" s="389" t="str">
        <f t="shared" si="5"/>
        <v/>
      </c>
      <c r="N92" s="388" t="str">
        <f t="shared" si="6"/>
        <v/>
      </c>
      <c r="O92" s="390">
        <f t="shared" si="7"/>
        <v>0</v>
      </c>
      <c r="P92" s="391"/>
      <c r="Q92" s="386"/>
      <c r="R92" s="392"/>
      <c r="S92" s="393"/>
      <c r="T92" s="392"/>
      <c r="U92" s="392"/>
      <c r="V92" s="391"/>
      <c r="W92" s="386"/>
      <c r="X92" s="391"/>
      <c r="Y92" s="386"/>
      <c r="Z92" s="391"/>
      <c r="AA92" s="386"/>
      <c r="AB92" s="392"/>
      <c r="AC92" s="392"/>
      <c r="AD92" s="392"/>
      <c r="AE92" s="392"/>
      <c r="AF92" s="394"/>
      <c r="AG92" s="395"/>
      <c r="AH92" s="391"/>
      <c r="AI92" s="395"/>
      <c r="AJ92" s="391"/>
      <c r="AK92" s="395"/>
      <c r="AL92" s="396"/>
      <c r="AM92" s="391"/>
      <c r="AN92" s="395"/>
      <c r="AO92" s="396"/>
      <c r="AP92" s="391"/>
      <c r="AQ92" s="395"/>
      <c r="AR92" s="396"/>
      <c r="AS92" s="391"/>
      <c r="AT92" s="326"/>
      <c r="AU92" s="326"/>
      <c r="AV92" s="326"/>
      <c r="AW92" s="326"/>
      <c r="AX92" s="326"/>
      <c r="AY92" s="326"/>
      <c r="AZ92" s="326"/>
      <c r="BA92" s="326"/>
      <c r="BB92" s="326"/>
      <c r="BC92" s="326"/>
      <c r="BD92" s="326"/>
      <c r="BE92" s="326"/>
      <c r="BF92" s="326"/>
      <c r="BG92" s="326"/>
      <c r="BH92" s="326"/>
      <c r="BI92" s="326"/>
      <c r="BJ92" s="114"/>
    </row>
    <row r="93" spans="1:62" s="327" customFormat="1">
      <c r="A93" s="516"/>
      <c r="B93" s="383">
        <v>80</v>
      </c>
      <c r="C93" s="521"/>
      <c r="D93" s="384"/>
      <c r="E93" s="385"/>
      <c r="F93" s="583"/>
      <c r="G93" s="583"/>
      <c r="H93" s="581"/>
      <c r="I93" s="386"/>
      <c r="J93" s="387"/>
      <c r="K93" s="386"/>
      <c r="L93" s="388" t="str">
        <f t="shared" si="4"/>
        <v/>
      </c>
      <c r="M93" s="389" t="str">
        <f t="shared" si="5"/>
        <v/>
      </c>
      <c r="N93" s="388" t="str">
        <f t="shared" si="6"/>
        <v/>
      </c>
      <c r="O93" s="390">
        <f t="shared" si="7"/>
        <v>0</v>
      </c>
      <c r="P93" s="391"/>
      <c r="Q93" s="386"/>
      <c r="R93" s="392"/>
      <c r="S93" s="393"/>
      <c r="T93" s="392"/>
      <c r="U93" s="392"/>
      <c r="V93" s="391"/>
      <c r="W93" s="386"/>
      <c r="X93" s="391"/>
      <c r="Y93" s="386"/>
      <c r="Z93" s="391"/>
      <c r="AA93" s="386"/>
      <c r="AB93" s="392"/>
      <c r="AC93" s="392"/>
      <c r="AD93" s="392"/>
      <c r="AE93" s="392"/>
      <c r="AF93" s="394"/>
      <c r="AG93" s="395"/>
      <c r="AH93" s="391"/>
      <c r="AI93" s="395"/>
      <c r="AJ93" s="391"/>
      <c r="AK93" s="395"/>
      <c r="AL93" s="396"/>
      <c r="AM93" s="391"/>
      <c r="AN93" s="395"/>
      <c r="AO93" s="396"/>
      <c r="AP93" s="391"/>
      <c r="AQ93" s="395"/>
      <c r="AR93" s="396"/>
      <c r="AS93" s="391"/>
      <c r="AT93" s="326"/>
      <c r="AU93" s="326"/>
      <c r="AV93" s="326"/>
      <c r="AW93" s="326"/>
      <c r="AX93" s="326"/>
      <c r="AY93" s="326"/>
      <c r="AZ93" s="326"/>
      <c r="BA93" s="326"/>
      <c r="BB93" s="326"/>
      <c r="BC93" s="326"/>
      <c r="BD93" s="326"/>
      <c r="BE93" s="326"/>
      <c r="BF93" s="326"/>
      <c r="BG93" s="326"/>
      <c r="BH93" s="326"/>
      <c r="BI93" s="326"/>
      <c r="BJ93" s="114"/>
    </row>
    <row r="94" spans="1:62" s="327" customFormat="1">
      <c r="A94" s="516"/>
      <c r="B94" s="383">
        <v>81</v>
      </c>
      <c r="C94" s="521"/>
      <c r="D94" s="384"/>
      <c r="E94" s="385"/>
      <c r="F94" s="583"/>
      <c r="G94" s="583"/>
      <c r="H94" s="581"/>
      <c r="I94" s="386"/>
      <c r="J94" s="387"/>
      <c r="K94" s="386"/>
      <c r="L94" s="388" t="str">
        <f t="shared" si="4"/>
        <v/>
      </c>
      <c r="M94" s="389" t="str">
        <f t="shared" si="5"/>
        <v/>
      </c>
      <c r="N94" s="388" t="str">
        <f t="shared" si="6"/>
        <v/>
      </c>
      <c r="O94" s="390">
        <f t="shared" si="7"/>
        <v>0</v>
      </c>
      <c r="P94" s="391"/>
      <c r="Q94" s="386"/>
      <c r="R94" s="392"/>
      <c r="S94" s="393"/>
      <c r="T94" s="392"/>
      <c r="U94" s="392"/>
      <c r="V94" s="391"/>
      <c r="W94" s="386"/>
      <c r="X94" s="391"/>
      <c r="Y94" s="386"/>
      <c r="Z94" s="391"/>
      <c r="AA94" s="386"/>
      <c r="AB94" s="392"/>
      <c r="AC94" s="392"/>
      <c r="AD94" s="392"/>
      <c r="AE94" s="392"/>
      <c r="AF94" s="394"/>
      <c r="AG94" s="395"/>
      <c r="AH94" s="391"/>
      <c r="AI94" s="395"/>
      <c r="AJ94" s="391"/>
      <c r="AK94" s="395"/>
      <c r="AL94" s="396"/>
      <c r="AM94" s="391"/>
      <c r="AN94" s="395"/>
      <c r="AO94" s="396"/>
      <c r="AP94" s="391"/>
      <c r="AQ94" s="395"/>
      <c r="AR94" s="396"/>
      <c r="AS94" s="391"/>
      <c r="AT94" s="326"/>
      <c r="AU94" s="326"/>
      <c r="AV94" s="326"/>
      <c r="AW94" s="326"/>
      <c r="AX94" s="326"/>
      <c r="AY94" s="326"/>
      <c r="AZ94" s="326"/>
      <c r="BA94" s="326"/>
      <c r="BB94" s="326"/>
      <c r="BC94" s="326"/>
      <c r="BD94" s="326"/>
      <c r="BE94" s="326"/>
      <c r="BF94" s="326"/>
      <c r="BG94" s="326"/>
      <c r="BH94" s="326"/>
      <c r="BI94" s="326"/>
      <c r="BJ94" s="114"/>
    </row>
    <row r="95" spans="1:62" s="327" customFormat="1">
      <c r="A95" s="516"/>
      <c r="B95" s="383">
        <v>82</v>
      </c>
      <c r="C95" s="521"/>
      <c r="D95" s="384"/>
      <c r="E95" s="385"/>
      <c r="F95" s="583"/>
      <c r="G95" s="583"/>
      <c r="H95" s="581"/>
      <c r="I95" s="386"/>
      <c r="J95" s="387"/>
      <c r="K95" s="386"/>
      <c r="L95" s="388" t="str">
        <f t="shared" si="4"/>
        <v/>
      </c>
      <c r="M95" s="389" t="str">
        <f t="shared" si="5"/>
        <v/>
      </c>
      <c r="N95" s="388" t="str">
        <f t="shared" si="6"/>
        <v/>
      </c>
      <c r="O95" s="390">
        <f t="shared" si="7"/>
        <v>0</v>
      </c>
      <c r="P95" s="391"/>
      <c r="Q95" s="386"/>
      <c r="R95" s="392"/>
      <c r="S95" s="393"/>
      <c r="T95" s="392"/>
      <c r="U95" s="392"/>
      <c r="V95" s="391"/>
      <c r="W95" s="386"/>
      <c r="X95" s="391"/>
      <c r="Y95" s="386"/>
      <c r="Z95" s="391"/>
      <c r="AA95" s="386"/>
      <c r="AB95" s="392"/>
      <c r="AC95" s="392"/>
      <c r="AD95" s="392"/>
      <c r="AE95" s="392"/>
      <c r="AF95" s="394"/>
      <c r="AG95" s="395"/>
      <c r="AH95" s="391"/>
      <c r="AI95" s="395"/>
      <c r="AJ95" s="391"/>
      <c r="AK95" s="395"/>
      <c r="AL95" s="396"/>
      <c r="AM95" s="391"/>
      <c r="AN95" s="395"/>
      <c r="AO95" s="396"/>
      <c r="AP95" s="391"/>
      <c r="AQ95" s="395"/>
      <c r="AR95" s="396"/>
      <c r="AS95" s="391"/>
      <c r="AT95" s="326"/>
      <c r="AU95" s="326"/>
      <c r="AV95" s="326"/>
      <c r="AW95" s="326"/>
      <c r="AX95" s="326"/>
      <c r="AY95" s="326"/>
      <c r="AZ95" s="326"/>
      <c r="BA95" s="326"/>
      <c r="BB95" s="326"/>
      <c r="BC95" s="326"/>
      <c r="BD95" s="326"/>
      <c r="BE95" s="326"/>
      <c r="BF95" s="326"/>
      <c r="BG95" s="326"/>
      <c r="BH95" s="326"/>
      <c r="BI95" s="326"/>
      <c r="BJ95" s="114"/>
    </row>
    <row r="96" spans="1:62" s="327" customFormat="1">
      <c r="A96" s="516"/>
      <c r="B96" s="383">
        <v>83</v>
      </c>
      <c r="C96" s="521"/>
      <c r="D96" s="384"/>
      <c r="E96" s="385"/>
      <c r="F96" s="583"/>
      <c r="G96" s="583"/>
      <c r="H96" s="581"/>
      <c r="I96" s="386"/>
      <c r="J96" s="387"/>
      <c r="K96" s="386"/>
      <c r="L96" s="388" t="str">
        <f t="shared" si="4"/>
        <v/>
      </c>
      <c r="M96" s="389" t="str">
        <f t="shared" si="5"/>
        <v/>
      </c>
      <c r="N96" s="388" t="str">
        <f t="shared" si="6"/>
        <v/>
      </c>
      <c r="O96" s="390">
        <f t="shared" si="7"/>
        <v>0</v>
      </c>
      <c r="P96" s="391"/>
      <c r="Q96" s="386"/>
      <c r="R96" s="392"/>
      <c r="S96" s="393"/>
      <c r="T96" s="392"/>
      <c r="U96" s="392"/>
      <c r="V96" s="391"/>
      <c r="W96" s="386"/>
      <c r="X96" s="391"/>
      <c r="Y96" s="386"/>
      <c r="Z96" s="391"/>
      <c r="AA96" s="386"/>
      <c r="AB96" s="392"/>
      <c r="AC96" s="392"/>
      <c r="AD96" s="392"/>
      <c r="AE96" s="392"/>
      <c r="AF96" s="394"/>
      <c r="AG96" s="395"/>
      <c r="AH96" s="391"/>
      <c r="AI96" s="395"/>
      <c r="AJ96" s="391"/>
      <c r="AK96" s="395"/>
      <c r="AL96" s="396"/>
      <c r="AM96" s="391"/>
      <c r="AN96" s="395"/>
      <c r="AO96" s="396"/>
      <c r="AP96" s="391"/>
      <c r="AQ96" s="395"/>
      <c r="AR96" s="396"/>
      <c r="AS96" s="391"/>
      <c r="AT96" s="326"/>
      <c r="AU96" s="326"/>
      <c r="AV96" s="326"/>
      <c r="AW96" s="326"/>
      <c r="AX96" s="326"/>
      <c r="AY96" s="326"/>
      <c r="AZ96" s="326"/>
      <c r="BA96" s="326"/>
      <c r="BB96" s="326"/>
      <c r="BC96" s="326"/>
      <c r="BD96" s="326"/>
      <c r="BE96" s="326"/>
      <c r="BF96" s="326"/>
      <c r="BG96" s="326"/>
      <c r="BH96" s="326"/>
      <c r="BI96" s="326"/>
      <c r="BJ96" s="114"/>
    </row>
    <row r="97" spans="1:62" s="327" customFormat="1">
      <c r="A97" s="516"/>
      <c r="B97" s="383">
        <v>84</v>
      </c>
      <c r="C97" s="521"/>
      <c r="D97" s="384"/>
      <c r="E97" s="385"/>
      <c r="F97" s="583"/>
      <c r="G97" s="583"/>
      <c r="H97" s="581"/>
      <c r="I97" s="386"/>
      <c r="J97" s="387"/>
      <c r="K97" s="386"/>
      <c r="L97" s="388" t="str">
        <f t="shared" si="4"/>
        <v/>
      </c>
      <c r="M97" s="389" t="str">
        <f t="shared" si="5"/>
        <v/>
      </c>
      <c r="N97" s="388" t="str">
        <f t="shared" si="6"/>
        <v/>
      </c>
      <c r="O97" s="390">
        <f t="shared" si="7"/>
        <v>0</v>
      </c>
      <c r="P97" s="391"/>
      <c r="Q97" s="386"/>
      <c r="R97" s="392"/>
      <c r="S97" s="393"/>
      <c r="T97" s="392"/>
      <c r="U97" s="392"/>
      <c r="V97" s="391"/>
      <c r="W97" s="386"/>
      <c r="X97" s="391"/>
      <c r="Y97" s="386"/>
      <c r="Z97" s="391"/>
      <c r="AA97" s="386"/>
      <c r="AB97" s="392"/>
      <c r="AC97" s="392"/>
      <c r="AD97" s="392"/>
      <c r="AE97" s="392"/>
      <c r="AF97" s="394"/>
      <c r="AG97" s="395"/>
      <c r="AH97" s="391"/>
      <c r="AI97" s="395"/>
      <c r="AJ97" s="391"/>
      <c r="AK97" s="395"/>
      <c r="AL97" s="396"/>
      <c r="AM97" s="391"/>
      <c r="AN97" s="395"/>
      <c r="AO97" s="396"/>
      <c r="AP97" s="391"/>
      <c r="AQ97" s="395"/>
      <c r="AR97" s="396"/>
      <c r="AS97" s="391"/>
      <c r="AT97" s="326"/>
      <c r="AU97" s="326"/>
      <c r="AV97" s="326"/>
      <c r="AW97" s="326"/>
      <c r="AX97" s="326"/>
      <c r="AY97" s="326"/>
      <c r="AZ97" s="326"/>
      <c r="BA97" s="326"/>
      <c r="BB97" s="326"/>
      <c r="BC97" s="326"/>
      <c r="BD97" s="326"/>
      <c r="BE97" s="326"/>
      <c r="BF97" s="326"/>
      <c r="BG97" s="326"/>
      <c r="BH97" s="326"/>
      <c r="BI97" s="326"/>
      <c r="BJ97" s="114"/>
    </row>
    <row r="98" spans="1:62" s="327" customFormat="1">
      <c r="A98" s="516"/>
      <c r="B98" s="383">
        <v>85</v>
      </c>
      <c r="C98" s="521"/>
      <c r="D98" s="384"/>
      <c r="E98" s="385"/>
      <c r="F98" s="583"/>
      <c r="G98" s="583"/>
      <c r="H98" s="581"/>
      <c r="I98" s="386"/>
      <c r="J98" s="387"/>
      <c r="K98" s="386"/>
      <c r="L98" s="388" t="str">
        <f t="shared" si="4"/>
        <v/>
      </c>
      <c r="M98" s="389" t="str">
        <f t="shared" si="5"/>
        <v/>
      </c>
      <c r="N98" s="388" t="str">
        <f t="shared" si="6"/>
        <v/>
      </c>
      <c r="O98" s="390">
        <f t="shared" si="7"/>
        <v>0</v>
      </c>
      <c r="P98" s="391"/>
      <c r="Q98" s="386"/>
      <c r="R98" s="392"/>
      <c r="S98" s="393"/>
      <c r="T98" s="392"/>
      <c r="U98" s="392"/>
      <c r="V98" s="391"/>
      <c r="W98" s="386"/>
      <c r="X98" s="391"/>
      <c r="Y98" s="386"/>
      <c r="Z98" s="391"/>
      <c r="AA98" s="386"/>
      <c r="AB98" s="392"/>
      <c r="AC98" s="392"/>
      <c r="AD98" s="392"/>
      <c r="AE98" s="392"/>
      <c r="AF98" s="394"/>
      <c r="AG98" s="395"/>
      <c r="AH98" s="391"/>
      <c r="AI98" s="395"/>
      <c r="AJ98" s="391"/>
      <c r="AK98" s="395"/>
      <c r="AL98" s="396"/>
      <c r="AM98" s="391"/>
      <c r="AN98" s="395"/>
      <c r="AO98" s="396"/>
      <c r="AP98" s="391"/>
      <c r="AQ98" s="395"/>
      <c r="AR98" s="396"/>
      <c r="AS98" s="391"/>
      <c r="AT98" s="326"/>
      <c r="AU98" s="326"/>
      <c r="AV98" s="326"/>
      <c r="AW98" s="326"/>
      <c r="AX98" s="326"/>
      <c r="AY98" s="326"/>
      <c r="AZ98" s="326"/>
      <c r="BA98" s="326"/>
      <c r="BB98" s="326"/>
      <c r="BC98" s="326"/>
      <c r="BD98" s="326"/>
      <c r="BE98" s="326"/>
      <c r="BF98" s="326"/>
      <c r="BG98" s="326"/>
      <c r="BH98" s="326"/>
      <c r="BI98" s="326"/>
      <c r="BJ98" s="114"/>
    </row>
    <row r="99" spans="1:62" s="327" customFormat="1">
      <c r="A99" s="516"/>
      <c r="B99" s="383">
        <v>86</v>
      </c>
      <c r="C99" s="521"/>
      <c r="D99" s="384"/>
      <c r="E99" s="385"/>
      <c r="F99" s="583"/>
      <c r="G99" s="583"/>
      <c r="H99" s="581"/>
      <c r="I99" s="386"/>
      <c r="J99" s="387"/>
      <c r="K99" s="386"/>
      <c r="L99" s="388" t="str">
        <f t="shared" si="4"/>
        <v/>
      </c>
      <c r="M99" s="389" t="str">
        <f t="shared" si="5"/>
        <v/>
      </c>
      <c r="N99" s="388" t="str">
        <f t="shared" si="6"/>
        <v/>
      </c>
      <c r="O99" s="390">
        <f t="shared" si="7"/>
        <v>0</v>
      </c>
      <c r="P99" s="391"/>
      <c r="Q99" s="386"/>
      <c r="R99" s="392"/>
      <c r="S99" s="393"/>
      <c r="T99" s="392"/>
      <c r="U99" s="392"/>
      <c r="V99" s="391"/>
      <c r="W99" s="386"/>
      <c r="X99" s="391"/>
      <c r="Y99" s="386"/>
      <c r="Z99" s="391"/>
      <c r="AA99" s="386"/>
      <c r="AB99" s="392"/>
      <c r="AC99" s="392"/>
      <c r="AD99" s="392"/>
      <c r="AE99" s="392"/>
      <c r="AF99" s="394"/>
      <c r="AG99" s="395"/>
      <c r="AH99" s="391"/>
      <c r="AI99" s="395"/>
      <c r="AJ99" s="391"/>
      <c r="AK99" s="395"/>
      <c r="AL99" s="396"/>
      <c r="AM99" s="391"/>
      <c r="AN99" s="395"/>
      <c r="AO99" s="396"/>
      <c r="AP99" s="391"/>
      <c r="AQ99" s="395"/>
      <c r="AR99" s="396"/>
      <c r="AS99" s="391"/>
      <c r="AT99" s="326"/>
      <c r="AU99" s="326"/>
      <c r="AV99" s="326"/>
      <c r="AW99" s="326"/>
      <c r="AX99" s="326"/>
      <c r="AY99" s="326"/>
      <c r="AZ99" s="326"/>
      <c r="BA99" s="326"/>
      <c r="BB99" s="326"/>
      <c r="BC99" s="326"/>
      <c r="BD99" s="326"/>
      <c r="BE99" s="326"/>
      <c r="BF99" s="326"/>
      <c r="BG99" s="326"/>
      <c r="BH99" s="326"/>
      <c r="BI99" s="326"/>
      <c r="BJ99" s="114"/>
    </row>
    <row r="100" spans="1:62" s="327" customFormat="1">
      <c r="A100" s="516"/>
      <c r="B100" s="383">
        <v>87</v>
      </c>
      <c r="C100" s="521"/>
      <c r="D100" s="384"/>
      <c r="E100" s="385"/>
      <c r="F100" s="583"/>
      <c r="G100" s="583"/>
      <c r="H100" s="581"/>
      <c r="I100" s="386"/>
      <c r="J100" s="387"/>
      <c r="K100" s="386"/>
      <c r="L100" s="388" t="str">
        <f t="shared" si="4"/>
        <v/>
      </c>
      <c r="M100" s="389" t="str">
        <f t="shared" si="5"/>
        <v/>
      </c>
      <c r="N100" s="388" t="str">
        <f t="shared" si="6"/>
        <v/>
      </c>
      <c r="O100" s="390">
        <f t="shared" si="7"/>
        <v>0</v>
      </c>
      <c r="P100" s="391"/>
      <c r="Q100" s="386"/>
      <c r="R100" s="392"/>
      <c r="S100" s="393"/>
      <c r="T100" s="392"/>
      <c r="U100" s="392"/>
      <c r="V100" s="391"/>
      <c r="W100" s="386"/>
      <c r="X100" s="391"/>
      <c r="Y100" s="386"/>
      <c r="Z100" s="391"/>
      <c r="AA100" s="386"/>
      <c r="AB100" s="392"/>
      <c r="AC100" s="392"/>
      <c r="AD100" s="392"/>
      <c r="AE100" s="392"/>
      <c r="AF100" s="394"/>
      <c r="AG100" s="395"/>
      <c r="AH100" s="391"/>
      <c r="AI100" s="395"/>
      <c r="AJ100" s="391"/>
      <c r="AK100" s="395"/>
      <c r="AL100" s="396"/>
      <c r="AM100" s="391"/>
      <c r="AN100" s="395"/>
      <c r="AO100" s="396"/>
      <c r="AP100" s="391"/>
      <c r="AQ100" s="395"/>
      <c r="AR100" s="396"/>
      <c r="AS100" s="391"/>
      <c r="AT100" s="326"/>
      <c r="AU100" s="326"/>
      <c r="AV100" s="326"/>
      <c r="AW100" s="326"/>
      <c r="AX100" s="326"/>
      <c r="AY100" s="326"/>
      <c r="AZ100" s="326"/>
      <c r="BA100" s="326"/>
      <c r="BB100" s="326"/>
      <c r="BC100" s="326"/>
      <c r="BD100" s="326"/>
      <c r="BE100" s="326"/>
      <c r="BF100" s="326"/>
      <c r="BG100" s="326"/>
      <c r="BH100" s="326"/>
      <c r="BI100" s="326"/>
      <c r="BJ100" s="114"/>
    </row>
    <row r="101" spans="1:62" s="327" customFormat="1">
      <c r="A101" s="516"/>
      <c r="B101" s="383">
        <v>88</v>
      </c>
      <c r="C101" s="521"/>
      <c r="D101" s="384"/>
      <c r="E101" s="385"/>
      <c r="F101" s="583"/>
      <c r="G101" s="583"/>
      <c r="H101" s="581"/>
      <c r="I101" s="386"/>
      <c r="J101" s="387"/>
      <c r="K101" s="386"/>
      <c r="L101" s="388" t="str">
        <f t="shared" si="4"/>
        <v/>
      </c>
      <c r="M101" s="389" t="str">
        <f t="shared" si="5"/>
        <v/>
      </c>
      <c r="N101" s="388" t="str">
        <f t="shared" si="6"/>
        <v/>
      </c>
      <c r="O101" s="390">
        <f t="shared" si="7"/>
        <v>0</v>
      </c>
      <c r="P101" s="391"/>
      <c r="Q101" s="386"/>
      <c r="R101" s="392"/>
      <c r="S101" s="393"/>
      <c r="T101" s="392"/>
      <c r="U101" s="392"/>
      <c r="V101" s="391"/>
      <c r="W101" s="386"/>
      <c r="X101" s="391"/>
      <c r="Y101" s="386"/>
      <c r="Z101" s="391"/>
      <c r="AA101" s="386"/>
      <c r="AB101" s="392"/>
      <c r="AC101" s="392"/>
      <c r="AD101" s="392"/>
      <c r="AE101" s="392"/>
      <c r="AF101" s="394"/>
      <c r="AG101" s="395"/>
      <c r="AH101" s="391"/>
      <c r="AI101" s="395"/>
      <c r="AJ101" s="391"/>
      <c r="AK101" s="395"/>
      <c r="AL101" s="396"/>
      <c r="AM101" s="391"/>
      <c r="AN101" s="395"/>
      <c r="AO101" s="396"/>
      <c r="AP101" s="391"/>
      <c r="AQ101" s="395"/>
      <c r="AR101" s="396"/>
      <c r="AS101" s="391"/>
      <c r="AT101" s="326"/>
      <c r="AU101" s="326"/>
      <c r="AV101" s="326"/>
      <c r="AW101" s="326"/>
      <c r="AX101" s="326"/>
      <c r="AY101" s="326"/>
      <c r="AZ101" s="326"/>
      <c r="BA101" s="326"/>
      <c r="BB101" s="326"/>
      <c r="BC101" s="326"/>
      <c r="BD101" s="326"/>
      <c r="BE101" s="326"/>
      <c r="BF101" s="326"/>
      <c r="BG101" s="326"/>
      <c r="BH101" s="326"/>
      <c r="BI101" s="326"/>
      <c r="BJ101" s="114"/>
    </row>
    <row r="102" spans="1:62" s="327" customFormat="1">
      <c r="A102" s="516"/>
      <c r="B102" s="383">
        <v>89</v>
      </c>
      <c r="C102" s="521"/>
      <c r="D102" s="384"/>
      <c r="E102" s="385"/>
      <c r="F102" s="583"/>
      <c r="G102" s="583"/>
      <c r="H102" s="581"/>
      <c r="I102" s="386"/>
      <c r="J102" s="387"/>
      <c r="K102" s="386"/>
      <c r="L102" s="388" t="str">
        <f t="shared" si="4"/>
        <v/>
      </c>
      <c r="M102" s="389" t="str">
        <f t="shared" si="5"/>
        <v/>
      </c>
      <c r="N102" s="388" t="str">
        <f t="shared" si="6"/>
        <v/>
      </c>
      <c r="O102" s="390">
        <f t="shared" si="7"/>
        <v>0</v>
      </c>
      <c r="P102" s="391"/>
      <c r="Q102" s="386"/>
      <c r="R102" s="392"/>
      <c r="S102" s="393"/>
      <c r="T102" s="392"/>
      <c r="U102" s="392"/>
      <c r="V102" s="391"/>
      <c r="W102" s="386"/>
      <c r="X102" s="391"/>
      <c r="Y102" s="386"/>
      <c r="Z102" s="391"/>
      <c r="AA102" s="386"/>
      <c r="AB102" s="392"/>
      <c r="AC102" s="392"/>
      <c r="AD102" s="392"/>
      <c r="AE102" s="392"/>
      <c r="AF102" s="394"/>
      <c r="AG102" s="395"/>
      <c r="AH102" s="391"/>
      <c r="AI102" s="395"/>
      <c r="AJ102" s="391"/>
      <c r="AK102" s="395"/>
      <c r="AL102" s="396"/>
      <c r="AM102" s="391"/>
      <c r="AN102" s="395"/>
      <c r="AO102" s="396"/>
      <c r="AP102" s="391"/>
      <c r="AQ102" s="395"/>
      <c r="AR102" s="396"/>
      <c r="AS102" s="391"/>
      <c r="AT102" s="326"/>
      <c r="AU102" s="326"/>
      <c r="AV102" s="326"/>
      <c r="AW102" s="326"/>
      <c r="AX102" s="326"/>
      <c r="AY102" s="326"/>
      <c r="AZ102" s="326"/>
      <c r="BA102" s="326"/>
      <c r="BB102" s="326"/>
      <c r="BC102" s="326"/>
      <c r="BD102" s="326"/>
      <c r="BE102" s="326"/>
      <c r="BF102" s="326"/>
      <c r="BG102" s="326"/>
      <c r="BH102" s="326"/>
      <c r="BI102" s="326"/>
      <c r="BJ102" s="114"/>
    </row>
    <row r="103" spans="1:62" s="327" customFormat="1">
      <c r="A103" s="516"/>
      <c r="B103" s="383">
        <v>90</v>
      </c>
      <c r="C103" s="521"/>
      <c r="D103" s="384"/>
      <c r="E103" s="385"/>
      <c r="F103" s="583"/>
      <c r="G103" s="583"/>
      <c r="H103" s="581"/>
      <c r="I103" s="386"/>
      <c r="J103" s="387"/>
      <c r="K103" s="386"/>
      <c r="L103" s="388" t="str">
        <f t="shared" si="4"/>
        <v/>
      </c>
      <c r="M103" s="389" t="str">
        <f t="shared" si="5"/>
        <v/>
      </c>
      <c r="N103" s="388" t="str">
        <f t="shared" si="6"/>
        <v/>
      </c>
      <c r="O103" s="390">
        <f t="shared" si="7"/>
        <v>0</v>
      </c>
      <c r="P103" s="391"/>
      <c r="Q103" s="386"/>
      <c r="R103" s="392"/>
      <c r="S103" s="393"/>
      <c r="T103" s="392"/>
      <c r="U103" s="392"/>
      <c r="V103" s="391"/>
      <c r="W103" s="386"/>
      <c r="X103" s="391"/>
      <c r="Y103" s="386"/>
      <c r="Z103" s="391"/>
      <c r="AA103" s="386"/>
      <c r="AB103" s="392"/>
      <c r="AC103" s="392"/>
      <c r="AD103" s="392"/>
      <c r="AE103" s="392"/>
      <c r="AF103" s="394"/>
      <c r="AG103" s="395"/>
      <c r="AH103" s="391"/>
      <c r="AI103" s="395"/>
      <c r="AJ103" s="391"/>
      <c r="AK103" s="395"/>
      <c r="AL103" s="396"/>
      <c r="AM103" s="391"/>
      <c r="AN103" s="395"/>
      <c r="AO103" s="396"/>
      <c r="AP103" s="391"/>
      <c r="AQ103" s="395"/>
      <c r="AR103" s="396"/>
      <c r="AS103" s="391"/>
      <c r="AT103" s="326"/>
      <c r="AU103" s="326"/>
      <c r="AV103" s="326"/>
      <c r="AW103" s="326"/>
      <c r="AX103" s="326"/>
      <c r="AY103" s="326"/>
      <c r="AZ103" s="326"/>
      <c r="BA103" s="326"/>
      <c r="BB103" s="326"/>
      <c r="BC103" s="326"/>
      <c r="BD103" s="326"/>
      <c r="BE103" s="326"/>
      <c r="BF103" s="326"/>
      <c r="BG103" s="326"/>
      <c r="BH103" s="326"/>
      <c r="BI103" s="326"/>
      <c r="BJ103" s="114"/>
    </row>
    <row r="104" spans="1:62" s="327" customFormat="1">
      <c r="A104" s="516"/>
      <c r="B104" s="383">
        <v>91</v>
      </c>
      <c r="C104" s="521"/>
      <c r="D104" s="384"/>
      <c r="E104" s="385"/>
      <c r="F104" s="583"/>
      <c r="G104" s="583"/>
      <c r="H104" s="581"/>
      <c r="I104" s="386"/>
      <c r="J104" s="387"/>
      <c r="K104" s="386"/>
      <c r="L104" s="388" t="str">
        <f t="shared" si="4"/>
        <v/>
      </c>
      <c r="M104" s="389" t="str">
        <f t="shared" si="5"/>
        <v/>
      </c>
      <c r="N104" s="388" t="str">
        <f t="shared" si="6"/>
        <v/>
      </c>
      <c r="O104" s="390">
        <f t="shared" si="7"/>
        <v>0</v>
      </c>
      <c r="P104" s="391"/>
      <c r="Q104" s="386"/>
      <c r="R104" s="392"/>
      <c r="S104" s="393"/>
      <c r="T104" s="392"/>
      <c r="U104" s="392"/>
      <c r="V104" s="391"/>
      <c r="W104" s="386"/>
      <c r="X104" s="391"/>
      <c r="Y104" s="386"/>
      <c r="Z104" s="391"/>
      <c r="AA104" s="386"/>
      <c r="AB104" s="392"/>
      <c r="AC104" s="392"/>
      <c r="AD104" s="392"/>
      <c r="AE104" s="392"/>
      <c r="AF104" s="394"/>
      <c r="AG104" s="395"/>
      <c r="AH104" s="391"/>
      <c r="AI104" s="395"/>
      <c r="AJ104" s="391"/>
      <c r="AK104" s="395"/>
      <c r="AL104" s="396"/>
      <c r="AM104" s="391"/>
      <c r="AN104" s="395"/>
      <c r="AO104" s="396"/>
      <c r="AP104" s="391"/>
      <c r="AQ104" s="395"/>
      <c r="AR104" s="396"/>
      <c r="AS104" s="391"/>
      <c r="AT104" s="326"/>
      <c r="AU104" s="326"/>
      <c r="AV104" s="326"/>
      <c r="AW104" s="326"/>
      <c r="AX104" s="326"/>
      <c r="AY104" s="326"/>
      <c r="AZ104" s="326"/>
      <c r="BA104" s="326"/>
      <c r="BB104" s="326"/>
      <c r="BC104" s="326"/>
      <c r="BD104" s="326"/>
      <c r="BE104" s="326"/>
      <c r="BF104" s="326"/>
      <c r="BG104" s="326"/>
      <c r="BH104" s="326"/>
      <c r="BI104" s="326"/>
      <c r="BJ104" s="114"/>
    </row>
    <row r="105" spans="1:62" s="327" customFormat="1">
      <c r="A105" s="516"/>
      <c r="B105" s="383">
        <v>92</v>
      </c>
      <c r="C105" s="521"/>
      <c r="D105" s="384"/>
      <c r="E105" s="385"/>
      <c r="F105" s="583"/>
      <c r="G105" s="583"/>
      <c r="H105" s="581"/>
      <c r="I105" s="386"/>
      <c r="J105" s="387"/>
      <c r="K105" s="386"/>
      <c r="L105" s="388" t="str">
        <f t="shared" si="4"/>
        <v/>
      </c>
      <c r="M105" s="389" t="str">
        <f t="shared" si="5"/>
        <v/>
      </c>
      <c r="N105" s="388" t="str">
        <f t="shared" si="6"/>
        <v/>
      </c>
      <c r="O105" s="390">
        <f t="shared" si="7"/>
        <v>0</v>
      </c>
      <c r="P105" s="391"/>
      <c r="Q105" s="386"/>
      <c r="R105" s="392"/>
      <c r="S105" s="393"/>
      <c r="T105" s="392"/>
      <c r="U105" s="392"/>
      <c r="V105" s="391"/>
      <c r="W105" s="386"/>
      <c r="X105" s="391"/>
      <c r="Y105" s="386"/>
      <c r="Z105" s="391"/>
      <c r="AA105" s="386"/>
      <c r="AB105" s="392"/>
      <c r="AC105" s="392"/>
      <c r="AD105" s="392"/>
      <c r="AE105" s="392"/>
      <c r="AF105" s="394"/>
      <c r="AG105" s="395"/>
      <c r="AH105" s="391"/>
      <c r="AI105" s="395"/>
      <c r="AJ105" s="391"/>
      <c r="AK105" s="395"/>
      <c r="AL105" s="396"/>
      <c r="AM105" s="391"/>
      <c r="AN105" s="395"/>
      <c r="AO105" s="396"/>
      <c r="AP105" s="391"/>
      <c r="AQ105" s="395"/>
      <c r="AR105" s="396"/>
      <c r="AS105" s="391"/>
      <c r="AT105" s="326"/>
      <c r="AU105" s="326"/>
      <c r="AV105" s="326"/>
      <c r="AW105" s="326"/>
      <c r="AX105" s="326"/>
      <c r="AY105" s="326"/>
      <c r="AZ105" s="326"/>
      <c r="BA105" s="326"/>
      <c r="BB105" s="326"/>
      <c r="BC105" s="326"/>
      <c r="BD105" s="326"/>
      <c r="BE105" s="326"/>
      <c r="BF105" s="326"/>
      <c r="BG105" s="326"/>
      <c r="BH105" s="326"/>
      <c r="BI105" s="326"/>
      <c r="BJ105" s="114"/>
    </row>
    <row r="106" spans="1:62" s="327" customFormat="1">
      <c r="A106" s="516"/>
      <c r="B106" s="383">
        <v>93</v>
      </c>
      <c r="C106" s="521"/>
      <c r="D106" s="384"/>
      <c r="E106" s="385"/>
      <c r="F106" s="583"/>
      <c r="G106" s="583"/>
      <c r="H106" s="581"/>
      <c r="I106" s="386"/>
      <c r="J106" s="387"/>
      <c r="K106" s="386"/>
      <c r="L106" s="388" t="str">
        <f t="shared" si="4"/>
        <v/>
      </c>
      <c r="M106" s="389" t="str">
        <f t="shared" si="5"/>
        <v/>
      </c>
      <c r="N106" s="388" t="str">
        <f t="shared" si="6"/>
        <v/>
      </c>
      <c r="O106" s="390">
        <f t="shared" si="7"/>
        <v>0</v>
      </c>
      <c r="P106" s="391"/>
      <c r="Q106" s="386"/>
      <c r="R106" s="392"/>
      <c r="S106" s="393"/>
      <c r="T106" s="392"/>
      <c r="U106" s="392"/>
      <c r="V106" s="391"/>
      <c r="W106" s="386"/>
      <c r="X106" s="391"/>
      <c r="Y106" s="386"/>
      <c r="Z106" s="391"/>
      <c r="AA106" s="386"/>
      <c r="AB106" s="392"/>
      <c r="AC106" s="392"/>
      <c r="AD106" s="392"/>
      <c r="AE106" s="392"/>
      <c r="AF106" s="394"/>
      <c r="AG106" s="395"/>
      <c r="AH106" s="391"/>
      <c r="AI106" s="395"/>
      <c r="AJ106" s="391"/>
      <c r="AK106" s="395"/>
      <c r="AL106" s="396"/>
      <c r="AM106" s="391"/>
      <c r="AN106" s="395"/>
      <c r="AO106" s="396"/>
      <c r="AP106" s="391"/>
      <c r="AQ106" s="395"/>
      <c r="AR106" s="396"/>
      <c r="AS106" s="391"/>
      <c r="AT106" s="326"/>
      <c r="AU106" s="326"/>
      <c r="AV106" s="326"/>
      <c r="AW106" s="326"/>
      <c r="AX106" s="326"/>
      <c r="AY106" s="326"/>
      <c r="AZ106" s="326"/>
      <c r="BA106" s="326"/>
      <c r="BB106" s="326"/>
      <c r="BC106" s="326"/>
      <c r="BD106" s="326"/>
      <c r="BE106" s="326"/>
      <c r="BF106" s="326"/>
      <c r="BG106" s="326"/>
      <c r="BH106" s="326"/>
      <c r="BI106" s="326"/>
      <c r="BJ106" s="114"/>
    </row>
    <row r="107" spans="1:62" s="327" customFormat="1">
      <c r="A107" s="516"/>
      <c r="B107" s="383">
        <v>94</v>
      </c>
      <c r="C107" s="521"/>
      <c r="D107" s="384"/>
      <c r="E107" s="385"/>
      <c r="F107" s="583"/>
      <c r="G107" s="583"/>
      <c r="H107" s="581"/>
      <c r="I107" s="386"/>
      <c r="J107" s="387"/>
      <c r="K107" s="386"/>
      <c r="L107" s="388" t="str">
        <f t="shared" si="4"/>
        <v/>
      </c>
      <c r="M107" s="389" t="str">
        <f t="shared" si="5"/>
        <v/>
      </c>
      <c r="N107" s="388" t="str">
        <f t="shared" si="6"/>
        <v/>
      </c>
      <c r="O107" s="390">
        <f t="shared" si="7"/>
        <v>0</v>
      </c>
      <c r="P107" s="391"/>
      <c r="Q107" s="386"/>
      <c r="R107" s="392"/>
      <c r="S107" s="393"/>
      <c r="T107" s="392"/>
      <c r="U107" s="392"/>
      <c r="V107" s="391"/>
      <c r="W107" s="386"/>
      <c r="X107" s="391"/>
      <c r="Y107" s="386"/>
      <c r="Z107" s="391"/>
      <c r="AA107" s="386"/>
      <c r="AB107" s="392"/>
      <c r="AC107" s="392"/>
      <c r="AD107" s="392"/>
      <c r="AE107" s="392"/>
      <c r="AF107" s="394"/>
      <c r="AG107" s="395"/>
      <c r="AH107" s="391"/>
      <c r="AI107" s="395"/>
      <c r="AJ107" s="391"/>
      <c r="AK107" s="395"/>
      <c r="AL107" s="396"/>
      <c r="AM107" s="391"/>
      <c r="AN107" s="395"/>
      <c r="AO107" s="396"/>
      <c r="AP107" s="391"/>
      <c r="AQ107" s="395"/>
      <c r="AR107" s="396"/>
      <c r="AS107" s="391"/>
      <c r="AT107" s="326"/>
      <c r="AU107" s="326"/>
      <c r="AV107" s="326"/>
      <c r="AW107" s="326"/>
      <c r="AX107" s="326"/>
      <c r="AY107" s="326"/>
      <c r="AZ107" s="326"/>
      <c r="BA107" s="326"/>
      <c r="BB107" s="326"/>
      <c r="BC107" s="326"/>
      <c r="BD107" s="326"/>
      <c r="BE107" s="326"/>
      <c r="BF107" s="326"/>
      <c r="BG107" s="326"/>
      <c r="BH107" s="326"/>
      <c r="BI107" s="326"/>
      <c r="BJ107" s="114"/>
    </row>
    <row r="108" spans="1:62" s="327" customFormat="1">
      <c r="A108" s="516"/>
      <c r="B108" s="383">
        <v>95</v>
      </c>
      <c r="C108" s="521"/>
      <c r="D108" s="384"/>
      <c r="E108" s="385"/>
      <c r="F108" s="583"/>
      <c r="G108" s="583"/>
      <c r="H108" s="581"/>
      <c r="I108" s="386"/>
      <c r="J108" s="387"/>
      <c r="K108" s="386"/>
      <c r="L108" s="388" t="str">
        <f t="shared" si="4"/>
        <v/>
      </c>
      <c r="M108" s="389" t="str">
        <f t="shared" si="5"/>
        <v/>
      </c>
      <c r="N108" s="388" t="str">
        <f t="shared" si="6"/>
        <v/>
      </c>
      <c r="O108" s="390">
        <f t="shared" si="7"/>
        <v>0</v>
      </c>
      <c r="P108" s="391"/>
      <c r="Q108" s="386"/>
      <c r="R108" s="392"/>
      <c r="S108" s="393"/>
      <c r="T108" s="392"/>
      <c r="U108" s="392"/>
      <c r="V108" s="391"/>
      <c r="W108" s="386"/>
      <c r="X108" s="391"/>
      <c r="Y108" s="386"/>
      <c r="Z108" s="391"/>
      <c r="AA108" s="386"/>
      <c r="AB108" s="392"/>
      <c r="AC108" s="392"/>
      <c r="AD108" s="392"/>
      <c r="AE108" s="392"/>
      <c r="AF108" s="394"/>
      <c r="AG108" s="395"/>
      <c r="AH108" s="391"/>
      <c r="AI108" s="395"/>
      <c r="AJ108" s="391"/>
      <c r="AK108" s="395"/>
      <c r="AL108" s="396"/>
      <c r="AM108" s="391"/>
      <c r="AN108" s="395"/>
      <c r="AO108" s="396"/>
      <c r="AP108" s="391"/>
      <c r="AQ108" s="395"/>
      <c r="AR108" s="396"/>
      <c r="AS108" s="391"/>
      <c r="AT108" s="326"/>
      <c r="AU108" s="326"/>
      <c r="AV108" s="326"/>
      <c r="AW108" s="326"/>
      <c r="AX108" s="326"/>
      <c r="AY108" s="326"/>
      <c r="AZ108" s="326"/>
      <c r="BA108" s="326"/>
      <c r="BB108" s="326"/>
      <c r="BC108" s="326"/>
      <c r="BD108" s="326"/>
      <c r="BE108" s="326"/>
      <c r="BF108" s="326"/>
      <c r="BG108" s="326"/>
      <c r="BH108" s="326"/>
      <c r="BI108" s="326"/>
      <c r="BJ108" s="114"/>
    </row>
    <row r="109" spans="1:62" s="327" customFormat="1">
      <c r="A109" s="516"/>
      <c r="B109" s="383">
        <v>96</v>
      </c>
      <c r="C109" s="521"/>
      <c r="D109" s="384"/>
      <c r="E109" s="385"/>
      <c r="F109" s="583"/>
      <c r="G109" s="583"/>
      <c r="H109" s="581"/>
      <c r="I109" s="386"/>
      <c r="J109" s="387"/>
      <c r="K109" s="386"/>
      <c r="L109" s="388" t="str">
        <f t="shared" si="4"/>
        <v/>
      </c>
      <c r="M109" s="389" t="str">
        <f t="shared" si="5"/>
        <v/>
      </c>
      <c r="N109" s="388" t="str">
        <f t="shared" si="6"/>
        <v/>
      </c>
      <c r="O109" s="390">
        <f t="shared" si="7"/>
        <v>0</v>
      </c>
      <c r="P109" s="391"/>
      <c r="Q109" s="386"/>
      <c r="R109" s="392"/>
      <c r="S109" s="393"/>
      <c r="T109" s="392"/>
      <c r="U109" s="392"/>
      <c r="V109" s="391"/>
      <c r="W109" s="386"/>
      <c r="X109" s="391"/>
      <c r="Y109" s="386"/>
      <c r="Z109" s="391"/>
      <c r="AA109" s="386"/>
      <c r="AB109" s="392"/>
      <c r="AC109" s="392"/>
      <c r="AD109" s="392"/>
      <c r="AE109" s="392"/>
      <c r="AF109" s="394"/>
      <c r="AG109" s="395"/>
      <c r="AH109" s="391"/>
      <c r="AI109" s="395"/>
      <c r="AJ109" s="391"/>
      <c r="AK109" s="395"/>
      <c r="AL109" s="396"/>
      <c r="AM109" s="391"/>
      <c r="AN109" s="395"/>
      <c r="AO109" s="396"/>
      <c r="AP109" s="391"/>
      <c r="AQ109" s="395"/>
      <c r="AR109" s="396"/>
      <c r="AS109" s="391"/>
      <c r="AT109" s="326"/>
      <c r="AU109" s="326"/>
      <c r="AV109" s="326"/>
      <c r="AW109" s="326"/>
      <c r="AX109" s="326"/>
      <c r="AY109" s="326"/>
      <c r="AZ109" s="326"/>
      <c r="BA109" s="326"/>
      <c r="BB109" s="326"/>
      <c r="BC109" s="326"/>
      <c r="BD109" s="326"/>
      <c r="BE109" s="326"/>
      <c r="BF109" s="326"/>
      <c r="BG109" s="326"/>
      <c r="BH109" s="326"/>
      <c r="BI109" s="326"/>
      <c r="BJ109" s="114"/>
    </row>
    <row r="110" spans="1:62" s="327" customFormat="1">
      <c r="A110" s="516"/>
      <c r="B110" s="383">
        <v>97</v>
      </c>
      <c r="C110" s="521"/>
      <c r="D110" s="384"/>
      <c r="E110" s="385"/>
      <c r="F110" s="583"/>
      <c r="G110" s="583"/>
      <c r="H110" s="581"/>
      <c r="I110" s="386"/>
      <c r="J110" s="387"/>
      <c r="K110" s="386"/>
      <c r="L110" s="388" t="str">
        <f t="shared" si="4"/>
        <v/>
      </c>
      <c r="M110" s="389" t="str">
        <f t="shared" si="5"/>
        <v/>
      </c>
      <c r="N110" s="388" t="str">
        <f t="shared" si="6"/>
        <v/>
      </c>
      <c r="O110" s="390">
        <f t="shared" si="7"/>
        <v>0</v>
      </c>
      <c r="P110" s="391"/>
      <c r="Q110" s="386"/>
      <c r="R110" s="392"/>
      <c r="S110" s="393"/>
      <c r="T110" s="392"/>
      <c r="U110" s="392"/>
      <c r="V110" s="391"/>
      <c r="W110" s="386"/>
      <c r="X110" s="391"/>
      <c r="Y110" s="386"/>
      <c r="Z110" s="391"/>
      <c r="AA110" s="386"/>
      <c r="AB110" s="392"/>
      <c r="AC110" s="392"/>
      <c r="AD110" s="392"/>
      <c r="AE110" s="392"/>
      <c r="AF110" s="394"/>
      <c r="AG110" s="395"/>
      <c r="AH110" s="391"/>
      <c r="AI110" s="395"/>
      <c r="AJ110" s="391"/>
      <c r="AK110" s="395"/>
      <c r="AL110" s="396"/>
      <c r="AM110" s="391"/>
      <c r="AN110" s="395"/>
      <c r="AO110" s="396"/>
      <c r="AP110" s="391"/>
      <c r="AQ110" s="395"/>
      <c r="AR110" s="396"/>
      <c r="AS110" s="391"/>
      <c r="AT110" s="326"/>
      <c r="AU110" s="326"/>
      <c r="AV110" s="326"/>
      <c r="AW110" s="326"/>
      <c r="AX110" s="326"/>
      <c r="AY110" s="326"/>
      <c r="AZ110" s="326"/>
      <c r="BA110" s="326"/>
      <c r="BB110" s="326"/>
      <c r="BC110" s="326"/>
      <c r="BD110" s="326"/>
      <c r="BE110" s="326"/>
      <c r="BF110" s="326"/>
      <c r="BG110" s="326"/>
      <c r="BH110" s="326"/>
      <c r="BI110" s="326"/>
      <c r="BJ110" s="114"/>
    </row>
    <row r="111" spans="1:62" s="327" customFormat="1">
      <c r="A111" s="516"/>
      <c r="B111" s="383">
        <v>98</v>
      </c>
      <c r="C111" s="521"/>
      <c r="D111" s="384"/>
      <c r="E111" s="385"/>
      <c r="F111" s="583"/>
      <c r="G111" s="583"/>
      <c r="H111" s="581"/>
      <c r="I111" s="386"/>
      <c r="J111" s="387"/>
      <c r="K111" s="386"/>
      <c r="L111" s="388" t="str">
        <f t="shared" si="4"/>
        <v/>
      </c>
      <c r="M111" s="389" t="str">
        <f t="shared" si="5"/>
        <v/>
      </c>
      <c r="N111" s="388" t="str">
        <f t="shared" si="6"/>
        <v/>
      </c>
      <c r="O111" s="390">
        <f t="shared" si="7"/>
        <v>0</v>
      </c>
      <c r="P111" s="391"/>
      <c r="Q111" s="386"/>
      <c r="R111" s="392"/>
      <c r="S111" s="393"/>
      <c r="T111" s="392"/>
      <c r="U111" s="392"/>
      <c r="V111" s="391"/>
      <c r="W111" s="386"/>
      <c r="X111" s="391"/>
      <c r="Y111" s="386"/>
      <c r="Z111" s="391"/>
      <c r="AA111" s="386"/>
      <c r="AB111" s="392"/>
      <c r="AC111" s="392"/>
      <c r="AD111" s="392"/>
      <c r="AE111" s="392"/>
      <c r="AF111" s="394"/>
      <c r="AG111" s="395"/>
      <c r="AH111" s="391"/>
      <c r="AI111" s="395"/>
      <c r="AJ111" s="391"/>
      <c r="AK111" s="395"/>
      <c r="AL111" s="396"/>
      <c r="AM111" s="391"/>
      <c r="AN111" s="395"/>
      <c r="AO111" s="396"/>
      <c r="AP111" s="391"/>
      <c r="AQ111" s="395"/>
      <c r="AR111" s="396"/>
      <c r="AS111" s="391"/>
      <c r="AT111" s="326"/>
      <c r="AU111" s="326"/>
      <c r="AV111" s="326"/>
      <c r="AW111" s="326"/>
      <c r="AX111" s="326"/>
      <c r="AY111" s="326"/>
      <c r="AZ111" s="326"/>
      <c r="BA111" s="326"/>
      <c r="BB111" s="326"/>
      <c r="BC111" s="326"/>
      <c r="BD111" s="326"/>
      <c r="BE111" s="326"/>
      <c r="BF111" s="326"/>
      <c r="BG111" s="326"/>
      <c r="BH111" s="326"/>
      <c r="BI111" s="326"/>
      <c r="BJ111" s="114"/>
    </row>
    <row r="112" spans="1:62" s="327" customFormat="1">
      <c r="A112" s="516"/>
      <c r="B112" s="383">
        <v>99</v>
      </c>
      <c r="C112" s="521"/>
      <c r="D112" s="384"/>
      <c r="E112" s="385"/>
      <c r="F112" s="583"/>
      <c r="G112" s="583"/>
      <c r="H112" s="581"/>
      <c r="I112" s="386"/>
      <c r="J112" s="387"/>
      <c r="K112" s="386"/>
      <c r="L112" s="388" t="str">
        <f t="shared" si="4"/>
        <v/>
      </c>
      <c r="M112" s="389" t="str">
        <f t="shared" si="5"/>
        <v/>
      </c>
      <c r="N112" s="388" t="str">
        <f t="shared" si="6"/>
        <v/>
      </c>
      <c r="O112" s="390">
        <f t="shared" si="7"/>
        <v>0</v>
      </c>
      <c r="P112" s="391"/>
      <c r="Q112" s="386"/>
      <c r="R112" s="392"/>
      <c r="S112" s="393"/>
      <c r="T112" s="392"/>
      <c r="U112" s="392"/>
      <c r="V112" s="391"/>
      <c r="W112" s="386"/>
      <c r="X112" s="391"/>
      <c r="Y112" s="386"/>
      <c r="Z112" s="391"/>
      <c r="AA112" s="386"/>
      <c r="AB112" s="392"/>
      <c r="AC112" s="392"/>
      <c r="AD112" s="392"/>
      <c r="AE112" s="392"/>
      <c r="AF112" s="394"/>
      <c r="AG112" s="395"/>
      <c r="AH112" s="391"/>
      <c r="AI112" s="395"/>
      <c r="AJ112" s="391"/>
      <c r="AK112" s="395"/>
      <c r="AL112" s="396"/>
      <c r="AM112" s="391"/>
      <c r="AN112" s="395"/>
      <c r="AO112" s="396"/>
      <c r="AP112" s="391"/>
      <c r="AQ112" s="395"/>
      <c r="AR112" s="396"/>
      <c r="AS112" s="391"/>
      <c r="AT112" s="326"/>
      <c r="AU112" s="326"/>
      <c r="AV112" s="326"/>
      <c r="AW112" s="326"/>
      <c r="AX112" s="326"/>
      <c r="AY112" s="326"/>
      <c r="AZ112" s="326"/>
      <c r="BA112" s="326"/>
      <c r="BB112" s="326"/>
      <c r="BC112" s="326"/>
      <c r="BD112" s="326"/>
      <c r="BE112" s="326"/>
      <c r="BF112" s="326"/>
      <c r="BG112" s="326"/>
      <c r="BH112" s="326"/>
      <c r="BI112" s="326"/>
      <c r="BJ112" s="114"/>
    </row>
    <row r="113" spans="1:62" s="327" customFormat="1">
      <c r="A113" s="516"/>
      <c r="B113" s="383">
        <v>100</v>
      </c>
      <c r="C113" s="521"/>
      <c r="D113" s="384"/>
      <c r="E113" s="385"/>
      <c r="F113" s="583"/>
      <c r="G113" s="583"/>
      <c r="H113" s="581"/>
      <c r="I113" s="386"/>
      <c r="J113" s="387"/>
      <c r="K113" s="386"/>
      <c r="L113" s="388" t="str">
        <f t="shared" si="4"/>
        <v/>
      </c>
      <c r="M113" s="389" t="str">
        <f t="shared" si="5"/>
        <v/>
      </c>
      <c r="N113" s="388" t="str">
        <f t="shared" si="6"/>
        <v/>
      </c>
      <c r="O113" s="390">
        <f t="shared" si="7"/>
        <v>0</v>
      </c>
      <c r="P113" s="391"/>
      <c r="Q113" s="386"/>
      <c r="R113" s="392"/>
      <c r="S113" s="393"/>
      <c r="T113" s="392"/>
      <c r="U113" s="392"/>
      <c r="V113" s="391"/>
      <c r="W113" s="386"/>
      <c r="X113" s="391"/>
      <c r="Y113" s="386"/>
      <c r="Z113" s="391"/>
      <c r="AA113" s="386"/>
      <c r="AB113" s="392"/>
      <c r="AC113" s="392"/>
      <c r="AD113" s="392"/>
      <c r="AE113" s="392"/>
      <c r="AF113" s="394"/>
      <c r="AG113" s="395"/>
      <c r="AH113" s="391"/>
      <c r="AI113" s="395"/>
      <c r="AJ113" s="391"/>
      <c r="AK113" s="395"/>
      <c r="AL113" s="396"/>
      <c r="AM113" s="391"/>
      <c r="AN113" s="395"/>
      <c r="AO113" s="396"/>
      <c r="AP113" s="391"/>
      <c r="AQ113" s="395"/>
      <c r="AR113" s="396"/>
      <c r="AS113" s="391"/>
      <c r="AT113" s="326"/>
      <c r="AU113" s="326"/>
      <c r="AV113" s="326"/>
      <c r="AW113" s="326"/>
      <c r="AX113" s="326"/>
      <c r="AY113" s="326"/>
      <c r="AZ113" s="326"/>
      <c r="BA113" s="326"/>
      <c r="BB113" s="326"/>
      <c r="BC113" s="326"/>
      <c r="BD113" s="326"/>
      <c r="BE113" s="326"/>
      <c r="BF113" s="326"/>
      <c r="BG113" s="326"/>
      <c r="BH113" s="326"/>
      <c r="BI113" s="326"/>
      <c r="BJ113" s="114"/>
    </row>
    <row r="114" spans="1:62" s="327" customFormat="1">
      <c r="A114" s="516"/>
      <c r="B114" s="383">
        <v>101</v>
      </c>
      <c r="C114" s="521"/>
      <c r="D114" s="384"/>
      <c r="E114" s="385"/>
      <c r="F114" s="583"/>
      <c r="G114" s="583"/>
      <c r="H114" s="581"/>
      <c r="I114" s="386"/>
      <c r="J114" s="387"/>
      <c r="K114" s="386"/>
      <c r="L114" s="388" t="str">
        <f t="shared" si="4"/>
        <v/>
      </c>
      <c r="M114" s="389" t="str">
        <f t="shared" si="5"/>
        <v/>
      </c>
      <c r="N114" s="388" t="str">
        <f t="shared" si="6"/>
        <v/>
      </c>
      <c r="O114" s="390">
        <f t="shared" si="7"/>
        <v>0</v>
      </c>
      <c r="P114" s="391"/>
      <c r="Q114" s="386"/>
      <c r="R114" s="392"/>
      <c r="S114" s="393"/>
      <c r="T114" s="392"/>
      <c r="U114" s="392"/>
      <c r="V114" s="391"/>
      <c r="W114" s="386"/>
      <c r="X114" s="391"/>
      <c r="Y114" s="386"/>
      <c r="Z114" s="391"/>
      <c r="AA114" s="386"/>
      <c r="AB114" s="392"/>
      <c r="AC114" s="392"/>
      <c r="AD114" s="392"/>
      <c r="AE114" s="392"/>
      <c r="AF114" s="394"/>
      <c r="AG114" s="395"/>
      <c r="AH114" s="391"/>
      <c r="AI114" s="395"/>
      <c r="AJ114" s="391"/>
      <c r="AK114" s="395"/>
      <c r="AL114" s="396"/>
      <c r="AM114" s="391"/>
      <c r="AN114" s="395"/>
      <c r="AO114" s="396"/>
      <c r="AP114" s="391"/>
      <c r="AQ114" s="395"/>
      <c r="AR114" s="396"/>
      <c r="AS114" s="391"/>
      <c r="AT114" s="326"/>
      <c r="AU114" s="326"/>
      <c r="AV114" s="326"/>
      <c r="AW114" s="326"/>
      <c r="AX114" s="326"/>
      <c r="AY114" s="326"/>
      <c r="AZ114" s="326"/>
      <c r="BA114" s="326"/>
      <c r="BB114" s="326"/>
      <c r="BC114" s="326"/>
      <c r="BD114" s="326"/>
      <c r="BE114" s="326"/>
      <c r="BF114" s="326"/>
      <c r="BG114" s="326"/>
      <c r="BH114" s="326"/>
      <c r="BI114" s="326"/>
      <c r="BJ114" s="114"/>
    </row>
    <row r="115" spans="1:62" s="327" customFormat="1">
      <c r="A115" s="516"/>
      <c r="B115" s="383">
        <v>102</v>
      </c>
      <c r="C115" s="521"/>
      <c r="D115" s="384"/>
      <c r="E115" s="385"/>
      <c r="F115" s="583"/>
      <c r="G115" s="583"/>
      <c r="H115" s="581"/>
      <c r="I115" s="386"/>
      <c r="J115" s="387"/>
      <c r="K115" s="386"/>
      <c r="L115" s="388" t="str">
        <f t="shared" si="4"/>
        <v/>
      </c>
      <c r="M115" s="389" t="str">
        <f t="shared" si="5"/>
        <v/>
      </c>
      <c r="N115" s="388" t="str">
        <f t="shared" si="6"/>
        <v/>
      </c>
      <c r="O115" s="390">
        <f t="shared" si="7"/>
        <v>0</v>
      </c>
      <c r="P115" s="391"/>
      <c r="Q115" s="386"/>
      <c r="R115" s="392"/>
      <c r="S115" s="393"/>
      <c r="T115" s="392"/>
      <c r="U115" s="392"/>
      <c r="V115" s="391"/>
      <c r="W115" s="386"/>
      <c r="X115" s="391"/>
      <c r="Y115" s="386"/>
      <c r="Z115" s="391"/>
      <c r="AA115" s="386"/>
      <c r="AB115" s="392"/>
      <c r="AC115" s="392"/>
      <c r="AD115" s="392"/>
      <c r="AE115" s="392"/>
      <c r="AF115" s="394"/>
      <c r="AG115" s="395"/>
      <c r="AH115" s="391"/>
      <c r="AI115" s="395"/>
      <c r="AJ115" s="391"/>
      <c r="AK115" s="395"/>
      <c r="AL115" s="396"/>
      <c r="AM115" s="391"/>
      <c r="AN115" s="395"/>
      <c r="AO115" s="396"/>
      <c r="AP115" s="391"/>
      <c r="AQ115" s="395"/>
      <c r="AR115" s="396"/>
      <c r="AS115" s="391"/>
      <c r="AT115" s="326"/>
      <c r="AU115" s="326"/>
      <c r="AV115" s="326"/>
      <c r="AW115" s="326"/>
      <c r="AX115" s="326"/>
      <c r="AY115" s="326"/>
      <c r="AZ115" s="326"/>
      <c r="BA115" s="326"/>
      <c r="BB115" s="326"/>
      <c r="BC115" s="326"/>
      <c r="BD115" s="326"/>
      <c r="BE115" s="326"/>
      <c r="BF115" s="326"/>
      <c r="BG115" s="326"/>
      <c r="BH115" s="326"/>
      <c r="BI115" s="326"/>
      <c r="BJ115" s="114"/>
    </row>
    <row r="116" spans="1:62" s="327" customFormat="1">
      <c r="A116" s="516"/>
      <c r="B116" s="383">
        <v>103</v>
      </c>
      <c r="C116" s="521"/>
      <c r="D116" s="384"/>
      <c r="E116" s="385"/>
      <c r="F116" s="583"/>
      <c r="G116" s="583"/>
      <c r="H116" s="581"/>
      <c r="I116" s="386"/>
      <c r="J116" s="387"/>
      <c r="K116" s="386"/>
      <c r="L116" s="388" t="str">
        <f t="shared" si="4"/>
        <v/>
      </c>
      <c r="M116" s="389" t="str">
        <f t="shared" si="5"/>
        <v/>
      </c>
      <c r="N116" s="388" t="str">
        <f t="shared" si="6"/>
        <v/>
      </c>
      <c r="O116" s="390">
        <f t="shared" si="7"/>
        <v>0</v>
      </c>
      <c r="P116" s="391"/>
      <c r="Q116" s="386"/>
      <c r="R116" s="392"/>
      <c r="S116" s="393"/>
      <c r="T116" s="392"/>
      <c r="U116" s="392"/>
      <c r="V116" s="391"/>
      <c r="W116" s="386"/>
      <c r="X116" s="391"/>
      <c r="Y116" s="386"/>
      <c r="Z116" s="391"/>
      <c r="AA116" s="386"/>
      <c r="AB116" s="392"/>
      <c r="AC116" s="392"/>
      <c r="AD116" s="392"/>
      <c r="AE116" s="392"/>
      <c r="AF116" s="394"/>
      <c r="AG116" s="395"/>
      <c r="AH116" s="391"/>
      <c r="AI116" s="395"/>
      <c r="AJ116" s="391"/>
      <c r="AK116" s="395"/>
      <c r="AL116" s="396"/>
      <c r="AM116" s="391"/>
      <c r="AN116" s="395"/>
      <c r="AO116" s="396"/>
      <c r="AP116" s="391"/>
      <c r="AQ116" s="395"/>
      <c r="AR116" s="396"/>
      <c r="AS116" s="391"/>
      <c r="AT116" s="326"/>
      <c r="AU116" s="326"/>
      <c r="AV116" s="326"/>
      <c r="AW116" s="326"/>
      <c r="AX116" s="326"/>
      <c r="AY116" s="326"/>
      <c r="AZ116" s="326"/>
      <c r="BA116" s="326"/>
      <c r="BB116" s="326"/>
      <c r="BC116" s="326"/>
      <c r="BD116" s="326"/>
      <c r="BE116" s="326"/>
      <c r="BF116" s="326"/>
      <c r="BG116" s="326"/>
      <c r="BH116" s="326"/>
      <c r="BI116" s="326"/>
      <c r="BJ116" s="114"/>
    </row>
    <row r="117" spans="1:62" s="327" customFormat="1">
      <c r="A117" s="516"/>
      <c r="B117" s="383">
        <v>104</v>
      </c>
      <c r="C117" s="521"/>
      <c r="D117" s="384"/>
      <c r="E117" s="385"/>
      <c r="F117" s="583"/>
      <c r="G117" s="583"/>
      <c r="H117" s="581"/>
      <c r="I117" s="386"/>
      <c r="J117" s="387"/>
      <c r="K117" s="386"/>
      <c r="L117" s="388" t="str">
        <f t="shared" si="4"/>
        <v/>
      </c>
      <c r="M117" s="389" t="str">
        <f t="shared" si="5"/>
        <v/>
      </c>
      <c r="N117" s="388" t="str">
        <f t="shared" si="6"/>
        <v/>
      </c>
      <c r="O117" s="390">
        <f t="shared" si="7"/>
        <v>0</v>
      </c>
      <c r="P117" s="391"/>
      <c r="Q117" s="386"/>
      <c r="R117" s="392"/>
      <c r="S117" s="393"/>
      <c r="T117" s="392"/>
      <c r="U117" s="392"/>
      <c r="V117" s="391"/>
      <c r="W117" s="386"/>
      <c r="X117" s="391"/>
      <c r="Y117" s="386"/>
      <c r="Z117" s="391"/>
      <c r="AA117" s="386"/>
      <c r="AB117" s="392"/>
      <c r="AC117" s="392"/>
      <c r="AD117" s="392"/>
      <c r="AE117" s="392"/>
      <c r="AF117" s="394"/>
      <c r="AG117" s="395"/>
      <c r="AH117" s="391"/>
      <c r="AI117" s="395"/>
      <c r="AJ117" s="391"/>
      <c r="AK117" s="395"/>
      <c r="AL117" s="396"/>
      <c r="AM117" s="391"/>
      <c r="AN117" s="395"/>
      <c r="AO117" s="396"/>
      <c r="AP117" s="391"/>
      <c r="AQ117" s="395"/>
      <c r="AR117" s="396"/>
      <c r="AS117" s="391"/>
      <c r="AT117" s="326"/>
      <c r="AU117" s="326"/>
      <c r="AV117" s="326"/>
      <c r="AW117" s="326"/>
      <c r="AX117" s="326"/>
      <c r="AY117" s="326"/>
      <c r="AZ117" s="326"/>
      <c r="BA117" s="326"/>
      <c r="BB117" s="326"/>
      <c r="BC117" s="326"/>
      <c r="BD117" s="326"/>
      <c r="BE117" s="326"/>
      <c r="BF117" s="326"/>
      <c r="BG117" s="326"/>
      <c r="BH117" s="326"/>
      <c r="BI117" s="326"/>
      <c r="BJ117" s="114"/>
    </row>
    <row r="118" spans="1:62" s="327" customFormat="1">
      <c r="A118" s="516"/>
      <c r="B118" s="383">
        <v>105</v>
      </c>
      <c r="C118" s="521"/>
      <c r="D118" s="384"/>
      <c r="E118" s="385"/>
      <c r="F118" s="583"/>
      <c r="G118" s="583"/>
      <c r="H118" s="581"/>
      <c r="I118" s="386"/>
      <c r="J118" s="387"/>
      <c r="K118" s="386"/>
      <c r="L118" s="388" t="str">
        <f t="shared" si="4"/>
        <v/>
      </c>
      <c r="M118" s="389" t="str">
        <f t="shared" si="5"/>
        <v/>
      </c>
      <c r="N118" s="388" t="str">
        <f t="shared" si="6"/>
        <v/>
      </c>
      <c r="O118" s="390">
        <f t="shared" si="7"/>
        <v>0</v>
      </c>
      <c r="P118" s="391"/>
      <c r="Q118" s="386"/>
      <c r="R118" s="392"/>
      <c r="S118" s="393"/>
      <c r="T118" s="392"/>
      <c r="U118" s="392"/>
      <c r="V118" s="391"/>
      <c r="W118" s="386"/>
      <c r="X118" s="391"/>
      <c r="Y118" s="386"/>
      <c r="Z118" s="391"/>
      <c r="AA118" s="386"/>
      <c r="AB118" s="392"/>
      <c r="AC118" s="392"/>
      <c r="AD118" s="392"/>
      <c r="AE118" s="392"/>
      <c r="AF118" s="394"/>
      <c r="AG118" s="395"/>
      <c r="AH118" s="391"/>
      <c r="AI118" s="395"/>
      <c r="AJ118" s="391"/>
      <c r="AK118" s="395"/>
      <c r="AL118" s="396"/>
      <c r="AM118" s="391"/>
      <c r="AN118" s="395"/>
      <c r="AO118" s="396"/>
      <c r="AP118" s="391"/>
      <c r="AQ118" s="395"/>
      <c r="AR118" s="396"/>
      <c r="AS118" s="391"/>
      <c r="AT118" s="326"/>
      <c r="AU118" s="326"/>
      <c r="AV118" s="326"/>
      <c r="AW118" s="326"/>
      <c r="AX118" s="326"/>
      <c r="AY118" s="326"/>
      <c r="AZ118" s="326"/>
      <c r="BA118" s="326"/>
      <c r="BB118" s="326"/>
      <c r="BC118" s="326"/>
      <c r="BD118" s="326"/>
      <c r="BE118" s="326"/>
      <c r="BF118" s="326"/>
      <c r="BG118" s="326"/>
      <c r="BH118" s="326"/>
      <c r="BI118" s="326"/>
      <c r="BJ118" s="114"/>
    </row>
    <row r="119" spans="1:62" s="327" customFormat="1">
      <c r="A119" s="516"/>
      <c r="B119" s="383">
        <v>106</v>
      </c>
      <c r="C119" s="521"/>
      <c r="D119" s="384"/>
      <c r="E119" s="385"/>
      <c r="F119" s="583"/>
      <c r="G119" s="583"/>
      <c r="H119" s="581"/>
      <c r="I119" s="386"/>
      <c r="J119" s="387"/>
      <c r="K119" s="386"/>
      <c r="L119" s="388" t="str">
        <f t="shared" si="4"/>
        <v/>
      </c>
      <c r="M119" s="389" t="str">
        <f t="shared" si="5"/>
        <v/>
      </c>
      <c r="N119" s="388" t="str">
        <f t="shared" si="6"/>
        <v/>
      </c>
      <c r="O119" s="390">
        <f t="shared" si="7"/>
        <v>0</v>
      </c>
      <c r="P119" s="391"/>
      <c r="Q119" s="386"/>
      <c r="R119" s="392"/>
      <c r="S119" s="393"/>
      <c r="T119" s="392"/>
      <c r="U119" s="392"/>
      <c r="V119" s="391"/>
      <c r="W119" s="386"/>
      <c r="X119" s="391"/>
      <c r="Y119" s="386"/>
      <c r="Z119" s="391"/>
      <c r="AA119" s="386"/>
      <c r="AB119" s="392"/>
      <c r="AC119" s="392"/>
      <c r="AD119" s="392"/>
      <c r="AE119" s="392"/>
      <c r="AF119" s="394"/>
      <c r="AG119" s="395"/>
      <c r="AH119" s="391"/>
      <c r="AI119" s="395"/>
      <c r="AJ119" s="391"/>
      <c r="AK119" s="395"/>
      <c r="AL119" s="396"/>
      <c r="AM119" s="391"/>
      <c r="AN119" s="395"/>
      <c r="AO119" s="396"/>
      <c r="AP119" s="391"/>
      <c r="AQ119" s="395"/>
      <c r="AR119" s="396"/>
      <c r="AS119" s="391"/>
      <c r="AT119" s="326"/>
      <c r="AU119" s="326"/>
      <c r="AV119" s="326"/>
      <c r="AW119" s="326"/>
      <c r="AX119" s="326"/>
      <c r="AY119" s="326"/>
      <c r="AZ119" s="326"/>
      <c r="BA119" s="326"/>
      <c r="BB119" s="326"/>
      <c r="BC119" s="326"/>
      <c r="BD119" s="326"/>
      <c r="BE119" s="326"/>
      <c r="BF119" s="326"/>
      <c r="BG119" s="326"/>
      <c r="BH119" s="326"/>
      <c r="BI119" s="326"/>
      <c r="BJ119" s="114"/>
    </row>
    <row r="120" spans="1:62" s="327" customFormat="1">
      <c r="A120" s="516"/>
      <c r="B120" s="383">
        <v>107</v>
      </c>
      <c r="C120" s="521"/>
      <c r="D120" s="384"/>
      <c r="E120" s="385"/>
      <c r="F120" s="583"/>
      <c r="G120" s="583"/>
      <c r="H120" s="581"/>
      <c r="I120" s="386"/>
      <c r="J120" s="387"/>
      <c r="K120" s="386"/>
      <c r="L120" s="388" t="str">
        <f t="shared" si="4"/>
        <v/>
      </c>
      <c r="M120" s="389" t="str">
        <f t="shared" si="5"/>
        <v/>
      </c>
      <c r="N120" s="388" t="str">
        <f t="shared" si="6"/>
        <v/>
      </c>
      <c r="O120" s="390">
        <f t="shared" si="7"/>
        <v>0</v>
      </c>
      <c r="P120" s="391"/>
      <c r="Q120" s="386"/>
      <c r="R120" s="392"/>
      <c r="S120" s="393"/>
      <c r="T120" s="392"/>
      <c r="U120" s="392"/>
      <c r="V120" s="391"/>
      <c r="W120" s="386"/>
      <c r="X120" s="391"/>
      <c r="Y120" s="386"/>
      <c r="Z120" s="391"/>
      <c r="AA120" s="386"/>
      <c r="AB120" s="392"/>
      <c r="AC120" s="392"/>
      <c r="AD120" s="392"/>
      <c r="AE120" s="392"/>
      <c r="AF120" s="394"/>
      <c r="AG120" s="395"/>
      <c r="AH120" s="391"/>
      <c r="AI120" s="395"/>
      <c r="AJ120" s="391"/>
      <c r="AK120" s="395"/>
      <c r="AL120" s="396"/>
      <c r="AM120" s="391"/>
      <c r="AN120" s="395"/>
      <c r="AO120" s="396"/>
      <c r="AP120" s="391"/>
      <c r="AQ120" s="395"/>
      <c r="AR120" s="396"/>
      <c r="AS120" s="391"/>
      <c r="AT120" s="326"/>
      <c r="AU120" s="326"/>
      <c r="AV120" s="326"/>
      <c r="AW120" s="326"/>
      <c r="AX120" s="326"/>
      <c r="AY120" s="326"/>
      <c r="AZ120" s="326"/>
      <c r="BA120" s="326"/>
      <c r="BB120" s="326"/>
      <c r="BC120" s="326"/>
      <c r="BD120" s="326"/>
      <c r="BE120" s="326"/>
      <c r="BF120" s="326"/>
      <c r="BG120" s="326"/>
      <c r="BH120" s="326"/>
      <c r="BI120" s="326"/>
      <c r="BJ120" s="114"/>
    </row>
    <row r="121" spans="1:62" s="327" customFormat="1">
      <c r="A121" s="516"/>
      <c r="B121" s="383">
        <v>108</v>
      </c>
      <c r="C121" s="521"/>
      <c r="D121" s="384"/>
      <c r="E121" s="385"/>
      <c r="F121" s="583"/>
      <c r="G121" s="583"/>
      <c r="H121" s="581"/>
      <c r="I121" s="386"/>
      <c r="J121" s="387"/>
      <c r="K121" s="386"/>
      <c r="L121" s="388" t="str">
        <f t="shared" si="4"/>
        <v/>
      </c>
      <c r="M121" s="389" t="str">
        <f t="shared" si="5"/>
        <v/>
      </c>
      <c r="N121" s="388" t="str">
        <f t="shared" si="6"/>
        <v/>
      </c>
      <c r="O121" s="390">
        <f t="shared" si="7"/>
        <v>0</v>
      </c>
      <c r="P121" s="391"/>
      <c r="Q121" s="386"/>
      <c r="R121" s="392"/>
      <c r="S121" s="393"/>
      <c r="T121" s="392"/>
      <c r="U121" s="392"/>
      <c r="V121" s="391"/>
      <c r="W121" s="386"/>
      <c r="X121" s="391"/>
      <c r="Y121" s="386"/>
      <c r="Z121" s="391"/>
      <c r="AA121" s="386"/>
      <c r="AB121" s="392"/>
      <c r="AC121" s="392"/>
      <c r="AD121" s="392"/>
      <c r="AE121" s="392"/>
      <c r="AF121" s="394"/>
      <c r="AG121" s="395"/>
      <c r="AH121" s="391"/>
      <c r="AI121" s="395"/>
      <c r="AJ121" s="391"/>
      <c r="AK121" s="395"/>
      <c r="AL121" s="396"/>
      <c r="AM121" s="391"/>
      <c r="AN121" s="395"/>
      <c r="AO121" s="396"/>
      <c r="AP121" s="391"/>
      <c r="AQ121" s="395"/>
      <c r="AR121" s="396"/>
      <c r="AS121" s="391"/>
      <c r="AT121" s="326"/>
      <c r="AU121" s="326"/>
      <c r="AV121" s="326"/>
      <c r="AW121" s="326"/>
      <c r="AX121" s="326"/>
      <c r="AY121" s="326"/>
      <c r="AZ121" s="326"/>
      <c r="BA121" s="326"/>
      <c r="BB121" s="326"/>
      <c r="BC121" s="326"/>
      <c r="BD121" s="326"/>
      <c r="BE121" s="326"/>
      <c r="BF121" s="326"/>
      <c r="BG121" s="326"/>
      <c r="BH121" s="326"/>
      <c r="BI121" s="326"/>
      <c r="BJ121" s="114"/>
    </row>
    <row r="122" spans="1:62" s="327" customFormat="1">
      <c r="A122" s="516"/>
      <c r="B122" s="383">
        <v>109</v>
      </c>
      <c r="C122" s="521"/>
      <c r="D122" s="384"/>
      <c r="E122" s="385"/>
      <c r="F122" s="583"/>
      <c r="G122" s="583"/>
      <c r="H122" s="581"/>
      <c r="I122" s="386"/>
      <c r="J122" s="387"/>
      <c r="K122" s="386"/>
      <c r="L122" s="388" t="str">
        <f t="shared" si="4"/>
        <v/>
      </c>
      <c r="M122" s="389" t="str">
        <f t="shared" si="5"/>
        <v/>
      </c>
      <c r="N122" s="388" t="str">
        <f t="shared" si="6"/>
        <v/>
      </c>
      <c r="O122" s="390">
        <f t="shared" si="7"/>
        <v>0</v>
      </c>
      <c r="P122" s="391"/>
      <c r="Q122" s="386"/>
      <c r="R122" s="392"/>
      <c r="S122" s="393"/>
      <c r="T122" s="392"/>
      <c r="U122" s="392"/>
      <c r="V122" s="391"/>
      <c r="W122" s="386"/>
      <c r="X122" s="391"/>
      <c r="Y122" s="386"/>
      <c r="Z122" s="391"/>
      <c r="AA122" s="386"/>
      <c r="AB122" s="392"/>
      <c r="AC122" s="392"/>
      <c r="AD122" s="392"/>
      <c r="AE122" s="392"/>
      <c r="AF122" s="394"/>
      <c r="AG122" s="395"/>
      <c r="AH122" s="391"/>
      <c r="AI122" s="395"/>
      <c r="AJ122" s="391"/>
      <c r="AK122" s="395"/>
      <c r="AL122" s="396"/>
      <c r="AM122" s="391"/>
      <c r="AN122" s="395"/>
      <c r="AO122" s="396"/>
      <c r="AP122" s="391"/>
      <c r="AQ122" s="395"/>
      <c r="AR122" s="396"/>
      <c r="AS122" s="391"/>
      <c r="AT122" s="326"/>
      <c r="AU122" s="326"/>
      <c r="AV122" s="326"/>
      <c r="AW122" s="326"/>
      <c r="AX122" s="326"/>
      <c r="AY122" s="326"/>
      <c r="AZ122" s="326"/>
      <c r="BA122" s="326"/>
      <c r="BB122" s="326"/>
      <c r="BC122" s="326"/>
      <c r="BD122" s="326"/>
      <c r="BE122" s="326"/>
      <c r="BF122" s="326"/>
      <c r="BG122" s="326"/>
      <c r="BH122" s="326"/>
      <c r="BI122" s="326"/>
      <c r="BJ122" s="114"/>
    </row>
    <row r="123" spans="1:62" s="327" customFormat="1">
      <c r="A123" s="516"/>
      <c r="B123" s="383">
        <v>110</v>
      </c>
      <c r="C123" s="521"/>
      <c r="D123" s="384"/>
      <c r="E123" s="385"/>
      <c r="F123" s="583"/>
      <c r="G123" s="583"/>
      <c r="H123" s="581"/>
      <c r="I123" s="386"/>
      <c r="J123" s="387"/>
      <c r="K123" s="386"/>
      <c r="L123" s="388" t="str">
        <f t="shared" si="4"/>
        <v/>
      </c>
      <c r="M123" s="389" t="str">
        <f t="shared" si="5"/>
        <v/>
      </c>
      <c r="N123" s="388" t="str">
        <f t="shared" si="6"/>
        <v/>
      </c>
      <c r="O123" s="390">
        <f t="shared" si="7"/>
        <v>0</v>
      </c>
      <c r="P123" s="391"/>
      <c r="Q123" s="386"/>
      <c r="R123" s="392"/>
      <c r="S123" s="393"/>
      <c r="T123" s="392"/>
      <c r="U123" s="392"/>
      <c r="V123" s="391"/>
      <c r="W123" s="386"/>
      <c r="X123" s="391"/>
      <c r="Y123" s="386"/>
      <c r="Z123" s="391"/>
      <c r="AA123" s="386"/>
      <c r="AB123" s="392"/>
      <c r="AC123" s="392"/>
      <c r="AD123" s="392"/>
      <c r="AE123" s="392"/>
      <c r="AF123" s="394"/>
      <c r="AG123" s="395"/>
      <c r="AH123" s="391"/>
      <c r="AI123" s="395"/>
      <c r="AJ123" s="391"/>
      <c r="AK123" s="395"/>
      <c r="AL123" s="396"/>
      <c r="AM123" s="391"/>
      <c r="AN123" s="395"/>
      <c r="AO123" s="396"/>
      <c r="AP123" s="391"/>
      <c r="AQ123" s="395"/>
      <c r="AR123" s="396"/>
      <c r="AS123" s="391"/>
      <c r="AT123" s="326"/>
      <c r="AU123" s="326"/>
      <c r="AV123" s="326"/>
      <c r="AW123" s="326"/>
      <c r="AX123" s="326"/>
      <c r="AY123" s="326"/>
      <c r="AZ123" s="326"/>
      <c r="BA123" s="326"/>
      <c r="BB123" s="326"/>
      <c r="BC123" s="326"/>
      <c r="BD123" s="326"/>
      <c r="BE123" s="326"/>
      <c r="BF123" s="326"/>
      <c r="BG123" s="326"/>
      <c r="BH123" s="326"/>
      <c r="BI123" s="326"/>
      <c r="BJ123" s="114"/>
    </row>
    <row r="124" spans="1:62" s="327" customFormat="1">
      <c r="A124" s="516"/>
      <c r="B124" s="383">
        <v>111</v>
      </c>
      <c r="C124" s="521"/>
      <c r="D124" s="384"/>
      <c r="E124" s="385"/>
      <c r="F124" s="583"/>
      <c r="G124" s="583"/>
      <c r="H124" s="581"/>
      <c r="I124" s="386"/>
      <c r="J124" s="387"/>
      <c r="K124" s="386"/>
      <c r="L124" s="388" t="str">
        <f t="shared" si="4"/>
        <v/>
      </c>
      <c r="M124" s="389" t="str">
        <f t="shared" si="5"/>
        <v/>
      </c>
      <c r="N124" s="388" t="str">
        <f t="shared" si="6"/>
        <v/>
      </c>
      <c r="O124" s="390">
        <f t="shared" si="7"/>
        <v>0</v>
      </c>
      <c r="P124" s="391"/>
      <c r="Q124" s="386"/>
      <c r="R124" s="392"/>
      <c r="S124" s="393"/>
      <c r="T124" s="392"/>
      <c r="U124" s="392"/>
      <c r="V124" s="391"/>
      <c r="W124" s="386"/>
      <c r="X124" s="391"/>
      <c r="Y124" s="386"/>
      <c r="Z124" s="391"/>
      <c r="AA124" s="386"/>
      <c r="AB124" s="392"/>
      <c r="AC124" s="392"/>
      <c r="AD124" s="392"/>
      <c r="AE124" s="392"/>
      <c r="AF124" s="394"/>
      <c r="AG124" s="395"/>
      <c r="AH124" s="391"/>
      <c r="AI124" s="395"/>
      <c r="AJ124" s="391"/>
      <c r="AK124" s="395"/>
      <c r="AL124" s="396"/>
      <c r="AM124" s="391"/>
      <c r="AN124" s="395"/>
      <c r="AO124" s="396"/>
      <c r="AP124" s="391"/>
      <c r="AQ124" s="395"/>
      <c r="AR124" s="396"/>
      <c r="AS124" s="391"/>
      <c r="AT124" s="326"/>
      <c r="AU124" s="326"/>
      <c r="AV124" s="326"/>
      <c r="AW124" s="326"/>
      <c r="AX124" s="326"/>
      <c r="AY124" s="326"/>
      <c r="AZ124" s="326"/>
      <c r="BA124" s="326"/>
      <c r="BB124" s="326"/>
      <c r="BC124" s="326"/>
      <c r="BD124" s="326"/>
      <c r="BE124" s="326"/>
      <c r="BF124" s="326"/>
      <c r="BG124" s="326"/>
      <c r="BH124" s="326"/>
      <c r="BI124" s="326"/>
      <c r="BJ124" s="114"/>
    </row>
    <row r="125" spans="1:62" s="327" customFormat="1">
      <c r="A125" s="516"/>
      <c r="B125" s="383">
        <v>112</v>
      </c>
      <c r="C125" s="521"/>
      <c r="D125" s="384"/>
      <c r="E125" s="385"/>
      <c r="F125" s="583"/>
      <c r="G125" s="583"/>
      <c r="H125" s="581"/>
      <c r="I125" s="386"/>
      <c r="J125" s="387"/>
      <c r="K125" s="386"/>
      <c r="L125" s="388" t="str">
        <f t="shared" si="4"/>
        <v/>
      </c>
      <c r="M125" s="389" t="str">
        <f t="shared" si="5"/>
        <v/>
      </c>
      <c r="N125" s="388" t="str">
        <f t="shared" si="6"/>
        <v/>
      </c>
      <c r="O125" s="390">
        <f t="shared" si="7"/>
        <v>0</v>
      </c>
      <c r="P125" s="391"/>
      <c r="Q125" s="386"/>
      <c r="R125" s="392"/>
      <c r="S125" s="393"/>
      <c r="T125" s="392"/>
      <c r="U125" s="392"/>
      <c r="V125" s="391"/>
      <c r="W125" s="386"/>
      <c r="X125" s="391"/>
      <c r="Y125" s="386"/>
      <c r="Z125" s="391"/>
      <c r="AA125" s="386"/>
      <c r="AB125" s="392"/>
      <c r="AC125" s="392"/>
      <c r="AD125" s="392"/>
      <c r="AE125" s="392"/>
      <c r="AF125" s="394"/>
      <c r="AG125" s="395"/>
      <c r="AH125" s="391"/>
      <c r="AI125" s="395"/>
      <c r="AJ125" s="391"/>
      <c r="AK125" s="395"/>
      <c r="AL125" s="396"/>
      <c r="AM125" s="391"/>
      <c r="AN125" s="395"/>
      <c r="AO125" s="396"/>
      <c r="AP125" s="391"/>
      <c r="AQ125" s="395"/>
      <c r="AR125" s="396"/>
      <c r="AS125" s="391"/>
      <c r="AT125" s="326"/>
      <c r="AU125" s="326"/>
      <c r="AV125" s="326"/>
      <c r="AW125" s="326"/>
      <c r="AX125" s="326"/>
      <c r="AY125" s="326"/>
      <c r="AZ125" s="326"/>
      <c r="BA125" s="326"/>
      <c r="BB125" s="326"/>
      <c r="BC125" s="326"/>
      <c r="BD125" s="326"/>
      <c r="BE125" s="326"/>
      <c r="BF125" s="326"/>
      <c r="BG125" s="326"/>
      <c r="BH125" s="326"/>
      <c r="BI125" s="326"/>
      <c r="BJ125" s="114"/>
    </row>
    <row r="126" spans="1:62" s="327" customFormat="1">
      <c r="A126" s="516"/>
      <c r="B126" s="383">
        <v>113</v>
      </c>
      <c r="C126" s="521"/>
      <c r="D126" s="384"/>
      <c r="E126" s="385"/>
      <c r="F126" s="583"/>
      <c r="G126" s="583"/>
      <c r="H126" s="581"/>
      <c r="I126" s="386"/>
      <c r="J126" s="387"/>
      <c r="K126" s="386"/>
      <c r="L126" s="388" t="str">
        <f t="shared" si="4"/>
        <v/>
      </c>
      <c r="M126" s="389" t="str">
        <f t="shared" si="5"/>
        <v/>
      </c>
      <c r="N126" s="388" t="str">
        <f t="shared" si="6"/>
        <v/>
      </c>
      <c r="O126" s="390">
        <f t="shared" si="7"/>
        <v>0</v>
      </c>
      <c r="P126" s="391"/>
      <c r="Q126" s="386"/>
      <c r="R126" s="392"/>
      <c r="S126" s="393"/>
      <c r="T126" s="392"/>
      <c r="U126" s="392"/>
      <c r="V126" s="391"/>
      <c r="W126" s="386"/>
      <c r="X126" s="391"/>
      <c r="Y126" s="386"/>
      <c r="Z126" s="391"/>
      <c r="AA126" s="386"/>
      <c r="AB126" s="392"/>
      <c r="AC126" s="392"/>
      <c r="AD126" s="392"/>
      <c r="AE126" s="392"/>
      <c r="AF126" s="394"/>
      <c r="AG126" s="395"/>
      <c r="AH126" s="391"/>
      <c r="AI126" s="395"/>
      <c r="AJ126" s="391"/>
      <c r="AK126" s="395"/>
      <c r="AL126" s="396"/>
      <c r="AM126" s="391"/>
      <c r="AN126" s="395"/>
      <c r="AO126" s="396"/>
      <c r="AP126" s="391"/>
      <c r="AQ126" s="395"/>
      <c r="AR126" s="396"/>
      <c r="AS126" s="391"/>
      <c r="AT126" s="326"/>
      <c r="AU126" s="326"/>
      <c r="AV126" s="326"/>
      <c r="AW126" s="326"/>
      <c r="AX126" s="326"/>
      <c r="AY126" s="326"/>
      <c r="AZ126" s="326"/>
      <c r="BA126" s="326"/>
      <c r="BB126" s="326"/>
      <c r="BC126" s="326"/>
      <c r="BD126" s="326"/>
      <c r="BE126" s="326"/>
      <c r="BF126" s="326"/>
      <c r="BG126" s="326"/>
      <c r="BH126" s="326"/>
      <c r="BI126" s="326"/>
      <c r="BJ126" s="114"/>
    </row>
    <row r="127" spans="1:62" s="327" customFormat="1">
      <c r="A127" s="516"/>
      <c r="B127" s="383">
        <v>114</v>
      </c>
      <c r="C127" s="521"/>
      <c r="D127" s="384"/>
      <c r="E127" s="385"/>
      <c r="F127" s="583"/>
      <c r="G127" s="583"/>
      <c r="H127" s="581"/>
      <c r="I127" s="386"/>
      <c r="J127" s="387"/>
      <c r="K127" s="386"/>
      <c r="L127" s="388" t="str">
        <f t="shared" si="4"/>
        <v/>
      </c>
      <c r="M127" s="389" t="str">
        <f t="shared" si="5"/>
        <v/>
      </c>
      <c r="N127" s="388" t="str">
        <f t="shared" si="6"/>
        <v/>
      </c>
      <c r="O127" s="390">
        <f t="shared" si="7"/>
        <v>0</v>
      </c>
      <c r="P127" s="391"/>
      <c r="Q127" s="386"/>
      <c r="R127" s="392"/>
      <c r="S127" s="393"/>
      <c r="T127" s="392"/>
      <c r="U127" s="392"/>
      <c r="V127" s="391"/>
      <c r="W127" s="386"/>
      <c r="X127" s="391"/>
      <c r="Y127" s="386"/>
      <c r="Z127" s="391"/>
      <c r="AA127" s="386"/>
      <c r="AB127" s="392"/>
      <c r="AC127" s="392"/>
      <c r="AD127" s="392"/>
      <c r="AE127" s="392"/>
      <c r="AF127" s="394"/>
      <c r="AG127" s="395"/>
      <c r="AH127" s="391"/>
      <c r="AI127" s="395"/>
      <c r="AJ127" s="391"/>
      <c r="AK127" s="395"/>
      <c r="AL127" s="396"/>
      <c r="AM127" s="391"/>
      <c r="AN127" s="395"/>
      <c r="AO127" s="396"/>
      <c r="AP127" s="391"/>
      <c r="AQ127" s="395"/>
      <c r="AR127" s="396"/>
      <c r="AS127" s="391"/>
      <c r="AT127" s="326"/>
      <c r="AU127" s="326"/>
      <c r="AV127" s="326"/>
      <c r="AW127" s="326"/>
      <c r="AX127" s="326"/>
      <c r="AY127" s="326"/>
      <c r="AZ127" s="326"/>
      <c r="BA127" s="326"/>
      <c r="BB127" s="326"/>
      <c r="BC127" s="326"/>
      <c r="BD127" s="326"/>
      <c r="BE127" s="326"/>
      <c r="BF127" s="326"/>
      <c r="BG127" s="326"/>
      <c r="BH127" s="326"/>
      <c r="BI127" s="326"/>
      <c r="BJ127" s="114"/>
    </row>
    <row r="128" spans="1:62" s="327" customFormat="1">
      <c r="A128" s="516"/>
      <c r="B128" s="383">
        <v>115</v>
      </c>
      <c r="C128" s="521"/>
      <c r="D128" s="384"/>
      <c r="E128" s="385"/>
      <c r="F128" s="583"/>
      <c r="G128" s="583"/>
      <c r="H128" s="581"/>
      <c r="I128" s="386"/>
      <c r="J128" s="387"/>
      <c r="K128" s="386"/>
      <c r="L128" s="388" t="str">
        <f t="shared" si="4"/>
        <v/>
      </c>
      <c r="M128" s="389" t="str">
        <f t="shared" si="5"/>
        <v/>
      </c>
      <c r="N128" s="388" t="str">
        <f t="shared" si="6"/>
        <v/>
      </c>
      <c r="O128" s="390">
        <f t="shared" si="7"/>
        <v>0</v>
      </c>
      <c r="P128" s="391"/>
      <c r="Q128" s="386"/>
      <c r="R128" s="392"/>
      <c r="S128" s="393"/>
      <c r="T128" s="392"/>
      <c r="U128" s="392"/>
      <c r="V128" s="391"/>
      <c r="W128" s="386"/>
      <c r="X128" s="391"/>
      <c r="Y128" s="386"/>
      <c r="Z128" s="391"/>
      <c r="AA128" s="386"/>
      <c r="AB128" s="392"/>
      <c r="AC128" s="392"/>
      <c r="AD128" s="392"/>
      <c r="AE128" s="392"/>
      <c r="AF128" s="394"/>
      <c r="AG128" s="395"/>
      <c r="AH128" s="391"/>
      <c r="AI128" s="395"/>
      <c r="AJ128" s="391"/>
      <c r="AK128" s="395"/>
      <c r="AL128" s="396"/>
      <c r="AM128" s="391"/>
      <c r="AN128" s="395"/>
      <c r="AO128" s="396"/>
      <c r="AP128" s="391"/>
      <c r="AQ128" s="395"/>
      <c r="AR128" s="396"/>
      <c r="AS128" s="391"/>
      <c r="AT128" s="326"/>
      <c r="AU128" s="326"/>
      <c r="AV128" s="326"/>
      <c r="AW128" s="326"/>
      <c r="AX128" s="326"/>
      <c r="AY128" s="326"/>
      <c r="AZ128" s="326"/>
      <c r="BA128" s="326"/>
      <c r="BB128" s="326"/>
      <c r="BC128" s="326"/>
      <c r="BD128" s="326"/>
      <c r="BE128" s="326"/>
      <c r="BF128" s="326"/>
      <c r="BG128" s="326"/>
      <c r="BH128" s="326"/>
      <c r="BI128" s="326"/>
      <c r="BJ128" s="114"/>
    </row>
    <row r="129" spans="1:62" s="327" customFormat="1">
      <c r="A129" s="516"/>
      <c r="B129" s="383">
        <v>116</v>
      </c>
      <c r="C129" s="521"/>
      <c r="D129" s="384"/>
      <c r="E129" s="385"/>
      <c r="F129" s="583"/>
      <c r="G129" s="583"/>
      <c r="H129" s="581"/>
      <c r="I129" s="386"/>
      <c r="J129" s="387"/>
      <c r="K129" s="386"/>
      <c r="L129" s="388" t="str">
        <f t="shared" si="4"/>
        <v/>
      </c>
      <c r="M129" s="389" t="str">
        <f t="shared" si="5"/>
        <v/>
      </c>
      <c r="N129" s="388" t="str">
        <f t="shared" si="6"/>
        <v/>
      </c>
      <c r="O129" s="390">
        <f t="shared" si="7"/>
        <v>0</v>
      </c>
      <c r="P129" s="391"/>
      <c r="Q129" s="386"/>
      <c r="R129" s="392"/>
      <c r="S129" s="393"/>
      <c r="T129" s="392"/>
      <c r="U129" s="392"/>
      <c r="V129" s="391"/>
      <c r="W129" s="386"/>
      <c r="X129" s="391"/>
      <c r="Y129" s="386"/>
      <c r="Z129" s="391"/>
      <c r="AA129" s="386"/>
      <c r="AB129" s="392"/>
      <c r="AC129" s="392"/>
      <c r="AD129" s="392"/>
      <c r="AE129" s="392"/>
      <c r="AF129" s="394"/>
      <c r="AG129" s="395"/>
      <c r="AH129" s="391"/>
      <c r="AI129" s="395"/>
      <c r="AJ129" s="391"/>
      <c r="AK129" s="395"/>
      <c r="AL129" s="396"/>
      <c r="AM129" s="391"/>
      <c r="AN129" s="395"/>
      <c r="AO129" s="396"/>
      <c r="AP129" s="391"/>
      <c r="AQ129" s="395"/>
      <c r="AR129" s="396"/>
      <c r="AS129" s="391"/>
      <c r="AT129" s="326"/>
      <c r="AU129" s="326"/>
      <c r="AV129" s="326"/>
      <c r="AW129" s="326"/>
      <c r="AX129" s="326"/>
      <c r="AY129" s="326"/>
      <c r="AZ129" s="326"/>
      <c r="BA129" s="326"/>
      <c r="BB129" s="326"/>
      <c r="BC129" s="326"/>
      <c r="BD129" s="326"/>
      <c r="BE129" s="326"/>
      <c r="BF129" s="326"/>
      <c r="BG129" s="326"/>
      <c r="BH129" s="326"/>
      <c r="BI129" s="326"/>
      <c r="BJ129" s="114"/>
    </row>
    <row r="130" spans="1:62" s="327" customFormat="1">
      <c r="A130" s="516"/>
      <c r="B130" s="383">
        <v>117</v>
      </c>
      <c r="C130" s="521"/>
      <c r="D130" s="384"/>
      <c r="E130" s="385"/>
      <c r="F130" s="583"/>
      <c r="G130" s="583"/>
      <c r="H130" s="581"/>
      <c r="I130" s="386"/>
      <c r="J130" s="387"/>
      <c r="K130" s="386"/>
      <c r="L130" s="388" t="str">
        <f t="shared" si="4"/>
        <v/>
      </c>
      <c r="M130" s="389" t="str">
        <f t="shared" si="5"/>
        <v/>
      </c>
      <c r="N130" s="388" t="str">
        <f t="shared" si="6"/>
        <v/>
      </c>
      <c r="O130" s="390">
        <f t="shared" si="7"/>
        <v>0</v>
      </c>
      <c r="P130" s="391"/>
      <c r="Q130" s="386"/>
      <c r="R130" s="392"/>
      <c r="S130" s="393"/>
      <c r="T130" s="392"/>
      <c r="U130" s="392"/>
      <c r="V130" s="391"/>
      <c r="W130" s="386"/>
      <c r="X130" s="391"/>
      <c r="Y130" s="386"/>
      <c r="Z130" s="391"/>
      <c r="AA130" s="386"/>
      <c r="AB130" s="392"/>
      <c r="AC130" s="392"/>
      <c r="AD130" s="392"/>
      <c r="AE130" s="392"/>
      <c r="AF130" s="394"/>
      <c r="AG130" s="395"/>
      <c r="AH130" s="391"/>
      <c r="AI130" s="395"/>
      <c r="AJ130" s="391"/>
      <c r="AK130" s="395"/>
      <c r="AL130" s="396"/>
      <c r="AM130" s="391"/>
      <c r="AN130" s="395"/>
      <c r="AO130" s="396"/>
      <c r="AP130" s="391"/>
      <c r="AQ130" s="395"/>
      <c r="AR130" s="396"/>
      <c r="AS130" s="391"/>
      <c r="AT130" s="326"/>
      <c r="AU130" s="326"/>
      <c r="AV130" s="326"/>
      <c r="AW130" s="326"/>
      <c r="AX130" s="326"/>
      <c r="AY130" s="326"/>
      <c r="AZ130" s="326"/>
      <c r="BA130" s="326"/>
      <c r="BB130" s="326"/>
      <c r="BC130" s="326"/>
      <c r="BD130" s="326"/>
      <c r="BE130" s="326"/>
      <c r="BF130" s="326"/>
      <c r="BG130" s="326"/>
      <c r="BH130" s="326"/>
      <c r="BI130" s="326"/>
      <c r="BJ130" s="114"/>
    </row>
    <row r="131" spans="1:62" s="327" customFormat="1">
      <c r="A131" s="516"/>
      <c r="B131" s="383">
        <v>118</v>
      </c>
      <c r="C131" s="521"/>
      <c r="D131" s="384"/>
      <c r="E131" s="385"/>
      <c r="F131" s="583"/>
      <c r="G131" s="583"/>
      <c r="H131" s="581"/>
      <c r="I131" s="386"/>
      <c r="J131" s="387"/>
      <c r="K131" s="386"/>
      <c r="L131" s="388" t="str">
        <f t="shared" si="4"/>
        <v/>
      </c>
      <c r="M131" s="389" t="str">
        <f t="shared" si="5"/>
        <v/>
      </c>
      <c r="N131" s="388" t="str">
        <f t="shared" si="6"/>
        <v/>
      </c>
      <c r="O131" s="390">
        <f t="shared" si="7"/>
        <v>0</v>
      </c>
      <c r="P131" s="391"/>
      <c r="Q131" s="386"/>
      <c r="R131" s="392"/>
      <c r="S131" s="393"/>
      <c r="T131" s="392"/>
      <c r="U131" s="392"/>
      <c r="V131" s="391"/>
      <c r="W131" s="386"/>
      <c r="X131" s="391"/>
      <c r="Y131" s="386"/>
      <c r="Z131" s="391"/>
      <c r="AA131" s="386"/>
      <c r="AB131" s="392"/>
      <c r="AC131" s="392"/>
      <c r="AD131" s="392"/>
      <c r="AE131" s="392"/>
      <c r="AF131" s="394"/>
      <c r="AG131" s="395"/>
      <c r="AH131" s="391"/>
      <c r="AI131" s="395"/>
      <c r="AJ131" s="391"/>
      <c r="AK131" s="395"/>
      <c r="AL131" s="396"/>
      <c r="AM131" s="391"/>
      <c r="AN131" s="395"/>
      <c r="AO131" s="396"/>
      <c r="AP131" s="391"/>
      <c r="AQ131" s="395"/>
      <c r="AR131" s="396"/>
      <c r="AS131" s="391"/>
      <c r="AT131" s="326"/>
      <c r="AU131" s="326"/>
      <c r="AV131" s="326"/>
      <c r="AW131" s="326"/>
      <c r="AX131" s="326"/>
      <c r="AY131" s="326"/>
      <c r="AZ131" s="326"/>
      <c r="BA131" s="326"/>
      <c r="BB131" s="326"/>
      <c r="BC131" s="326"/>
      <c r="BD131" s="326"/>
      <c r="BE131" s="326"/>
      <c r="BF131" s="326"/>
      <c r="BG131" s="326"/>
      <c r="BH131" s="326"/>
      <c r="BI131" s="326"/>
      <c r="BJ131" s="114"/>
    </row>
    <row r="132" spans="1:62" s="327" customFormat="1">
      <c r="A132" s="516"/>
      <c r="B132" s="383">
        <v>119</v>
      </c>
      <c r="C132" s="521"/>
      <c r="D132" s="384"/>
      <c r="E132" s="385"/>
      <c r="F132" s="583"/>
      <c r="G132" s="583"/>
      <c r="H132" s="581"/>
      <c r="I132" s="386"/>
      <c r="J132" s="387"/>
      <c r="K132" s="386"/>
      <c r="L132" s="388" t="str">
        <f t="shared" si="4"/>
        <v/>
      </c>
      <c r="M132" s="389" t="str">
        <f t="shared" si="5"/>
        <v/>
      </c>
      <c r="N132" s="388" t="str">
        <f t="shared" si="6"/>
        <v/>
      </c>
      <c r="O132" s="390">
        <f t="shared" si="7"/>
        <v>0</v>
      </c>
      <c r="P132" s="391"/>
      <c r="Q132" s="386"/>
      <c r="R132" s="392"/>
      <c r="S132" s="393"/>
      <c r="T132" s="392"/>
      <c r="U132" s="392"/>
      <c r="V132" s="391"/>
      <c r="W132" s="386"/>
      <c r="X132" s="391"/>
      <c r="Y132" s="386"/>
      <c r="Z132" s="391"/>
      <c r="AA132" s="386"/>
      <c r="AB132" s="392"/>
      <c r="AC132" s="392"/>
      <c r="AD132" s="392"/>
      <c r="AE132" s="392"/>
      <c r="AF132" s="394"/>
      <c r="AG132" s="395"/>
      <c r="AH132" s="391"/>
      <c r="AI132" s="395"/>
      <c r="AJ132" s="391"/>
      <c r="AK132" s="395"/>
      <c r="AL132" s="396"/>
      <c r="AM132" s="391"/>
      <c r="AN132" s="395"/>
      <c r="AO132" s="396"/>
      <c r="AP132" s="391"/>
      <c r="AQ132" s="395"/>
      <c r="AR132" s="396"/>
      <c r="AS132" s="391"/>
      <c r="AT132" s="326"/>
      <c r="AU132" s="326"/>
      <c r="AV132" s="326"/>
      <c r="AW132" s="326"/>
      <c r="AX132" s="326"/>
      <c r="AY132" s="326"/>
      <c r="AZ132" s="326"/>
      <c r="BA132" s="326"/>
      <c r="BB132" s="326"/>
      <c r="BC132" s="326"/>
      <c r="BD132" s="326"/>
      <c r="BE132" s="326"/>
      <c r="BF132" s="326"/>
      <c r="BG132" s="326"/>
      <c r="BH132" s="326"/>
      <c r="BI132" s="326"/>
      <c r="BJ132" s="114"/>
    </row>
    <row r="133" spans="1:62" s="327" customFormat="1">
      <c r="A133" s="516"/>
      <c r="B133" s="383">
        <v>120</v>
      </c>
      <c r="C133" s="521"/>
      <c r="D133" s="384"/>
      <c r="E133" s="385"/>
      <c r="F133" s="583"/>
      <c r="G133" s="583"/>
      <c r="H133" s="581"/>
      <c r="I133" s="386"/>
      <c r="J133" s="387"/>
      <c r="K133" s="386"/>
      <c r="L133" s="388" t="str">
        <f t="shared" si="4"/>
        <v/>
      </c>
      <c r="M133" s="389" t="str">
        <f t="shared" si="5"/>
        <v/>
      </c>
      <c r="N133" s="388" t="str">
        <f t="shared" si="6"/>
        <v/>
      </c>
      <c r="O133" s="390">
        <f t="shared" si="7"/>
        <v>0</v>
      </c>
      <c r="P133" s="391"/>
      <c r="Q133" s="386"/>
      <c r="R133" s="392"/>
      <c r="S133" s="393"/>
      <c r="T133" s="392"/>
      <c r="U133" s="392"/>
      <c r="V133" s="391"/>
      <c r="W133" s="386"/>
      <c r="X133" s="391"/>
      <c r="Y133" s="386"/>
      <c r="Z133" s="391"/>
      <c r="AA133" s="386"/>
      <c r="AB133" s="392"/>
      <c r="AC133" s="392"/>
      <c r="AD133" s="392"/>
      <c r="AE133" s="392"/>
      <c r="AF133" s="394"/>
      <c r="AG133" s="395"/>
      <c r="AH133" s="391"/>
      <c r="AI133" s="395"/>
      <c r="AJ133" s="391"/>
      <c r="AK133" s="395"/>
      <c r="AL133" s="396"/>
      <c r="AM133" s="391"/>
      <c r="AN133" s="395"/>
      <c r="AO133" s="396"/>
      <c r="AP133" s="391"/>
      <c r="AQ133" s="395"/>
      <c r="AR133" s="396"/>
      <c r="AS133" s="391"/>
      <c r="AT133" s="326"/>
      <c r="AU133" s="326"/>
      <c r="AV133" s="326"/>
      <c r="AW133" s="326"/>
      <c r="AX133" s="326"/>
      <c r="AY133" s="326"/>
      <c r="AZ133" s="326"/>
      <c r="BA133" s="326"/>
      <c r="BB133" s="326"/>
      <c r="BC133" s="326"/>
      <c r="BD133" s="326"/>
      <c r="BE133" s="326"/>
      <c r="BF133" s="326"/>
      <c r="BG133" s="326"/>
      <c r="BH133" s="326"/>
      <c r="BI133" s="326"/>
      <c r="BJ133" s="114"/>
    </row>
    <row r="134" spans="1:62" s="327" customFormat="1">
      <c r="A134" s="516"/>
      <c r="B134" s="383">
        <v>121</v>
      </c>
      <c r="C134" s="521"/>
      <c r="D134" s="384"/>
      <c r="E134" s="385"/>
      <c r="F134" s="583"/>
      <c r="G134" s="583"/>
      <c r="H134" s="581"/>
      <c r="I134" s="386"/>
      <c r="J134" s="387"/>
      <c r="K134" s="386"/>
      <c r="L134" s="388" t="str">
        <f t="shared" si="4"/>
        <v/>
      </c>
      <c r="M134" s="389" t="str">
        <f t="shared" si="5"/>
        <v/>
      </c>
      <c r="N134" s="388" t="str">
        <f t="shared" si="6"/>
        <v/>
      </c>
      <c r="O134" s="390">
        <f t="shared" si="7"/>
        <v>0</v>
      </c>
      <c r="P134" s="391"/>
      <c r="Q134" s="386"/>
      <c r="R134" s="392"/>
      <c r="S134" s="393"/>
      <c r="T134" s="392"/>
      <c r="U134" s="392"/>
      <c r="V134" s="391"/>
      <c r="W134" s="386"/>
      <c r="X134" s="391"/>
      <c r="Y134" s="386"/>
      <c r="Z134" s="391"/>
      <c r="AA134" s="386"/>
      <c r="AB134" s="392"/>
      <c r="AC134" s="392"/>
      <c r="AD134" s="392"/>
      <c r="AE134" s="392"/>
      <c r="AF134" s="394"/>
      <c r="AG134" s="395"/>
      <c r="AH134" s="391"/>
      <c r="AI134" s="395"/>
      <c r="AJ134" s="391"/>
      <c r="AK134" s="395"/>
      <c r="AL134" s="396"/>
      <c r="AM134" s="391"/>
      <c r="AN134" s="395"/>
      <c r="AO134" s="396"/>
      <c r="AP134" s="391"/>
      <c r="AQ134" s="395"/>
      <c r="AR134" s="396"/>
      <c r="AS134" s="391"/>
      <c r="AT134" s="326"/>
      <c r="AU134" s="326"/>
      <c r="AV134" s="326"/>
      <c r="AW134" s="326"/>
      <c r="AX134" s="326"/>
      <c r="AY134" s="326"/>
      <c r="AZ134" s="326"/>
      <c r="BA134" s="326"/>
      <c r="BB134" s="326"/>
      <c r="BC134" s="326"/>
      <c r="BD134" s="326"/>
      <c r="BE134" s="326"/>
      <c r="BF134" s="326"/>
      <c r="BG134" s="326"/>
      <c r="BH134" s="326"/>
      <c r="BI134" s="326"/>
      <c r="BJ134" s="114"/>
    </row>
    <row r="135" spans="1:62" s="327" customFormat="1">
      <c r="A135" s="516"/>
      <c r="B135" s="383">
        <v>122</v>
      </c>
      <c r="C135" s="521"/>
      <c r="D135" s="384"/>
      <c r="E135" s="385"/>
      <c r="F135" s="583"/>
      <c r="G135" s="583"/>
      <c r="H135" s="581"/>
      <c r="I135" s="386"/>
      <c r="J135" s="387"/>
      <c r="K135" s="386"/>
      <c r="L135" s="388" t="str">
        <f t="shared" si="4"/>
        <v/>
      </c>
      <c r="M135" s="389" t="str">
        <f t="shared" si="5"/>
        <v/>
      </c>
      <c r="N135" s="388" t="str">
        <f t="shared" si="6"/>
        <v/>
      </c>
      <c r="O135" s="390">
        <f t="shared" si="7"/>
        <v>0</v>
      </c>
      <c r="P135" s="391"/>
      <c r="Q135" s="386"/>
      <c r="R135" s="392"/>
      <c r="S135" s="393"/>
      <c r="T135" s="392"/>
      <c r="U135" s="392"/>
      <c r="V135" s="391"/>
      <c r="W135" s="386"/>
      <c r="X135" s="391"/>
      <c r="Y135" s="386"/>
      <c r="Z135" s="391"/>
      <c r="AA135" s="386"/>
      <c r="AB135" s="392"/>
      <c r="AC135" s="392"/>
      <c r="AD135" s="392"/>
      <c r="AE135" s="392"/>
      <c r="AF135" s="394"/>
      <c r="AG135" s="395"/>
      <c r="AH135" s="391"/>
      <c r="AI135" s="395"/>
      <c r="AJ135" s="391"/>
      <c r="AK135" s="395"/>
      <c r="AL135" s="396"/>
      <c r="AM135" s="391"/>
      <c r="AN135" s="395"/>
      <c r="AO135" s="396"/>
      <c r="AP135" s="391"/>
      <c r="AQ135" s="395"/>
      <c r="AR135" s="396"/>
      <c r="AS135" s="391"/>
      <c r="AT135" s="326"/>
      <c r="AU135" s="326"/>
      <c r="AV135" s="326"/>
      <c r="AW135" s="326"/>
      <c r="AX135" s="326"/>
      <c r="AY135" s="326"/>
      <c r="AZ135" s="326"/>
      <c r="BA135" s="326"/>
      <c r="BB135" s="326"/>
      <c r="BC135" s="326"/>
      <c r="BD135" s="326"/>
      <c r="BE135" s="326"/>
      <c r="BF135" s="326"/>
      <c r="BG135" s="326"/>
      <c r="BH135" s="326"/>
      <c r="BI135" s="326"/>
      <c r="BJ135" s="114"/>
    </row>
    <row r="136" spans="1:62" s="327" customFormat="1">
      <c r="A136" s="516"/>
      <c r="B136" s="383">
        <v>123</v>
      </c>
      <c r="C136" s="521"/>
      <c r="D136" s="384"/>
      <c r="E136" s="385"/>
      <c r="F136" s="583"/>
      <c r="G136" s="583"/>
      <c r="H136" s="581"/>
      <c r="I136" s="386"/>
      <c r="J136" s="387"/>
      <c r="K136" s="386"/>
      <c r="L136" s="388" t="str">
        <f t="shared" si="4"/>
        <v/>
      </c>
      <c r="M136" s="389" t="str">
        <f t="shared" si="5"/>
        <v/>
      </c>
      <c r="N136" s="388" t="str">
        <f t="shared" si="6"/>
        <v/>
      </c>
      <c r="O136" s="390">
        <f t="shared" si="7"/>
        <v>0</v>
      </c>
      <c r="P136" s="391"/>
      <c r="Q136" s="386"/>
      <c r="R136" s="392"/>
      <c r="S136" s="393"/>
      <c r="T136" s="392"/>
      <c r="U136" s="392"/>
      <c r="V136" s="391"/>
      <c r="W136" s="386"/>
      <c r="X136" s="391"/>
      <c r="Y136" s="386"/>
      <c r="Z136" s="391"/>
      <c r="AA136" s="386"/>
      <c r="AB136" s="392"/>
      <c r="AC136" s="392"/>
      <c r="AD136" s="392"/>
      <c r="AE136" s="392"/>
      <c r="AF136" s="394"/>
      <c r="AG136" s="395"/>
      <c r="AH136" s="391"/>
      <c r="AI136" s="395"/>
      <c r="AJ136" s="391"/>
      <c r="AK136" s="395"/>
      <c r="AL136" s="396"/>
      <c r="AM136" s="391"/>
      <c r="AN136" s="395"/>
      <c r="AO136" s="396"/>
      <c r="AP136" s="391"/>
      <c r="AQ136" s="395"/>
      <c r="AR136" s="396"/>
      <c r="AS136" s="391"/>
      <c r="AT136" s="326"/>
      <c r="AU136" s="326"/>
      <c r="AV136" s="326"/>
      <c r="AW136" s="326"/>
      <c r="AX136" s="326"/>
      <c r="AY136" s="326"/>
      <c r="AZ136" s="326"/>
      <c r="BA136" s="326"/>
      <c r="BB136" s="326"/>
      <c r="BC136" s="326"/>
      <c r="BD136" s="326"/>
      <c r="BE136" s="326"/>
      <c r="BF136" s="326"/>
      <c r="BG136" s="326"/>
      <c r="BH136" s="326"/>
      <c r="BI136" s="326"/>
      <c r="BJ136" s="114"/>
    </row>
    <row r="137" spans="1:62" s="327" customFormat="1">
      <c r="A137" s="516"/>
      <c r="B137" s="383">
        <v>124</v>
      </c>
      <c r="C137" s="521"/>
      <c r="D137" s="384"/>
      <c r="E137" s="385"/>
      <c r="F137" s="583"/>
      <c r="G137" s="583"/>
      <c r="H137" s="581"/>
      <c r="I137" s="386"/>
      <c r="J137" s="387"/>
      <c r="K137" s="386"/>
      <c r="L137" s="388" t="str">
        <f t="shared" si="4"/>
        <v/>
      </c>
      <c r="M137" s="389" t="str">
        <f t="shared" si="5"/>
        <v/>
      </c>
      <c r="N137" s="388" t="str">
        <f t="shared" si="6"/>
        <v/>
      </c>
      <c r="O137" s="390">
        <f t="shared" si="7"/>
        <v>0</v>
      </c>
      <c r="P137" s="391"/>
      <c r="Q137" s="386"/>
      <c r="R137" s="392"/>
      <c r="S137" s="393"/>
      <c r="T137" s="392"/>
      <c r="U137" s="392"/>
      <c r="V137" s="391"/>
      <c r="W137" s="386"/>
      <c r="X137" s="391"/>
      <c r="Y137" s="386"/>
      <c r="Z137" s="391"/>
      <c r="AA137" s="386"/>
      <c r="AB137" s="392"/>
      <c r="AC137" s="392"/>
      <c r="AD137" s="392"/>
      <c r="AE137" s="392"/>
      <c r="AF137" s="394"/>
      <c r="AG137" s="395"/>
      <c r="AH137" s="391"/>
      <c r="AI137" s="395"/>
      <c r="AJ137" s="391"/>
      <c r="AK137" s="395"/>
      <c r="AL137" s="396"/>
      <c r="AM137" s="391"/>
      <c r="AN137" s="395"/>
      <c r="AO137" s="396"/>
      <c r="AP137" s="391"/>
      <c r="AQ137" s="395"/>
      <c r="AR137" s="396"/>
      <c r="AS137" s="391"/>
      <c r="AT137" s="326"/>
      <c r="AU137" s="326"/>
      <c r="AV137" s="326"/>
      <c r="AW137" s="326"/>
      <c r="AX137" s="326"/>
      <c r="AY137" s="326"/>
      <c r="AZ137" s="326"/>
      <c r="BA137" s="326"/>
      <c r="BB137" s="326"/>
      <c r="BC137" s="326"/>
      <c r="BD137" s="326"/>
      <c r="BE137" s="326"/>
      <c r="BF137" s="326"/>
      <c r="BG137" s="326"/>
      <c r="BH137" s="326"/>
      <c r="BI137" s="326"/>
      <c r="BJ137" s="114"/>
    </row>
    <row r="138" spans="1:62" s="327" customFormat="1">
      <c r="A138" s="516"/>
      <c r="B138" s="383">
        <v>125</v>
      </c>
      <c r="C138" s="521"/>
      <c r="D138" s="384"/>
      <c r="E138" s="385"/>
      <c r="F138" s="583"/>
      <c r="G138" s="583"/>
      <c r="H138" s="581"/>
      <c r="I138" s="386"/>
      <c r="J138" s="387"/>
      <c r="K138" s="386"/>
      <c r="L138" s="388" t="str">
        <f t="shared" si="4"/>
        <v/>
      </c>
      <c r="M138" s="389" t="str">
        <f t="shared" si="5"/>
        <v/>
      </c>
      <c r="N138" s="388" t="str">
        <f t="shared" si="6"/>
        <v/>
      </c>
      <c r="O138" s="390">
        <f t="shared" si="7"/>
        <v>0</v>
      </c>
      <c r="P138" s="391"/>
      <c r="Q138" s="386"/>
      <c r="R138" s="392"/>
      <c r="S138" s="393"/>
      <c r="T138" s="392"/>
      <c r="U138" s="392"/>
      <c r="V138" s="391"/>
      <c r="W138" s="386"/>
      <c r="X138" s="391"/>
      <c r="Y138" s="386"/>
      <c r="Z138" s="391"/>
      <c r="AA138" s="386"/>
      <c r="AB138" s="392"/>
      <c r="AC138" s="392"/>
      <c r="AD138" s="392"/>
      <c r="AE138" s="392"/>
      <c r="AF138" s="394"/>
      <c r="AG138" s="395"/>
      <c r="AH138" s="391"/>
      <c r="AI138" s="395"/>
      <c r="AJ138" s="391"/>
      <c r="AK138" s="395"/>
      <c r="AL138" s="396"/>
      <c r="AM138" s="391"/>
      <c r="AN138" s="395"/>
      <c r="AO138" s="396"/>
      <c r="AP138" s="391"/>
      <c r="AQ138" s="395"/>
      <c r="AR138" s="396"/>
      <c r="AS138" s="391"/>
      <c r="AT138" s="326"/>
      <c r="AU138" s="326"/>
      <c r="AV138" s="326"/>
      <c r="AW138" s="326"/>
      <c r="AX138" s="326"/>
      <c r="AY138" s="326"/>
      <c r="AZ138" s="326"/>
      <c r="BA138" s="326"/>
      <c r="BB138" s="326"/>
      <c r="BC138" s="326"/>
      <c r="BD138" s="326"/>
      <c r="BE138" s="326"/>
      <c r="BF138" s="326"/>
      <c r="BG138" s="326"/>
      <c r="BH138" s="326"/>
      <c r="BI138" s="326"/>
      <c r="BJ138" s="114"/>
    </row>
    <row r="139" spans="1:62" s="327" customFormat="1">
      <c r="A139" s="516"/>
      <c r="B139" s="383">
        <v>126</v>
      </c>
      <c r="C139" s="521"/>
      <c r="D139" s="384"/>
      <c r="E139" s="385"/>
      <c r="F139" s="583"/>
      <c r="G139" s="583"/>
      <c r="H139" s="581"/>
      <c r="I139" s="386"/>
      <c r="J139" s="387"/>
      <c r="K139" s="386"/>
      <c r="L139" s="388" t="str">
        <f t="shared" si="4"/>
        <v/>
      </c>
      <c r="M139" s="389" t="str">
        <f t="shared" si="5"/>
        <v/>
      </c>
      <c r="N139" s="388" t="str">
        <f t="shared" si="6"/>
        <v/>
      </c>
      <c r="O139" s="390">
        <f t="shared" si="7"/>
        <v>0</v>
      </c>
      <c r="P139" s="391"/>
      <c r="Q139" s="386"/>
      <c r="R139" s="392"/>
      <c r="S139" s="393"/>
      <c r="T139" s="392"/>
      <c r="U139" s="392"/>
      <c r="V139" s="391"/>
      <c r="W139" s="386"/>
      <c r="X139" s="391"/>
      <c r="Y139" s="386"/>
      <c r="Z139" s="391"/>
      <c r="AA139" s="386"/>
      <c r="AB139" s="392"/>
      <c r="AC139" s="392"/>
      <c r="AD139" s="392"/>
      <c r="AE139" s="392"/>
      <c r="AF139" s="394"/>
      <c r="AG139" s="395"/>
      <c r="AH139" s="391"/>
      <c r="AI139" s="395"/>
      <c r="AJ139" s="391"/>
      <c r="AK139" s="395"/>
      <c r="AL139" s="396"/>
      <c r="AM139" s="391"/>
      <c r="AN139" s="395"/>
      <c r="AO139" s="396"/>
      <c r="AP139" s="391"/>
      <c r="AQ139" s="395"/>
      <c r="AR139" s="396"/>
      <c r="AS139" s="391"/>
      <c r="AT139" s="326"/>
      <c r="AU139" s="326"/>
      <c r="AV139" s="326"/>
      <c r="AW139" s="326"/>
      <c r="AX139" s="326"/>
      <c r="AY139" s="326"/>
      <c r="AZ139" s="326"/>
      <c r="BA139" s="326"/>
      <c r="BB139" s="326"/>
      <c r="BC139" s="326"/>
      <c r="BD139" s="326"/>
      <c r="BE139" s="326"/>
      <c r="BF139" s="326"/>
      <c r="BG139" s="326"/>
      <c r="BH139" s="326"/>
      <c r="BI139" s="326"/>
      <c r="BJ139" s="114"/>
    </row>
    <row r="140" spans="1:62" s="327" customFormat="1">
      <c r="A140" s="516"/>
      <c r="B140" s="383">
        <v>127</v>
      </c>
      <c r="C140" s="521"/>
      <c r="D140" s="384"/>
      <c r="E140" s="385"/>
      <c r="F140" s="583"/>
      <c r="G140" s="583"/>
      <c r="H140" s="581"/>
      <c r="I140" s="386"/>
      <c r="J140" s="387"/>
      <c r="K140" s="386"/>
      <c r="L140" s="388" t="str">
        <f t="shared" si="4"/>
        <v/>
      </c>
      <c r="M140" s="389" t="str">
        <f t="shared" si="5"/>
        <v/>
      </c>
      <c r="N140" s="388" t="str">
        <f t="shared" si="6"/>
        <v/>
      </c>
      <c r="O140" s="390">
        <f t="shared" si="7"/>
        <v>0</v>
      </c>
      <c r="P140" s="391"/>
      <c r="Q140" s="386"/>
      <c r="R140" s="392"/>
      <c r="S140" s="393"/>
      <c r="T140" s="392"/>
      <c r="U140" s="392"/>
      <c r="V140" s="391"/>
      <c r="W140" s="386"/>
      <c r="X140" s="391"/>
      <c r="Y140" s="386"/>
      <c r="Z140" s="391"/>
      <c r="AA140" s="386"/>
      <c r="AB140" s="392"/>
      <c r="AC140" s="392"/>
      <c r="AD140" s="392"/>
      <c r="AE140" s="392"/>
      <c r="AF140" s="394"/>
      <c r="AG140" s="395"/>
      <c r="AH140" s="391"/>
      <c r="AI140" s="395"/>
      <c r="AJ140" s="391"/>
      <c r="AK140" s="395"/>
      <c r="AL140" s="396"/>
      <c r="AM140" s="391"/>
      <c r="AN140" s="395"/>
      <c r="AO140" s="396"/>
      <c r="AP140" s="391"/>
      <c r="AQ140" s="395"/>
      <c r="AR140" s="396"/>
      <c r="AS140" s="391"/>
      <c r="AT140" s="326"/>
      <c r="AU140" s="326"/>
      <c r="AV140" s="326"/>
      <c r="AW140" s="326"/>
      <c r="AX140" s="326"/>
      <c r="AY140" s="326"/>
      <c r="AZ140" s="326"/>
      <c r="BA140" s="326"/>
      <c r="BB140" s="326"/>
      <c r="BC140" s="326"/>
      <c r="BD140" s="326"/>
      <c r="BE140" s="326"/>
      <c r="BF140" s="326"/>
      <c r="BG140" s="326"/>
      <c r="BH140" s="326"/>
      <c r="BI140" s="326"/>
      <c r="BJ140" s="114"/>
    </row>
    <row r="141" spans="1:62" s="327" customFormat="1">
      <c r="A141" s="516"/>
      <c r="B141" s="383">
        <v>128</v>
      </c>
      <c r="C141" s="521"/>
      <c r="D141" s="384"/>
      <c r="E141" s="385"/>
      <c r="F141" s="583"/>
      <c r="G141" s="583"/>
      <c r="H141" s="581"/>
      <c r="I141" s="386"/>
      <c r="J141" s="387"/>
      <c r="K141" s="386"/>
      <c r="L141" s="388" t="str">
        <f t="shared" si="4"/>
        <v/>
      </c>
      <c r="M141" s="389" t="str">
        <f t="shared" si="5"/>
        <v/>
      </c>
      <c r="N141" s="388" t="str">
        <f t="shared" si="6"/>
        <v/>
      </c>
      <c r="O141" s="390">
        <f t="shared" si="7"/>
        <v>0</v>
      </c>
      <c r="P141" s="391"/>
      <c r="Q141" s="386"/>
      <c r="R141" s="392"/>
      <c r="S141" s="393"/>
      <c r="T141" s="392"/>
      <c r="U141" s="392"/>
      <c r="V141" s="391"/>
      <c r="W141" s="386"/>
      <c r="X141" s="391"/>
      <c r="Y141" s="386"/>
      <c r="Z141" s="391"/>
      <c r="AA141" s="386"/>
      <c r="AB141" s="392"/>
      <c r="AC141" s="392"/>
      <c r="AD141" s="392"/>
      <c r="AE141" s="392"/>
      <c r="AF141" s="394"/>
      <c r="AG141" s="395"/>
      <c r="AH141" s="391"/>
      <c r="AI141" s="395"/>
      <c r="AJ141" s="391"/>
      <c r="AK141" s="395"/>
      <c r="AL141" s="396"/>
      <c r="AM141" s="391"/>
      <c r="AN141" s="395"/>
      <c r="AO141" s="396"/>
      <c r="AP141" s="391"/>
      <c r="AQ141" s="395"/>
      <c r="AR141" s="396"/>
      <c r="AS141" s="391"/>
      <c r="AT141" s="326"/>
      <c r="AU141" s="326"/>
      <c r="AV141" s="326"/>
      <c r="AW141" s="326"/>
      <c r="AX141" s="326"/>
      <c r="AY141" s="326"/>
      <c r="AZ141" s="326"/>
      <c r="BA141" s="326"/>
      <c r="BB141" s="326"/>
      <c r="BC141" s="326"/>
      <c r="BD141" s="326"/>
      <c r="BE141" s="326"/>
      <c r="BF141" s="326"/>
      <c r="BG141" s="326"/>
      <c r="BH141" s="326"/>
      <c r="BI141" s="326"/>
      <c r="BJ141" s="114"/>
    </row>
    <row r="142" spans="1:62" s="327" customFormat="1">
      <c r="A142" s="516"/>
      <c r="B142" s="383">
        <v>129</v>
      </c>
      <c r="C142" s="521"/>
      <c r="D142" s="384"/>
      <c r="E142" s="385"/>
      <c r="F142" s="583"/>
      <c r="G142" s="583"/>
      <c r="H142" s="581"/>
      <c r="I142" s="386"/>
      <c r="J142" s="387"/>
      <c r="K142" s="386"/>
      <c r="L142" s="388" t="str">
        <f t="shared" ref="L142:L205" si="8">IF($F142="","",VLOOKUP($F142,$AV$14:$AW$18,2,TRUE))</f>
        <v/>
      </c>
      <c r="M142" s="389" t="str">
        <f t="shared" ref="M142:M205" si="9">IF($G142="","",INDEX($AZ$14:$AZ$17,MATCH($G142,$AY$14:$AY$17,-1)))</f>
        <v/>
      </c>
      <c r="N142" s="388" t="str">
        <f t="shared" ref="N142:N205" si="10">IF(OR($F142="",$I142="",$J142=""),"",VLOOKUP($I142&amp;$J142,$BB$14:$BE$19,IF($F142&lt;50,2,IF(AND($K142="該当",$I142="角住戸"),4,3)),FALSE))</f>
        <v/>
      </c>
      <c r="O142" s="390">
        <f t="shared" ref="O142:O205" si="11">IF(OR(L142="",M142="",N142=""),0,(800000*L142*M142*N142))</f>
        <v>0</v>
      </c>
      <c r="P142" s="391"/>
      <c r="Q142" s="386"/>
      <c r="R142" s="392"/>
      <c r="S142" s="393"/>
      <c r="T142" s="392"/>
      <c r="U142" s="392"/>
      <c r="V142" s="391"/>
      <c r="W142" s="386"/>
      <c r="X142" s="391"/>
      <c r="Y142" s="386"/>
      <c r="Z142" s="391"/>
      <c r="AA142" s="386"/>
      <c r="AB142" s="392"/>
      <c r="AC142" s="392"/>
      <c r="AD142" s="392"/>
      <c r="AE142" s="392"/>
      <c r="AF142" s="394"/>
      <c r="AG142" s="395"/>
      <c r="AH142" s="391"/>
      <c r="AI142" s="395"/>
      <c r="AJ142" s="391"/>
      <c r="AK142" s="395"/>
      <c r="AL142" s="396"/>
      <c r="AM142" s="391"/>
      <c r="AN142" s="395"/>
      <c r="AO142" s="396"/>
      <c r="AP142" s="391"/>
      <c r="AQ142" s="395"/>
      <c r="AR142" s="396"/>
      <c r="AS142" s="391"/>
      <c r="AT142" s="326"/>
      <c r="AU142" s="326"/>
      <c r="AV142" s="326"/>
      <c r="AW142" s="326"/>
      <c r="AX142" s="326"/>
      <c r="AY142" s="326"/>
      <c r="AZ142" s="326"/>
      <c r="BA142" s="326"/>
      <c r="BB142" s="326"/>
      <c r="BC142" s="326"/>
      <c r="BD142" s="326"/>
      <c r="BE142" s="326"/>
      <c r="BF142" s="326"/>
      <c r="BG142" s="326"/>
      <c r="BH142" s="326"/>
      <c r="BI142" s="326"/>
      <c r="BJ142" s="114"/>
    </row>
    <row r="143" spans="1:62" s="327" customFormat="1">
      <c r="A143" s="516"/>
      <c r="B143" s="383">
        <v>130</v>
      </c>
      <c r="C143" s="521"/>
      <c r="D143" s="384"/>
      <c r="E143" s="385"/>
      <c r="F143" s="583"/>
      <c r="G143" s="583"/>
      <c r="H143" s="581"/>
      <c r="I143" s="386"/>
      <c r="J143" s="387"/>
      <c r="K143" s="386"/>
      <c r="L143" s="388" t="str">
        <f t="shared" si="8"/>
        <v/>
      </c>
      <c r="M143" s="389" t="str">
        <f t="shared" si="9"/>
        <v/>
      </c>
      <c r="N143" s="388" t="str">
        <f t="shared" si="10"/>
        <v/>
      </c>
      <c r="O143" s="390">
        <f t="shared" si="11"/>
        <v>0</v>
      </c>
      <c r="P143" s="391"/>
      <c r="Q143" s="386"/>
      <c r="R143" s="392"/>
      <c r="S143" s="393"/>
      <c r="T143" s="392"/>
      <c r="U143" s="392"/>
      <c r="V143" s="391"/>
      <c r="W143" s="386"/>
      <c r="X143" s="391"/>
      <c r="Y143" s="386"/>
      <c r="Z143" s="391"/>
      <c r="AA143" s="386"/>
      <c r="AB143" s="392"/>
      <c r="AC143" s="392"/>
      <c r="AD143" s="392"/>
      <c r="AE143" s="392"/>
      <c r="AF143" s="394"/>
      <c r="AG143" s="395"/>
      <c r="AH143" s="391"/>
      <c r="AI143" s="395"/>
      <c r="AJ143" s="391"/>
      <c r="AK143" s="395"/>
      <c r="AL143" s="396"/>
      <c r="AM143" s="391"/>
      <c r="AN143" s="395"/>
      <c r="AO143" s="396"/>
      <c r="AP143" s="391"/>
      <c r="AQ143" s="395"/>
      <c r="AR143" s="396"/>
      <c r="AS143" s="391"/>
      <c r="AT143" s="326"/>
      <c r="AU143" s="326"/>
      <c r="AV143" s="326"/>
      <c r="AW143" s="326"/>
      <c r="AX143" s="326"/>
      <c r="AY143" s="326"/>
      <c r="AZ143" s="326"/>
      <c r="BA143" s="326"/>
      <c r="BB143" s="326"/>
      <c r="BC143" s="326"/>
      <c r="BD143" s="326"/>
      <c r="BE143" s="326"/>
      <c r="BF143" s="326"/>
      <c r="BG143" s="326"/>
      <c r="BH143" s="326"/>
      <c r="BI143" s="326"/>
      <c r="BJ143" s="114"/>
    </row>
    <row r="144" spans="1:62" s="327" customFormat="1">
      <c r="A144" s="516"/>
      <c r="B144" s="383">
        <v>131</v>
      </c>
      <c r="C144" s="521"/>
      <c r="D144" s="384"/>
      <c r="E144" s="385"/>
      <c r="F144" s="583"/>
      <c r="G144" s="583"/>
      <c r="H144" s="581"/>
      <c r="I144" s="386"/>
      <c r="J144" s="387"/>
      <c r="K144" s="386"/>
      <c r="L144" s="388" t="str">
        <f t="shared" si="8"/>
        <v/>
      </c>
      <c r="M144" s="389" t="str">
        <f t="shared" si="9"/>
        <v/>
      </c>
      <c r="N144" s="388" t="str">
        <f t="shared" si="10"/>
        <v/>
      </c>
      <c r="O144" s="390">
        <f t="shared" si="11"/>
        <v>0</v>
      </c>
      <c r="P144" s="391"/>
      <c r="Q144" s="386"/>
      <c r="R144" s="392"/>
      <c r="S144" s="393"/>
      <c r="T144" s="392"/>
      <c r="U144" s="392"/>
      <c r="V144" s="391"/>
      <c r="W144" s="386"/>
      <c r="X144" s="391"/>
      <c r="Y144" s="386"/>
      <c r="Z144" s="391"/>
      <c r="AA144" s="386"/>
      <c r="AB144" s="392"/>
      <c r="AC144" s="392"/>
      <c r="AD144" s="392"/>
      <c r="AE144" s="392"/>
      <c r="AF144" s="394"/>
      <c r="AG144" s="395"/>
      <c r="AH144" s="391"/>
      <c r="AI144" s="395"/>
      <c r="AJ144" s="391"/>
      <c r="AK144" s="395"/>
      <c r="AL144" s="396"/>
      <c r="AM144" s="391"/>
      <c r="AN144" s="395"/>
      <c r="AO144" s="396"/>
      <c r="AP144" s="391"/>
      <c r="AQ144" s="395"/>
      <c r="AR144" s="396"/>
      <c r="AS144" s="391"/>
      <c r="AT144" s="326"/>
      <c r="AU144" s="326"/>
      <c r="AV144" s="326"/>
      <c r="AW144" s="326"/>
      <c r="AX144" s="326"/>
      <c r="AY144" s="326"/>
      <c r="AZ144" s="326"/>
      <c r="BA144" s="326"/>
      <c r="BB144" s="326"/>
      <c r="BC144" s="326"/>
      <c r="BD144" s="326"/>
      <c r="BE144" s="326"/>
      <c r="BF144" s="326"/>
      <c r="BG144" s="326"/>
      <c r="BH144" s="326"/>
      <c r="BI144" s="326"/>
      <c r="BJ144" s="114"/>
    </row>
    <row r="145" spans="1:62" s="327" customFormat="1">
      <c r="A145" s="516"/>
      <c r="B145" s="383">
        <v>132</v>
      </c>
      <c r="C145" s="521"/>
      <c r="D145" s="384"/>
      <c r="E145" s="385"/>
      <c r="F145" s="583"/>
      <c r="G145" s="583"/>
      <c r="H145" s="581"/>
      <c r="I145" s="386"/>
      <c r="J145" s="387"/>
      <c r="K145" s="386"/>
      <c r="L145" s="388" t="str">
        <f t="shared" si="8"/>
        <v/>
      </c>
      <c r="M145" s="389" t="str">
        <f t="shared" si="9"/>
        <v/>
      </c>
      <c r="N145" s="388" t="str">
        <f t="shared" si="10"/>
        <v/>
      </c>
      <c r="O145" s="390">
        <f t="shared" si="11"/>
        <v>0</v>
      </c>
      <c r="P145" s="391"/>
      <c r="Q145" s="386"/>
      <c r="R145" s="392"/>
      <c r="S145" s="393"/>
      <c r="T145" s="392"/>
      <c r="U145" s="392"/>
      <c r="V145" s="391"/>
      <c r="W145" s="386"/>
      <c r="X145" s="391"/>
      <c r="Y145" s="386"/>
      <c r="Z145" s="391"/>
      <c r="AA145" s="386"/>
      <c r="AB145" s="392"/>
      <c r="AC145" s="392"/>
      <c r="AD145" s="392"/>
      <c r="AE145" s="392"/>
      <c r="AF145" s="394"/>
      <c r="AG145" s="395"/>
      <c r="AH145" s="391"/>
      <c r="AI145" s="395"/>
      <c r="AJ145" s="391"/>
      <c r="AK145" s="395"/>
      <c r="AL145" s="396"/>
      <c r="AM145" s="391"/>
      <c r="AN145" s="395"/>
      <c r="AO145" s="396"/>
      <c r="AP145" s="391"/>
      <c r="AQ145" s="395"/>
      <c r="AR145" s="396"/>
      <c r="AS145" s="391"/>
      <c r="AT145" s="326"/>
      <c r="AU145" s="326"/>
      <c r="AV145" s="326"/>
      <c r="AW145" s="326"/>
      <c r="AX145" s="326"/>
      <c r="AY145" s="326"/>
      <c r="AZ145" s="326"/>
      <c r="BA145" s="326"/>
      <c r="BB145" s="326"/>
      <c r="BC145" s="326"/>
      <c r="BD145" s="326"/>
      <c r="BE145" s="326"/>
      <c r="BF145" s="326"/>
      <c r="BG145" s="326"/>
      <c r="BH145" s="326"/>
      <c r="BI145" s="326"/>
      <c r="BJ145" s="114"/>
    </row>
    <row r="146" spans="1:62" s="327" customFormat="1">
      <c r="A146" s="516"/>
      <c r="B146" s="383">
        <v>133</v>
      </c>
      <c r="C146" s="521"/>
      <c r="D146" s="384"/>
      <c r="E146" s="385"/>
      <c r="F146" s="583"/>
      <c r="G146" s="583"/>
      <c r="H146" s="581"/>
      <c r="I146" s="386"/>
      <c r="J146" s="387"/>
      <c r="K146" s="386"/>
      <c r="L146" s="388" t="str">
        <f t="shared" si="8"/>
        <v/>
      </c>
      <c r="M146" s="389" t="str">
        <f t="shared" si="9"/>
        <v/>
      </c>
      <c r="N146" s="388" t="str">
        <f t="shared" si="10"/>
        <v/>
      </c>
      <c r="O146" s="390">
        <f t="shared" si="11"/>
        <v>0</v>
      </c>
      <c r="P146" s="391"/>
      <c r="Q146" s="386"/>
      <c r="R146" s="392"/>
      <c r="S146" s="393"/>
      <c r="T146" s="392"/>
      <c r="U146" s="392"/>
      <c r="V146" s="391"/>
      <c r="W146" s="386"/>
      <c r="X146" s="391"/>
      <c r="Y146" s="386"/>
      <c r="Z146" s="391"/>
      <c r="AA146" s="386"/>
      <c r="AB146" s="392"/>
      <c r="AC146" s="392"/>
      <c r="AD146" s="392"/>
      <c r="AE146" s="392"/>
      <c r="AF146" s="394"/>
      <c r="AG146" s="395"/>
      <c r="AH146" s="391"/>
      <c r="AI146" s="395"/>
      <c r="AJ146" s="391"/>
      <c r="AK146" s="395"/>
      <c r="AL146" s="396"/>
      <c r="AM146" s="391"/>
      <c r="AN146" s="395"/>
      <c r="AO146" s="396"/>
      <c r="AP146" s="391"/>
      <c r="AQ146" s="395"/>
      <c r="AR146" s="396"/>
      <c r="AS146" s="391"/>
      <c r="AT146" s="326"/>
      <c r="AU146" s="326"/>
      <c r="AV146" s="326"/>
      <c r="AW146" s="326"/>
      <c r="AX146" s="326"/>
      <c r="AY146" s="326"/>
      <c r="AZ146" s="326"/>
      <c r="BA146" s="326"/>
      <c r="BB146" s="326"/>
      <c r="BC146" s="326"/>
      <c r="BD146" s="326"/>
      <c r="BE146" s="326"/>
      <c r="BF146" s="326"/>
      <c r="BG146" s="326"/>
      <c r="BH146" s="326"/>
      <c r="BI146" s="326"/>
      <c r="BJ146" s="114"/>
    </row>
    <row r="147" spans="1:62" s="327" customFormat="1">
      <c r="A147" s="516"/>
      <c r="B147" s="383">
        <v>134</v>
      </c>
      <c r="C147" s="521"/>
      <c r="D147" s="384"/>
      <c r="E147" s="385"/>
      <c r="F147" s="583"/>
      <c r="G147" s="583"/>
      <c r="H147" s="581"/>
      <c r="I147" s="386"/>
      <c r="J147" s="387"/>
      <c r="K147" s="386"/>
      <c r="L147" s="388" t="str">
        <f t="shared" si="8"/>
        <v/>
      </c>
      <c r="M147" s="389" t="str">
        <f t="shared" si="9"/>
        <v/>
      </c>
      <c r="N147" s="388" t="str">
        <f t="shared" si="10"/>
        <v/>
      </c>
      <c r="O147" s="390">
        <f t="shared" si="11"/>
        <v>0</v>
      </c>
      <c r="P147" s="391"/>
      <c r="Q147" s="386"/>
      <c r="R147" s="392"/>
      <c r="S147" s="393"/>
      <c r="T147" s="392"/>
      <c r="U147" s="392"/>
      <c r="V147" s="391"/>
      <c r="W147" s="386"/>
      <c r="X147" s="391"/>
      <c r="Y147" s="386"/>
      <c r="Z147" s="391"/>
      <c r="AA147" s="386"/>
      <c r="AB147" s="392"/>
      <c r="AC147" s="392"/>
      <c r="AD147" s="392"/>
      <c r="AE147" s="392"/>
      <c r="AF147" s="394"/>
      <c r="AG147" s="395"/>
      <c r="AH147" s="391"/>
      <c r="AI147" s="395"/>
      <c r="AJ147" s="391"/>
      <c r="AK147" s="395"/>
      <c r="AL147" s="396"/>
      <c r="AM147" s="391"/>
      <c r="AN147" s="395"/>
      <c r="AO147" s="396"/>
      <c r="AP147" s="391"/>
      <c r="AQ147" s="395"/>
      <c r="AR147" s="396"/>
      <c r="AS147" s="391"/>
      <c r="AT147" s="326"/>
      <c r="AU147" s="326"/>
      <c r="AV147" s="326"/>
      <c r="AW147" s="326"/>
      <c r="AX147" s="326"/>
      <c r="AY147" s="326"/>
      <c r="AZ147" s="326"/>
      <c r="BA147" s="326"/>
      <c r="BB147" s="326"/>
      <c r="BC147" s="326"/>
      <c r="BD147" s="326"/>
      <c r="BE147" s="326"/>
      <c r="BF147" s="326"/>
      <c r="BG147" s="326"/>
      <c r="BH147" s="326"/>
      <c r="BI147" s="326"/>
      <c r="BJ147" s="114"/>
    </row>
    <row r="148" spans="1:62" s="327" customFormat="1">
      <c r="A148" s="516"/>
      <c r="B148" s="383">
        <v>135</v>
      </c>
      <c r="C148" s="521"/>
      <c r="D148" s="384"/>
      <c r="E148" s="385"/>
      <c r="F148" s="583"/>
      <c r="G148" s="583"/>
      <c r="H148" s="581"/>
      <c r="I148" s="386"/>
      <c r="J148" s="387"/>
      <c r="K148" s="386"/>
      <c r="L148" s="388" t="str">
        <f t="shared" si="8"/>
        <v/>
      </c>
      <c r="M148" s="389" t="str">
        <f t="shared" si="9"/>
        <v/>
      </c>
      <c r="N148" s="388" t="str">
        <f t="shared" si="10"/>
        <v/>
      </c>
      <c r="O148" s="390">
        <f t="shared" si="11"/>
        <v>0</v>
      </c>
      <c r="P148" s="391"/>
      <c r="Q148" s="386"/>
      <c r="R148" s="392"/>
      <c r="S148" s="393"/>
      <c r="T148" s="392"/>
      <c r="U148" s="392"/>
      <c r="V148" s="391"/>
      <c r="W148" s="386"/>
      <c r="X148" s="391"/>
      <c r="Y148" s="386"/>
      <c r="Z148" s="391"/>
      <c r="AA148" s="386"/>
      <c r="AB148" s="392"/>
      <c r="AC148" s="392"/>
      <c r="AD148" s="392"/>
      <c r="AE148" s="392"/>
      <c r="AF148" s="394"/>
      <c r="AG148" s="395"/>
      <c r="AH148" s="391"/>
      <c r="AI148" s="395"/>
      <c r="AJ148" s="391"/>
      <c r="AK148" s="395"/>
      <c r="AL148" s="396"/>
      <c r="AM148" s="391"/>
      <c r="AN148" s="395"/>
      <c r="AO148" s="396"/>
      <c r="AP148" s="391"/>
      <c r="AQ148" s="395"/>
      <c r="AR148" s="396"/>
      <c r="AS148" s="391"/>
      <c r="AT148" s="326"/>
      <c r="AU148" s="326"/>
      <c r="AV148" s="326"/>
      <c r="AW148" s="326"/>
      <c r="AX148" s="326"/>
      <c r="AY148" s="326"/>
      <c r="AZ148" s="326"/>
      <c r="BA148" s="326"/>
      <c r="BB148" s="326"/>
      <c r="BC148" s="326"/>
      <c r="BD148" s="326"/>
      <c r="BE148" s="326"/>
      <c r="BF148" s="326"/>
      <c r="BG148" s="326"/>
      <c r="BH148" s="326"/>
      <c r="BI148" s="326"/>
      <c r="BJ148" s="114"/>
    </row>
    <row r="149" spans="1:62" s="327" customFormat="1">
      <c r="A149" s="516"/>
      <c r="B149" s="383">
        <v>136</v>
      </c>
      <c r="C149" s="521"/>
      <c r="D149" s="384"/>
      <c r="E149" s="385"/>
      <c r="F149" s="583"/>
      <c r="G149" s="583"/>
      <c r="H149" s="581"/>
      <c r="I149" s="386"/>
      <c r="J149" s="387"/>
      <c r="K149" s="386"/>
      <c r="L149" s="388" t="str">
        <f t="shared" si="8"/>
        <v/>
      </c>
      <c r="M149" s="389" t="str">
        <f t="shared" si="9"/>
        <v/>
      </c>
      <c r="N149" s="388" t="str">
        <f t="shared" si="10"/>
        <v/>
      </c>
      <c r="O149" s="390">
        <f t="shared" si="11"/>
        <v>0</v>
      </c>
      <c r="P149" s="391"/>
      <c r="Q149" s="386"/>
      <c r="R149" s="392"/>
      <c r="S149" s="393"/>
      <c r="T149" s="392"/>
      <c r="U149" s="392"/>
      <c r="V149" s="391"/>
      <c r="W149" s="386"/>
      <c r="X149" s="391"/>
      <c r="Y149" s="386"/>
      <c r="Z149" s="391"/>
      <c r="AA149" s="386"/>
      <c r="AB149" s="392"/>
      <c r="AC149" s="392"/>
      <c r="AD149" s="392"/>
      <c r="AE149" s="392"/>
      <c r="AF149" s="394"/>
      <c r="AG149" s="395"/>
      <c r="AH149" s="391"/>
      <c r="AI149" s="395"/>
      <c r="AJ149" s="391"/>
      <c r="AK149" s="395"/>
      <c r="AL149" s="396"/>
      <c r="AM149" s="391"/>
      <c r="AN149" s="395"/>
      <c r="AO149" s="396"/>
      <c r="AP149" s="391"/>
      <c r="AQ149" s="395"/>
      <c r="AR149" s="396"/>
      <c r="AS149" s="391"/>
      <c r="AT149" s="326"/>
      <c r="AU149" s="326"/>
      <c r="AV149" s="326"/>
      <c r="AW149" s="326"/>
      <c r="AX149" s="326"/>
      <c r="AY149" s="326"/>
      <c r="AZ149" s="326"/>
      <c r="BA149" s="326"/>
      <c r="BB149" s="326"/>
      <c r="BC149" s="326"/>
      <c r="BD149" s="326"/>
      <c r="BE149" s="326"/>
      <c r="BF149" s="326"/>
      <c r="BG149" s="326"/>
      <c r="BH149" s="326"/>
      <c r="BI149" s="326"/>
      <c r="BJ149" s="114"/>
    </row>
    <row r="150" spans="1:62" s="327" customFormat="1">
      <c r="A150" s="516"/>
      <c r="B150" s="383">
        <v>137</v>
      </c>
      <c r="C150" s="521"/>
      <c r="D150" s="384"/>
      <c r="E150" s="385"/>
      <c r="F150" s="583"/>
      <c r="G150" s="583"/>
      <c r="H150" s="581"/>
      <c r="I150" s="386"/>
      <c r="J150" s="387"/>
      <c r="K150" s="386"/>
      <c r="L150" s="388" t="str">
        <f t="shared" si="8"/>
        <v/>
      </c>
      <c r="M150" s="389" t="str">
        <f t="shared" si="9"/>
        <v/>
      </c>
      <c r="N150" s="388" t="str">
        <f t="shared" si="10"/>
        <v/>
      </c>
      <c r="O150" s="390">
        <f t="shared" si="11"/>
        <v>0</v>
      </c>
      <c r="P150" s="391"/>
      <c r="Q150" s="386"/>
      <c r="R150" s="392"/>
      <c r="S150" s="393"/>
      <c r="T150" s="392"/>
      <c r="U150" s="392"/>
      <c r="V150" s="391"/>
      <c r="W150" s="386"/>
      <c r="X150" s="391"/>
      <c r="Y150" s="386"/>
      <c r="Z150" s="391"/>
      <c r="AA150" s="386"/>
      <c r="AB150" s="392"/>
      <c r="AC150" s="392"/>
      <c r="AD150" s="392"/>
      <c r="AE150" s="392"/>
      <c r="AF150" s="394"/>
      <c r="AG150" s="395"/>
      <c r="AH150" s="391"/>
      <c r="AI150" s="395"/>
      <c r="AJ150" s="391"/>
      <c r="AK150" s="395"/>
      <c r="AL150" s="396"/>
      <c r="AM150" s="391"/>
      <c r="AN150" s="395"/>
      <c r="AO150" s="396"/>
      <c r="AP150" s="391"/>
      <c r="AQ150" s="395"/>
      <c r="AR150" s="396"/>
      <c r="AS150" s="391"/>
      <c r="AT150" s="326"/>
      <c r="AU150" s="326"/>
      <c r="AV150" s="326"/>
      <c r="AW150" s="326"/>
      <c r="AX150" s="326"/>
      <c r="AY150" s="326"/>
      <c r="AZ150" s="326"/>
      <c r="BA150" s="326"/>
      <c r="BB150" s="326"/>
      <c r="BC150" s="326"/>
      <c r="BD150" s="326"/>
      <c r="BE150" s="326"/>
      <c r="BF150" s="326"/>
      <c r="BG150" s="326"/>
      <c r="BH150" s="326"/>
      <c r="BI150" s="326"/>
      <c r="BJ150" s="114"/>
    </row>
    <row r="151" spans="1:62" s="327" customFormat="1">
      <c r="A151" s="516"/>
      <c r="B151" s="383">
        <v>138</v>
      </c>
      <c r="C151" s="521"/>
      <c r="D151" s="384"/>
      <c r="E151" s="385"/>
      <c r="F151" s="583"/>
      <c r="G151" s="583"/>
      <c r="H151" s="581"/>
      <c r="I151" s="386"/>
      <c r="J151" s="387"/>
      <c r="K151" s="386"/>
      <c r="L151" s="388" t="str">
        <f t="shared" si="8"/>
        <v/>
      </c>
      <c r="M151" s="389" t="str">
        <f t="shared" si="9"/>
        <v/>
      </c>
      <c r="N151" s="388" t="str">
        <f t="shared" si="10"/>
        <v/>
      </c>
      <c r="O151" s="390">
        <f t="shared" si="11"/>
        <v>0</v>
      </c>
      <c r="P151" s="391"/>
      <c r="Q151" s="386"/>
      <c r="R151" s="392"/>
      <c r="S151" s="393"/>
      <c r="T151" s="392"/>
      <c r="U151" s="392"/>
      <c r="V151" s="391"/>
      <c r="W151" s="386"/>
      <c r="X151" s="391"/>
      <c r="Y151" s="386"/>
      <c r="Z151" s="391"/>
      <c r="AA151" s="386"/>
      <c r="AB151" s="392"/>
      <c r="AC151" s="392"/>
      <c r="AD151" s="392"/>
      <c r="AE151" s="392"/>
      <c r="AF151" s="394"/>
      <c r="AG151" s="395"/>
      <c r="AH151" s="391"/>
      <c r="AI151" s="395"/>
      <c r="AJ151" s="391"/>
      <c r="AK151" s="395"/>
      <c r="AL151" s="396"/>
      <c r="AM151" s="391"/>
      <c r="AN151" s="395"/>
      <c r="AO151" s="396"/>
      <c r="AP151" s="391"/>
      <c r="AQ151" s="395"/>
      <c r="AR151" s="396"/>
      <c r="AS151" s="391"/>
      <c r="AT151" s="326"/>
      <c r="AU151" s="326"/>
      <c r="AV151" s="326"/>
      <c r="AW151" s="326"/>
      <c r="AX151" s="326"/>
      <c r="AY151" s="326"/>
      <c r="AZ151" s="326"/>
      <c r="BA151" s="326"/>
      <c r="BB151" s="326"/>
      <c r="BC151" s="326"/>
      <c r="BD151" s="326"/>
      <c r="BE151" s="326"/>
      <c r="BF151" s="326"/>
      <c r="BG151" s="326"/>
      <c r="BH151" s="326"/>
      <c r="BI151" s="326"/>
      <c r="BJ151" s="114"/>
    </row>
    <row r="152" spans="1:62" s="327" customFormat="1">
      <c r="A152" s="516"/>
      <c r="B152" s="383">
        <v>139</v>
      </c>
      <c r="C152" s="521"/>
      <c r="D152" s="384"/>
      <c r="E152" s="385"/>
      <c r="F152" s="583"/>
      <c r="G152" s="583"/>
      <c r="H152" s="581"/>
      <c r="I152" s="386"/>
      <c r="J152" s="387"/>
      <c r="K152" s="386"/>
      <c r="L152" s="388" t="str">
        <f t="shared" si="8"/>
        <v/>
      </c>
      <c r="M152" s="389" t="str">
        <f t="shared" si="9"/>
        <v/>
      </c>
      <c r="N152" s="388" t="str">
        <f t="shared" si="10"/>
        <v/>
      </c>
      <c r="O152" s="390">
        <f t="shared" si="11"/>
        <v>0</v>
      </c>
      <c r="P152" s="391"/>
      <c r="Q152" s="386"/>
      <c r="R152" s="392"/>
      <c r="S152" s="393"/>
      <c r="T152" s="392"/>
      <c r="U152" s="392"/>
      <c r="V152" s="391"/>
      <c r="W152" s="386"/>
      <c r="X152" s="391"/>
      <c r="Y152" s="386"/>
      <c r="Z152" s="391"/>
      <c r="AA152" s="386"/>
      <c r="AB152" s="392"/>
      <c r="AC152" s="392"/>
      <c r="AD152" s="392"/>
      <c r="AE152" s="392"/>
      <c r="AF152" s="394"/>
      <c r="AG152" s="395"/>
      <c r="AH152" s="391"/>
      <c r="AI152" s="395"/>
      <c r="AJ152" s="391"/>
      <c r="AK152" s="395"/>
      <c r="AL152" s="396"/>
      <c r="AM152" s="391"/>
      <c r="AN152" s="395"/>
      <c r="AO152" s="396"/>
      <c r="AP152" s="391"/>
      <c r="AQ152" s="395"/>
      <c r="AR152" s="396"/>
      <c r="AS152" s="391"/>
      <c r="AT152" s="326"/>
      <c r="AU152" s="326"/>
      <c r="AV152" s="326"/>
      <c r="AW152" s="326"/>
      <c r="AX152" s="326"/>
      <c r="AY152" s="326"/>
      <c r="AZ152" s="326"/>
      <c r="BA152" s="326"/>
      <c r="BB152" s="326"/>
      <c r="BC152" s="326"/>
      <c r="BD152" s="326"/>
      <c r="BE152" s="326"/>
      <c r="BF152" s="326"/>
      <c r="BG152" s="326"/>
      <c r="BH152" s="326"/>
      <c r="BI152" s="326"/>
      <c r="BJ152" s="114"/>
    </row>
    <row r="153" spans="1:62" s="327" customFormat="1">
      <c r="A153" s="516"/>
      <c r="B153" s="383">
        <v>140</v>
      </c>
      <c r="C153" s="521"/>
      <c r="D153" s="384"/>
      <c r="E153" s="385"/>
      <c r="F153" s="583"/>
      <c r="G153" s="583"/>
      <c r="H153" s="581"/>
      <c r="I153" s="386"/>
      <c r="J153" s="387"/>
      <c r="K153" s="386"/>
      <c r="L153" s="388" t="str">
        <f t="shared" si="8"/>
        <v/>
      </c>
      <c r="M153" s="389" t="str">
        <f t="shared" si="9"/>
        <v/>
      </c>
      <c r="N153" s="388" t="str">
        <f t="shared" si="10"/>
        <v/>
      </c>
      <c r="O153" s="390">
        <f t="shared" si="11"/>
        <v>0</v>
      </c>
      <c r="P153" s="391"/>
      <c r="Q153" s="386"/>
      <c r="R153" s="392"/>
      <c r="S153" s="393"/>
      <c r="T153" s="392"/>
      <c r="U153" s="392"/>
      <c r="V153" s="391"/>
      <c r="W153" s="386"/>
      <c r="X153" s="391"/>
      <c r="Y153" s="386"/>
      <c r="Z153" s="391"/>
      <c r="AA153" s="386"/>
      <c r="AB153" s="392"/>
      <c r="AC153" s="392"/>
      <c r="AD153" s="392"/>
      <c r="AE153" s="392"/>
      <c r="AF153" s="394"/>
      <c r="AG153" s="395"/>
      <c r="AH153" s="391"/>
      <c r="AI153" s="395"/>
      <c r="AJ153" s="391"/>
      <c r="AK153" s="395"/>
      <c r="AL153" s="396"/>
      <c r="AM153" s="391"/>
      <c r="AN153" s="395"/>
      <c r="AO153" s="396"/>
      <c r="AP153" s="391"/>
      <c r="AQ153" s="395"/>
      <c r="AR153" s="396"/>
      <c r="AS153" s="391"/>
      <c r="AT153" s="326"/>
      <c r="AU153" s="326"/>
      <c r="AV153" s="326"/>
      <c r="AW153" s="326"/>
      <c r="AX153" s="326"/>
      <c r="AY153" s="326"/>
      <c r="AZ153" s="326"/>
      <c r="BA153" s="326"/>
      <c r="BB153" s="326"/>
      <c r="BC153" s="326"/>
      <c r="BD153" s="326"/>
      <c r="BE153" s="326"/>
      <c r="BF153" s="326"/>
      <c r="BG153" s="326"/>
      <c r="BH153" s="326"/>
      <c r="BI153" s="326"/>
      <c r="BJ153" s="114"/>
    </row>
    <row r="154" spans="1:62" s="327" customFormat="1">
      <c r="A154" s="516"/>
      <c r="B154" s="383">
        <v>141</v>
      </c>
      <c r="C154" s="521"/>
      <c r="D154" s="384"/>
      <c r="E154" s="385"/>
      <c r="F154" s="583"/>
      <c r="G154" s="583"/>
      <c r="H154" s="581"/>
      <c r="I154" s="386"/>
      <c r="J154" s="387"/>
      <c r="K154" s="386"/>
      <c r="L154" s="388" t="str">
        <f t="shared" si="8"/>
        <v/>
      </c>
      <c r="M154" s="389" t="str">
        <f t="shared" si="9"/>
        <v/>
      </c>
      <c r="N154" s="388" t="str">
        <f t="shared" si="10"/>
        <v/>
      </c>
      <c r="O154" s="390">
        <f t="shared" si="11"/>
        <v>0</v>
      </c>
      <c r="P154" s="391"/>
      <c r="Q154" s="386"/>
      <c r="R154" s="392"/>
      <c r="S154" s="393"/>
      <c r="T154" s="392"/>
      <c r="U154" s="392"/>
      <c r="V154" s="391"/>
      <c r="W154" s="386"/>
      <c r="X154" s="391"/>
      <c r="Y154" s="386"/>
      <c r="Z154" s="391"/>
      <c r="AA154" s="386"/>
      <c r="AB154" s="392"/>
      <c r="AC154" s="392"/>
      <c r="AD154" s="392"/>
      <c r="AE154" s="392"/>
      <c r="AF154" s="394"/>
      <c r="AG154" s="395"/>
      <c r="AH154" s="391"/>
      <c r="AI154" s="395"/>
      <c r="AJ154" s="391"/>
      <c r="AK154" s="395"/>
      <c r="AL154" s="396"/>
      <c r="AM154" s="391"/>
      <c r="AN154" s="395"/>
      <c r="AO154" s="396"/>
      <c r="AP154" s="391"/>
      <c r="AQ154" s="395"/>
      <c r="AR154" s="396"/>
      <c r="AS154" s="391"/>
      <c r="AT154" s="326"/>
      <c r="AU154" s="326"/>
      <c r="AV154" s="326"/>
      <c r="AW154" s="326"/>
      <c r="AX154" s="326"/>
      <c r="AY154" s="326"/>
      <c r="AZ154" s="326"/>
      <c r="BA154" s="326"/>
      <c r="BB154" s="326"/>
      <c r="BC154" s="326"/>
      <c r="BD154" s="326"/>
      <c r="BE154" s="326"/>
      <c r="BF154" s="326"/>
      <c r="BG154" s="326"/>
      <c r="BH154" s="326"/>
      <c r="BI154" s="326"/>
      <c r="BJ154" s="114"/>
    </row>
    <row r="155" spans="1:62" s="327" customFormat="1">
      <c r="A155" s="516"/>
      <c r="B155" s="383">
        <v>142</v>
      </c>
      <c r="C155" s="521"/>
      <c r="D155" s="384"/>
      <c r="E155" s="385"/>
      <c r="F155" s="583"/>
      <c r="G155" s="583"/>
      <c r="H155" s="581"/>
      <c r="I155" s="386"/>
      <c r="J155" s="387"/>
      <c r="K155" s="386"/>
      <c r="L155" s="388" t="str">
        <f t="shared" si="8"/>
        <v/>
      </c>
      <c r="M155" s="389" t="str">
        <f t="shared" si="9"/>
        <v/>
      </c>
      <c r="N155" s="388" t="str">
        <f t="shared" si="10"/>
        <v/>
      </c>
      <c r="O155" s="390">
        <f t="shared" si="11"/>
        <v>0</v>
      </c>
      <c r="P155" s="391"/>
      <c r="Q155" s="386"/>
      <c r="R155" s="392"/>
      <c r="S155" s="393"/>
      <c r="T155" s="392"/>
      <c r="U155" s="392"/>
      <c r="V155" s="391"/>
      <c r="W155" s="386"/>
      <c r="X155" s="391"/>
      <c r="Y155" s="386"/>
      <c r="Z155" s="391"/>
      <c r="AA155" s="386"/>
      <c r="AB155" s="392"/>
      <c r="AC155" s="392"/>
      <c r="AD155" s="392"/>
      <c r="AE155" s="392"/>
      <c r="AF155" s="394"/>
      <c r="AG155" s="395"/>
      <c r="AH155" s="391"/>
      <c r="AI155" s="395"/>
      <c r="AJ155" s="391"/>
      <c r="AK155" s="395"/>
      <c r="AL155" s="396"/>
      <c r="AM155" s="391"/>
      <c r="AN155" s="395"/>
      <c r="AO155" s="396"/>
      <c r="AP155" s="391"/>
      <c r="AQ155" s="395"/>
      <c r="AR155" s="396"/>
      <c r="AS155" s="391"/>
      <c r="AT155" s="326"/>
      <c r="AU155" s="326"/>
      <c r="AV155" s="326"/>
      <c r="AW155" s="326"/>
      <c r="AX155" s="326"/>
      <c r="AY155" s="326"/>
      <c r="AZ155" s="326"/>
      <c r="BA155" s="326"/>
      <c r="BB155" s="326"/>
      <c r="BC155" s="326"/>
      <c r="BD155" s="326"/>
      <c r="BE155" s="326"/>
      <c r="BF155" s="326"/>
      <c r="BG155" s="326"/>
      <c r="BH155" s="326"/>
      <c r="BI155" s="326"/>
      <c r="BJ155" s="114"/>
    </row>
    <row r="156" spans="1:62" s="327" customFormat="1">
      <c r="A156" s="516"/>
      <c r="B156" s="383">
        <v>143</v>
      </c>
      <c r="C156" s="521"/>
      <c r="D156" s="384"/>
      <c r="E156" s="385"/>
      <c r="F156" s="583"/>
      <c r="G156" s="583"/>
      <c r="H156" s="581"/>
      <c r="I156" s="386"/>
      <c r="J156" s="387"/>
      <c r="K156" s="386"/>
      <c r="L156" s="388" t="str">
        <f t="shared" si="8"/>
        <v/>
      </c>
      <c r="M156" s="389" t="str">
        <f t="shared" si="9"/>
        <v/>
      </c>
      <c r="N156" s="388" t="str">
        <f t="shared" si="10"/>
        <v/>
      </c>
      <c r="O156" s="390">
        <f t="shared" si="11"/>
        <v>0</v>
      </c>
      <c r="P156" s="391"/>
      <c r="Q156" s="386"/>
      <c r="R156" s="392"/>
      <c r="S156" s="393"/>
      <c r="T156" s="392"/>
      <c r="U156" s="392"/>
      <c r="V156" s="391"/>
      <c r="W156" s="386"/>
      <c r="X156" s="391"/>
      <c r="Y156" s="386"/>
      <c r="Z156" s="391"/>
      <c r="AA156" s="386"/>
      <c r="AB156" s="392"/>
      <c r="AC156" s="392"/>
      <c r="AD156" s="392"/>
      <c r="AE156" s="392"/>
      <c r="AF156" s="394"/>
      <c r="AG156" s="395"/>
      <c r="AH156" s="391"/>
      <c r="AI156" s="395"/>
      <c r="AJ156" s="391"/>
      <c r="AK156" s="395"/>
      <c r="AL156" s="396"/>
      <c r="AM156" s="391"/>
      <c r="AN156" s="395"/>
      <c r="AO156" s="396"/>
      <c r="AP156" s="391"/>
      <c r="AQ156" s="395"/>
      <c r="AR156" s="396"/>
      <c r="AS156" s="391"/>
      <c r="AT156" s="326"/>
      <c r="AU156" s="326"/>
      <c r="AV156" s="326"/>
      <c r="AW156" s="326"/>
      <c r="AX156" s="326"/>
      <c r="AY156" s="326"/>
      <c r="AZ156" s="326"/>
      <c r="BA156" s="326"/>
      <c r="BB156" s="326"/>
      <c r="BC156" s="326"/>
      <c r="BD156" s="326"/>
      <c r="BE156" s="326"/>
      <c r="BF156" s="326"/>
      <c r="BG156" s="326"/>
      <c r="BH156" s="326"/>
      <c r="BI156" s="326"/>
      <c r="BJ156" s="114"/>
    </row>
    <row r="157" spans="1:62" s="327" customFormat="1">
      <c r="A157" s="516"/>
      <c r="B157" s="383">
        <v>144</v>
      </c>
      <c r="C157" s="521"/>
      <c r="D157" s="384"/>
      <c r="E157" s="385"/>
      <c r="F157" s="583"/>
      <c r="G157" s="583"/>
      <c r="H157" s="581"/>
      <c r="I157" s="386"/>
      <c r="J157" s="387"/>
      <c r="K157" s="386"/>
      <c r="L157" s="388" t="str">
        <f t="shared" si="8"/>
        <v/>
      </c>
      <c r="M157" s="389" t="str">
        <f t="shared" si="9"/>
        <v/>
      </c>
      <c r="N157" s="388" t="str">
        <f t="shared" si="10"/>
        <v/>
      </c>
      <c r="O157" s="390">
        <f t="shared" si="11"/>
        <v>0</v>
      </c>
      <c r="P157" s="391"/>
      <c r="Q157" s="386"/>
      <c r="R157" s="392"/>
      <c r="S157" s="393"/>
      <c r="T157" s="392"/>
      <c r="U157" s="392"/>
      <c r="V157" s="391"/>
      <c r="W157" s="386"/>
      <c r="X157" s="391"/>
      <c r="Y157" s="386"/>
      <c r="Z157" s="391"/>
      <c r="AA157" s="386"/>
      <c r="AB157" s="392"/>
      <c r="AC157" s="392"/>
      <c r="AD157" s="392"/>
      <c r="AE157" s="392"/>
      <c r="AF157" s="394"/>
      <c r="AG157" s="395"/>
      <c r="AH157" s="391"/>
      <c r="AI157" s="395"/>
      <c r="AJ157" s="391"/>
      <c r="AK157" s="395"/>
      <c r="AL157" s="396"/>
      <c r="AM157" s="391"/>
      <c r="AN157" s="395"/>
      <c r="AO157" s="396"/>
      <c r="AP157" s="391"/>
      <c r="AQ157" s="395"/>
      <c r="AR157" s="396"/>
      <c r="AS157" s="391"/>
      <c r="AT157" s="326"/>
      <c r="AU157" s="326"/>
      <c r="AV157" s="326"/>
      <c r="AW157" s="326"/>
      <c r="AX157" s="326"/>
      <c r="AY157" s="326"/>
      <c r="AZ157" s="326"/>
      <c r="BA157" s="326"/>
      <c r="BB157" s="326"/>
      <c r="BC157" s="326"/>
      <c r="BD157" s="326"/>
      <c r="BE157" s="326"/>
      <c r="BF157" s="326"/>
      <c r="BG157" s="326"/>
      <c r="BH157" s="326"/>
      <c r="BI157" s="326"/>
      <c r="BJ157" s="114"/>
    </row>
    <row r="158" spans="1:62" s="327" customFormat="1">
      <c r="A158" s="516"/>
      <c r="B158" s="383">
        <v>145</v>
      </c>
      <c r="C158" s="521"/>
      <c r="D158" s="384"/>
      <c r="E158" s="385"/>
      <c r="F158" s="583"/>
      <c r="G158" s="583"/>
      <c r="H158" s="581"/>
      <c r="I158" s="386"/>
      <c r="J158" s="387"/>
      <c r="K158" s="386"/>
      <c r="L158" s="388" t="str">
        <f t="shared" si="8"/>
        <v/>
      </c>
      <c r="M158" s="389" t="str">
        <f t="shared" si="9"/>
        <v/>
      </c>
      <c r="N158" s="388" t="str">
        <f t="shared" si="10"/>
        <v/>
      </c>
      <c r="O158" s="390">
        <f t="shared" si="11"/>
        <v>0</v>
      </c>
      <c r="P158" s="391"/>
      <c r="Q158" s="386"/>
      <c r="R158" s="392"/>
      <c r="S158" s="393"/>
      <c r="T158" s="392"/>
      <c r="U158" s="392"/>
      <c r="V158" s="391"/>
      <c r="W158" s="386"/>
      <c r="X158" s="391"/>
      <c r="Y158" s="386"/>
      <c r="Z158" s="391"/>
      <c r="AA158" s="386"/>
      <c r="AB158" s="392"/>
      <c r="AC158" s="392"/>
      <c r="AD158" s="392"/>
      <c r="AE158" s="392"/>
      <c r="AF158" s="394"/>
      <c r="AG158" s="395"/>
      <c r="AH158" s="391"/>
      <c r="AI158" s="395"/>
      <c r="AJ158" s="391"/>
      <c r="AK158" s="395"/>
      <c r="AL158" s="396"/>
      <c r="AM158" s="391"/>
      <c r="AN158" s="395"/>
      <c r="AO158" s="396"/>
      <c r="AP158" s="391"/>
      <c r="AQ158" s="395"/>
      <c r="AR158" s="396"/>
      <c r="AS158" s="391"/>
      <c r="AT158" s="326"/>
      <c r="AU158" s="326"/>
      <c r="AV158" s="326"/>
      <c r="AW158" s="326"/>
      <c r="AX158" s="326"/>
      <c r="AY158" s="326"/>
      <c r="AZ158" s="326"/>
      <c r="BA158" s="326"/>
      <c r="BB158" s="326"/>
      <c r="BC158" s="326"/>
      <c r="BD158" s="326"/>
      <c r="BE158" s="326"/>
      <c r="BF158" s="326"/>
      <c r="BG158" s="326"/>
      <c r="BH158" s="326"/>
      <c r="BI158" s="326"/>
      <c r="BJ158" s="114"/>
    </row>
    <row r="159" spans="1:62" s="327" customFormat="1">
      <c r="A159" s="516"/>
      <c r="B159" s="383">
        <v>146</v>
      </c>
      <c r="C159" s="521"/>
      <c r="D159" s="384"/>
      <c r="E159" s="385"/>
      <c r="F159" s="583"/>
      <c r="G159" s="583"/>
      <c r="H159" s="581"/>
      <c r="I159" s="386"/>
      <c r="J159" s="387"/>
      <c r="K159" s="386"/>
      <c r="L159" s="388" t="str">
        <f t="shared" si="8"/>
        <v/>
      </c>
      <c r="M159" s="389" t="str">
        <f t="shared" si="9"/>
        <v/>
      </c>
      <c r="N159" s="388" t="str">
        <f t="shared" si="10"/>
        <v/>
      </c>
      <c r="O159" s="390">
        <f t="shared" si="11"/>
        <v>0</v>
      </c>
      <c r="P159" s="391"/>
      <c r="Q159" s="386"/>
      <c r="R159" s="392"/>
      <c r="S159" s="393"/>
      <c r="T159" s="392"/>
      <c r="U159" s="392"/>
      <c r="V159" s="391"/>
      <c r="W159" s="386"/>
      <c r="X159" s="391"/>
      <c r="Y159" s="386"/>
      <c r="Z159" s="391"/>
      <c r="AA159" s="386"/>
      <c r="AB159" s="392"/>
      <c r="AC159" s="392"/>
      <c r="AD159" s="392"/>
      <c r="AE159" s="392"/>
      <c r="AF159" s="394"/>
      <c r="AG159" s="395"/>
      <c r="AH159" s="391"/>
      <c r="AI159" s="395"/>
      <c r="AJ159" s="391"/>
      <c r="AK159" s="395"/>
      <c r="AL159" s="396"/>
      <c r="AM159" s="391"/>
      <c r="AN159" s="395"/>
      <c r="AO159" s="396"/>
      <c r="AP159" s="391"/>
      <c r="AQ159" s="395"/>
      <c r="AR159" s="396"/>
      <c r="AS159" s="391"/>
      <c r="AT159" s="326"/>
      <c r="AU159" s="326"/>
      <c r="AV159" s="326"/>
      <c r="AW159" s="326"/>
      <c r="AX159" s="326"/>
      <c r="AY159" s="326"/>
      <c r="AZ159" s="326"/>
      <c r="BA159" s="326"/>
      <c r="BB159" s="326"/>
      <c r="BC159" s="326"/>
      <c r="BD159" s="326"/>
      <c r="BE159" s="326"/>
      <c r="BF159" s="326"/>
      <c r="BG159" s="326"/>
      <c r="BH159" s="326"/>
      <c r="BI159" s="326"/>
      <c r="BJ159" s="114"/>
    </row>
    <row r="160" spans="1:62" s="327" customFormat="1">
      <c r="A160" s="516"/>
      <c r="B160" s="383">
        <v>147</v>
      </c>
      <c r="C160" s="521"/>
      <c r="D160" s="384"/>
      <c r="E160" s="385"/>
      <c r="F160" s="583"/>
      <c r="G160" s="583"/>
      <c r="H160" s="581"/>
      <c r="I160" s="386"/>
      <c r="J160" s="387"/>
      <c r="K160" s="386"/>
      <c r="L160" s="388" t="str">
        <f t="shared" si="8"/>
        <v/>
      </c>
      <c r="M160" s="389" t="str">
        <f t="shared" si="9"/>
        <v/>
      </c>
      <c r="N160" s="388" t="str">
        <f t="shared" si="10"/>
        <v/>
      </c>
      <c r="O160" s="390">
        <f t="shared" si="11"/>
        <v>0</v>
      </c>
      <c r="P160" s="391"/>
      <c r="Q160" s="386"/>
      <c r="R160" s="392"/>
      <c r="S160" s="393"/>
      <c r="T160" s="392"/>
      <c r="U160" s="392"/>
      <c r="V160" s="391"/>
      <c r="W160" s="386"/>
      <c r="X160" s="391"/>
      <c r="Y160" s="386"/>
      <c r="Z160" s="391"/>
      <c r="AA160" s="386"/>
      <c r="AB160" s="392"/>
      <c r="AC160" s="392"/>
      <c r="AD160" s="392"/>
      <c r="AE160" s="392"/>
      <c r="AF160" s="394"/>
      <c r="AG160" s="395"/>
      <c r="AH160" s="391"/>
      <c r="AI160" s="395"/>
      <c r="AJ160" s="391"/>
      <c r="AK160" s="395"/>
      <c r="AL160" s="396"/>
      <c r="AM160" s="391"/>
      <c r="AN160" s="395"/>
      <c r="AO160" s="396"/>
      <c r="AP160" s="391"/>
      <c r="AQ160" s="395"/>
      <c r="AR160" s="396"/>
      <c r="AS160" s="391"/>
      <c r="AT160" s="326"/>
      <c r="AU160" s="326"/>
      <c r="AV160" s="326"/>
      <c r="AW160" s="326"/>
      <c r="AX160" s="326"/>
      <c r="AY160" s="326"/>
      <c r="AZ160" s="326"/>
      <c r="BA160" s="326"/>
      <c r="BB160" s="326"/>
      <c r="BC160" s="326"/>
      <c r="BD160" s="326"/>
      <c r="BE160" s="326"/>
      <c r="BF160" s="326"/>
      <c r="BG160" s="326"/>
      <c r="BH160" s="326"/>
      <c r="BI160" s="326"/>
      <c r="BJ160" s="114"/>
    </row>
    <row r="161" spans="1:62" s="327" customFormat="1">
      <c r="A161" s="516"/>
      <c r="B161" s="383">
        <v>148</v>
      </c>
      <c r="C161" s="521"/>
      <c r="D161" s="384"/>
      <c r="E161" s="385"/>
      <c r="F161" s="583"/>
      <c r="G161" s="583"/>
      <c r="H161" s="581"/>
      <c r="I161" s="386"/>
      <c r="J161" s="387"/>
      <c r="K161" s="386"/>
      <c r="L161" s="388" t="str">
        <f t="shared" si="8"/>
        <v/>
      </c>
      <c r="M161" s="389" t="str">
        <f t="shared" si="9"/>
        <v/>
      </c>
      <c r="N161" s="388" t="str">
        <f t="shared" si="10"/>
        <v/>
      </c>
      <c r="O161" s="390">
        <f t="shared" si="11"/>
        <v>0</v>
      </c>
      <c r="P161" s="391"/>
      <c r="Q161" s="386"/>
      <c r="R161" s="392"/>
      <c r="S161" s="393"/>
      <c r="T161" s="392"/>
      <c r="U161" s="392"/>
      <c r="V161" s="391"/>
      <c r="W161" s="386"/>
      <c r="X161" s="391"/>
      <c r="Y161" s="386"/>
      <c r="Z161" s="391"/>
      <c r="AA161" s="386"/>
      <c r="AB161" s="392"/>
      <c r="AC161" s="392"/>
      <c r="AD161" s="392"/>
      <c r="AE161" s="392"/>
      <c r="AF161" s="394"/>
      <c r="AG161" s="395"/>
      <c r="AH161" s="391"/>
      <c r="AI161" s="395"/>
      <c r="AJ161" s="391"/>
      <c r="AK161" s="395"/>
      <c r="AL161" s="396"/>
      <c r="AM161" s="391"/>
      <c r="AN161" s="395"/>
      <c r="AO161" s="396"/>
      <c r="AP161" s="391"/>
      <c r="AQ161" s="395"/>
      <c r="AR161" s="396"/>
      <c r="AS161" s="391"/>
      <c r="AT161" s="326"/>
      <c r="AU161" s="326"/>
      <c r="AV161" s="326"/>
      <c r="AW161" s="326"/>
      <c r="AX161" s="326"/>
      <c r="AY161" s="326"/>
      <c r="AZ161" s="326"/>
      <c r="BA161" s="326"/>
      <c r="BB161" s="326"/>
      <c r="BC161" s="326"/>
      <c r="BD161" s="326"/>
      <c r="BE161" s="326"/>
      <c r="BF161" s="326"/>
      <c r="BG161" s="326"/>
      <c r="BH161" s="326"/>
      <c r="BI161" s="326"/>
      <c r="BJ161" s="114"/>
    </row>
    <row r="162" spans="1:62" s="327" customFormat="1">
      <c r="A162" s="516"/>
      <c r="B162" s="383">
        <v>149</v>
      </c>
      <c r="C162" s="521"/>
      <c r="D162" s="384"/>
      <c r="E162" s="385"/>
      <c r="F162" s="583"/>
      <c r="G162" s="583"/>
      <c r="H162" s="581"/>
      <c r="I162" s="386"/>
      <c r="J162" s="387"/>
      <c r="K162" s="386"/>
      <c r="L162" s="388" t="str">
        <f t="shared" si="8"/>
        <v/>
      </c>
      <c r="M162" s="389" t="str">
        <f t="shared" si="9"/>
        <v/>
      </c>
      <c r="N162" s="388" t="str">
        <f t="shared" si="10"/>
        <v/>
      </c>
      <c r="O162" s="390">
        <f t="shared" si="11"/>
        <v>0</v>
      </c>
      <c r="P162" s="391"/>
      <c r="Q162" s="386"/>
      <c r="R162" s="392"/>
      <c r="S162" s="393"/>
      <c r="T162" s="392"/>
      <c r="U162" s="392"/>
      <c r="V162" s="391"/>
      <c r="W162" s="386"/>
      <c r="X162" s="391"/>
      <c r="Y162" s="386"/>
      <c r="Z162" s="391"/>
      <c r="AA162" s="386"/>
      <c r="AB162" s="392"/>
      <c r="AC162" s="392"/>
      <c r="AD162" s="392"/>
      <c r="AE162" s="392"/>
      <c r="AF162" s="394"/>
      <c r="AG162" s="395"/>
      <c r="AH162" s="391"/>
      <c r="AI162" s="395"/>
      <c r="AJ162" s="391"/>
      <c r="AK162" s="395"/>
      <c r="AL162" s="396"/>
      <c r="AM162" s="391"/>
      <c r="AN162" s="395"/>
      <c r="AO162" s="396"/>
      <c r="AP162" s="391"/>
      <c r="AQ162" s="395"/>
      <c r="AR162" s="396"/>
      <c r="AS162" s="391"/>
      <c r="AT162" s="326"/>
      <c r="AU162" s="326"/>
      <c r="AV162" s="326"/>
      <c r="AW162" s="326"/>
      <c r="AX162" s="326"/>
      <c r="AY162" s="326"/>
      <c r="AZ162" s="326"/>
      <c r="BA162" s="326"/>
      <c r="BB162" s="326"/>
      <c r="BC162" s="326"/>
      <c r="BD162" s="326"/>
      <c r="BE162" s="326"/>
      <c r="BF162" s="326"/>
      <c r="BG162" s="326"/>
      <c r="BH162" s="326"/>
      <c r="BI162" s="326"/>
      <c r="BJ162" s="114"/>
    </row>
    <row r="163" spans="1:62" s="327" customFormat="1">
      <c r="A163" s="516"/>
      <c r="B163" s="383">
        <v>150</v>
      </c>
      <c r="C163" s="521"/>
      <c r="D163" s="384"/>
      <c r="E163" s="385"/>
      <c r="F163" s="583"/>
      <c r="G163" s="583"/>
      <c r="H163" s="581"/>
      <c r="I163" s="386"/>
      <c r="J163" s="387"/>
      <c r="K163" s="386"/>
      <c r="L163" s="388" t="str">
        <f t="shared" si="8"/>
        <v/>
      </c>
      <c r="M163" s="389" t="str">
        <f t="shared" si="9"/>
        <v/>
      </c>
      <c r="N163" s="388" t="str">
        <f t="shared" si="10"/>
        <v/>
      </c>
      <c r="O163" s="390">
        <f t="shared" si="11"/>
        <v>0</v>
      </c>
      <c r="P163" s="391"/>
      <c r="Q163" s="386"/>
      <c r="R163" s="392"/>
      <c r="S163" s="393"/>
      <c r="T163" s="392"/>
      <c r="U163" s="392"/>
      <c r="V163" s="391"/>
      <c r="W163" s="386"/>
      <c r="X163" s="391"/>
      <c r="Y163" s="386"/>
      <c r="Z163" s="391"/>
      <c r="AA163" s="386"/>
      <c r="AB163" s="392"/>
      <c r="AC163" s="392"/>
      <c r="AD163" s="392"/>
      <c r="AE163" s="392"/>
      <c r="AF163" s="394"/>
      <c r="AG163" s="395"/>
      <c r="AH163" s="391"/>
      <c r="AI163" s="395"/>
      <c r="AJ163" s="391"/>
      <c r="AK163" s="395"/>
      <c r="AL163" s="396"/>
      <c r="AM163" s="391"/>
      <c r="AN163" s="395"/>
      <c r="AO163" s="396"/>
      <c r="AP163" s="391"/>
      <c r="AQ163" s="395"/>
      <c r="AR163" s="396"/>
      <c r="AS163" s="391"/>
      <c r="AT163" s="326"/>
      <c r="AU163" s="326"/>
      <c r="AV163" s="326"/>
      <c r="AW163" s="326"/>
      <c r="AX163" s="326"/>
      <c r="AY163" s="326"/>
      <c r="AZ163" s="326"/>
      <c r="BA163" s="326"/>
      <c r="BB163" s="326"/>
      <c r="BC163" s="326"/>
      <c r="BD163" s="326"/>
      <c r="BE163" s="326"/>
      <c r="BF163" s="326"/>
      <c r="BG163" s="326"/>
      <c r="BH163" s="326"/>
      <c r="BI163" s="326"/>
      <c r="BJ163" s="114"/>
    </row>
    <row r="164" spans="1:62" s="327" customFormat="1">
      <c r="A164" s="516"/>
      <c r="B164" s="383">
        <v>151</v>
      </c>
      <c r="C164" s="521"/>
      <c r="D164" s="384"/>
      <c r="E164" s="385"/>
      <c r="F164" s="583"/>
      <c r="G164" s="583"/>
      <c r="H164" s="581"/>
      <c r="I164" s="386"/>
      <c r="J164" s="387"/>
      <c r="K164" s="386"/>
      <c r="L164" s="388" t="str">
        <f t="shared" si="8"/>
        <v/>
      </c>
      <c r="M164" s="389" t="str">
        <f t="shared" si="9"/>
        <v/>
      </c>
      <c r="N164" s="388" t="str">
        <f t="shared" si="10"/>
        <v/>
      </c>
      <c r="O164" s="390">
        <f t="shared" si="11"/>
        <v>0</v>
      </c>
      <c r="P164" s="391"/>
      <c r="Q164" s="386"/>
      <c r="R164" s="392"/>
      <c r="S164" s="393"/>
      <c r="T164" s="392"/>
      <c r="U164" s="392"/>
      <c r="V164" s="391"/>
      <c r="W164" s="386"/>
      <c r="X164" s="391"/>
      <c r="Y164" s="386"/>
      <c r="Z164" s="391"/>
      <c r="AA164" s="386"/>
      <c r="AB164" s="392"/>
      <c r="AC164" s="392"/>
      <c r="AD164" s="392"/>
      <c r="AE164" s="392"/>
      <c r="AF164" s="394"/>
      <c r="AG164" s="395"/>
      <c r="AH164" s="391"/>
      <c r="AI164" s="395"/>
      <c r="AJ164" s="391"/>
      <c r="AK164" s="395"/>
      <c r="AL164" s="396"/>
      <c r="AM164" s="391"/>
      <c r="AN164" s="395"/>
      <c r="AO164" s="396"/>
      <c r="AP164" s="391"/>
      <c r="AQ164" s="395"/>
      <c r="AR164" s="396"/>
      <c r="AS164" s="391"/>
      <c r="AT164" s="326"/>
      <c r="AU164" s="326"/>
      <c r="AV164" s="326"/>
      <c r="AW164" s="326"/>
      <c r="AX164" s="326"/>
      <c r="AY164" s="326"/>
      <c r="AZ164" s="326"/>
      <c r="BA164" s="326"/>
      <c r="BB164" s="326"/>
      <c r="BC164" s="326"/>
      <c r="BD164" s="326"/>
      <c r="BE164" s="326"/>
      <c r="BF164" s="326"/>
      <c r="BG164" s="326"/>
      <c r="BH164" s="326"/>
      <c r="BI164" s="326"/>
      <c r="BJ164" s="114"/>
    </row>
    <row r="165" spans="1:62" s="327" customFormat="1">
      <c r="A165" s="516"/>
      <c r="B165" s="383">
        <v>152</v>
      </c>
      <c r="C165" s="521"/>
      <c r="D165" s="384"/>
      <c r="E165" s="385"/>
      <c r="F165" s="583"/>
      <c r="G165" s="583"/>
      <c r="H165" s="581"/>
      <c r="I165" s="386"/>
      <c r="J165" s="387"/>
      <c r="K165" s="386"/>
      <c r="L165" s="388" t="str">
        <f t="shared" si="8"/>
        <v/>
      </c>
      <c r="M165" s="389" t="str">
        <f t="shared" si="9"/>
        <v/>
      </c>
      <c r="N165" s="388" t="str">
        <f t="shared" si="10"/>
        <v/>
      </c>
      <c r="O165" s="390">
        <f t="shared" si="11"/>
        <v>0</v>
      </c>
      <c r="P165" s="391"/>
      <c r="Q165" s="386"/>
      <c r="R165" s="392"/>
      <c r="S165" s="393"/>
      <c r="T165" s="392"/>
      <c r="U165" s="392"/>
      <c r="V165" s="391"/>
      <c r="W165" s="386"/>
      <c r="X165" s="391"/>
      <c r="Y165" s="386"/>
      <c r="Z165" s="391"/>
      <c r="AA165" s="386"/>
      <c r="AB165" s="392"/>
      <c r="AC165" s="392"/>
      <c r="AD165" s="392"/>
      <c r="AE165" s="392"/>
      <c r="AF165" s="394"/>
      <c r="AG165" s="395"/>
      <c r="AH165" s="391"/>
      <c r="AI165" s="395"/>
      <c r="AJ165" s="391"/>
      <c r="AK165" s="395"/>
      <c r="AL165" s="396"/>
      <c r="AM165" s="391"/>
      <c r="AN165" s="395"/>
      <c r="AO165" s="396"/>
      <c r="AP165" s="391"/>
      <c r="AQ165" s="395"/>
      <c r="AR165" s="396"/>
      <c r="AS165" s="391"/>
      <c r="AT165" s="326"/>
      <c r="AU165" s="326"/>
      <c r="AV165" s="326"/>
      <c r="AW165" s="326"/>
      <c r="AX165" s="326"/>
      <c r="AY165" s="326"/>
      <c r="AZ165" s="326"/>
      <c r="BA165" s="326"/>
      <c r="BB165" s="326"/>
      <c r="BC165" s="326"/>
      <c r="BD165" s="326"/>
      <c r="BE165" s="326"/>
      <c r="BF165" s="326"/>
      <c r="BG165" s="326"/>
      <c r="BH165" s="326"/>
      <c r="BI165" s="326"/>
      <c r="BJ165" s="114"/>
    </row>
    <row r="166" spans="1:62" s="327" customFormat="1">
      <c r="A166" s="516"/>
      <c r="B166" s="383">
        <v>153</v>
      </c>
      <c r="C166" s="521"/>
      <c r="D166" s="384"/>
      <c r="E166" s="385"/>
      <c r="F166" s="583"/>
      <c r="G166" s="583"/>
      <c r="H166" s="581"/>
      <c r="I166" s="386"/>
      <c r="J166" s="387"/>
      <c r="K166" s="386"/>
      <c r="L166" s="388" t="str">
        <f t="shared" si="8"/>
        <v/>
      </c>
      <c r="M166" s="389" t="str">
        <f t="shared" si="9"/>
        <v/>
      </c>
      <c r="N166" s="388" t="str">
        <f t="shared" si="10"/>
        <v/>
      </c>
      <c r="O166" s="390">
        <f t="shared" si="11"/>
        <v>0</v>
      </c>
      <c r="P166" s="391"/>
      <c r="Q166" s="386"/>
      <c r="R166" s="392"/>
      <c r="S166" s="393"/>
      <c r="T166" s="392"/>
      <c r="U166" s="392"/>
      <c r="V166" s="391"/>
      <c r="W166" s="386"/>
      <c r="X166" s="391"/>
      <c r="Y166" s="386"/>
      <c r="Z166" s="391"/>
      <c r="AA166" s="386"/>
      <c r="AB166" s="392"/>
      <c r="AC166" s="392"/>
      <c r="AD166" s="392"/>
      <c r="AE166" s="392"/>
      <c r="AF166" s="394"/>
      <c r="AG166" s="395"/>
      <c r="AH166" s="391"/>
      <c r="AI166" s="395"/>
      <c r="AJ166" s="391"/>
      <c r="AK166" s="395"/>
      <c r="AL166" s="396"/>
      <c r="AM166" s="391"/>
      <c r="AN166" s="395"/>
      <c r="AO166" s="396"/>
      <c r="AP166" s="391"/>
      <c r="AQ166" s="395"/>
      <c r="AR166" s="396"/>
      <c r="AS166" s="391"/>
      <c r="AT166" s="326"/>
      <c r="AU166" s="326"/>
      <c r="AV166" s="326"/>
      <c r="AW166" s="326"/>
      <c r="AX166" s="326"/>
      <c r="AY166" s="326"/>
      <c r="AZ166" s="326"/>
      <c r="BA166" s="326"/>
      <c r="BB166" s="326"/>
      <c r="BC166" s="326"/>
      <c r="BD166" s="326"/>
      <c r="BE166" s="326"/>
      <c r="BF166" s="326"/>
      <c r="BG166" s="326"/>
      <c r="BH166" s="326"/>
      <c r="BI166" s="326"/>
      <c r="BJ166" s="114"/>
    </row>
    <row r="167" spans="1:62" s="327" customFormat="1">
      <c r="A167" s="516"/>
      <c r="B167" s="383">
        <v>154</v>
      </c>
      <c r="C167" s="521"/>
      <c r="D167" s="384"/>
      <c r="E167" s="385"/>
      <c r="F167" s="583"/>
      <c r="G167" s="583"/>
      <c r="H167" s="581"/>
      <c r="I167" s="386"/>
      <c r="J167" s="387"/>
      <c r="K167" s="386"/>
      <c r="L167" s="388" t="str">
        <f t="shared" si="8"/>
        <v/>
      </c>
      <c r="M167" s="389" t="str">
        <f t="shared" si="9"/>
        <v/>
      </c>
      <c r="N167" s="388" t="str">
        <f t="shared" si="10"/>
        <v/>
      </c>
      <c r="O167" s="390">
        <f t="shared" si="11"/>
        <v>0</v>
      </c>
      <c r="P167" s="391"/>
      <c r="Q167" s="386"/>
      <c r="R167" s="392"/>
      <c r="S167" s="393"/>
      <c r="T167" s="392"/>
      <c r="U167" s="392"/>
      <c r="V167" s="391"/>
      <c r="W167" s="386"/>
      <c r="X167" s="391"/>
      <c r="Y167" s="386"/>
      <c r="Z167" s="391"/>
      <c r="AA167" s="386"/>
      <c r="AB167" s="392"/>
      <c r="AC167" s="392"/>
      <c r="AD167" s="392"/>
      <c r="AE167" s="392"/>
      <c r="AF167" s="394"/>
      <c r="AG167" s="395"/>
      <c r="AH167" s="391"/>
      <c r="AI167" s="395"/>
      <c r="AJ167" s="391"/>
      <c r="AK167" s="395"/>
      <c r="AL167" s="396"/>
      <c r="AM167" s="391"/>
      <c r="AN167" s="395"/>
      <c r="AO167" s="396"/>
      <c r="AP167" s="391"/>
      <c r="AQ167" s="395"/>
      <c r="AR167" s="396"/>
      <c r="AS167" s="391"/>
      <c r="AT167" s="326"/>
      <c r="AU167" s="326"/>
      <c r="AV167" s="326"/>
      <c r="AW167" s="326"/>
      <c r="AX167" s="326"/>
      <c r="AY167" s="326"/>
      <c r="AZ167" s="326"/>
      <c r="BA167" s="326"/>
      <c r="BB167" s="326"/>
      <c r="BC167" s="326"/>
      <c r="BD167" s="326"/>
      <c r="BE167" s="326"/>
      <c r="BF167" s="326"/>
      <c r="BG167" s="326"/>
      <c r="BH167" s="326"/>
      <c r="BI167" s="326"/>
      <c r="BJ167" s="114"/>
    </row>
    <row r="168" spans="1:62" s="327" customFormat="1">
      <c r="A168" s="516"/>
      <c r="B168" s="383">
        <v>155</v>
      </c>
      <c r="C168" s="521"/>
      <c r="D168" s="384"/>
      <c r="E168" s="385"/>
      <c r="F168" s="583"/>
      <c r="G168" s="583"/>
      <c r="H168" s="581"/>
      <c r="I168" s="386"/>
      <c r="J168" s="387"/>
      <c r="K168" s="386"/>
      <c r="L168" s="388" t="str">
        <f t="shared" si="8"/>
        <v/>
      </c>
      <c r="M168" s="389" t="str">
        <f t="shared" si="9"/>
        <v/>
      </c>
      <c r="N168" s="388" t="str">
        <f t="shared" si="10"/>
        <v/>
      </c>
      <c r="O168" s="390">
        <f t="shared" si="11"/>
        <v>0</v>
      </c>
      <c r="P168" s="391"/>
      <c r="Q168" s="386"/>
      <c r="R168" s="392"/>
      <c r="S168" s="393"/>
      <c r="T168" s="392"/>
      <c r="U168" s="392"/>
      <c r="V168" s="391"/>
      <c r="W168" s="386"/>
      <c r="X168" s="391"/>
      <c r="Y168" s="386"/>
      <c r="Z168" s="391"/>
      <c r="AA168" s="386"/>
      <c r="AB168" s="392"/>
      <c r="AC168" s="392"/>
      <c r="AD168" s="392"/>
      <c r="AE168" s="392"/>
      <c r="AF168" s="394"/>
      <c r="AG168" s="395"/>
      <c r="AH168" s="391"/>
      <c r="AI168" s="395"/>
      <c r="AJ168" s="391"/>
      <c r="AK168" s="395"/>
      <c r="AL168" s="396"/>
      <c r="AM168" s="391"/>
      <c r="AN168" s="395"/>
      <c r="AO168" s="396"/>
      <c r="AP168" s="391"/>
      <c r="AQ168" s="395"/>
      <c r="AR168" s="396"/>
      <c r="AS168" s="391"/>
      <c r="AT168" s="326"/>
      <c r="AU168" s="326"/>
      <c r="AV168" s="326"/>
      <c r="AW168" s="326"/>
      <c r="AX168" s="326"/>
      <c r="AY168" s="326"/>
      <c r="AZ168" s="326"/>
      <c r="BA168" s="326"/>
      <c r="BB168" s="326"/>
      <c r="BC168" s="326"/>
      <c r="BD168" s="326"/>
      <c r="BE168" s="326"/>
      <c r="BF168" s="326"/>
      <c r="BG168" s="326"/>
      <c r="BH168" s="326"/>
      <c r="BI168" s="326"/>
      <c r="BJ168" s="114"/>
    </row>
    <row r="169" spans="1:62" s="327" customFormat="1">
      <c r="A169" s="516"/>
      <c r="B169" s="383">
        <v>156</v>
      </c>
      <c r="C169" s="521"/>
      <c r="D169" s="384"/>
      <c r="E169" s="385"/>
      <c r="F169" s="583"/>
      <c r="G169" s="583"/>
      <c r="H169" s="581"/>
      <c r="I169" s="386"/>
      <c r="J169" s="387"/>
      <c r="K169" s="386"/>
      <c r="L169" s="388" t="str">
        <f t="shared" si="8"/>
        <v/>
      </c>
      <c r="M169" s="389" t="str">
        <f t="shared" si="9"/>
        <v/>
      </c>
      <c r="N169" s="388" t="str">
        <f t="shared" si="10"/>
        <v/>
      </c>
      <c r="O169" s="390">
        <f t="shared" si="11"/>
        <v>0</v>
      </c>
      <c r="P169" s="391"/>
      <c r="Q169" s="386"/>
      <c r="R169" s="392"/>
      <c r="S169" s="393"/>
      <c r="T169" s="392"/>
      <c r="U169" s="392"/>
      <c r="V169" s="391"/>
      <c r="W169" s="386"/>
      <c r="X169" s="391"/>
      <c r="Y169" s="386"/>
      <c r="Z169" s="391"/>
      <c r="AA169" s="386"/>
      <c r="AB169" s="392"/>
      <c r="AC169" s="392"/>
      <c r="AD169" s="392"/>
      <c r="AE169" s="392"/>
      <c r="AF169" s="394"/>
      <c r="AG169" s="395"/>
      <c r="AH169" s="391"/>
      <c r="AI169" s="395"/>
      <c r="AJ169" s="391"/>
      <c r="AK169" s="395"/>
      <c r="AL169" s="396"/>
      <c r="AM169" s="391"/>
      <c r="AN169" s="395"/>
      <c r="AO169" s="396"/>
      <c r="AP169" s="391"/>
      <c r="AQ169" s="395"/>
      <c r="AR169" s="396"/>
      <c r="AS169" s="391"/>
      <c r="AT169" s="326"/>
      <c r="AU169" s="326"/>
      <c r="AV169" s="326"/>
      <c r="AW169" s="326"/>
      <c r="AX169" s="326"/>
      <c r="AY169" s="326"/>
      <c r="AZ169" s="326"/>
      <c r="BA169" s="326"/>
      <c r="BB169" s="326"/>
      <c r="BC169" s="326"/>
      <c r="BD169" s="326"/>
      <c r="BE169" s="326"/>
      <c r="BF169" s="326"/>
      <c r="BG169" s="326"/>
      <c r="BH169" s="326"/>
      <c r="BI169" s="326"/>
      <c r="BJ169" s="114"/>
    </row>
    <row r="170" spans="1:62" s="327" customFormat="1">
      <c r="A170" s="516"/>
      <c r="B170" s="383">
        <v>157</v>
      </c>
      <c r="C170" s="521"/>
      <c r="D170" s="384"/>
      <c r="E170" s="385"/>
      <c r="F170" s="583"/>
      <c r="G170" s="583"/>
      <c r="H170" s="581"/>
      <c r="I170" s="386"/>
      <c r="J170" s="387"/>
      <c r="K170" s="386"/>
      <c r="L170" s="388" t="str">
        <f t="shared" si="8"/>
        <v/>
      </c>
      <c r="M170" s="389" t="str">
        <f t="shared" si="9"/>
        <v/>
      </c>
      <c r="N170" s="388" t="str">
        <f t="shared" si="10"/>
        <v/>
      </c>
      <c r="O170" s="390">
        <f t="shared" si="11"/>
        <v>0</v>
      </c>
      <c r="P170" s="391"/>
      <c r="Q170" s="386"/>
      <c r="R170" s="392"/>
      <c r="S170" s="393"/>
      <c r="T170" s="392"/>
      <c r="U170" s="392"/>
      <c r="V170" s="391"/>
      <c r="W170" s="386"/>
      <c r="X170" s="391"/>
      <c r="Y170" s="386"/>
      <c r="Z170" s="391"/>
      <c r="AA170" s="386"/>
      <c r="AB170" s="392"/>
      <c r="AC170" s="392"/>
      <c r="AD170" s="392"/>
      <c r="AE170" s="392"/>
      <c r="AF170" s="394"/>
      <c r="AG170" s="395"/>
      <c r="AH170" s="391"/>
      <c r="AI170" s="395"/>
      <c r="AJ170" s="391"/>
      <c r="AK170" s="395"/>
      <c r="AL170" s="396"/>
      <c r="AM170" s="391"/>
      <c r="AN170" s="395"/>
      <c r="AO170" s="396"/>
      <c r="AP170" s="391"/>
      <c r="AQ170" s="395"/>
      <c r="AR170" s="396"/>
      <c r="AS170" s="391"/>
      <c r="AT170" s="326"/>
      <c r="AU170" s="326"/>
      <c r="AV170" s="326"/>
      <c r="AW170" s="326"/>
      <c r="AX170" s="326"/>
      <c r="AY170" s="326"/>
      <c r="AZ170" s="326"/>
      <c r="BA170" s="326"/>
      <c r="BB170" s="326"/>
      <c r="BC170" s="326"/>
      <c r="BD170" s="326"/>
      <c r="BE170" s="326"/>
      <c r="BF170" s="326"/>
      <c r="BG170" s="326"/>
      <c r="BH170" s="326"/>
      <c r="BI170" s="326"/>
      <c r="BJ170" s="114"/>
    </row>
    <row r="171" spans="1:62" s="327" customFormat="1">
      <c r="A171" s="516"/>
      <c r="B171" s="383">
        <v>158</v>
      </c>
      <c r="C171" s="521"/>
      <c r="D171" s="384"/>
      <c r="E171" s="385"/>
      <c r="F171" s="583"/>
      <c r="G171" s="583"/>
      <c r="H171" s="581"/>
      <c r="I171" s="386"/>
      <c r="J171" s="387"/>
      <c r="K171" s="386"/>
      <c r="L171" s="388" t="str">
        <f t="shared" si="8"/>
        <v/>
      </c>
      <c r="M171" s="389" t="str">
        <f t="shared" si="9"/>
        <v/>
      </c>
      <c r="N171" s="388" t="str">
        <f t="shared" si="10"/>
        <v/>
      </c>
      <c r="O171" s="390">
        <f t="shared" si="11"/>
        <v>0</v>
      </c>
      <c r="P171" s="391"/>
      <c r="Q171" s="386"/>
      <c r="R171" s="392"/>
      <c r="S171" s="393"/>
      <c r="T171" s="392"/>
      <c r="U171" s="392"/>
      <c r="V171" s="391"/>
      <c r="W171" s="386"/>
      <c r="X171" s="391"/>
      <c r="Y171" s="386"/>
      <c r="Z171" s="391"/>
      <c r="AA171" s="386"/>
      <c r="AB171" s="392"/>
      <c r="AC171" s="392"/>
      <c r="AD171" s="392"/>
      <c r="AE171" s="392"/>
      <c r="AF171" s="394"/>
      <c r="AG171" s="395"/>
      <c r="AH171" s="391"/>
      <c r="AI171" s="395"/>
      <c r="AJ171" s="391"/>
      <c r="AK171" s="395"/>
      <c r="AL171" s="396"/>
      <c r="AM171" s="391"/>
      <c r="AN171" s="395"/>
      <c r="AO171" s="396"/>
      <c r="AP171" s="391"/>
      <c r="AQ171" s="395"/>
      <c r="AR171" s="396"/>
      <c r="AS171" s="391"/>
      <c r="AT171" s="326"/>
      <c r="AU171" s="326"/>
      <c r="AV171" s="326"/>
      <c r="AW171" s="326"/>
      <c r="AX171" s="326"/>
      <c r="AY171" s="326"/>
      <c r="AZ171" s="326"/>
      <c r="BA171" s="326"/>
      <c r="BB171" s="326"/>
      <c r="BC171" s="326"/>
      <c r="BD171" s="326"/>
      <c r="BE171" s="326"/>
      <c r="BF171" s="326"/>
      <c r="BG171" s="326"/>
      <c r="BH171" s="326"/>
      <c r="BI171" s="326"/>
      <c r="BJ171" s="114"/>
    </row>
    <row r="172" spans="1:62" s="327" customFormat="1">
      <c r="A172" s="516"/>
      <c r="B172" s="383">
        <v>159</v>
      </c>
      <c r="C172" s="521"/>
      <c r="D172" s="384"/>
      <c r="E172" s="385"/>
      <c r="F172" s="583"/>
      <c r="G172" s="583"/>
      <c r="H172" s="581"/>
      <c r="I172" s="386"/>
      <c r="J172" s="387"/>
      <c r="K172" s="386"/>
      <c r="L172" s="388" t="str">
        <f t="shared" si="8"/>
        <v/>
      </c>
      <c r="M172" s="389" t="str">
        <f t="shared" si="9"/>
        <v/>
      </c>
      <c r="N172" s="388" t="str">
        <f t="shared" si="10"/>
        <v/>
      </c>
      <c r="O172" s="390">
        <f t="shared" si="11"/>
        <v>0</v>
      </c>
      <c r="P172" s="391"/>
      <c r="Q172" s="386"/>
      <c r="R172" s="392"/>
      <c r="S172" s="393"/>
      <c r="T172" s="392"/>
      <c r="U172" s="392"/>
      <c r="V172" s="391"/>
      <c r="W172" s="386"/>
      <c r="X172" s="391"/>
      <c r="Y172" s="386"/>
      <c r="Z172" s="391"/>
      <c r="AA172" s="386"/>
      <c r="AB172" s="392"/>
      <c r="AC172" s="392"/>
      <c r="AD172" s="392"/>
      <c r="AE172" s="392"/>
      <c r="AF172" s="394"/>
      <c r="AG172" s="395"/>
      <c r="AH172" s="391"/>
      <c r="AI172" s="395"/>
      <c r="AJ172" s="391"/>
      <c r="AK172" s="395"/>
      <c r="AL172" s="396"/>
      <c r="AM172" s="391"/>
      <c r="AN172" s="395"/>
      <c r="AO172" s="396"/>
      <c r="AP172" s="391"/>
      <c r="AQ172" s="395"/>
      <c r="AR172" s="396"/>
      <c r="AS172" s="391"/>
      <c r="AT172" s="326"/>
      <c r="AU172" s="326"/>
      <c r="AV172" s="326"/>
      <c r="AW172" s="326"/>
      <c r="AX172" s="326"/>
      <c r="AY172" s="326"/>
      <c r="AZ172" s="326"/>
      <c r="BA172" s="326"/>
      <c r="BB172" s="326"/>
      <c r="BC172" s="326"/>
      <c r="BD172" s="326"/>
      <c r="BE172" s="326"/>
      <c r="BF172" s="326"/>
      <c r="BG172" s="326"/>
      <c r="BH172" s="326"/>
      <c r="BI172" s="326"/>
      <c r="BJ172" s="114"/>
    </row>
    <row r="173" spans="1:62" s="327" customFormat="1">
      <c r="A173" s="516"/>
      <c r="B173" s="383">
        <v>160</v>
      </c>
      <c r="C173" s="521"/>
      <c r="D173" s="384"/>
      <c r="E173" s="385"/>
      <c r="F173" s="583"/>
      <c r="G173" s="583"/>
      <c r="H173" s="581"/>
      <c r="I173" s="386"/>
      <c r="J173" s="387"/>
      <c r="K173" s="386"/>
      <c r="L173" s="388" t="str">
        <f t="shared" si="8"/>
        <v/>
      </c>
      <c r="M173" s="389" t="str">
        <f t="shared" si="9"/>
        <v/>
      </c>
      <c r="N173" s="388" t="str">
        <f t="shared" si="10"/>
        <v/>
      </c>
      <c r="O173" s="390">
        <f t="shared" si="11"/>
        <v>0</v>
      </c>
      <c r="P173" s="391"/>
      <c r="Q173" s="386"/>
      <c r="R173" s="392"/>
      <c r="S173" s="393"/>
      <c r="T173" s="392"/>
      <c r="U173" s="392"/>
      <c r="V173" s="391"/>
      <c r="W173" s="386"/>
      <c r="X173" s="391"/>
      <c r="Y173" s="386"/>
      <c r="Z173" s="391"/>
      <c r="AA173" s="386"/>
      <c r="AB173" s="392"/>
      <c r="AC173" s="392"/>
      <c r="AD173" s="392"/>
      <c r="AE173" s="392"/>
      <c r="AF173" s="394"/>
      <c r="AG173" s="395"/>
      <c r="AH173" s="391"/>
      <c r="AI173" s="395"/>
      <c r="AJ173" s="391"/>
      <c r="AK173" s="395"/>
      <c r="AL173" s="396"/>
      <c r="AM173" s="391"/>
      <c r="AN173" s="395"/>
      <c r="AO173" s="396"/>
      <c r="AP173" s="391"/>
      <c r="AQ173" s="395"/>
      <c r="AR173" s="396"/>
      <c r="AS173" s="391"/>
      <c r="AT173" s="326"/>
      <c r="AU173" s="326"/>
      <c r="AV173" s="326"/>
      <c r="AW173" s="326"/>
      <c r="AX173" s="326"/>
      <c r="AY173" s="326"/>
      <c r="AZ173" s="326"/>
      <c r="BA173" s="326"/>
      <c r="BB173" s="326"/>
      <c r="BC173" s="326"/>
      <c r="BD173" s="326"/>
      <c r="BE173" s="326"/>
      <c r="BF173" s="326"/>
      <c r="BG173" s="326"/>
      <c r="BH173" s="326"/>
      <c r="BI173" s="326"/>
      <c r="BJ173" s="114"/>
    </row>
    <row r="174" spans="1:62" s="327" customFormat="1">
      <c r="A174" s="516"/>
      <c r="B174" s="383">
        <v>161</v>
      </c>
      <c r="C174" s="521"/>
      <c r="D174" s="384"/>
      <c r="E174" s="385"/>
      <c r="F174" s="583"/>
      <c r="G174" s="583"/>
      <c r="H174" s="581"/>
      <c r="I174" s="386"/>
      <c r="J174" s="387"/>
      <c r="K174" s="386"/>
      <c r="L174" s="388" t="str">
        <f t="shared" si="8"/>
        <v/>
      </c>
      <c r="M174" s="389" t="str">
        <f t="shared" si="9"/>
        <v/>
      </c>
      <c r="N174" s="388" t="str">
        <f t="shared" si="10"/>
        <v/>
      </c>
      <c r="O174" s="390">
        <f t="shared" si="11"/>
        <v>0</v>
      </c>
      <c r="P174" s="391"/>
      <c r="Q174" s="386"/>
      <c r="R174" s="392"/>
      <c r="S174" s="393"/>
      <c r="T174" s="392"/>
      <c r="U174" s="392"/>
      <c r="V174" s="391"/>
      <c r="W174" s="386"/>
      <c r="X174" s="391"/>
      <c r="Y174" s="386"/>
      <c r="Z174" s="391"/>
      <c r="AA174" s="386"/>
      <c r="AB174" s="392"/>
      <c r="AC174" s="392"/>
      <c r="AD174" s="392"/>
      <c r="AE174" s="392"/>
      <c r="AF174" s="394"/>
      <c r="AG174" s="395"/>
      <c r="AH174" s="391"/>
      <c r="AI174" s="395"/>
      <c r="AJ174" s="391"/>
      <c r="AK174" s="395"/>
      <c r="AL174" s="396"/>
      <c r="AM174" s="391"/>
      <c r="AN174" s="395"/>
      <c r="AO174" s="396"/>
      <c r="AP174" s="391"/>
      <c r="AQ174" s="395"/>
      <c r="AR174" s="396"/>
      <c r="AS174" s="391"/>
      <c r="AT174" s="326"/>
      <c r="AU174" s="326"/>
      <c r="AV174" s="326"/>
      <c r="AW174" s="326"/>
      <c r="AX174" s="326"/>
      <c r="AY174" s="326"/>
      <c r="AZ174" s="326"/>
      <c r="BA174" s="326"/>
      <c r="BB174" s="326"/>
      <c r="BC174" s="326"/>
      <c r="BD174" s="326"/>
      <c r="BE174" s="326"/>
      <c r="BF174" s="326"/>
      <c r="BG174" s="326"/>
      <c r="BH174" s="326"/>
      <c r="BI174" s="326"/>
      <c r="BJ174" s="114"/>
    </row>
    <row r="175" spans="1:62" s="327" customFormat="1">
      <c r="A175" s="516"/>
      <c r="B175" s="383">
        <v>162</v>
      </c>
      <c r="C175" s="521"/>
      <c r="D175" s="384"/>
      <c r="E175" s="385"/>
      <c r="F175" s="583"/>
      <c r="G175" s="583"/>
      <c r="H175" s="581"/>
      <c r="I175" s="386"/>
      <c r="J175" s="387"/>
      <c r="K175" s="386"/>
      <c r="L175" s="388" t="str">
        <f t="shared" si="8"/>
        <v/>
      </c>
      <c r="M175" s="389" t="str">
        <f t="shared" si="9"/>
        <v/>
      </c>
      <c r="N175" s="388" t="str">
        <f t="shared" si="10"/>
        <v/>
      </c>
      <c r="O175" s="390">
        <f t="shared" si="11"/>
        <v>0</v>
      </c>
      <c r="P175" s="391"/>
      <c r="Q175" s="386"/>
      <c r="R175" s="392"/>
      <c r="S175" s="393"/>
      <c r="T175" s="392"/>
      <c r="U175" s="392"/>
      <c r="V175" s="391"/>
      <c r="W175" s="386"/>
      <c r="X175" s="391"/>
      <c r="Y175" s="386"/>
      <c r="Z175" s="391"/>
      <c r="AA175" s="386"/>
      <c r="AB175" s="392"/>
      <c r="AC175" s="392"/>
      <c r="AD175" s="392"/>
      <c r="AE175" s="392"/>
      <c r="AF175" s="394"/>
      <c r="AG175" s="395"/>
      <c r="AH175" s="391"/>
      <c r="AI175" s="395"/>
      <c r="AJ175" s="391"/>
      <c r="AK175" s="395"/>
      <c r="AL175" s="396"/>
      <c r="AM175" s="391"/>
      <c r="AN175" s="395"/>
      <c r="AO175" s="396"/>
      <c r="AP175" s="391"/>
      <c r="AQ175" s="395"/>
      <c r="AR175" s="396"/>
      <c r="AS175" s="391"/>
      <c r="AT175" s="326"/>
      <c r="AU175" s="326"/>
      <c r="AV175" s="326"/>
      <c r="AW175" s="326"/>
      <c r="AX175" s="326"/>
      <c r="AY175" s="326"/>
      <c r="AZ175" s="326"/>
      <c r="BA175" s="326"/>
      <c r="BB175" s="326"/>
      <c r="BC175" s="326"/>
      <c r="BD175" s="326"/>
      <c r="BE175" s="326"/>
      <c r="BF175" s="326"/>
      <c r="BG175" s="326"/>
      <c r="BH175" s="326"/>
      <c r="BI175" s="326"/>
      <c r="BJ175" s="114"/>
    </row>
    <row r="176" spans="1:62" s="327" customFormat="1">
      <c r="A176" s="516"/>
      <c r="B176" s="383">
        <v>163</v>
      </c>
      <c r="C176" s="521"/>
      <c r="D176" s="384"/>
      <c r="E176" s="385"/>
      <c r="F176" s="583"/>
      <c r="G176" s="583"/>
      <c r="H176" s="581"/>
      <c r="I176" s="386"/>
      <c r="J176" s="387"/>
      <c r="K176" s="386"/>
      <c r="L176" s="388" t="str">
        <f t="shared" si="8"/>
        <v/>
      </c>
      <c r="M176" s="389" t="str">
        <f t="shared" si="9"/>
        <v/>
      </c>
      <c r="N176" s="388" t="str">
        <f t="shared" si="10"/>
        <v/>
      </c>
      <c r="O176" s="390">
        <f t="shared" si="11"/>
        <v>0</v>
      </c>
      <c r="P176" s="391"/>
      <c r="Q176" s="386"/>
      <c r="R176" s="392"/>
      <c r="S176" s="393"/>
      <c r="T176" s="392"/>
      <c r="U176" s="392"/>
      <c r="V176" s="391"/>
      <c r="W176" s="386"/>
      <c r="X176" s="391"/>
      <c r="Y176" s="386"/>
      <c r="Z176" s="391"/>
      <c r="AA176" s="386"/>
      <c r="AB176" s="392"/>
      <c r="AC176" s="392"/>
      <c r="AD176" s="392"/>
      <c r="AE176" s="392"/>
      <c r="AF176" s="394"/>
      <c r="AG176" s="395"/>
      <c r="AH176" s="391"/>
      <c r="AI176" s="395"/>
      <c r="AJ176" s="391"/>
      <c r="AK176" s="395"/>
      <c r="AL176" s="396"/>
      <c r="AM176" s="391"/>
      <c r="AN176" s="395"/>
      <c r="AO176" s="396"/>
      <c r="AP176" s="391"/>
      <c r="AQ176" s="395"/>
      <c r="AR176" s="396"/>
      <c r="AS176" s="391"/>
      <c r="AT176" s="326"/>
      <c r="AU176" s="326"/>
      <c r="AV176" s="326"/>
      <c r="AW176" s="326"/>
      <c r="AX176" s="326"/>
      <c r="AY176" s="326"/>
      <c r="AZ176" s="326"/>
      <c r="BA176" s="326"/>
      <c r="BB176" s="326"/>
      <c r="BC176" s="326"/>
      <c r="BD176" s="326"/>
      <c r="BE176" s="326"/>
      <c r="BF176" s="326"/>
      <c r="BG176" s="326"/>
      <c r="BH176" s="326"/>
      <c r="BI176" s="326"/>
      <c r="BJ176" s="114"/>
    </row>
    <row r="177" spans="1:62" s="327" customFormat="1">
      <c r="A177" s="516"/>
      <c r="B177" s="383">
        <v>164</v>
      </c>
      <c r="C177" s="521"/>
      <c r="D177" s="384"/>
      <c r="E177" s="385"/>
      <c r="F177" s="583"/>
      <c r="G177" s="583"/>
      <c r="H177" s="581"/>
      <c r="I177" s="386"/>
      <c r="J177" s="387"/>
      <c r="K177" s="386"/>
      <c r="L177" s="388" t="str">
        <f t="shared" si="8"/>
        <v/>
      </c>
      <c r="M177" s="389" t="str">
        <f t="shared" si="9"/>
        <v/>
      </c>
      <c r="N177" s="388" t="str">
        <f t="shared" si="10"/>
        <v/>
      </c>
      <c r="O177" s="390">
        <f t="shared" si="11"/>
        <v>0</v>
      </c>
      <c r="P177" s="391"/>
      <c r="Q177" s="386"/>
      <c r="R177" s="392"/>
      <c r="S177" s="393"/>
      <c r="T177" s="392"/>
      <c r="U177" s="392"/>
      <c r="V177" s="391"/>
      <c r="W177" s="386"/>
      <c r="X177" s="391"/>
      <c r="Y177" s="386"/>
      <c r="Z177" s="391"/>
      <c r="AA177" s="386"/>
      <c r="AB177" s="392"/>
      <c r="AC177" s="392"/>
      <c r="AD177" s="392"/>
      <c r="AE177" s="392"/>
      <c r="AF177" s="394"/>
      <c r="AG177" s="395"/>
      <c r="AH177" s="391"/>
      <c r="AI177" s="395"/>
      <c r="AJ177" s="391"/>
      <c r="AK177" s="395"/>
      <c r="AL177" s="396"/>
      <c r="AM177" s="391"/>
      <c r="AN177" s="395"/>
      <c r="AO177" s="396"/>
      <c r="AP177" s="391"/>
      <c r="AQ177" s="395"/>
      <c r="AR177" s="396"/>
      <c r="AS177" s="391"/>
      <c r="AT177" s="326"/>
      <c r="AU177" s="326"/>
      <c r="AV177" s="326"/>
      <c r="AW177" s="326"/>
      <c r="AX177" s="326"/>
      <c r="AY177" s="326"/>
      <c r="AZ177" s="326"/>
      <c r="BA177" s="326"/>
      <c r="BB177" s="326"/>
      <c r="BC177" s="326"/>
      <c r="BD177" s="326"/>
      <c r="BE177" s="326"/>
      <c r="BF177" s="326"/>
      <c r="BG177" s="326"/>
      <c r="BH177" s="326"/>
      <c r="BI177" s="326"/>
      <c r="BJ177" s="114"/>
    </row>
    <row r="178" spans="1:62" s="327" customFormat="1">
      <c r="A178" s="516"/>
      <c r="B178" s="383">
        <v>165</v>
      </c>
      <c r="C178" s="521"/>
      <c r="D178" s="384"/>
      <c r="E178" s="385"/>
      <c r="F178" s="583"/>
      <c r="G178" s="583"/>
      <c r="H178" s="581"/>
      <c r="I178" s="386"/>
      <c r="J178" s="387"/>
      <c r="K178" s="386"/>
      <c r="L178" s="388" t="str">
        <f t="shared" si="8"/>
        <v/>
      </c>
      <c r="M178" s="389" t="str">
        <f t="shared" si="9"/>
        <v/>
      </c>
      <c r="N178" s="388" t="str">
        <f t="shared" si="10"/>
        <v/>
      </c>
      <c r="O178" s="390">
        <f t="shared" si="11"/>
        <v>0</v>
      </c>
      <c r="P178" s="391"/>
      <c r="Q178" s="386"/>
      <c r="R178" s="392"/>
      <c r="S178" s="393"/>
      <c r="T178" s="392"/>
      <c r="U178" s="392"/>
      <c r="V178" s="391"/>
      <c r="W178" s="386"/>
      <c r="X178" s="391"/>
      <c r="Y178" s="386"/>
      <c r="Z178" s="391"/>
      <c r="AA178" s="386"/>
      <c r="AB178" s="392"/>
      <c r="AC178" s="392"/>
      <c r="AD178" s="392"/>
      <c r="AE178" s="392"/>
      <c r="AF178" s="394"/>
      <c r="AG178" s="395"/>
      <c r="AH178" s="391"/>
      <c r="AI178" s="395"/>
      <c r="AJ178" s="391"/>
      <c r="AK178" s="395"/>
      <c r="AL178" s="396"/>
      <c r="AM178" s="391"/>
      <c r="AN178" s="395"/>
      <c r="AO178" s="396"/>
      <c r="AP178" s="391"/>
      <c r="AQ178" s="395"/>
      <c r="AR178" s="396"/>
      <c r="AS178" s="391"/>
      <c r="AT178" s="326"/>
      <c r="AU178" s="326"/>
      <c r="AV178" s="326"/>
      <c r="AW178" s="326"/>
      <c r="AX178" s="326"/>
      <c r="AY178" s="326"/>
      <c r="AZ178" s="326"/>
      <c r="BA178" s="326"/>
      <c r="BB178" s="326"/>
      <c r="BC178" s="326"/>
      <c r="BD178" s="326"/>
      <c r="BE178" s="326"/>
      <c r="BF178" s="326"/>
      <c r="BG178" s="326"/>
      <c r="BH178" s="326"/>
      <c r="BI178" s="326"/>
      <c r="BJ178" s="114"/>
    </row>
    <row r="179" spans="1:62" s="327" customFormat="1">
      <c r="A179" s="516"/>
      <c r="B179" s="383">
        <v>166</v>
      </c>
      <c r="C179" s="521"/>
      <c r="D179" s="384"/>
      <c r="E179" s="385"/>
      <c r="F179" s="583"/>
      <c r="G179" s="583"/>
      <c r="H179" s="581"/>
      <c r="I179" s="386"/>
      <c r="J179" s="387"/>
      <c r="K179" s="386"/>
      <c r="L179" s="388" t="str">
        <f t="shared" si="8"/>
        <v/>
      </c>
      <c r="M179" s="389" t="str">
        <f t="shared" si="9"/>
        <v/>
      </c>
      <c r="N179" s="388" t="str">
        <f t="shared" si="10"/>
        <v/>
      </c>
      <c r="O179" s="390">
        <f t="shared" si="11"/>
        <v>0</v>
      </c>
      <c r="P179" s="391"/>
      <c r="Q179" s="386"/>
      <c r="R179" s="392"/>
      <c r="S179" s="393"/>
      <c r="T179" s="392"/>
      <c r="U179" s="392"/>
      <c r="V179" s="391"/>
      <c r="W179" s="386"/>
      <c r="X179" s="391"/>
      <c r="Y179" s="386"/>
      <c r="Z179" s="391"/>
      <c r="AA179" s="386"/>
      <c r="AB179" s="392"/>
      <c r="AC179" s="392"/>
      <c r="AD179" s="392"/>
      <c r="AE179" s="392"/>
      <c r="AF179" s="394"/>
      <c r="AG179" s="395"/>
      <c r="AH179" s="391"/>
      <c r="AI179" s="395"/>
      <c r="AJ179" s="391"/>
      <c r="AK179" s="395"/>
      <c r="AL179" s="396"/>
      <c r="AM179" s="391"/>
      <c r="AN179" s="395"/>
      <c r="AO179" s="396"/>
      <c r="AP179" s="391"/>
      <c r="AQ179" s="395"/>
      <c r="AR179" s="396"/>
      <c r="AS179" s="391"/>
      <c r="AT179" s="326"/>
      <c r="AU179" s="326"/>
      <c r="AV179" s="326"/>
      <c r="AW179" s="326"/>
      <c r="AX179" s="326"/>
      <c r="AY179" s="326"/>
      <c r="AZ179" s="326"/>
      <c r="BA179" s="326"/>
      <c r="BB179" s="326"/>
      <c r="BC179" s="326"/>
      <c r="BD179" s="326"/>
      <c r="BE179" s="326"/>
      <c r="BF179" s="326"/>
      <c r="BG179" s="326"/>
      <c r="BH179" s="326"/>
      <c r="BI179" s="326"/>
      <c r="BJ179" s="114"/>
    </row>
    <row r="180" spans="1:62" s="327" customFormat="1">
      <c r="A180" s="516"/>
      <c r="B180" s="383">
        <v>167</v>
      </c>
      <c r="C180" s="521"/>
      <c r="D180" s="384"/>
      <c r="E180" s="385"/>
      <c r="F180" s="583"/>
      <c r="G180" s="583"/>
      <c r="H180" s="581"/>
      <c r="I180" s="386"/>
      <c r="J180" s="387"/>
      <c r="K180" s="386"/>
      <c r="L180" s="388" t="str">
        <f t="shared" si="8"/>
        <v/>
      </c>
      <c r="M180" s="389" t="str">
        <f t="shared" si="9"/>
        <v/>
      </c>
      <c r="N180" s="388" t="str">
        <f t="shared" si="10"/>
        <v/>
      </c>
      <c r="O180" s="390">
        <f t="shared" si="11"/>
        <v>0</v>
      </c>
      <c r="P180" s="391"/>
      <c r="Q180" s="386"/>
      <c r="R180" s="392"/>
      <c r="S180" s="393"/>
      <c r="T180" s="392"/>
      <c r="U180" s="392"/>
      <c r="V180" s="391"/>
      <c r="W180" s="386"/>
      <c r="X180" s="391"/>
      <c r="Y180" s="386"/>
      <c r="Z180" s="391"/>
      <c r="AA180" s="386"/>
      <c r="AB180" s="392"/>
      <c r="AC180" s="392"/>
      <c r="AD180" s="392"/>
      <c r="AE180" s="392"/>
      <c r="AF180" s="394"/>
      <c r="AG180" s="395"/>
      <c r="AH180" s="391"/>
      <c r="AI180" s="395"/>
      <c r="AJ180" s="391"/>
      <c r="AK180" s="395"/>
      <c r="AL180" s="396"/>
      <c r="AM180" s="391"/>
      <c r="AN180" s="395"/>
      <c r="AO180" s="396"/>
      <c r="AP180" s="391"/>
      <c r="AQ180" s="395"/>
      <c r="AR180" s="396"/>
      <c r="AS180" s="391"/>
      <c r="AT180" s="326"/>
      <c r="AU180" s="326"/>
      <c r="AV180" s="326"/>
      <c r="AW180" s="326"/>
      <c r="AX180" s="326"/>
      <c r="AY180" s="326"/>
      <c r="AZ180" s="326"/>
      <c r="BA180" s="326"/>
      <c r="BB180" s="326"/>
      <c r="BC180" s="326"/>
      <c r="BD180" s="326"/>
      <c r="BE180" s="326"/>
      <c r="BF180" s="326"/>
      <c r="BG180" s="326"/>
      <c r="BH180" s="326"/>
      <c r="BI180" s="326"/>
      <c r="BJ180" s="114"/>
    </row>
    <row r="181" spans="1:62" s="327" customFormat="1">
      <c r="A181" s="516"/>
      <c r="B181" s="383">
        <v>168</v>
      </c>
      <c r="C181" s="521"/>
      <c r="D181" s="384"/>
      <c r="E181" s="385"/>
      <c r="F181" s="583"/>
      <c r="G181" s="583"/>
      <c r="H181" s="581"/>
      <c r="I181" s="386"/>
      <c r="J181" s="387"/>
      <c r="K181" s="386"/>
      <c r="L181" s="388" t="str">
        <f t="shared" si="8"/>
        <v/>
      </c>
      <c r="M181" s="389" t="str">
        <f t="shared" si="9"/>
        <v/>
      </c>
      <c r="N181" s="388" t="str">
        <f t="shared" si="10"/>
        <v/>
      </c>
      <c r="O181" s="390">
        <f t="shared" si="11"/>
        <v>0</v>
      </c>
      <c r="P181" s="391"/>
      <c r="Q181" s="386"/>
      <c r="R181" s="392"/>
      <c r="S181" s="393"/>
      <c r="T181" s="392"/>
      <c r="U181" s="392"/>
      <c r="V181" s="391"/>
      <c r="W181" s="386"/>
      <c r="X181" s="391"/>
      <c r="Y181" s="386"/>
      <c r="Z181" s="391"/>
      <c r="AA181" s="386"/>
      <c r="AB181" s="392"/>
      <c r="AC181" s="392"/>
      <c r="AD181" s="392"/>
      <c r="AE181" s="392"/>
      <c r="AF181" s="394"/>
      <c r="AG181" s="395"/>
      <c r="AH181" s="391"/>
      <c r="AI181" s="395"/>
      <c r="AJ181" s="391"/>
      <c r="AK181" s="395"/>
      <c r="AL181" s="396"/>
      <c r="AM181" s="391"/>
      <c r="AN181" s="395"/>
      <c r="AO181" s="396"/>
      <c r="AP181" s="391"/>
      <c r="AQ181" s="395"/>
      <c r="AR181" s="396"/>
      <c r="AS181" s="391"/>
      <c r="AT181" s="326"/>
      <c r="AU181" s="326"/>
      <c r="AV181" s="326"/>
      <c r="AW181" s="326"/>
      <c r="AX181" s="326"/>
      <c r="AY181" s="326"/>
      <c r="AZ181" s="326"/>
      <c r="BA181" s="326"/>
      <c r="BB181" s="326"/>
      <c r="BC181" s="326"/>
      <c r="BD181" s="326"/>
      <c r="BE181" s="326"/>
      <c r="BF181" s="326"/>
      <c r="BG181" s="326"/>
      <c r="BH181" s="326"/>
      <c r="BI181" s="326"/>
      <c r="BJ181" s="114"/>
    </row>
    <row r="182" spans="1:62" s="327" customFormat="1">
      <c r="A182" s="516"/>
      <c r="B182" s="383">
        <v>169</v>
      </c>
      <c r="C182" s="521"/>
      <c r="D182" s="384"/>
      <c r="E182" s="385"/>
      <c r="F182" s="583"/>
      <c r="G182" s="583"/>
      <c r="H182" s="581"/>
      <c r="I182" s="386"/>
      <c r="J182" s="387"/>
      <c r="K182" s="386"/>
      <c r="L182" s="388" t="str">
        <f t="shared" si="8"/>
        <v/>
      </c>
      <c r="M182" s="389" t="str">
        <f t="shared" si="9"/>
        <v/>
      </c>
      <c r="N182" s="388" t="str">
        <f t="shared" si="10"/>
        <v/>
      </c>
      <c r="O182" s="390">
        <f t="shared" si="11"/>
        <v>0</v>
      </c>
      <c r="P182" s="391"/>
      <c r="Q182" s="386"/>
      <c r="R182" s="392"/>
      <c r="S182" s="393"/>
      <c r="T182" s="392"/>
      <c r="U182" s="392"/>
      <c r="V182" s="391"/>
      <c r="W182" s="386"/>
      <c r="X182" s="391"/>
      <c r="Y182" s="386"/>
      <c r="Z182" s="391"/>
      <c r="AA182" s="386"/>
      <c r="AB182" s="392"/>
      <c r="AC182" s="392"/>
      <c r="AD182" s="392"/>
      <c r="AE182" s="392"/>
      <c r="AF182" s="394"/>
      <c r="AG182" s="395"/>
      <c r="AH182" s="391"/>
      <c r="AI182" s="395"/>
      <c r="AJ182" s="391"/>
      <c r="AK182" s="395"/>
      <c r="AL182" s="396"/>
      <c r="AM182" s="391"/>
      <c r="AN182" s="395"/>
      <c r="AO182" s="396"/>
      <c r="AP182" s="391"/>
      <c r="AQ182" s="395"/>
      <c r="AR182" s="396"/>
      <c r="AS182" s="391"/>
      <c r="AT182" s="326"/>
      <c r="AU182" s="326"/>
      <c r="AV182" s="326"/>
      <c r="AW182" s="326"/>
      <c r="AX182" s="326"/>
      <c r="AY182" s="326"/>
      <c r="AZ182" s="326"/>
      <c r="BA182" s="326"/>
      <c r="BB182" s="326"/>
      <c r="BC182" s="326"/>
      <c r="BD182" s="326"/>
      <c r="BE182" s="326"/>
      <c r="BF182" s="326"/>
      <c r="BG182" s="326"/>
      <c r="BH182" s="326"/>
      <c r="BI182" s="326"/>
      <c r="BJ182" s="114"/>
    </row>
    <row r="183" spans="1:62" s="327" customFormat="1">
      <c r="A183" s="516"/>
      <c r="B183" s="383">
        <v>170</v>
      </c>
      <c r="C183" s="521"/>
      <c r="D183" s="384"/>
      <c r="E183" s="385"/>
      <c r="F183" s="583"/>
      <c r="G183" s="583"/>
      <c r="H183" s="581"/>
      <c r="I183" s="386"/>
      <c r="J183" s="387"/>
      <c r="K183" s="386"/>
      <c r="L183" s="388" t="str">
        <f t="shared" si="8"/>
        <v/>
      </c>
      <c r="M183" s="389" t="str">
        <f t="shared" si="9"/>
        <v/>
      </c>
      <c r="N183" s="388" t="str">
        <f t="shared" si="10"/>
        <v/>
      </c>
      <c r="O183" s="390">
        <f t="shared" si="11"/>
        <v>0</v>
      </c>
      <c r="P183" s="391"/>
      <c r="Q183" s="386"/>
      <c r="R183" s="392"/>
      <c r="S183" s="393"/>
      <c r="T183" s="392"/>
      <c r="U183" s="392"/>
      <c r="V183" s="391"/>
      <c r="W183" s="386"/>
      <c r="X183" s="391"/>
      <c r="Y183" s="386"/>
      <c r="Z183" s="391"/>
      <c r="AA183" s="386"/>
      <c r="AB183" s="392"/>
      <c r="AC183" s="392"/>
      <c r="AD183" s="392"/>
      <c r="AE183" s="392"/>
      <c r="AF183" s="394"/>
      <c r="AG183" s="395"/>
      <c r="AH183" s="391"/>
      <c r="AI183" s="395"/>
      <c r="AJ183" s="391"/>
      <c r="AK183" s="395"/>
      <c r="AL183" s="396"/>
      <c r="AM183" s="391"/>
      <c r="AN183" s="395"/>
      <c r="AO183" s="396"/>
      <c r="AP183" s="391"/>
      <c r="AQ183" s="395"/>
      <c r="AR183" s="396"/>
      <c r="AS183" s="391"/>
      <c r="AT183" s="326"/>
      <c r="AU183" s="326"/>
      <c r="AV183" s="326"/>
      <c r="AW183" s="326"/>
      <c r="AX183" s="326"/>
      <c r="AY183" s="326"/>
      <c r="AZ183" s="326"/>
      <c r="BA183" s="326"/>
      <c r="BB183" s="326"/>
      <c r="BC183" s="326"/>
      <c r="BD183" s="326"/>
      <c r="BE183" s="326"/>
      <c r="BF183" s="326"/>
      <c r="BG183" s="326"/>
      <c r="BH183" s="326"/>
      <c r="BI183" s="326"/>
      <c r="BJ183" s="114"/>
    </row>
    <row r="184" spans="1:62" s="327" customFormat="1">
      <c r="A184" s="516"/>
      <c r="B184" s="383">
        <v>171</v>
      </c>
      <c r="C184" s="521"/>
      <c r="D184" s="384"/>
      <c r="E184" s="385"/>
      <c r="F184" s="583"/>
      <c r="G184" s="583"/>
      <c r="H184" s="581"/>
      <c r="I184" s="386"/>
      <c r="J184" s="387"/>
      <c r="K184" s="386"/>
      <c r="L184" s="388" t="str">
        <f t="shared" si="8"/>
        <v/>
      </c>
      <c r="M184" s="389" t="str">
        <f t="shared" si="9"/>
        <v/>
      </c>
      <c r="N184" s="388" t="str">
        <f t="shared" si="10"/>
        <v/>
      </c>
      <c r="O184" s="390">
        <f t="shared" si="11"/>
        <v>0</v>
      </c>
      <c r="P184" s="391"/>
      <c r="Q184" s="386"/>
      <c r="R184" s="392"/>
      <c r="S184" s="393"/>
      <c r="T184" s="392"/>
      <c r="U184" s="392"/>
      <c r="V184" s="391"/>
      <c r="W184" s="386"/>
      <c r="X184" s="391"/>
      <c r="Y184" s="386"/>
      <c r="Z184" s="391"/>
      <c r="AA184" s="386"/>
      <c r="AB184" s="392"/>
      <c r="AC184" s="392"/>
      <c r="AD184" s="392"/>
      <c r="AE184" s="392"/>
      <c r="AF184" s="394"/>
      <c r="AG184" s="395"/>
      <c r="AH184" s="391"/>
      <c r="AI184" s="395"/>
      <c r="AJ184" s="391"/>
      <c r="AK184" s="395"/>
      <c r="AL184" s="396"/>
      <c r="AM184" s="391"/>
      <c r="AN184" s="395"/>
      <c r="AO184" s="396"/>
      <c r="AP184" s="391"/>
      <c r="AQ184" s="395"/>
      <c r="AR184" s="396"/>
      <c r="AS184" s="391"/>
      <c r="AT184" s="326"/>
      <c r="AU184" s="326"/>
      <c r="AV184" s="326"/>
      <c r="AW184" s="326"/>
      <c r="AX184" s="326"/>
      <c r="AY184" s="326"/>
      <c r="AZ184" s="326"/>
      <c r="BA184" s="326"/>
      <c r="BB184" s="326"/>
      <c r="BC184" s="326"/>
      <c r="BD184" s="326"/>
      <c r="BE184" s="326"/>
      <c r="BF184" s="326"/>
      <c r="BG184" s="326"/>
      <c r="BH184" s="326"/>
      <c r="BI184" s="326"/>
      <c r="BJ184" s="114"/>
    </row>
    <row r="185" spans="1:62" s="327" customFormat="1">
      <c r="A185" s="516"/>
      <c r="B185" s="383">
        <v>172</v>
      </c>
      <c r="C185" s="521"/>
      <c r="D185" s="384"/>
      <c r="E185" s="385"/>
      <c r="F185" s="583"/>
      <c r="G185" s="583"/>
      <c r="H185" s="581"/>
      <c r="I185" s="386"/>
      <c r="J185" s="387"/>
      <c r="K185" s="386"/>
      <c r="L185" s="388" t="str">
        <f t="shared" si="8"/>
        <v/>
      </c>
      <c r="M185" s="389" t="str">
        <f t="shared" si="9"/>
        <v/>
      </c>
      <c r="N185" s="388" t="str">
        <f t="shared" si="10"/>
        <v/>
      </c>
      <c r="O185" s="390">
        <f t="shared" si="11"/>
        <v>0</v>
      </c>
      <c r="P185" s="391"/>
      <c r="Q185" s="386"/>
      <c r="R185" s="392"/>
      <c r="S185" s="393"/>
      <c r="T185" s="392"/>
      <c r="U185" s="392"/>
      <c r="V185" s="391"/>
      <c r="W185" s="386"/>
      <c r="X185" s="391"/>
      <c r="Y185" s="386"/>
      <c r="Z185" s="391"/>
      <c r="AA185" s="386"/>
      <c r="AB185" s="392"/>
      <c r="AC185" s="392"/>
      <c r="AD185" s="392"/>
      <c r="AE185" s="392"/>
      <c r="AF185" s="394"/>
      <c r="AG185" s="395"/>
      <c r="AH185" s="391"/>
      <c r="AI185" s="395"/>
      <c r="AJ185" s="391"/>
      <c r="AK185" s="395"/>
      <c r="AL185" s="396"/>
      <c r="AM185" s="391"/>
      <c r="AN185" s="395"/>
      <c r="AO185" s="396"/>
      <c r="AP185" s="391"/>
      <c r="AQ185" s="395"/>
      <c r="AR185" s="396"/>
      <c r="AS185" s="391"/>
      <c r="AT185" s="326"/>
      <c r="AU185" s="326"/>
      <c r="AV185" s="326"/>
      <c r="AW185" s="326"/>
      <c r="AX185" s="326"/>
      <c r="AY185" s="326"/>
      <c r="AZ185" s="326"/>
      <c r="BA185" s="326"/>
      <c r="BB185" s="326"/>
      <c r="BC185" s="326"/>
      <c r="BD185" s="326"/>
      <c r="BE185" s="326"/>
      <c r="BF185" s="326"/>
      <c r="BG185" s="326"/>
      <c r="BH185" s="326"/>
      <c r="BI185" s="326"/>
      <c r="BJ185" s="114"/>
    </row>
    <row r="186" spans="1:62" s="327" customFormat="1">
      <c r="A186" s="516"/>
      <c r="B186" s="383">
        <v>173</v>
      </c>
      <c r="C186" s="521"/>
      <c r="D186" s="384"/>
      <c r="E186" s="385"/>
      <c r="F186" s="583"/>
      <c r="G186" s="583"/>
      <c r="H186" s="581"/>
      <c r="I186" s="386"/>
      <c r="J186" s="387"/>
      <c r="K186" s="386"/>
      <c r="L186" s="388" t="str">
        <f t="shared" si="8"/>
        <v/>
      </c>
      <c r="M186" s="389" t="str">
        <f t="shared" si="9"/>
        <v/>
      </c>
      <c r="N186" s="388" t="str">
        <f t="shared" si="10"/>
        <v/>
      </c>
      <c r="O186" s="390">
        <f t="shared" si="11"/>
        <v>0</v>
      </c>
      <c r="P186" s="391"/>
      <c r="Q186" s="386"/>
      <c r="R186" s="392"/>
      <c r="S186" s="393"/>
      <c r="T186" s="392"/>
      <c r="U186" s="392"/>
      <c r="V186" s="391"/>
      <c r="W186" s="386"/>
      <c r="X186" s="391"/>
      <c r="Y186" s="386"/>
      <c r="Z186" s="391"/>
      <c r="AA186" s="386"/>
      <c r="AB186" s="392"/>
      <c r="AC186" s="392"/>
      <c r="AD186" s="392"/>
      <c r="AE186" s="392"/>
      <c r="AF186" s="394"/>
      <c r="AG186" s="395"/>
      <c r="AH186" s="391"/>
      <c r="AI186" s="395"/>
      <c r="AJ186" s="391"/>
      <c r="AK186" s="395"/>
      <c r="AL186" s="396"/>
      <c r="AM186" s="391"/>
      <c r="AN186" s="395"/>
      <c r="AO186" s="396"/>
      <c r="AP186" s="391"/>
      <c r="AQ186" s="395"/>
      <c r="AR186" s="396"/>
      <c r="AS186" s="391"/>
      <c r="AT186" s="326"/>
      <c r="AU186" s="326"/>
      <c r="AV186" s="326"/>
      <c r="AW186" s="326"/>
      <c r="AX186" s="326"/>
      <c r="AY186" s="326"/>
      <c r="AZ186" s="326"/>
      <c r="BA186" s="326"/>
      <c r="BB186" s="326"/>
      <c r="BC186" s="326"/>
      <c r="BD186" s="326"/>
      <c r="BE186" s="326"/>
      <c r="BF186" s="326"/>
      <c r="BG186" s="326"/>
      <c r="BH186" s="326"/>
      <c r="BI186" s="326"/>
      <c r="BJ186" s="114"/>
    </row>
    <row r="187" spans="1:62" s="327" customFormat="1">
      <c r="A187" s="516"/>
      <c r="B187" s="383">
        <v>174</v>
      </c>
      <c r="C187" s="521"/>
      <c r="D187" s="384"/>
      <c r="E187" s="385"/>
      <c r="F187" s="583"/>
      <c r="G187" s="583"/>
      <c r="H187" s="581"/>
      <c r="I187" s="386"/>
      <c r="J187" s="387"/>
      <c r="K187" s="386"/>
      <c r="L187" s="388" t="str">
        <f t="shared" si="8"/>
        <v/>
      </c>
      <c r="M187" s="389" t="str">
        <f t="shared" si="9"/>
        <v/>
      </c>
      <c r="N187" s="388" t="str">
        <f t="shared" si="10"/>
        <v/>
      </c>
      <c r="O187" s="390">
        <f t="shared" si="11"/>
        <v>0</v>
      </c>
      <c r="P187" s="391"/>
      <c r="Q187" s="386"/>
      <c r="R187" s="392"/>
      <c r="S187" s="393"/>
      <c r="T187" s="392"/>
      <c r="U187" s="392"/>
      <c r="V187" s="391"/>
      <c r="W187" s="386"/>
      <c r="X187" s="391"/>
      <c r="Y187" s="386"/>
      <c r="Z187" s="391"/>
      <c r="AA187" s="386"/>
      <c r="AB187" s="392"/>
      <c r="AC187" s="392"/>
      <c r="AD187" s="392"/>
      <c r="AE187" s="392"/>
      <c r="AF187" s="394"/>
      <c r="AG187" s="395"/>
      <c r="AH187" s="391"/>
      <c r="AI187" s="395"/>
      <c r="AJ187" s="391"/>
      <c r="AK187" s="395"/>
      <c r="AL187" s="396"/>
      <c r="AM187" s="391"/>
      <c r="AN187" s="395"/>
      <c r="AO187" s="396"/>
      <c r="AP187" s="391"/>
      <c r="AQ187" s="395"/>
      <c r="AR187" s="396"/>
      <c r="AS187" s="391"/>
      <c r="AT187" s="326"/>
      <c r="AU187" s="326"/>
      <c r="AV187" s="326"/>
      <c r="AW187" s="326"/>
      <c r="AX187" s="326"/>
      <c r="AY187" s="326"/>
      <c r="AZ187" s="326"/>
      <c r="BA187" s="326"/>
      <c r="BB187" s="326"/>
      <c r="BC187" s="326"/>
      <c r="BD187" s="326"/>
      <c r="BE187" s="326"/>
      <c r="BF187" s="326"/>
      <c r="BG187" s="326"/>
      <c r="BH187" s="326"/>
      <c r="BI187" s="326"/>
      <c r="BJ187" s="114"/>
    </row>
    <row r="188" spans="1:62" s="327" customFormat="1">
      <c r="A188" s="516"/>
      <c r="B188" s="383">
        <v>175</v>
      </c>
      <c r="C188" s="521"/>
      <c r="D188" s="384"/>
      <c r="E188" s="385"/>
      <c r="F188" s="583"/>
      <c r="G188" s="583"/>
      <c r="H188" s="581"/>
      <c r="I188" s="386"/>
      <c r="J188" s="387"/>
      <c r="K188" s="386"/>
      <c r="L188" s="388" t="str">
        <f t="shared" si="8"/>
        <v/>
      </c>
      <c r="M188" s="389" t="str">
        <f t="shared" si="9"/>
        <v/>
      </c>
      <c r="N188" s="388" t="str">
        <f t="shared" si="10"/>
        <v/>
      </c>
      <c r="O188" s="390">
        <f t="shared" si="11"/>
        <v>0</v>
      </c>
      <c r="P188" s="391"/>
      <c r="Q188" s="386"/>
      <c r="R188" s="392"/>
      <c r="S188" s="393"/>
      <c r="T188" s="392"/>
      <c r="U188" s="392"/>
      <c r="V188" s="391"/>
      <c r="W188" s="386"/>
      <c r="X188" s="391"/>
      <c r="Y188" s="386"/>
      <c r="Z188" s="391"/>
      <c r="AA188" s="386"/>
      <c r="AB188" s="392"/>
      <c r="AC188" s="392"/>
      <c r="AD188" s="392"/>
      <c r="AE188" s="392"/>
      <c r="AF188" s="394"/>
      <c r="AG188" s="395"/>
      <c r="AH188" s="391"/>
      <c r="AI188" s="395"/>
      <c r="AJ188" s="391"/>
      <c r="AK188" s="395"/>
      <c r="AL188" s="396"/>
      <c r="AM188" s="391"/>
      <c r="AN188" s="395"/>
      <c r="AO188" s="396"/>
      <c r="AP188" s="391"/>
      <c r="AQ188" s="395"/>
      <c r="AR188" s="396"/>
      <c r="AS188" s="391"/>
      <c r="AT188" s="326"/>
      <c r="AU188" s="326"/>
      <c r="AV188" s="326"/>
      <c r="AW188" s="326"/>
      <c r="AX188" s="326"/>
      <c r="AY188" s="326"/>
      <c r="AZ188" s="326"/>
      <c r="BA188" s="326"/>
      <c r="BB188" s="326"/>
      <c r="BC188" s="326"/>
      <c r="BD188" s="326"/>
      <c r="BE188" s="326"/>
      <c r="BF188" s="326"/>
      <c r="BG188" s="326"/>
      <c r="BH188" s="326"/>
      <c r="BI188" s="326"/>
      <c r="BJ188" s="114"/>
    </row>
    <row r="189" spans="1:62" s="327" customFormat="1">
      <c r="A189" s="516"/>
      <c r="B189" s="383">
        <v>176</v>
      </c>
      <c r="C189" s="521"/>
      <c r="D189" s="384"/>
      <c r="E189" s="385"/>
      <c r="F189" s="583"/>
      <c r="G189" s="583"/>
      <c r="H189" s="581"/>
      <c r="I189" s="386"/>
      <c r="J189" s="387"/>
      <c r="K189" s="386"/>
      <c r="L189" s="388" t="str">
        <f t="shared" si="8"/>
        <v/>
      </c>
      <c r="M189" s="389" t="str">
        <f t="shared" si="9"/>
        <v/>
      </c>
      <c r="N189" s="388" t="str">
        <f t="shared" si="10"/>
        <v/>
      </c>
      <c r="O189" s="390">
        <f t="shared" si="11"/>
        <v>0</v>
      </c>
      <c r="P189" s="391"/>
      <c r="Q189" s="386"/>
      <c r="R189" s="392"/>
      <c r="S189" s="393"/>
      <c r="T189" s="392"/>
      <c r="U189" s="392"/>
      <c r="V189" s="391"/>
      <c r="W189" s="386"/>
      <c r="X189" s="391"/>
      <c r="Y189" s="386"/>
      <c r="Z189" s="391"/>
      <c r="AA189" s="386"/>
      <c r="AB189" s="392"/>
      <c r="AC189" s="392"/>
      <c r="AD189" s="392"/>
      <c r="AE189" s="392"/>
      <c r="AF189" s="394"/>
      <c r="AG189" s="395"/>
      <c r="AH189" s="391"/>
      <c r="AI189" s="395"/>
      <c r="AJ189" s="391"/>
      <c r="AK189" s="395"/>
      <c r="AL189" s="396"/>
      <c r="AM189" s="391"/>
      <c r="AN189" s="395"/>
      <c r="AO189" s="396"/>
      <c r="AP189" s="391"/>
      <c r="AQ189" s="395"/>
      <c r="AR189" s="396"/>
      <c r="AS189" s="391"/>
      <c r="AT189" s="326"/>
      <c r="AU189" s="326"/>
      <c r="AV189" s="326"/>
      <c r="AW189" s="326"/>
      <c r="AX189" s="326"/>
      <c r="AY189" s="326"/>
      <c r="AZ189" s="326"/>
      <c r="BA189" s="326"/>
      <c r="BB189" s="326"/>
      <c r="BC189" s="326"/>
      <c r="BD189" s="326"/>
      <c r="BE189" s="326"/>
      <c r="BF189" s="326"/>
      <c r="BG189" s="326"/>
      <c r="BH189" s="326"/>
      <c r="BI189" s="326"/>
      <c r="BJ189" s="114"/>
    </row>
    <row r="190" spans="1:62" s="327" customFormat="1">
      <c r="A190" s="516"/>
      <c r="B190" s="383">
        <v>177</v>
      </c>
      <c r="C190" s="521"/>
      <c r="D190" s="384"/>
      <c r="E190" s="385"/>
      <c r="F190" s="583"/>
      <c r="G190" s="583"/>
      <c r="H190" s="581"/>
      <c r="I190" s="386"/>
      <c r="J190" s="387"/>
      <c r="K190" s="386"/>
      <c r="L190" s="388" t="str">
        <f t="shared" si="8"/>
        <v/>
      </c>
      <c r="M190" s="389" t="str">
        <f t="shared" si="9"/>
        <v/>
      </c>
      <c r="N190" s="388" t="str">
        <f t="shared" si="10"/>
        <v/>
      </c>
      <c r="O190" s="390">
        <f t="shared" si="11"/>
        <v>0</v>
      </c>
      <c r="P190" s="391"/>
      <c r="Q190" s="386"/>
      <c r="R190" s="392"/>
      <c r="S190" s="393"/>
      <c r="T190" s="392"/>
      <c r="U190" s="392"/>
      <c r="V190" s="391"/>
      <c r="W190" s="386"/>
      <c r="X190" s="391"/>
      <c r="Y190" s="386"/>
      <c r="Z190" s="391"/>
      <c r="AA190" s="386"/>
      <c r="AB190" s="392"/>
      <c r="AC190" s="392"/>
      <c r="AD190" s="392"/>
      <c r="AE190" s="392"/>
      <c r="AF190" s="394"/>
      <c r="AG190" s="395"/>
      <c r="AH190" s="391"/>
      <c r="AI190" s="395"/>
      <c r="AJ190" s="391"/>
      <c r="AK190" s="395"/>
      <c r="AL190" s="396"/>
      <c r="AM190" s="391"/>
      <c r="AN190" s="395"/>
      <c r="AO190" s="396"/>
      <c r="AP190" s="391"/>
      <c r="AQ190" s="395"/>
      <c r="AR190" s="396"/>
      <c r="AS190" s="391"/>
      <c r="AT190" s="326"/>
      <c r="AU190" s="326"/>
      <c r="AV190" s="326"/>
      <c r="AW190" s="326"/>
      <c r="AX190" s="326"/>
      <c r="AY190" s="326"/>
      <c r="AZ190" s="326"/>
      <c r="BA190" s="326"/>
      <c r="BB190" s="326"/>
      <c r="BC190" s="326"/>
      <c r="BD190" s="326"/>
      <c r="BE190" s="326"/>
      <c r="BF190" s="326"/>
      <c r="BG190" s="326"/>
      <c r="BH190" s="326"/>
      <c r="BI190" s="326"/>
      <c r="BJ190" s="114"/>
    </row>
    <row r="191" spans="1:62" s="327" customFormat="1">
      <c r="A191" s="516"/>
      <c r="B191" s="383">
        <v>178</v>
      </c>
      <c r="C191" s="521"/>
      <c r="D191" s="384"/>
      <c r="E191" s="385"/>
      <c r="F191" s="583"/>
      <c r="G191" s="583"/>
      <c r="H191" s="581"/>
      <c r="I191" s="386"/>
      <c r="J191" s="387"/>
      <c r="K191" s="386"/>
      <c r="L191" s="388" t="str">
        <f t="shared" si="8"/>
        <v/>
      </c>
      <c r="M191" s="389" t="str">
        <f t="shared" si="9"/>
        <v/>
      </c>
      <c r="N191" s="388" t="str">
        <f t="shared" si="10"/>
        <v/>
      </c>
      <c r="O191" s="390">
        <f t="shared" si="11"/>
        <v>0</v>
      </c>
      <c r="P191" s="391"/>
      <c r="Q191" s="386"/>
      <c r="R191" s="392"/>
      <c r="S191" s="393"/>
      <c r="T191" s="392"/>
      <c r="U191" s="392"/>
      <c r="V191" s="391"/>
      <c r="W191" s="386"/>
      <c r="X191" s="391"/>
      <c r="Y191" s="386"/>
      <c r="Z191" s="391"/>
      <c r="AA191" s="386"/>
      <c r="AB191" s="392"/>
      <c r="AC191" s="392"/>
      <c r="AD191" s="392"/>
      <c r="AE191" s="392"/>
      <c r="AF191" s="394"/>
      <c r="AG191" s="395"/>
      <c r="AH191" s="391"/>
      <c r="AI191" s="395"/>
      <c r="AJ191" s="391"/>
      <c r="AK191" s="395"/>
      <c r="AL191" s="396"/>
      <c r="AM191" s="391"/>
      <c r="AN191" s="395"/>
      <c r="AO191" s="396"/>
      <c r="AP191" s="391"/>
      <c r="AQ191" s="395"/>
      <c r="AR191" s="396"/>
      <c r="AS191" s="391"/>
      <c r="AT191" s="326"/>
      <c r="AU191" s="326"/>
      <c r="AV191" s="326"/>
      <c r="AW191" s="326"/>
      <c r="AX191" s="326"/>
      <c r="AY191" s="326"/>
      <c r="AZ191" s="326"/>
      <c r="BA191" s="326"/>
      <c r="BB191" s="326"/>
      <c r="BC191" s="326"/>
      <c r="BD191" s="326"/>
      <c r="BE191" s="326"/>
      <c r="BF191" s="326"/>
      <c r="BG191" s="326"/>
      <c r="BH191" s="326"/>
      <c r="BI191" s="326"/>
      <c r="BJ191" s="114"/>
    </row>
    <row r="192" spans="1:62" s="327" customFormat="1">
      <c r="A192" s="516"/>
      <c r="B192" s="383">
        <v>179</v>
      </c>
      <c r="C192" s="521"/>
      <c r="D192" s="384"/>
      <c r="E192" s="385"/>
      <c r="F192" s="583"/>
      <c r="G192" s="583"/>
      <c r="H192" s="581"/>
      <c r="I192" s="386"/>
      <c r="J192" s="387"/>
      <c r="K192" s="386"/>
      <c r="L192" s="388" t="str">
        <f t="shared" si="8"/>
        <v/>
      </c>
      <c r="M192" s="389" t="str">
        <f t="shared" si="9"/>
        <v/>
      </c>
      <c r="N192" s="388" t="str">
        <f t="shared" si="10"/>
        <v/>
      </c>
      <c r="O192" s="390">
        <f t="shared" si="11"/>
        <v>0</v>
      </c>
      <c r="P192" s="391"/>
      <c r="Q192" s="386"/>
      <c r="R192" s="392"/>
      <c r="S192" s="393"/>
      <c r="T192" s="392"/>
      <c r="U192" s="392"/>
      <c r="V192" s="391"/>
      <c r="W192" s="386"/>
      <c r="X192" s="391"/>
      <c r="Y192" s="386"/>
      <c r="Z192" s="391"/>
      <c r="AA192" s="386"/>
      <c r="AB192" s="392"/>
      <c r="AC192" s="392"/>
      <c r="AD192" s="392"/>
      <c r="AE192" s="392"/>
      <c r="AF192" s="394"/>
      <c r="AG192" s="395"/>
      <c r="AH192" s="391"/>
      <c r="AI192" s="395"/>
      <c r="AJ192" s="391"/>
      <c r="AK192" s="395"/>
      <c r="AL192" s="396"/>
      <c r="AM192" s="391"/>
      <c r="AN192" s="395"/>
      <c r="AO192" s="396"/>
      <c r="AP192" s="391"/>
      <c r="AQ192" s="395"/>
      <c r="AR192" s="396"/>
      <c r="AS192" s="391"/>
      <c r="AT192" s="326"/>
      <c r="AU192" s="326"/>
      <c r="AV192" s="326"/>
      <c r="AW192" s="326"/>
      <c r="AX192" s="326"/>
      <c r="AY192" s="326"/>
      <c r="AZ192" s="326"/>
      <c r="BA192" s="326"/>
      <c r="BB192" s="326"/>
      <c r="BC192" s="326"/>
      <c r="BD192" s="326"/>
      <c r="BE192" s="326"/>
      <c r="BF192" s="326"/>
      <c r="BG192" s="326"/>
      <c r="BH192" s="326"/>
      <c r="BI192" s="326"/>
      <c r="BJ192" s="114"/>
    </row>
    <row r="193" spans="1:62" s="327" customFormat="1">
      <c r="A193" s="516"/>
      <c r="B193" s="383">
        <v>180</v>
      </c>
      <c r="C193" s="521"/>
      <c r="D193" s="384"/>
      <c r="E193" s="385"/>
      <c r="F193" s="583"/>
      <c r="G193" s="583"/>
      <c r="H193" s="581"/>
      <c r="I193" s="386"/>
      <c r="J193" s="387"/>
      <c r="K193" s="386"/>
      <c r="L193" s="388" t="str">
        <f t="shared" si="8"/>
        <v/>
      </c>
      <c r="M193" s="389" t="str">
        <f t="shared" si="9"/>
        <v/>
      </c>
      <c r="N193" s="388" t="str">
        <f t="shared" si="10"/>
        <v/>
      </c>
      <c r="O193" s="390">
        <f t="shared" si="11"/>
        <v>0</v>
      </c>
      <c r="P193" s="391"/>
      <c r="Q193" s="386"/>
      <c r="R193" s="392"/>
      <c r="S193" s="393"/>
      <c r="T193" s="392"/>
      <c r="U193" s="392"/>
      <c r="V193" s="391"/>
      <c r="W193" s="386"/>
      <c r="X193" s="391"/>
      <c r="Y193" s="386"/>
      <c r="Z193" s="391"/>
      <c r="AA193" s="386"/>
      <c r="AB193" s="392"/>
      <c r="AC193" s="392"/>
      <c r="AD193" s="392"/>
      <c r="AE193" s="392"/>
      <c r="AF193" s="394"/>
      <c r="AG193" s="395"/>
      <c r="AH193" s="391"/>
      <c r="AI193" s="395"/>
      <c r="AJ193" s="391"/>
      <c r="AK193" s="395"/>
      <c r="AL193" s="396"/>
      <c r="AM193" s="391"/>
      <c r="AN193" s="395"/>
      <c r="AO193" s="396"/>
      <c r="AP193" s="391"/>
      <c r="AQ193" s="395"/>
      <c r="AR193" s="396"/>
      <c r="AS193" s="391"/>
      <c r="AT193" s="326"/>
      <c r="AU193" s="326"/>
      <c r="AV193" s="326"/>
      <c r="AW193" s="326"/>
      <c r="AX193" s="326"/>
      <c r="AY193" s="326"/>
      <c r="AZ193" s="326"/>
      <c r="BA193" s="326"/>
      <c r="BB193" s="326"/>
      <c r="BC193" s="326"/>
      <c r="BD193" s="326"/>
      <c r="BE193" s="326"/>
      <c r="BF193" s="326"/>
      <c r="BG193" s="326"/>
      <c r="BH193" s="326"/>
      <c r="BI193" s="326"/>
      <c r="BJ193" s="114"/>
    </row>
    <row r="194" spans="1:62" s="327" customFormat="1">
      <c r="A194" s="516"/>
      <c r="B194" s="383">
        <v>181</v>
      </c>
      <c r="C194" s="521"/>
      <c r="D194" s="384"/>
      <c r="E194" s="385"/>
      <c r="F194" s="583"/>
      <c r="G194" s="583"/>
      <c r="H194" s="581"/>
      <c r="I194" s="386"/>
      <c r="J194" s="387"/>
      <c r="K194" s="386"/>
      <c r="L194" s="388" t="str">
        <f t="shared" si="8"/>
        <v/>
      </c>
      <c r="M194" s="389" t="str">
        <f t="shared" si="9"/>
        <v/>
      </c>
      <c r="N194" s="388" t="str">
        <f t="shared" si="10"/>
        <v/>
      </c>
      <c r="O194" s="390">
        <f t="shared" si="11"/>
        <v>0</v>
      </c>
      <c r="P194" s="391"/>
      <c r="Q194" s="386"/>
      <c r="R194" s="392"/>
      <c r="S194" s="393"/>
      <c r="T194" s="392"/>
      <c r="U194" s="392"/>
      <c r="V194" s="391"/>
      <c r="W194" s="386"/>
      <c r="X194" s="391"/>
      <c r="Y194" s="386"/>
      <c r="Z194" s="391"/>
      <c r="AA194" s="386"/>
      <c r="AB194" s="392"/>
      <c r="AC194" s="392"/>
      <c r="AD194" s="392"/>
      <c r="AE194" s="392"/>
      <c r="AF194" s="394"/>
      <c r="AG194" s="395"/>
      <c r="AH194" s="391"/>
      <c r="AI194" s="395"/>
      <c r="AJ194" s="391"/>
      <c r="AK194" s="395"/>
      <c r="AL194" s="396"/>
      <c r="AM194" s="391"/>
      <c r="AN194" s="395"/>
      <c r="AO194" s="396"/>
      <c r="AP194" s="391"/>
      <c r="AQ194" s="395"/>
      <c r="AR194" s="396"/>
      <c r="AS194" s="391"/>
      <c r="AT194" s="326"/>
      <c r="AU194" s="326"/>
      <c r="AV194" s="326"/>
      <c r="AW194" s="326"/>
      <c r="AX194" s="326"/>
      <c r="AY194" s="326"/>
      <c r="AZ194" s="326"/>
      <c r="BA194" s="326"/>
      <c r="BB194" s="326"/>
      <c r="BC194" s="326"/>
      <c r="BD194" s="326"/>
      <c r="BE194" s="326"/>
      <c r="BF194" s="326"/>
      <c r="BG194" s="326"/>
      <c r="BH194" s="326"/>
      <c r="BI194" s="326"/>
      <c r="BJ194" s="114"/>
    </row>
    <row r="195" spans="1:62" s="327" customFormat="1">
      <c r="A195" s="516"/>
      <c r="B195" s="383">
        <v>182</v>
      </c>
      <c r="C195" s="521"/>
      <c r="D195" s="384"/>
      <c r="E195" s="385"/>
      <c r="F195" s="583"/>
      <c r="G195" s="583"/>
      <c r="H195" s="581"/>
      <c r="I195" s="386"/>
      <c r="J195" s="387"/>
      <c r="K195" s="386"/>
      <c r="L195" s="388" t="str">
        <f t="shared" si="8"/>
        <v/>
      </c>
      <c r="M195" s="389" t="str">
        <f t="shared" si="9"/>
        <v/>
      </c>
      <c r="N195" s="388" t="str">
        <f t="shared" si="10"/>
        <v/>
      </c>
      <c r="O195" s="390">
        <f t="shared" si="11"/>
        <v>0</v>
      </c>
      <c r="P195" s="391"/>
      <c r="Q195" s="386"/>
      <c r="R195" s="392"/>
      <c r="S195" s="393"/>
      <c r="T195" s="392"/>
      <c r="U195" s="392"/>
      <c r="V195" s="391"/>
      <c r="W195" s="386"/>
      <c r="X195" s="391"/>
      <c r="Y195" s="386"/>
      <c r="Z195" s="391"/>
      <c r="AA195" s="386"/>
      <c r="AB195" s="392"/>
      <c r="AC195" s="392"/>
      <c r="AD195" s="392"/>
      <c r="AE195" s="392"/>
      <c r="AF195" s="394"/>
      <c r="AG195" s="395"/>
      <c r="AH195" s="391"/>
      <c r="AI195" s="395"/>
      <c r="AJ195" s="391"/>
      <c r="AK195" s="395"/>
      <c r="AL195" s="396"/>
      <c r="AM195" s="391"/>
      <c r="AN195" s="395"/>
      <c r="AO195" s="396"/>
      <c r="AP195" s="391"/>
      <c r="AQ195" s="395"/>
      <c r="AR195" s="396"/>
      <c r="AS195" s="391"/>
      <c r="AT195" s="326"/>
      <c r="AU195" s="326"/>
      <c r="AV195" s="326"/>
      <c r="AW195" s="326"/>
      <c r="AX195" s="326"/>
      <c r="AY195" s="326"/>
      <c r="AZ195" s="326"/>
      <c r="BA195" s="326"/>
      <c r="BB195" s="326"/>
      <c r="BC195" s="326"/>
      <c r="BD195" s="326"/>
      <c r="BE195" s="326"/>
      <c r="BF195" s="326"/>
      <c r="BG195" s="326"/>
      <c r="BH195" s="326"/>
      <c r="BI195" s="326"/>
      <c r="BJ195" s="114"/>
    </row>
    <row r="196" spans="1:62" s="327" customFormat="1">
      <c r="A196" s="516"/>
      <c r="B196" s="383">
        <v>183</v>
      </c>
      <c r="C196" s="521"/>
      <c r="D196" s="384"/>
      <c r="E196" s="385"/>
      <c r="F196" s="583"/>
      <c r="G196" s="583"/>
      <c r="H196" s="581"/>
      <c r="I196" s="386"/>
      <c r="J196" s="387"/>
      <c r="K196" s="386"/>
      <c r="L196" s="388" t="str">
        <f t="shared" si="8"/>
        <v/>
      </c>
      <c r="M196" s="389" t="str">
        <f t="shared" si="9"/>
        <v/>
      </c>
      <c r="N196" s="388" t="str">
        <f t="shared" si="10"/>
        <v/>
      </c>
      <c r="O196" s="390">
        <f t="shared" si="11"/>
        <v>0</v>
      </c>
      <c r="P196" s="391"/>
      <c r="Q196" s="386"/>
      <c r="R196" s="392"/>
      <c r="S196" s="393"/>
      <c r="T196" s="392"/>
      <c r="U196" s="392"/>
      <c r="V196" s="391"/>
      <c r="W196" s="386"/>
      <c r="X196" s="391"/>
      <c r="Y196" s="386"/>
      <c r="Z196" s="391"/>
      <c r="AA196" s="386"/>
      <c r="AB196" s="392"/>
      <c r="AC196" s="392"/>
      <c r="AD196" s="392"/>
      <c r="AE196" s="392"/>
      <c r="AF196" s="394"/>
      <c r="AG196" s="395"/>
      <c r="AH196" s="391"/>
      <c r="AI196" s="395"/>
      <c r="AJ196" s="391"/>
      <c r="AK196" s="395"/>
      <c r="AL196" s="396"/>
      <c r="AM196" s="391"/>
      <c r="AN196" s="395"/>
      <c r="AO196" s="396"/>
      <c r="AP196" s="391"/>
      <c r="AQ196" s="395"/>
      <c r="AR196" s="396"/>
      <c r="AS196" s="391"/>
      <c r="AT196" s="326"/>
      <c r="AU196" s="326"/>
      <c r="AV196" s="326"/>
      <c r="AW196" s="326"/>
      <c r="AX196" s="326"/>
      <c r="AY196" s="326"/>
      <c r="AZ196" s="326"/>
      <c r="BA196" s="326"/>
      <c r="BB196" s="326"/>
      <c r="BC196" s="326"/>
      <c r="BD196" s="326"/>
      <c r="BE196" s="326"/>
      <c r="BF196" s="326"/>
      <c r="BG196" s="326"/>
      <c r="BH196" s="326"/>
      <c r="BI196" s="326"/>
      <c r="BJ196" s="114"/>
    </row>
    <row r="197" spans="1:62" s="327" customFormat="1">
      <c r="A197" s="516"/>
      <c r="B197" s="383">
        <v>184</v>
      </c>
      <c r="C197" s="521"/>
      <c r="D197" s="384"/>
      <c r="E197" s="385"/>
      <c r="F197" s="583"/>
      <c r="G197" s="583"/>
      <c r="H197" s="581"/>
      <c r="I197" s="386"/>
      <c r="J197" s="387"/>
      <c r="K197" s="386"/>
      <c r="L197" s="388" t="str">
        <f t="shared" si="8"/>
        <v/>
      </c>
      <c r="M197" s="389" t="str">
        <f t="shared" si="9"/>
        <v/>
      </c>
      <c r="N197" s="388" t="str">
        <f t="shared" si="10"/>
        <v/>
      </c>
      <c r="O197" s="390">
        <f t="shared" si="11"/>
        <v>0</v>
      </c>
      <c r="P197" s="391"/>
      <c r="Q197" s="386"/>
      <c r="R197" s="392"/>
      <c r="S197" s="393"/>
      <c r="T197" s="392"/>
      <c r="U197" s="392"/>
      <c r="V197" s="391"/>
      <c r="W197" s="386"/>
      <c r="X197" s="391"/>
      <c r="Y197" s="386"/>
      <c r="Z197" s="391"/>
      <c r="AA197" s="386"/>
      <c r="AB197" s="392"/>
      <c r="AC197" s="392"/>
      <c r="AD197" s="392"/>
      <c r="AE197" s="392"/>
      <c r="AF197" s="394"/>
      <c r="AG197" s="395"/>
      <c r="AH197" s="391"/>
      <c r="AI197" s="395"/>
      <c r="AJ197" s="391"/>
      <c r="AK197" s="395"/>
      <c r="AL197" s="396"/>
      <c r="AM197" s="391"/>
      <c r="AN197" s="395"/>
      <c r="AO197" s="396"/>
      <c r="AP197" s="391"/>
      <c r="AQ197" s="395"/>
      <c r="AR197" s="396"/>
      <c r="AS197" s="391"/>
      <c r="AT197" s="326"/>
      <c r="AU197" s="326"/>
      <c r="AV197" s="326"/>
      <c r="AW197" s="326"/>
      <c r="AX197" s="326"/>
      <c r="AY197" s="326"/>
      <c r="AZ197" s="326"/>
      <c r="BA197" s="326"/>
      <c r="BB197" s="326"/>
      <c r="BC197" s="326"/>
      <c r="BD197" s="326"/>
      <c r="BE197" s="326"/>
      <c r="BF197" s="326"/>
      <c r="BG197" s="326"/>
      <c r="BH197" s="326"/>
      <c r="BI197" s="326"/>
      <c r="BJ197" s="114"/>
    </row>
    <row r="198" spans="1:62" s="327" customFormat="1">
      <c r="A198" s="516"/>
      <c r="B198" s="383">
        <v>185</v>
      </c>
      <c r="C198" s="521"/>
      <c r="D198" s="384"/>
      <c r="E198" s="385"/>
      <c r="F198" s="583"/>
      <c r="G198" s="583"/>
      <c r="H198" s="581"/>
      <c r="I198" s="386"/>
      <c r="J198" s="387"/>
      <c r="K198" s="386"/>
      <c r="L198" s="388" t="str">
        <f t="shared" si="8"/>
        <v/>
      </c>
      <c r="M198" s="389" t="str">
        <f t="shared" si="9"/>
        <v/>
      </c>
      <c r="N198" s="388" t="str">
        <f t="shared" si="10"/>
        <v/>
      </c>
      <c r="O198" s="390">
        <f t="shared" si="11"/>
        <v>0</v>
      </c>
      <c r="P198" s="391"/>
      <c r="Q198" s="386"/>
      <c r="R198" s="392"/>
      <c r="S198" s="393"/>
      <c r="T198" s="392"/>
      <c r="U198" s="392"/>
      <c r="V198" s="391"/>
      <c r="W198" s="386"/>
      <c r="X198" s="391"/>
      <c r="Y198" s="386"/>
      <c r="Z198" s="391"/>
      <c r="AA198" s="386"/>
      <c r="AB198" s="392"/>
      <c r="AC198" s="392"/>
      <c r="AD198" s="392"/>
      <c r="AE198" s="392"/>
      <c r="AF198" s="394"/>
      <c r="AG198" s="395"/>
      <c r="AH198" s="391"/>
      <c r="AI198" s="395"/>
      <c r="AJ198" s="391"/>
      <c r="AK198" s="395"/>
      <c r="AL198" s="396"/>
      <c r="AM198" s="391"/>
      <c r="AN198" s="395"/>
      <c r="AO198" s="396"/>
      <c r="AP198" s="391"/>
      <c r="AQ198" s="395"/>
      <c r="AR198" s="396"/>
      <c r="AS198" s="391"/>
      <c r="AT198" s="326"/>
      <c r="AU198" s="326"/>
      <c r="AV198" s="326"/>
      <c r="AW198" s="326"/>
      <c r="AX198" s="326"/>
      <c r="AY198" s="326"/>
      <c r="AZ198" s="326"/>
      <c r="BA198" s="326"/>
      <c r="BB198" s="326"/>
      <c r="BC198" s="326"/>
      <c r="BD198" s="326"/>
      <c r="BE198" s="326"/>
      <c r="BF198" s="326"/>
      <c r="BG198" s="326"/>
      <c r="BH198" s="326"/>
      <c r="BI198" s="326"/>
      <c r="BJ198" s="114"/>
    </row>
    <row r="199" spans="1:62" s="327" customFormat="1">
      <c r="A199" s="516"/>
      <c r="B199" s="383">
        <v>186</v>
      </c>
      <c r="C199" s="521"/>
      <c r="D199" s="384"/>
      <c r="E199" s="385"/>
      <c r="F199" s="583"/>
      <c r="G199" s="583"/>
      <c r="H199" s="581"/>
      <c r="I199" s="386"/>
      <c r="J199" s="387"/>
      <c r="K199" s="386"/>
      <c r="L199" s="388" t="str">
        <f t="shared" si="8"/>
        <v/>
      </c>
      <c r="M199" s="389" t="str">
        <f t="shared" si="9"/>
        <v/>
      </c>
      <c r="N199" s="388" t="str">
        <f t="shared" si="10"/>
        <v/>
      </c>
      <c r="O199" s="390">
        <f t="shared" si="11"/>
        <v>0</v>
      </c>
      <c r="P199" s="391"/>
      <c r="Q199" s="386"/>
      <c r="R199" s="392"/>
      <c r="S199" s="393"/>
      <c r="T199" s="392"/>
      <c r="U199" s="392"/>
      <c r="V199" s="391"/>
      <c r="W199" s="386"/>
      <c r="X199" s="391"/>
      <c r="Y199" s="386"/>
      <c r="Z199" s="391"/>
      <c r="AA199" s="386"/>
      <c r="AB199" s="392"/>
      <c r="AC199" s="392"/>
      <c r="AD199" s="392"/>
      <c r="AE199" s="392"/>
      <c r="AF199" s="394"/>
      <c r="AG199" s="395"/>
      <c r="AH199" s="391"/>
      <c r="AI199" s="395"/>
      <c r="AJ199" s="391"/>
      <c r="AK199" s="395"/>
      <c r="AL199" s="396"/>
      <c r="AM199" s="391"/>
      <c r="AN199" s="395"/>
      <c r="AO199" s="396"/>
      <c r="AP199" s="391"/>
      <c r="AQ199" s="395"/>
      <c r="AR199" s="396"/>
      <c r="AS199" s="391"/>
      <c r="AT199" s="326"/>
      <c r="AU199" s="326"/>
      <c r="AV199" s="326"/>
      <c r="AW199" s="326"/>
      <c r="AX199" s="326"/>
      <c r="AY199" s="326"/>
      <c r="AZ199" s="326"/>
      <c r="BA199" s="326"/>
      <c r="BB199" s="326"/>
      <c r="BC199" s="326"/>
      <c r="BD199" s="326"/>
      <c r="BE199" s="326"/>
      <c r="BF199" s="326"/>
      <c r="BG199" s="326"/>
      <c r="BH199" s="326"/>
      <c r="BI199" s="326"/>
      <c r="BJ199" s="114"/>
    </row>
    <row r="200" spans="1:62" s="327" customFormat="1">
      <c r="A200" s="516"/>
      <c r="B200" s="383">
        <v>187</v>
      </c>
      <c r="C200" s="521"/>
      <c r="D200" s="384"/>
      <c r="E200" s="385"/>
      <c r="F200" s="583"/>
      <c r="G200" s="583"/>
      <c r="H200" s="581"/>
      <c r="I200" s="386"/>
      <c r="J200" s="387"/>
      <c r="K200" s="386"/>
      <c r="L200" s="388" t="str">
        <f t="shared" si="8"/>
        <v/>
      </c>
      <c r="M200" s="389" t="str">
        <f t="shared" si="9"/>
        <v/>
      </c>
      <c r="N200" s="388" t="str">
        <f t="shared" si="10"/>
        <v/>
      </c>
      <c r="O200" s="390">
        <f t="shared" si="11"/>
        <v>0</v>
      </c>
      <c r="P200" s="391"/>
      <c r="Q200" s="386"/>
      <c r="R200" s="392"/>
      <c r="S200" s="393"/>
      <c r="T200" s="392"/>
      <c r="U200" s="392"/>
      <c r="V200" s="391"/>
      <c r="W200" s="386"/>
      <c r="X200" s="391"/>
      <c r="Y200" s="386"/>
      <c r="Z200" s="391"/>
      <c r="AA200" s="386"/>
      <c r="AB200" s="392"/>
      <c r="AC200" s="392"/>
      <c r="AD200" s="392"/>
      <c r="AE200" s="392"/>
      <c r="AF200" s="394"/>
      <c r="AG200" s="395"/>
      <c r="AH200" s="391"/>
      <c r="AI200" s="395"/>
      <c r="AJ200" s="391"/>
      <c r="AK200" s="395"/>
      <c r="AL200" s="396"/>
      <c r="AM200" s="391"/>
      <c r="AN200" s="395"/>
      <c r="AO200" s="396"/>
      <c r="AP200" s="391"/>
      <c r="AQ200" s="395"/>
      <c r="AR200" s="396"/>
      <c r="AS200" s="391"/>
      <c r="AT200" s="326"/>
      <c r="AU200" s="326"/>
      <c r="AV200" s="326"/>
      <c r="AW200" s="326"/>
      <c r="AX200" s="326"/>
      <c r="AY200" s="326"/>
      <c r="AZ200" s="326"/>
      <c r="BA200" s="326"/>
      <c r="BB200" s="326"/>
      <c r="BC200" s="326"/>
      <c r="BD200" s="326"/>
      <c r="BE200" s="326"/>
      <c r="BF200" s="326"/>
      <c r="BG200" s="326"/>
      <c r="BH200" s="326"/>
      <c r="BI200" s="326"/>
      <c r="BJ200" s="114"/>
    </row>
    <row r="201" spans="1:62" s="327" customFormat="1">
      <c r="A201" s="516"/>
      <c r="B201" s="383">
        <v>188</v>
      </c>
      <c r="C201" s="521"/>
      <c r="D201" s="384"/>
      <c r="E201" s="385"/>
      <c r="F201" s="583"/>
      <c r="G201" s="583"/>
      <c r="H201" s="581"/>
      <c r="I201" s="386"/>
      <c r="J201" s="387"/>
      <c r="K201" s="386"/>
      <c r="L201" s="388" t="str">
        <f t="shared" si="8"/>
        <v/>
      </c>
      <c r="M201" s="389" t="str">
        <f t="shared" si="9"/>
        <v/>
      </c>
      <c r="N201" s="388" t="str">
        <f t="shared" si="10"/>
        <v/>
      </c>
      <c r="O201" s="390">
        <f t="shared" si="11"/>
        <v>0</v>
      </c>
      <c r="P201" s="391"/>
      <c r="Q201" s="386"/>
      <c r="R201" s="392"/>
      <c r="S201" s="393"/>
      <c r="T201" s="392"/>
      <c r="U201" s="392"/>
      <c r="V201" s="391"/>
      <c r="W201" s="386"/>
      <c r="X201" s="391"/>
      <c r="Y201" s="386"/>
      <c r="Z201" s="391"/>
      <c r="AA201" s="386"/>
      <c r="AB201" s="392"/>
      <c r="AC201" s="392"/>
      <c r="AD201" s="392"/>
      <c r="AE201" s="392"/>
      <c r="AF201" s="394"/>
      <c r="AG201" s="395"/>
      <c r="AH201" s="391"/>
      <c r="AI201" s="395"/>
      <c r="AJ201" s="391"/>
      <c r="AK201" s="395"/>
      <c r="AL201" s="396"/>
      <c r="AM201" s="391"/>
      <c r="AN201" s="395"/>
      <c r="AO201" s="396"/>
      <c r="AP201" s="391"/>
      <c r="AQ201" s="395"/>
      <c r="AR201" s="396"/>
      <c r="AS201" s="391"/>
      <c r="AT201" s="326"/>
      <c r="AU201" s="326"/>
      <c r="AV201" s="326"/>
      <c r="AW201" s="326"/>
      <c r="AX201" s="326"/>
      <c r="AY201" s="326"/>
      <c r="AZ201" s="326"/>
      <c r="BA201" s="326"/>
      <c r="BB201" s="326"/>
      <c r="BC201" s="326"/>
      <c r="BD201" s="326"/>
      <c r="BE201" s="326"/>
      <c r="BF201" s="326"/>
      <c r="BG201" s="326"/>
      <c r="BH201" s="326"/>
      <c r="BI201" s="326"/>
      <c r="BJ201" s="114"/>
    </row>
    <row r="202" spans="1:62" s="327" customFormat="1">
      <c r="A202" s="516"/>
      <c r="B202" s="383">
        <v>189</v>
      </c>
      <c r="C202" s="521"/>
      <c r="D202" s="384"/>
      <c r="E202" s="385"/>
      <c r="F202" s="583"/>
      <c r="G202" s="583"/>
      <c r="H202" s="581"/>
      <c r="I202" s="386"/>
      <c r="J202" s="387"/>
      <c r="K202" s="386"/>
      <c r="L202" s="388" t="str">
        <f t="shared" si="8"/>
        <v/>
      </c>
      <c r="M202" s="389" t="str">
        <f t="shared" si="9"/>
        <v/>
      </c>
      <c r="N202" s="388" t="str">
        <f t="shared" si="10"/>
        <v/>
      </c>
      <c r="O202" s="390">
        <f t="shared" si="11"/>
        <v>0</v>
      </c>
      <c r="P202" s="391"/>
      <c r="Q202" s="386"/>
      <c r="R202" s="392"/>
      <c r="S202" s="393"/>
      <c r="T202" s="392"/>
      <c r="U202" s="392"/>
      <c r="V202" s="391"/>
      <c r="W202" s="386"/>
      <c r="X202" s="391"/>
      <c r="Y202" s="386"/>
      <c r="Z202" s="391"/>
      <c r="AA202" s="386"/>
      <c r="AB202" s="392"/>
      <c r="AC202" s="392"/>
      <c r="AD202" s="392"/>
      <c r="AE202" s="392"/>
      <c r="AF202" s="394"/>
      <c r="AG202" s="395"/>
      <c r="AH202" s="391"/>
      <c r="AI202" s="395"/>
      <c r="AJ202" s="391"/>
      <c r="AK202" s="395"/>
      <c r="AL202" s="396"/>
      <c r="AM202" s="391"/>
      <c r="AN202" s="395"/>
      <c r="AO202" s="396"/>
      <c r="AP202" s="391"/>
      <c r="AQ202" s="395"/>
      <c r="AR202" s="396"/>
      <c r="AS202" s="391"/>
      <c r="AT202" s="326"/>
      <c r="AU202" s="326"/>
      <c r="AV202" s="326"/>
      <c r="AW202" s="326"/>
      <c r="AX202" s="326"/>
      <c r="AY202" s="326"/>
      <c r="AZ202" s="326"/>
      <c r="BA202" s="326"/>
      <c r="BB202" s="326"/>
      <c r="BC202" s="326"/>
      <c r="BD202" s="326"/>
      <c r="BE202" s="326"/>
      <c r="BF202" s="326"/>
      <c r="BG202" s="326"/>
      <c r="BH202" s="326"/>
      <c r="BI202" s="326"/>
      <c r="BJ202" s="114"/>
    </row>
    <row r="203" spans="1:62" s="327" customFormat="1">
      <c r="A203" s="516"/>
      <c r="B203" s="383">
        <v>190</v>
      </c>
      <c r="C203" s="521"/>
      <c r="D203" s="384"/>
      <c r="E203" s="385"/>
      <c r="F203" s="583"/>
      <c r="G203" s="583"/>
      <c r="H203" s="581"/>
      <c r="I203" s="386"/>
      <c r="J203" s="387"/>
      <c r="K203" s="386"/>
      <c r="L203" s="388" t="str">
        <f t="shared" si="8"/>
        <v/>
      </c>
      <c r="M203" s="389" t="str">
        <f t="shared" si="9"/>
        <v/>
      </c>
      <c r="N203" s="388" t="str">
        <f t="shared" si="10"/>
        <v/>
      </c>
      <c r="O203" s="390">
        <f t="shared" si="11"/>
        <v>0</v>
      </c>
      <c r="P203" s="391"/>
      <c r="Q203" s="386"/>
      <c r="R203" s="392"/>
      <c r="S203" s="393"/>
      <c r="T203" s="392"/>
      <c r="U203" s="392"/>
      <c r="V203" s="391"/>
      <c r="W203" s="386"/>
      <c r="X203" s="391"/>
      <c r="Y203" s="386"/>
      <c r="Z203" s="391"/>
      <c r="AA203" s="386"/>
      <c r="AB203" s="392"/>
      <c r="AC203" s="392"/>
      <c r="AD203" s="392"/>
      <c r="AE203" s="392"/>
      <c r="AF203" s="394"/>
      <c r="AG203" s="395"/>
      <c r="AH203" s="391"/>
      <c r="AI203" s="395"/>
      <c r="AJ203" s="391"/>
      <c r="AK203" s="395"/>
      <c r="AL203" s="396"/>
      <c r="AM203" s="391"/>
      <c r="AN203" s="395"/>
      <c r="AO203" s="396"/>
      <c r="AP203" s="391"/>
      <c r="AQ203" s="395"/>
      <c r="AR203" s="396"/>
      <c r="AS203" s="391"/>
      <c r="AT203" s="326"/>
      <c r="AU203" s="326"/>
      <c r="AV203" s="326"/>
      <c r="AW203" s="326"/>
      <c r="AX203" s="326"/>
      <c r="AY203" s="326"/>
      <c r="AZ203" s="326"/>
      <c r="BA203" s="326"/>
      <c r="BB203" s="326"/>
      <c r="BC203" s="326"/>
      <c r="BD203" s="326"/>
      <c r="BE203" s="326"/>
      <c r="BF203" s="326"/>
      <c r="BG203" s="326"/>
      <c r="BH203" s="326"/>
      <c r="BI203" s="326"/>
      <c r="BJ203" s="114"/>
    </row>
    <row r="204" spans="1:62" s="327" customFormat="1">
      <c r="A204" s="516"/>
      <c r="B204" s="383">
        <v>191</v>
      </c>
      <c r="C204" s="521"/>
      <c r="D204" s="384"/>
      <c r="E204" s="385"/>
      <c r="F204" s="583"/>
      <c r="G204" s="583"/>
      <c r="H204" s="581"/>
      <c r="I204" s="386"/>
      <c r="J204" s="387"/>
      <c r="K204" s="386"/>
      <c r="L204" s="388" t="str">
        <f t="shared" si="8"/>
        <v/>
      </c>
      <c r="M204" s="389" t="str">
        <f t="shared" si="9"/>
        <v/>
      </c>
      <c r="N204" s="388" t="str">
        <f t="shared" si="10"/>
        <v/>
      </c>
      <c r="O204" s="390">
        <f t="shared" si="11"/>
        <v>0</v>
      </c>
      <c r="P204" s="391"/>
      <c r="Q204" s="386"/>
      <c r="R204" s="392"/>
      <c r="S204" s="393"/>
      <c r="T204" s="392"/>
      <c r="U204" s="392"/>
      <c r="V204" s="391"/>
      <c r="W204" s="386"/>
      <c r="X204" s="391"/>
      <c r="Y204" s="386"/>
      <c r="Z204" s="391"/>
      <c r="AA204" s="386"/>
      <c r="AB204" s="392"/>
      <c r="AC204" s="392"/>
      <c r="AD204" s="392"/>
      <c r="AE204" s="392"/>
      <c r="AF204" s="394"/>
      <c r="AG204" s="395"/>
      <c r="AH204" s="391"/>
      <c r="AI204" s="395"/>
      <c r="AJ204" s="391"/>
      <c r="AK204" s="395"/>
      <c r="AL204" s="396"/>
      <c r="AM204" s="391"/>
      <c r="AN204" s="395"/>
      <c r="AO204" s="396"/>
      <c r="AP204" s="391"/>
      <c r="AQ204" s="395"/>
      <c r="AR204" s="396"/>
      <c r="AS204" s="391"/>
      <c r="AT204" s="326"/>
      <c r="AU204" s="326"/>
      <c r="AV204" s="326"/>
      <c r="AW204" s="326"/>
      <c r="AX204" s="326"/>
      <c r="AY204" s="326"/>
      <c r="AZ204" s="326"/>
      <c r="BA204" s="326"/>
      <c r="BB204" s="326"/>
      <c r="BC204" s="326"/>
      <c r="BD204" s="326"/>
      <c r="BE204" s="326"/>
      <c r="BF204" s="326"/>
      <c r="BG204" s="326"/>
      <c r="BH204" s="326"/>
      <c r="BI204" s="326"/>
      <c r="BJ204" s="114"/>
    </row>
    <row r="205" spans="1:62" s="327" customFormat="1">
      <c r="A205" s="516"/>
      <c r="B205" s="383">
        <v>192</v>
      </c>
      <c r="C205" s="521"/>
      <c r="D205" s="384"/>
      <c r="E205" s="385"/>
      <c r="F205" s="583"/>
      <c r="G205" s="583"/>
      <c r="H205" s="581"/>
      <c r="I205" s="386"/>
      <c r="J205" s="387"/>
      <c r="K205" s="386"/>
      <c r="L205" s="388" t="str">
        <f t="shared" si="8"/>
        <v/>
      </c>
      <c r="M205" s="389" t="str">
        <f t="shared" si="9"/>
        <v/>
      </c>
      <c r="N205" s="388" t="str">
        <f t="shared" si="10"/>
        <v/>
      </c>
      <c r="O205" s="390">
        <f t="shared" si="11"/>
        <v>0</v>
      </c>
      <c r="P205" s="391"/>
      <c r="Q205" s="386"/>
      <c r="R205" s="392"/>
      <c r="S205" s="393"/>
      <c r="T205" s="392"/>
      <c r="U205" s="392"/>
      <c r="V205" s="391"/>
      <c r="W205" s="386"/>
      <c r="X205" s="391"/>
      <c r="Y205" s="386"/>
      <c r="Z205" s="391"/>
      <c r="AA205" s="386"/>
      <c r="AB205" s="392"/>
      <c r="AC205" s="392"/>
      <c r="AD205" s="392"/>
      <c r="AE205" s="392"/>
      <c r="AF205" s="394"/>
      <c r="AG205" s="395"/>
      <c r="AH205" s="391"/>
      <c r="AI205" s="395"/>
      <c r="AJ205" s="391"/>
      <c r="AK205" s="395"/>
      <c r="AL205" s="396"/>
      <c r="AM205" s="391"/>
      <c r="AN205" s="395"/>
      <c r="AO205" s="396"/>
      <c r="AP205" s="391"/>
      <c r="AQ205" s="395"/>
      <c r="AR205" s="396"/>
      <c r="AS205" s="391"/>
      <c r="AT205" s="326"/>
      <c r="AU205" s="326"/>
      <c r="AV205" s="326"/>
      <c r="AW205" s="326"/>
      <c r="AX205" s="326"/>
      <c r="AY205" s="326"/>
      <c r="AZ205" s="326"/>
      <c r="BA205" s="326"/>
      <c r="BB205" s="326"/>
      <c r="BC205" s="326"/>
      <c r="BD205" s="326"/>
      <c r="BE205" s="326"/>
      <c r="BF205" s="326"/>
      <c r="BG205" s="326"/>
      <c r="BH205" s="326"/>
      <c r="BI205" s="326"/>
      <c r="BJ205" s="114"/>
    </row>
    <row r="206" spans="1:62" s="327" customFormat="1">
      <c r="A206" s="516"/>
      <c r="B206" s="383">
        <v>193</v>
      </c>
      <c r="C206" s="521"/>
      <c r="D206" s="384"/>
      <c r="E206" s="385"/>
      <c r="F206" s="583"/>
      <c r="G206" s="583"/>
      <c r="H206" s="581"/>
      <c r="I206" s="386"/>
      <c r="J206" s="387"/>
      <c r="K206" s="386"/>
      <c r="L206" s="388" t="str">
        <f t="shared" ref="L206:L269" si="12">IF($F206="","",VLOOKUP($F206,$AV$14:$AW$18,2,TRUE))</f>
        <v/>
      </c>
      <c r="M206" s="389" t="str">
        <f t="shared" ref="M206:M269" si="13">IF($G206="","",INDEX($AZ$14:$AZ$17,MATCH($G206,$AY$14:$AY$17,-1)))</f>
        <v/>
      </c>
      <c r="N206" s="388" t="str">
        <f t="shared" ref="N206:N269" si="14">IF(OR($F206="",$I206="",$J206=""),"",VLOOKUP($I206&amp;$J206,$BB$14:$BE$19,IF($F206&lt;50,2,IF(AND($K206="該当",$I206="角住戸"),4,3)),FALSE))</f>
        <v/>
      </c>
      <c r="O206" s="390">
        <f t="shared" ref="O206:O269" si="15">IF(OR(L206="",M206="",N206=""),0,(800000*L206*M206*N206))</f>
        <v>0</v>
      </c>
      <c r="P206" s="391"/>
      <c r="Q206" s="386"/>
      <c r="R206" s="392"/>
      <c r="S206" s="393"/>
      <c r="T206" s="392"/>
      <c r="U206" s="392"/>
      <c r="V206" s="391"/>
      <c r="W206" s="386"/>
      <c r="X206" s="391"/>
      <c r="Y206" s="386"/>
      <c r="Z206" s="391"/>
      <c r="AA206" s="386"/>
      <c r="AB206" s="392"/>
      <c r="AC206" s="392"/>
      <c r="AD206" s="392"/>
      <c r="AE206" s="392"/>
      <c r="AF206" s="394"/>
      <c r="AG206" s="395"/>
      <c r="AH206" s="391"/>
      <c r="AI206" s="395"/>
      <c r="AJ206" s="391"/>
      <c r="AK206" s="395"/>
      <c r="AL206" s="396"/>
      <c r="AM206" s="391"/>
      <c r="AN206" s="395"/>
      <c r="AO206" s="396"/>
      <c r="AP206" s="391"/>
      <c r="AQ206" s="395"/>
      <c r="AR206" s="396"/>
      <c r="AS206" s="391"/>
      <c r="AT206" s="326"/>
      <c r="AU206" s="326"/>
      <c r="AV206" s="326"/>
      <c r="AW206" s="326"/>
      <c r="AX206" s="326"/>
      <c r="AY206" s="326"/>
      <c r="AZ206" s="326"/>
      <c r="BA206" s="326"/>
      <c r="BB206" s="326"/>
      <c r="BC206" s="326"/>
      <c r="BD206" s="326"/>
      <c r="BE206" s="326"/>
      <c r="BF206" s="326"/>
      <c r="BG206" s="326"/>
      <c r="BH206" s="326"/>
      <c r="BI206" s="326"/>
      <c r="BJ206" s="114"/>
    </row>
    <row r="207" spans="1:62" s="327" customFormat="1">
      <c r="A207" s="516"/>
      <c r="B207" s="383">
        <v>194</v>
      </c>
      <c r="C207" s="521"/>
      <c r="D207" s="384"/>
      <c r="E207" s="385"/>
      <c r="F207" s="583"/>
      <c r="G207" s="583"/>
      <c r="H207" s="581"/>
      <c r="I207" s="386"/>
      <c r="J207" s="387"/>
      <c r="K207" s="386"/>
      <c r="L207" s="388" t="str">
        <f t="shared" si="12"/>
        <v/>
      </c>
      <c r="M207" s="389" t="str">
        <f t="shared" si="13"/>
        <v/>
      </c>
      <c r="N207" s="388" t="str">
        <f t="shared" si="14"/>
        <v/>
      </c>
      <c r="O207" s="390">
        <f t="shared" si="15"/>
        <v>0</v>
      </c>
      <c r="P207" s="391"/>
      <c r="Q207" s="386"/>
      <c r="R207" s="392"/>
      <c r="S207" s="393"/>
      <c r="T207" s="392"/>
      <c r="U207" s="392"/>
      <c r="V207" s="391"/>
      <c r="W207" s="386"/>
      <c r="X207" s="391"/>
      <c r="Y207" s="386"/>
      <c r="Z207" s="391"/>
      <c r="AA207" s="386"/>
      <c r="AB207" s="392"/>
      <c r="AC207" s="392"/>
      <c r="AD207" s="392"/>
      <c r="AE207" s="392"/>
      <c r="AF207" s="394"/>
      <c r="AG207" s="395"/>
      <c r="AH207" s="391"/>
      <c r="AI207" s="395"/>
      <c r="AJ207" s="391"/>
      <c r="AK207" s="395"/>
      <c r="AL207" s="396"/>
      <c r="AM207" s="391"/>
      <c r="AN207" s="395"/>
      <c r="AO207" s="396"/>
      <c r="AP207" s="391"/>
      <c r="AQ207" s="395"/>
      <c r="AR207" s="396"/>
      <c r="AS207" s="391"/>
      <c r="AT207" s="326"/>
      <c r="AU207" s="326"/>
      <c r="AV207" s="326"/>
      <c r="AW207" s="326"/>
      <c r="AX207" s="326"/>
      <c r="AY207" s="326"/>
      <c r="AZ207" s="326"/>
      <c r="BA207" s="326"/>
      <c r="BB207" s="326"/>
      <c r="BC207" s="326"/>
      <c r="BD207" s="326"/>
      <c r="BE207" s="326"/>
      <c r="BF207" s="326"/>
      <c r="BG207" s="326"/>
      <c r="BH207" s="326"/>
      <c r="BI207" s="326"/>
      <c r="BJ207" s="114"/>
    </row>
    <row r="208" spans="1:62" s="327" customFormat="1">
      <c r="A208" s="516"/>
      <c r="B208" s="383">
        <v>195</v>
      </c>
      <c r="C208" s="521"/>
      <c r="D208" s="384"/>
      <c r="E208" s="385"/>
      <c r="F208" s="583"/>
      <c r="G208" s="583"/>
      <c r="H208" s="581"/>
      <c r="I208" s="386"/>
      <c r="J208" s="387"/>
      <c r="K208" s="386"/>
      <c r="L208" s="388" t="str">
        <f t="shared" si="12"/>
        <v/>
      </c>
      <c r="M208" s="389" t="str">
        <f t="shared" si="13"/>
        <v/>
      </c>
      <c r="N208" s="388" t="str">
        <f t="shared" si="14"/>
        <v/>
      </c>
      <c r="O208" s="390">
        <f t="shared" si="15"/>
        <v>0</v>
      </c>
      <c r="P208" s="391"/>
      <c r="Q208" s="386"/>
      <c r="R208" s="392"/>
      <c r="S208" s="393"/>
      <c r="T208" s="392"/>
      <c r="U208" s="392"/>
      <c r="V208" s="391"/>
      <c r="W208" s="386"/>
      <c r="X208" s="391"/>
      <c r="Y208" s="386"/>
      <c r="Z208" s="391"/>
      <c r="AA208" s="386"/>
      <c r="AB208" s="392"/>
      <c r="AC208" s="392"/>
      <c r="AD208" s="392"/>
      <c r="AE208" s="392"/>
      <c r="AF208" s="394"/>
      <c r="AG208" s="395"/>
      <c r="AH208" s="391"/>
      <c r="AI208" s="395"/>
      <c r="AJ208" s="391"/>
      <c r="AK208" s="395"/>
      <c r="AL208" s="396"/>
      <c r="AM208" s="391"/>
      <c r="AN208" s="395"/>
      <c r="AO208" s="396"/>
      <c r="AP208" s="391"/>
      <c r="AQ208" s="395"/>
      <c r="AR208" s="396"/>
      <c r="AS208" s="391"/>
      <c r="AT208" s="326"/>
      <c r="AU208" s="326"/>
      <c r="AV208" s="326"/>
      <c r="AW208" s="326"/>
      <c r="AX208" s="326"/>
      <c r="AY208" s="326"/>
      <c r="AZ208" s="326"/>
      <c r="BA208" s="326"/>
      <c r="BB208" s="326"/>
      <c r="BC208" s="326"/>
      <c r="BD208" s="326"/>
      <c r="BE208" s="326"/>
      <c r="BF208" s="326"/>
      <c r="BG208" s="326"/>
      <c r="BH208" s="326"/>
      <c r="BI208" s="326"/>
      <c r="BJ208" s="114"/>
    </row>
    <row r="209" spans="1:62" s="327" customFormat="1">
      <c r="A209" s="516"/>
      <c r="B209" s="383">
        <v>196</v>
      </c>
      <c r="C209" s="521"/>
      <c r="D209" s="384"/>
      <c r="E209" s="385"/>
      <c r="F209" s="583"/>
      <c r="G209" s="583"/>
      <c r="H209" s="581"/>
      <c r="I209" s="386"/>
      <c r="J209" s="387"/>
      <c r="K209" s="386"/>
      <c r="L209" s="388" t="str">
        <f t="shared" si="12"/>
        <v/>
      </c>
      <c r="M209" s="389" t="str">
        <f t="shared" si="13"/>
        <v/>
      </c>
      <c r="N209" s="388" t="str">
        <f t="shared" si="14"/>
        <v/>
      </c>
      <c r="O209" s="390">
        <f t="shared" si="15"/>
        <v>0</v>
      </c>
      <c r="P209" s="391"/>
      <c r="Q209" s="386"/>
      <c r="R209" s="392"/>
      <c r="S209" s="393"/>
      <c r="T209" s="392"/>
      <c r="U209" s="392"/>
      <c r="V209" s="391"/>
      <c r="W209" s="386"/>
      <c r="X209" s="391"/>
      <c r="Y209" s="386"/>
      <c r="Z209" s="391"/>
      <c r="AA209" s="386"/>
      <c r="AB209" s="392"/>
      <c r="AC209" s="392"/>
      <c r="AD209" s="392"/>
      <c r="AE209" s="392"/>
      <c r="AF209" s="394"/>
      <c r="AG209" s="395"/>
      <c r="AH209" s="391"/>
      <c r="AI209" s="395"/>
      <c r="AJ209" s="391"/>
      <c r="AK209" s="395"/>
      <c r="AL209" s="396"/>
      <c r="AM209" s="391"/>
      <c r="AN209" s="395"/>
      <c r="AO209" s="396"/>
      <c r="AP209" s="391"/>
      <c r="AQ209" s="395"/>
      <c r="AR209" s="396"/>
      <c r="AS209" s="391"/>
      <c r="AT209" s="326"/>
      <c r="AU209" s="326"/>
      <c r="AV209" s="326"/>
      <c r="AW209" s="326"/>
      <c r="AX209" s="326"/>
      <c r="AY209" s="326"/>
      <c r="AZ209" s="326"/>
      <c r="BA209" s="326"/>
      <c r="BB209" s="326"/>
      <c r="BC209" s="326"/>
      <c r="BD209" s="326"/>
      <c r="BE209" s="326"/>
      <c r="BF209" s="326"/>
      <c r="BG209" s="326"/>
      <c r="BH209" s="326"/>
      <c r="BI209" s="326"/>
      <c r="BJ209" s="114"/>
    </row>
    <row r="210" spans="1:62" s="327" customFormat="1">
      <c r="A210" s="516"/>
      <c r="B210" s="383">
        <v>197</v>
      </c>
      <c r="C210" s="521"/>
      <c r="D210" s="384"/>
      <c r="E210" s="385"/>
      <c r="F210" s="583"/>
      <c r="G210" s="583"/>
      <c r="H210" s="581"/>
      <c r="I210" s="386"/>
      <c r="J210" s="387"/>
      <c r="K210" s="386"/>
      <c r="L210" s="388" t="str">
        <f t="shared" si="12"/>
        <v/>
      </c>
      <c r="M210" s="389" t="str">
        <f t="shared" si="13"/>
        <v/>
      </c>
      <c r="N210" s="388" t="str">
        <f t="shared" si="14"/>
        <v/>
      </c>
      <c r="O210" s="390">
        <f t="shared" si="15"/>
        <v>0</v>
      </c>
      <c r="P210" s="391"/>
      <c r="Q210" s="386"/>
      <c r="R210" s="392"/>
      <c r="S210" s="393"/>
      <c r="T210" s="392"/>
      <c r="U210" s="392"/>
      <c r="V210" s="391"/>
      <c r="W210" s="386"/>
      <c r="X210" s="391"/>
      <c r="Y210" s="386"/>
      <c r="Z210" s="391"/>
      <c r="AA210" s="386"/>
      <c r="AB210" s="392"/>
      <c r="AC210" s="392"/>
      <c r="AD210" s="392"/>
      <c r="AE210" s="392"/>
      <c r="AF210" s="394"/>
      <c r="AG210" s="395"/>
      <c r="AH210" s="391"/>
      <c r="AI210" s="395"/>
      <c r="AJ210" s="391"/>
      <c r="AK210" s="395"/>
      <c r="AL210" s="396"/>
      <c r="AM210" s="391"/>
      <c r="AN210" s="395"/>
      <c r="AO210" s="396"/>
      <c r="AP210" s="391"/>
      <c r="AQ210" s="395"/>
      <c r="AR210" s="396"/>
      <c r="AS210" s="391"/>
      <c r="AT210" s="326"/>
      <c r="AU210" s="326"/>
      <c r="AV210" s="326"/>
      <c r="AW210" s="326"/>
      <c r="AX210" s="326"/>
      <c r="AY210" s="326"/>
      <c r="AZ210" s="326"/>
      <c r="BA210" s="326"/>
      <c r="BB210" s="326"/>
      <c r="BC210" s="326"/>
      <c r="BD210" s="326"/>
      <c r="BE210" s="326"/>
      <c r="BF210" s="326"/>
      <c r="BG210" s="326"/>
      <c r="BH210" s="326"/>
      <c r="BI210" s="326"/>
      <c r="BJ210" s="114"/>
    </row>
    <row r="211" spans="1:62" s="327" customFormat="1">
      <c r="A211" s="516"/>
      <c r="B211" s="383">
        <v>198</v>
      </c>
      <c r="C211" s="521"/>
      <c r="D211" s="384"/>
      <c r="E211" s="385"/>
      <c r="F211" s="583"/>
      <c r="G211" s="583"/>
      <c r="H211" s="581"/>
      <c r="I211" s="386"/>
      <c r="J211" s="387"/>
      <c r="K211" s="386"/>
      <c r="L211" s="388" t="str">
        <f t="shared" si="12"/>
        <v/>
      </c>
      <c r="M211" s="389" t="str">
        <f t="shared" si="13"/>
        <v/>
      </c>
      <c r="N211" s="388" t="str">
        <f t="shared" si="14"/>
        <v/>
      </c>
      <c r="O211" s="390">
        <f t="shared" si="15"/>
        <v>0</v>
      </c>
      <c r="P211" s="391"/>
      <c r="Q211" s="386"/>
      <c r="R211" s="392"/>
      <c r="S211" s="393"/>
      <c r="T211" s="392"/>
      <c r="U211" s="392"/>
      <c r="V211" s="391"/>
      <c r="W211" s="386"/>
      <c r="X211" s="391"/>
      <c r="Y211" s="386"/>
      <c r="Z211" s="391"/>
      <c r="AA211" s="386"/>
      <c r="AB211" s="392"/>
      <c r="AC211" s="392"/>
      <c r="AD211" s="392"/>
      <c r="AE211" s="392"/>
      <c r="AF211" s="394"/>
      <c r="AG211" s="395"/>
      <c r="AH211" s="391"/>
      <c r="AI211" s="395"/>
      <c r="AJ211" s="391"/>
      <c r="AK211" s="395"/>
      <c r="AL211" s="396"/>
      <c r="AM211" s="391"/>
      <c r="AN211" s="395"/>
      <c r="AO211" s="396"/>
      <c r="AP211" s="391"/>
      <c r="AQ211" s="395"/>
      <c r="AR211" s="396"/>
      <c r="AS211" s="391"/>
      <c r="AT211" s="326"/>
      <c r="AU211" s="326"/>
      <c r="AV211" s="326"/>
      <c r="AW211" s="326"/>
      <c r="AX211" s="326"/>
      <c r="AY211" s="326"/>
      <c r="AZ211" s="326"/>
      <c r="BA211" s="326"/>
      <c r="BB211" s="326"/>
      <c r="BC211" s="326"/>
      <c r="BD211" s="326"/>
      <c r="BE211" s="326"/>
      <c r="BF211" s="326"/>
      <c r="BG211" s="326"/>
      <c r="BH211" s="326"/>
      <c r="BI211" s="326"/>
      <c r="BJ211" s="114"/>
    </row>
    <row r="212" spans="1:62" s="327" customFormat="1">
      <c r="A212" s="516"/>
      <c r="B212" s="383">
        <v>199</v>
      </c>
      <c r="C212" s="521"/>
      <c r="D212" s="384"/>
      <c r="E212" s="385"/>
      <c r="F212" s="583"/>
      <c r="G212" s="583"/>
      <c r="H212" s="581"/>
      <c r="I212" s="386"/>
      <c r="J212" s="387"/>
      <c r="K212" s="386"/>
      <c r="L212" s="388" t="str">
        <f t="shared" si="12"/>
        <v/>
      </c>
      <c r="M212" s="389" t="str">
        <f t="shared" si="13"/>
        <v/>
      </c>
      <c r="N212" s="388" t="str">
        <f t="shared" si="14"/>
        <v/>
      </c>
      <c r="O212" s="390">
        <f t="shared" si="15"/>
        <v>0</v>
      </c>
      <c r="P212" s="391"/>
      <c r="Q212" s="386"/>
      <c r="R212" s="392"/>
      <c r="S212" s="393"/>
      <c r="T212" s="392"/>
      <c r="U212" s="392"/>
      <c r="V212" s="391"/>
      <c r="W212" s="386"/>
      <c r="X212" s="391"/>
      <c r="Y212" s="386"/>
      <c r="Z212" s="391"/>
      <c r="AA212" s="386"/>
      <c r="AB212" s="392"/>
      <c r="AC212" s="392"/>
      <c r="AD212" s="392"/>
      <c r="AE212" s="392"/>
      <c r="AF212" s="394"/>
      <c r="AG212" s="395"/>
      <c r="AH212" s="391"/>
      <c r="AI212" s="395"/>
      <c r="AJ212" s="391"/>
      <c r="AK212" s="395"/>
      <c r="AL212" s="396"/>
      <c r="AM212" s="391"/>
      <c r="AN212" s="395"/>
      <c r="AO212" s="396"/>
      <c r="AP212" s="391"/>
      <c r="AQ212" s="395"/>
      <c r="AR212" s="396"/>
      <c r="AS212" s="391"/>
      <c r="AT212" s="326"/>
      <c r="AU212" s="326"/>
      <c r="AV212" s="326"/>
      <c r="AW212" s="326"/>
      <c r="AX212" s="326"/>
      <c r="AY212" s="326"/>
      <c r="AZ212" s="326"/>
      <c r="BA212" s="326"/>
      <c r="BB212" s="326"/>
      <c r="BC212" s="326"/>
      <c r="BD212" s="326"/>
      <c r="BE212" s="326"/>
      <c r="BF212" s="326"/>
      <c r="BG212" s="326"/>
      <c r="BH212" s="326"/>
      <c r="BI212" s="326"/>
      <c r="BJ212" s="114"/>
    </row>
    <row r="213" spans="1:62" s="327" customFormat="1">
      <c r="A213" s="516"/>
      <c r="B213" s="383">
        <v>200</v>
      </c>
      <c r="C213" s="521"/>
      <c r="D213" s="384"/>
      <c r="E213" s="385"/>
      <c r="F213" s="583"/>
      <c r="G213" s="583"/>
      <c r="H213" s="581"/>
      <c r="I213" s="386"/>
      <c r="J213" s="387"/>
      <c r="K213" s="386"/>
      <c r="L213" s="388" t="str">
        <f t="shared" si="12"/>
        <v/>
      </c>
      <c r="M213" s="389" t="str">
        <f t="shared" si="13"/>
        <v/>
      </c>
      <c r="N213" s="388" t="str">
        <f t="shared" si="14"/>
        <v/>
      </c>
      <c r="O213" s="390">
        <f t="shared" si="15"/>
        <v>0</v>
      </c>
      <c r="P213" s="391"/>
      <c r="Q213" s="386"/>
      <c r="R213" s="392"/>
      <c r="S213" s="393"/>
      <c r="T213" s="392"/>
      <c r="U213" s="392"/>
      <c r="V213" s="391"/>
      <c r="W213" s="386"/>
      <c r="X213" s="391"/>
      <c r="Y213" s="386"/>
      <c r="Z213" s="391"/>
      <c r="AA213" s="386"/>
      <c r="AB213" s="392"/>
      <c r="AC213" s="392"/>
      <c r="AD213" s="392"/>
      <c r="AE213" s="392"/>
      <c r="AF213" s="394"/>
      <c r="AG213" s="395"/>
      <c r="AH213" s="391"/>
      <c r="AI213" s="395"/>
      <c r="AJ213" s="391"/>
      <c r="AK213" s="395"/>
      <c r="AL213" s="396"/>
      <c r="AM213" s="391"/>
      <c r="AN213" s="395"/>
      <c r="AO213" s="396"/>
      <c r="AP213" s="391"/>
      <c r="AQ213" s="395"/>
      <c r="AR213" s="396"/>
      <c r="AS213" s="391"/>
      <c r="AT213" s="326"/>
      <c r="AU213" s="326"/>
      <c r="AV213" s="326"/>
      <c r="AW213" s="326"/>
      <c r="AX213" s="326"/>
      <c r="AY213" s="326"/>
      <c r="AZ213" s="326"/>
      <c r="BA213" s="326"/>
      <c r="BB213" s="326"/>
      <c r="BC213" s="326"/>
      <c r="BD213" s="326"/>
      <c r="BE213" s="326"/>
      <c r="BF213" s="326"/>
      <c r="BG213" s="326"/>
      <c r="BH213" s="326"/>
      <c r="BI213" s="326"/>
      <c r="BJ213" s="114"/>
    </row>
    <row r="214" spans="1:62" s="327" customFormat="1">
      <c r="A214" s="516"/>
      <c r="B214" s="383">
        <v>201</v>
      </c>
      <c r="C214" s="521"/>
      <c r="D214" s="384"/>
      <c r="E214" s="385"/>
      <c r="F214" s="583"/>
      <c r="G214" s="583"/>
      <c r="H214" s="581"/>
      <c r="I214" s="386"/>
      <c r="J214" s="387"/>
      <c r="K214" s="386"/>
      <c r="L214" s="388" t="str">
        <f t="shared" si="12"/>
        <v/>
      </c>
      <c r="M214" s="389" t="str">
        <f t="shared" si="13"/>
        <v/>
      </c>
      <c r="N214" s="388" t="str">
        <f t="shared" si="14"/>
        <v/>
      </c>
      <c r="O214" s="390">
        <f t="shared" si="15"/>
        <v>0</v>
      </c>
      <c r="P214" s="391"/>
      <c r="Q214" s="386"/>
      <c r="R214" s="392"/>
      <c r="S214" s="393"/>
      <c r="T214" s="392"/>
      <c r="U214" s="392"/>
      <c r="V214" s="391"/>
      <c r="W214" s="386"/>
      <c r="X214" s="391"/>
      <c r="Y214" s="386"/>
      <c r="Z214" s="391"/>
      <c r="AA214" s="386"/>
      <c r="AB214" s="392"/>
      <c r="AC214" s="392"/>
      <c r="AD214" s="392"/>
      <c r="AE214" s="392"/>
      <c r="AF214" s="394"/>
      <c r="AG214" s="395"/>
      <c r="AH214" s="391"/>
      <c r="AI214" s="395"/>
      <c r="AJ214" s="391"/>
      <c r="AK214" s="395"/>
      <c r="AL214" s="396"/>
      <c r="AM214" s="391"/>
      <c r="AN214" s="395"/>
      <c r="AO214" s="396"/>
      <c r="AP214" s="391"/>
      <c r="AQ214" s="395"/>
      <c r="AR214" s="396"/>
      <c r="AS214" s="391"/>
      <c r="AT214" s="326"/>
      <c r="AU214" s="326"/>
      <c r="AV214" s="326"/>
      <c r="AW214" s="326"/>
      <c r="AX214" s="326"/>
      <c r="AY214" s="326"/>
      <c r="AZ214" s="326"/>
      <c r="BA214" s="326"/>
      <c r="BB214" s="326"/>
      <c r="BC214" s="326"/>
      <c r="BD214" s="326"/>
      <c r="BE214" s="326"/>
      <c r="BF214" s="326"/>
      <c r="BG214" s="326"/>
      <c r="BH214" s="326"/>
      <c r="BI214" s="326"/>
      <c r="BJ214" s="114"/>
    </row>
    <row r="215" spans="1:62" s="327" customFormat="1">
      <c r="A215" s="516"/>
      <c r="B215" s="383">
        <v>202</v>
      </c>
      <c r="C215" s="521"/>
      <c r="D215" s="384"/>
      <c r="E215" s="385"/>
      <c r="F215" s="583"/>
      <c r="G215" s="583"/>
      <c r="H215" s="581"/>
      <c r="I215" s="386"/>
      <c r="J215" s="387"/>
      <c r="K215" s="386"/>
      <c r="L215" s="388" t="str">
        <f t="shared" si="12"/>
        <v/>
      </c>
      <c r="M215" s="389" t="str">
        <f t="shared" si="13"/>
        <v/>
      </c>
      <c r="N215" s="388" t="str">
        <f t="shared" si="14"/>
        <v/>
      </c>
      <c r="O215" s="390">
        <f t="shared" si="15"/>
        <v>0</v>
      </c>
      <c r="P215" s="391"/>
      <c r="Q215" s="386"/>
      <c r="R215" s="392"/>
      <c r="S215" s="393"/>
      <c r="T215" s="392"/>
      <c r="U215" s="392"/>
      <c r="V215" s="391"/>
      <c r="W215" s="386"/>
      <c r="X215" s="391"/>
      <c r="Y215" s="386"/>
      <c r="Z215" s="391"/>
      <c r="AA215" s="386"/>
      <c r="AB215" s="392"/>
      <c r="AC215" s="392"/>
      <c r="AD215" s="392"/>
      <c r="AE215" s="392"/>
      <c r="AF215" s="394"/>
      <c r="AG215" s="395"/>
      <c r="AH215" s="391"/>
      <c r="AI215" s="395"/>
      <c r="AJ215" s="391"/>
      <c r="AK215" s="395"/>
      <c r="AL215" s="396"/>
      <c r="AM215" s="391"/>
      <c r="AN215" s="395"/>
      <c r="AO215" s="396"/>
      <c r="AP215" s="391"/>
      <c r="AQ215" s="395"/>
      <c r="AR215" s="396"/>
      <c r="AS215" s="391"/>
      <c r="AT215" s="326"/>
      <c r="AU215" s="326"/>
      <c r="AV215" s="326"/>
      <c r="AW215" s="326"/>
      <c r="AX215" s="326"/>
      <c r="AY215" s="326"/>
      <c r="AZ215" s="326"/>
      <c r="BA215" s="326"/>
      <c r="BB215" s="326"/>
      <c r="BC215" s="326"/>
      <c r="BD215" s="326"/>
      <c r="BE215" s="326"/>
      <c r="BF215" s="326"/>
      <c r="BG215" s="326"/>
      <c r="BH215" s="326"/>
      <c r="BI215" s="326"/>
      <c r="BJ215" s="114"/>
    </row>
    <row r="216" spans="1:62" s="327" customFormat="1">
      <c r="A216" s="516"/>
      <c r="B216" s="383">
        <v>203</v>
      </c>
      <c r="C216" s="521"/>
      <c r="D216" s="384"/>
      <c r="E216" s="385"/>
      <c r="F216" s="583"/>
      <c r="G216" s="583"/>
      <c r="H216" s="581"/>
      <c r="I216" s="386"/>
      <c r="J216" s="387"/>
      <c r="K216" s="386"/>
      <c r="L216" s="388" t="str">
        <f t="shared" si="12"/>
        <v/>
      </c>
      <c r="M216" s="389" t="str">
        <f t="shared" si="13"/>
        <v/>
      </c>
      <c r="N216" s="388" t="str">
        <f t="shared" si="14"/>
        <v/>
      </c>
      <c r="O216" s="390">
        <f t="shared" si="15"/>
        <v>0</v>
      </c>
      <c r="P216" s="391"/>
      <c r="Q216" s="386"/>
      <c r="R216" s="392"/>
      <c r="S216" s="393"/>
      <c r="T216" s="392"/>
      <c r="U216" s="392"/>
      <c r="V216" s="391"/>
      <c r="W216" s="386"/>
      <c r="X216" s="391"/>
      <c r="Y216" s="386"/>
      <c r="Z216" s="391"/>
      <c r="AA216" s="386"/>
      <c r="AB216" s="392"/>
      <c r="AC216" s="392"/>
      <c r="AD216" s="392"/>
      <c r="AE216" s="392"/>
      <c r="AF216" s="394"/>
      <c r="AG216" s="395"/>
      <c r="AH216" s="391"/>
      <c r="AI216" s="395"/>
      <c r="AJ216" s="391"/>
      <c r="AK216" s="395"/>
      <c r="AL216" s="396"/>
      <c r="AM216" s="391"/>
      <c r="AN216" s="395"/>
      <c r="AO216" s="396"/>
      <c r="AP216" s="391"/>
      <c r="AQ216" s="395"/>
      <c r="AR216" s="396"/>
      <c r="AS216" s="391"/>
      <c r="AT216" s="326"/>
      <c r="AU216" s="326"/>
      <c r="AV216" s="326"/>
      <c r="AW216" s="326"/>
      <c r="AX216" s="326"/>
      <c r="AY216" s="326"/>
      <c r="AZ216" s="326"/>
      <c r="BA216" s="326"/>
      <c r="BB216" s="326"/>
      <c r="BC216" s="326"/>
      <c r="BD216" s="326"/>
      <c r="BE216" s="326"/>
      <c r="BF216" s="326"/>
      <c r="BG216" s="326"/>
      <c r="BH216" s="326"/>
      <c r="BI216" s="326"/>
      <c r="BJ216" s="114"/>
    </row>
    <row r="217" spans="1:62" s="327" customFormat="1">
      <c r="A217" s="516"/>
      <c r="B217" s="383">
        <v>204</v>
      </c>
      <c r="C217" s="521"/>
      <c r="D217" s="384"/>
      <c r="E217" s="385"/>
      <c r="F217" s="583"/>
      <c r="G217" s="583"/>
      <c r="H217" s="581"/>
      <c r="I217" s="386"/>
      <c r="J217" s="387"/>
      <c r="K217" s="386"/>
      <c r="L217" s="388" t="str">
        <f t="shared" si="12"/>
        <v/>
      </c>
      <c r="M217" s="389" t="str">
        <f t="shared" si="13"/>
        <v/>
      </c>
      <c r="N217" s="388" t="str">
        <f t="shared" si="14"/>
        <v/>
      </c>
      <c r="O217" s="390">
        <f t="shared" si="15"/>
        <v>0</v>
      </c>
      <c r="P217" s="391"/>
      <c r="Q217" s="386"/>
      <c r="R217" s="392"/>
      <c r="S217" s="393"/>
      <c r="T217" s="392"/>
      <c r="U217" s="392"/>
      <c r="V217" s="391"/>
      <c r="W217" s="386"/>
      <c r="X217" s="391"/>
      <c r="Y217" s="386"/>
      <c r="Z217" s="391"/>
      <c r="AA217" s="386"/>
      <c r="AB217" s="392"/>
      <c r="AC217" s="392"/>
      <c r="AD217" s="392"/>
      <c r="AE217" s="392"/>
      <c r="AF217" s="394"/>
      <c r="AG217" s="395"/>
      <c r="AH217" s="391"/>
      <c r="AI217" s="395"/>
      <c r="AJ217" s="391"/>
      <c r="AK217" s="395"/>
      <c r="AL217" s="396"/>
      <c r="AM217" s="391"/>
      <c r="AN217" s="395"/>
      <c r="AO217" s="396"/>
      <c r="AP217" s="391"/>
      <c r="AQ217" s="395"/>
      <c r="AR217" s="396"/>
      <c r="AS217" s="391"/>
      <c r="AT217" s="326"/>
      <c r="AU217" s="326"/>
      <c r="AV217" s="326"/>
      <c r="AW217" s="326"/>
      <c r="AX217" s="326"/>
      <c r="AY217" s="326"/>
      <c r="AZ217" s="326"/>
      <c r="BA217" s="326"/>
      <c r="BB217" s="326"/>
      <c r="BC217" s="326"/>
      <c r="BD217" s="326"/>
      <c r="BE217" s="326"/>
      <c r="BF217" s="326"/>
      <c r="BG217" s="326"/>
      <c r="BH217" s="326"/>
      <c r="BI217" s="326"/>
      <c r="BJ217" s="114"/>
    </row>
    <row r="218" spans="1:62" s="327" customFormat="1">
      <c r="A218" s="516"/>
      <c r="B218" s="383">
        <v>205</v>
      </c>
      <c r="C218" s="521"/>
      <c r="D218" s="384"/>
      <c r="E218" s="385"/>
      <c r="F218" s="583"/>
      <c r="G218" s="583"/>
      <c r="H218" s="581"/>
      <c r="I218" s="386"/>
      <c r="J218" s="387"/>
      <c r="K218" s="386"/>
      <c r="L218" s="388" t="str">
        <f t="shared" si="12"/>
        <v/>
      </c>
      <c r="M218" s="389" t="str">
        <f t="shared" si="13"/>
        <v/>
      </c>
      <c r="N218" s="388" t="str">
        <f t="shared" si="14"/>
        <v/>
      </c>
      <c r="O218" s="390">
        <f t="shared" si="15"/>
        <v>0</v>
      </c>
      <c r="P218" s="391"/>
      <c r="Q218" s="386"/>
      <c r="R218" s="392"/>
      <c r="S218" s="393"/>
      <c r="T218" s="392"/>
      <c r="U218" s="392"/>
      <c r="V218" s="391"/>
      <c r="W218" s="386"/>
      <c r="X218" s="391"/>
      <c r="Y218" s="386"/>
      <c r="Z218" s="391"/>
      <c r="AA218" s="386"/>
      <c r="AB218" s="392"/>
      <c r="AC218" s="392"/>
      <c r="AD218" s="392"/>
      <c r="AE218" s="392"/>
      <c r="AF218" s="394"/>
      <c r="AG218" s="395"/>
      <c r="AH218" s="391"/>
      <c r="AI218" s="395"/>
      <c r="AJ218" s="391"/>
      <c r="AK218" s="395"/>
      <c r="AL218" s="396"/>
      <c r="AM218" s="391"/>
      <c r="AN218" s="395"/>
      <c r="AO218" s="396"/>
      <c r="AP218" s="391"/>
      <c r="AQ218" s="395"/>
      <c r="AR218" s="396"/>
      <c r="AS218" s="391"/>
      <c r="AT218" s="326"/>
      <c r="AU218" s="326"/>
      <c r="AV218" s="326"/>
      <c r="AW218" s="326"/>
      <c r="AX218" s="326"/>
      <c r="AY218" s="326"/>
      <c r="AZ218" s="326"/>
      <c r="BA218" s="326"/>
      <c r="BB218" s="326"/>
      <c r="BC218" s="326"/>
      <c r="BD218" s="326"/>
      <c r="BE218" s="326"/>
      <c r="BF218" s="326"/>
      <c r="BG218" s="326"/>
      <c r="BH218" s="326"/>
      <c r="BI218" s="326"/>
      <c r="BJ218" s="114"/>
    </row>
    <row r="219" spans="1:62" s="327" customFormat="1">
      <c r="A219" s="516"/>
      <c r="B219" s="383">
        <v>206</v>
      </c>
      <c r="C219" s="521"/>
      <c r="D219" s="384"/>
      <c r="E219" s="385"/>
      <c r="F219" s="583"/>
      <c r="G219" s="583"/>
      <c r="H219" s="581"/>
      <c r="I219" s="386"/>
      <c r="J219" s="387"/>
      <c r="K219" s="386"/>
      <c r="L219" s="388" t="str">
        <f t="shared" si="12"/>
        <v/>
      </c>
      <c r="M219" s="389" t="str">
        <f t="shared" si="13"/>
        <v/>
      </c>
      <c r="N219" s="388" t="str">
        <f t="shared" si="14"/>
        <v/>
      </c>
      <c r="O219" s="390">
        <f t="shared" si="15"/>
        <v>0</v>
      </c>
      <c r="P219" s="391"/>
      <c r="Q219" s="386"/>
      <c r="R219" s="392"/>
      <c r="S219" s="393"/>
      <c r="T219" s="392"/>
      <c r="U219" s="392"/>
      <c r="V219" s="391"/>
      <c r="W219" s="386"/>
      <c r="X219" s="391"/>
      <c r="Y219" s="386"/>
      <c r="Z219" s="391"/>
      <c r="AA219" s="386"/>
      <c r="AB219" s="392"/>
      <c r="AC219" s="392"/>
      <c r="AD219" s="392"/>
      <c r="AE219" s="392"/>
      <c r="AF219" s="394"/>
      <c r="AG219" s="395"/>
      <c r="AH219" s="391"/>
      <c r="AI219" s="395"/>
      <c r="AJ219" s="391"/>
      <c r="AK219" s="395"/>
      <c r="AL219" s="396"/>
      <c r="AM219" s="391"/>
      <c r="AN219" s="395"/>
      <c r="AO219" s="396"/>
      <c r="AP219" s="391"/>
      <c r="AQ219" s="395"/>
      <c r="AR219" s="396"/>
      <c r="AS219" s="391"/>
      <c r="AT219" s="326"/>
      <c r="AU219" s="326"/>
      <c r="AV219" s="326"/>
      <c r="AW219" s="326"/>
      <c r="AX219" s="326"/>
      <c r="AY219" s="326"/>
      <c r="AZ219" s="326"/>
      <c r="BA219" s="326"/>
      <c r="BB219" s="326"/>
      <c r="BC219" s="326"/>
      <c r="BD219" s="326"/>
      <c r="BE219" s="326"/>
      <c r="BF219" s="326"/>
      <c r="BG219" s="326"/>
      <c r="BH219" s="326"/>
      <c r="BI219" s="326"/>
      <c r="BJ219" s="114"/>
    </row>
    <row r="220" spans="1:62" s="327" customFormat="1">
      <c r="A220" s="516"/>
      <c r="B220" s="383">
        <v>207</v>
      </c>
      <c r="C220" s="521"/>
      <c r="D220" s="384"/>
      <c r="E220" s="385"/>
      <c r="F220" s="583"/>
      <c r="G220" s="583"/>
      <c r="H220" s="581"/>
      <c r="I220" s="386"/>
      <c r="J220" s="387"/>
      <c r="K220" s="386"/>
      <c r="L220" s="388" t="str">
        <f t="shared" si="12"/>
        <v/>
      </c>
      <c r="M220" s="389" t="str">
        <f t="shared" si="13"/>
        <v/>
      </c>
      <c r="N220" s="388" t="str">
        <f t="shared" si="14"/>
        <v/>
      </c>
      <c r="O220" s="390">
        <f t="shared" si="15"/>
        <v>0</v>
      </c>
      <c r="P220" s="391"/>
      <c r="Q220" s="386"/>
      <c r="R220" s="392"/>
      <c r="S220" s="393"/>
      <c r="T220" s="392"/>
      <c r="U220" s="392"/>
      <c r="V220" s="391"/>
      <c r="W220" s="386"/>
      <c r="X220" s="391"/>
      <c r="Y220" s="386"/>
      <c r="Z220" s="391"/>
      <c r="AA220" s="386"/>
      <c r="AB220" s="392"/>
      <c r="AC220" s="392"/>
      <c r="AD220" s="392"/>
      <c r="AE220" s="392"/>
      <c r="AF220" s="394"/>
      <c r="AG220" s="395"/>
      <c r="AH220" s="391"/>
      <c r="AI220" s="395"/>
      <c r="AJ220" s="391"/>
      <c r="AK220" s="395"/>
      <c r="AL220" s="396"/>
      <c r="AM220" s="391"/>
      <c r="AN220" s="395"/>
      <c r="AO220" s="396"/>
      <c r="AP220" s="391"/>
      <c r="AQ220" s="395"/>
      <c r="AR220" s="396"/>
      <c r="AS220" s="391"/>
      <c r="AT220" s="326"/>
      <c r="AU220" s="326"/>
      <c r="AV220" s="326"/>
      <c r="AW220" s="326"/>
      <c r="AX220" s="326"/>
      <c r="AY220" s="326"/>
      <c r="AZ220" s="326"/>
      <c r="BA220" s="326"/>
      <c r="BB220" s="326"/>
      <c r="BC220" s="326"/>
      <c r="BD220" s="326"/>
      <c r="BE220" s="326"/>
      <c r="BF220" s="326"/>
      <c r="BG220" s="326"/>
      <c r="BH220" s="326"/>
      <c r="BI220" s="326"/>
      <c r="BJ220" s="114"/>
    </row>
    <row r="221" spans="1:62" s="327" customFormat="1">
      <c r="A221" s="516"/>
      <c r="B221" s="383">
        <v>208</v>
      </c>
      <c r="C221" s="521"/>
      <c r="D221" s="384"/>
      <c r="E221" s="385"/>
      <c r="F221" s="583"/>
      <c r="G221" s="583"/>
      <c r="H221" s="581"/>
      <c r="I221" s="386"/>
      <c r="J221" s="387"/>
      <c r="K221" s="386"/>
      <c r="L221" s="388" t="str">
        <f t="shared" si="12"/>
        <v/>
      </c>
      <c r="M221" s="389" t="str">
        <f t="shared" si="13"/>
        <v/>
      </c>
      <c r="N221" s="388" t="str">
        <f t="shared" si="14"/>
        <v/>
      </c>
      <c r="O221" s="390">
        <f t="shared" si="15"/>
        <v>0</v>
      </c>
      <c r="P221" s="391"/>
      <c r="Q221" s="386"/>
      <c r="R221" s="392"/>
      <c r="S221" s="393"/>
      <c r="T221" s="392"/>
      <c r="U221" s="392"/>
      <c r="V221" s="391"/>
      <c r="W221" s="386"/>
      <c r="X221" s="391"/>
      <c r="Y221" s="386"/>
      <c r="Z221" s="391"/>
      <c r="AA221" s="386"/>
      <c r="AB221" s="392"/>
      <c r="AC221" s="392"/>
      <c r="AD221" s="392"/>
      <c r="AE221" s="392"/>
      <c r="AF221" s="394"/>
      <c r="AG221" s="395"/>
      <c r="AH221" s="391"/>
      <c r="AI221" s="395"/>
      <c r="AJ221" s="391"/>
      <c r="AK221" s="395"/>
      <c r="AL221" s="396"/>
      <c r="AM221" s="391"/>
      <c r="AN221" s="395"/>
      <c r="AO221" s="396"/>
      <c r="AP221" s="391"/>
      <c r="AQ221" s="395"/>
      <c r="AR221" s="396"/>
      <c r="AS221" s="391"/>
      <c r="AT221" s="326"/>
      <c r="AU221" s="326"/>
      <c r="AV221" s="326"/>
      <c r="AW221" s="326"/>
      <c r="AX221" s="326"/>
      <c r="AY221" s="326"/>
      <c r="AZ221" s="326"/>
      <c r="BA221" s="326"/>
      <c r="BB221" s="326"/>
      <c r="BC221" s="326"/>
      <c r="BD221" s="326"/>
      <c r="BE221" s="326"/>
      <c r="BF221" s="326"/>
      <c r="BG221" s="326"/>
      <c r="BH221" s="326"/>
      <c r="BI221" s="326"/>
      <c r="BJ221" s="114"/>
    </row>
    <row r="222" spans="1:62" s="327" customFormat="1">
      <c r="A222" s="516"/>
      <c r="B222" s="383">
        <v>209</v>
      </c>
      <c r="C222" s="521"/>
      <c r="D222" s="384"/>
      <c r="E222" s="385"/>
      <c r="F222" s="583"/>
      <c r="G222" s="583"/>
      <c r="H222" s="581"/>
      <c r="I222" s="386"/>
      <c r="J222" s="387"/>
      <c r="K222" s="386"/>
      <c r="L222" s="388" t="str">
        <f t="shared" si="12"/>
        <v/>
      </c>
      <c r="M222" s="389" t="str">
        <f t="shared" si="13"/>
        <v/>
      </c>
      <c r="N222" s="388" t="str">
        <f t="shared" si="14"/>
        <v/>
      </c>
      <c r="O222" s="390">
        <f t="shared" si="15"/>
        <v>0</v>
      </c>
      <c r="P222" s="391"/>
      <c r="Q222" s="386"/>
      <c r="R222" s="392"/>
      <c r="S222" s="393"/>
      <c r="T222" s="392"/>
      <c r="U222" s="392"/>
      <c r="V222" s="391"/>
      <c r="W222" s="386"/>
      <c r="X222" s="391"/>
      <c r="Y222" s="386"/>
      <c r="Z222" s="391"/>
      <c r="AA222" s="386"/>
      <c r="AB222" s="392"/>
      <c r="AC222" s="392"/>
      <c r="AD222" s="392"/>
      <c r="AE222" s="392"/>
      <c r="AF222" s="394"/>
      <c r="AG222" s="395"/>
      <c r="AH222" s="391"/>
      <c r="AI222" s="395"/>
      <c r="AJ222" s="391"/>
      <c r="AK222" s="395"/>
      <c r="AL222" s="396"/>
      <c r="AM222" s="391"/>
      <c r="AN222" s="395"/>
      <c r="AO222" s="396"/>
      <c r="AP222" s="391"/>
      <c r="AQ222" s="395"/>
      <c r="AR222" s="396"/>
      <c r="AS222" s="391"/>
      <c r="AT222" s="326"/>
      <c r="AU222" s="326"/>
      <c r="AV222" s="326"/>
      <c r="AW222" s="326"/>
      <c r="AX222" s="326"/>
      <c r="AY222" s="326"/>
      <c r="AZ222" s="326"/>
      <c r="BA222" s="326"/>
      <c r="BB222" s="326"/>
      <c r="BC222" s="326"/>
      <c r="BD222" s="326"/>
      <c r="BE222" s="326"/>
      <c r="BF222" s="326"/>
      <c r="BG222" s="326"/>
      <c r="BH222" s="326"/>
      <c r="BI222" s="326"/>
      <c r="BJ222" s="114"/>
    </row>
    <row r="223" spans="1:62" s="327" customFormat="1">
      <c r="A223" s="516"/>
      <c r="B223" s="383">
        <v>210</v>
      </c>
      <c r="C223" s="521"/>
      <c r="D223" s="384"/>
      <c r="E223" s="385"/>
      <c r="F223" s="583"/>
      <c r="G223" s="583"/>
      <c r="H223" s="581"/>
      <c r="I223" s="386"/>
      <c r="J223" s="387"/>
      <c r="K223" s="386"/>
      <c r="L223" s="388" t="str">
        <f t="shared" si="12"/>
        <v/>
      </c>
      <c r="M223" s="389" t="str">
        <f t="shared" si="13"/>
        <v/>
      </c>
      <c r="N223" s="388" t="str">
        <f t="shared" si="14"/>
        <v/>
      </c>
      <c r="O223" s="390">
        <f t="shared" si="15"/>
        <v>0</v>
      </c>
      <c r="P223" s="391"/>
      <c r="Q223" s="386"/>
      <c r="R223" s="392"/>
      <c r="S223" s="393"/>
      <c r="T223" s="392"/>
      <c r="U223" s="392"/>
      <c r="V223" s="391"/>
      <c r="W223" s="386"/>
      <c r="X223" s="391"/>
      <c r="Y223" s="386"/>
      <c r="Z223" s="391"/>
      <c r="AA223" s="386"/>
      <c r="AB223" s="392"/>
      <c r="AC223" s="392"/>
      <c r="AD223" s="392"/>
      <c r="AE223" s="392"/>
      <c r="AF223" s="394"/>
      <c r="AG223" s="395"/>
      <c r="AH223" s="391"/>
      <c r="AI223" s="395"/>
      <c r="AJ223" s="391"/>
      <c r="AK223" s="395"/>
      <c r="AL223" s="396"/>
      <c r="AM223" s="391"/>
      <c r="AN223" s="395"/>
      <c r="AO223" s="396"/>
      <c r="AP223" s="391"/>
      <c r="AQ223" s="395"/>
      <c r="AR223" s="396"/>
      <c r="AS223" s="391"/>
      <c r="AT223" s="326"/>
      <c r="AU223" s="326"/>
      <c r="AV223" s="326"/>
      <c r="AW223" s="326"/>
      <c r="AX223" s="326"/>
      <c r="AY223" s="326"/>
      <c r="AZ223" s="326"/>
      <c r="BA223" s="326"/>
      <c r="BB223" s="326"/>
      <c r="BC223" s="326"/>
      <c r="BD223" s="326"/>
      <c r="BE223" s="326"/>
      <c r="BF223" s="326"/>
      <c r="BG223" s="326"/>
      <c r="BH223" s="326"/>
      <c r="BI223" s="326"/>
      <c r="BJ223" s="114"/>
    </row>
    <row r="224" spans="1:62" s="327" customFormat="1">
      <c r="A224" s="516"/>
      <c r="B224" s="383">
        <v>211</v>
      </c>
      <c r="C224" s="521"/>
      <c r="D224" s="384"/>
      <c r="E224" s="385"/>
      <c r="F224" s="583"/>
      <c r="G224" s="583"/>
      <c r="H224" s="581"/>
      <c r="I224" s="386"/>
      <c r="J224" s="387"/>
      <c r="K224" s="386"/>
      <c r="L224" s="388" t="str">
        <f t="shared" si="12"/>
        <v/>
      </c>
      <c r="M224" s="389" t="str">
        <f t="shared" si="13"/>
        <v/>
      </c>
      <c r="N224" s="388" t="str">
        <f t="shared" si="14"/>
        <v/>
      </c>
      <c r="O224" s="390">
        <f t="shared" si="15"/>
        <v>0</v>
      </c>
      <c r="P224" s="391"/>
      <c r="Q224" s="386"/>
      <c r="R224" s="392"/>
      <c r="S224" s="393"/>
      <c r="T224" s="392"/>
      <c r="U224" s="392"/>
      <c r="V224" s="391"/>
      <c r="W224" s="386"/>
      <c r="X224" s="391"/>
      <c r="Y224" s="386"/>
      <c r="Z224" s="391"/>
      <c r="AA224" s="386"/>
      <c r="AB224" s="392"/>
      <c r="AC224" s="392"/>
      <c r="AD224" s="392"/>
      <c r="AE224" s="392"/>
      <c r="AF224" s="394"/>
      <c r="AG224" s="395"/>
      <c r="AH224" s="391"/>
      <c r="AI224" s="395"/>
      <c r="AJ224" s="391"/>
      <c r="AK224" s="395"/>
      <c r="AL224" s="396"/>
      <c r="AM224" s="391"/>
      <c r="AN224" s="395"/>
      <c r="AO224" s="396"/>
      <c r="AP224" s="391"/>
      <c r="AQ224" s="395"/>
      <c r="AR224" s="396"/>
      <c r="AS224" s="391"/>
      <c r="AT224" s="326"/>
      <c r="AU224" s="326"/>
      <c r="AV224" s="326"/>
      <c r="AW224" s="326"/>
      <c r="AX224" s="326"/>
      <c r="AY224" s="326"/>
      <c r="AZ224" s="326"/>
      <c r="BA224" s="326"/>
      <c r="BB224" s="326"/>
      <c r="BC224" s="326"/>
      <c r="BD224" s="326"/>
      <c r="BE224" s="326"/>
      <c r="BF224" s="326"/>
      <c r="BG224" s="326"/>
      <c r="BH224" s="326"/>
      <c r="BI224" s="326"/>
      <c r="BJ224" s="114"/>
    </row>
    <row r="225" spans="1:62" s="327" customFormat="1">
      <c r="A225" s="516"/>
      <c r="B225" s="383">
        <v>212</v>
      </c>
      <c r="C225" s="521"/>
      <c r="D225" s="384"/>
      <c r="E225" s="385"/>
      <c r="F225" s="583"/>
      <c r="G225" s="583"/>
      <c r="H225" s="581"/>
      <c r="I225" s="386"/>
      <c r="J225" s="387"/>
      <c r="K225" s="386"/>
      <c r="L225" s="388" t="str">
        <f t="shared" si="12"/>
        <v/>
      </c>
      <c r="M225" s="389" t="str">
        <f t="shared" si="13"/>
        <v/>
      </c>
      <c r="N225" s="388" t="str">
        <f t="shared" si="14"/>
        <v/>
      </c>
      <c r="O225" s="390">
        <f t="shared" si="15"/>
        <v>0</v>
      </c>
      <c r="P225" s="391"/>
      <c r="Q225" s="386"/>
      <c r="R225" s="392"/>
      <c r="S225" s="393"/>
      <c r="T225" s="392"/>
      <c r="U225" s="392"/>
      <c r="V225" s="391"/>
      <c r="W225" s="386"/>
      <c r="X225" s="391"/>
      <c r="Y225" s="386"/>
      <c r="Z225" s="391"/>
      <c r="AA225" s="386"/>
      <c r="AB225" s="392"/>
      <c r="AC225" s="392"/>
      <c r="AD225" s="392"/>
      <c r="AE225" s="392"/>
      <c r="AF225" s="394"/>
      <c r="AG225" s="395"/>
      <c r="AH225" s="391"/>
      <c r="AI225" s="395"/>
      <c r="AJ225" s="391"/>
      <c r="AK225" s="395"/>
      <c r="AL225" s="396"/>
      <c r="AM225" s="391"/>
      <c r="AN225" s="395"/>
      <c r="AO225" s="396"/>
      <c r="AP225" s="391"/>
      <c r="AQ225" s="395"/>
      <c r="AR225" s="396"/>
      <c r="AS225" s="391"/>
      <c r="AT225" s="326"/>
      <c r="AU225" s="326"/>
      <c r="AV225" s="326"/>
      <c r="AW225" s="326"/>
      <c r="AX225" s="326"/>
      <c r="AY225" s="326"/>
      <c r="AZ225" s="326"/>
      <c r="BA225" s="326"/>
      <c r="BB225" s="326"/>
      <c r="BC225" s="326"/>
      <c r="BD225" s="326"/>
      <c r="BE225" s="326"/>
      <c r="BF225" s="326"/>
      <c r="BG225" s="326"/>
      <c r="BH225" s="326"/>
      <c r="BI225" s="326"/>
      <c r="BJ225" s="114"/>
    </row>
    <row r="226" spans="1:62" s="327" customFormat="1">
      <c r="A226" s="516"/>
      <c r="B226" s="383">
        <v>213</v>
      </c>
      <c r="C226" s="521"/>
      <c r="D226" s="384"/>
      <c r="E226" s="385"/>
      <c r="F226" s="583"/>
      <c r="G226" s="583"/>
      <c r="H226" s="581"/>
      <c r="I226" s="386"/>
      <c r="J226" s="387"/>
      <c r="K226" s="386"/>
      <c r="L226" s="388" t="str">
        <f t="shared" si="12"/>
        <v/>
      </c>
      <c r="M226" s="389" t="str">
        <f t="shared" si="13"/>
        <v/>
      </c>
      <c r="N226" s="388" t="str">
        <f t="shared" si="14"/>
        <v/>
      </c>
      <c r="O226" s="390">
        <f t="shared" si="15"/>
        <v>0</v>
      </c>
      <c r="P226" s="391"/>
      <c r="Q226" s="386"/>
      <c r="R226" s="392"/>
      <c r="S226" s="393"/>
      <c r="T226" s="392"/>
      <c r="U226" s="392"/>
      <c r="V226" s="391"/>
      <c r="W226" s="386"/>
      <c r="X226" s="391"/>
      <c r="Y226" s="386"/>
      <c r="Z226" s="391"/>
      <c r="AA226" s="386"/>
      <c r="AB226" s="392"/>
      <c r="AC226" s="392"/>
      <c r="AD226" s="392"/>
      <c r="AE226" s="392"/>
      <c r="AF226" s="394"/>
      <c r="AG226" s="395"/>
      <c r="AH226" s="391"/>
      <c r="AI226" s="395"/>
      <c r="AJ226" s="391"/>
      <c r="AK226" s="395"/>
      <c r="AL226" s="396"/>
      <c r="AM226" s="391"/>
      <c r="AN226" s="395"/>
      <c r="AO226" s="396"/>
      <c r="AP226" s="391"/>
      <c r="AQ226" s="395"/>
      <c r="AR226" s="396"/>
      <c r="AS226" s="391"/>
      <c r="AT226" s="326"/>
      <c r="AU226" s="326"/>
      <c r="AV226" s="326"/>
      <c r="AW226" s="326"/>
      <c r="AX226" s="326"/>
      <c r="AY226" s="326"/>
      <c r="AZ226" s="326"/>
      <c r="BA226" s="326"/>
      <c r="BB226" s="326"/>
      <c r="BC226" s="326"/>
      <c r="BD226" s="326"/>
      <c r="BE226" s="326"/>
      <c r="BF226" s="326"/>
      <c r="BG226" s="326"/>
      <c r="BH226" s="326"/>
      <c r="BI226" s="326"/>
      <c r="BJ226" s="114"/>
    </row>
    <row r="227" spans="1:62" s="327" customFormat="1">
      <c r="A227" s="516"/>
      <c r="B227" s="383">
        <v>214</v>
      </c>
      <c r="C227" s="521"/>
      <c r="D227" s="384"/>
      <c r="E227" s="385"/>
      <c r="F227" s="583"/>
      <c r="G227" s="583"/>
      <c r="H227" s="581"/>
      <c r="I227" s="386"/>
      <c r="J227" s="387"/>
      <c r="K227" s="386"/>
      <c r="L227" s="388" t="str">
        <f t="shared" si="12"/>
        <v/>
      </c>
      <c r="M227" s="389" t="str">
        <f t="shared" si="13"/>
        <v/>
      </c>
      <c r="N227" s="388" t="str">
        <f t="shared" si="14"/>
        <v/>
      </c>
      <c r="O227" s="390">
        <f t="shared" si="15"/>
        <v>0</v>
      </c>
      <c r="P227" s="391"/>
      <c r="Q227" s="386"/>
      <c r="R227" s="392"/>
      <c r="S227" s="393"/>
      <c r="T227" s="392"/>
      <c r="U227" s="392"/>
      <c r="V227" s="391"/>
      <c r="W227" s="386"/>
      <c r="X227" s="391"/>
      <c r="Y227" s="386"/>
      <c r="Z227" s="391"/>
      <c r="AA227" s="386"/>
      <c r="AB227" s="392"/>
      <c r="AC227" s="392"/>
      <c r="AD227" s="392"/>
      <c r="AE227" s="392"/>
      <c r="AF227" s="394"/>
      <c r="AG227" s="395"/>
      <c r="AH227" s="391"/>
      <c r="AI227" s="395"/>
      <c r="AJ227" s="391"/>
      <c r="AK227" s="395"/>
      <c r="AL227" s="396"/>
      <c r="AM227" s="391"/>
      <c r="AN227" s="395"/>
      <c r="AO227" s="396"/>
      <c r="AP227" s="391"/>
      <c r="AQ227" s="395"/>
      <c r="AR227" s="396"/>
      <c r="AS227" s="391"/>
      <c r="AT227" s="326"/>
      <c r="AU227" s="326"/>
      <c r="AV227" s="326"/>
      <c r="AW227" s="326"/>
      <c r="AX227" s="326"/>
      <c r="AY227" s="326"/>
      <c r="AZ227" s="326"/>
      <c r="BA227" s="326"/>
      <c r="BB227" s="326"/>
      <c r="BC227" s="326"/>
      <c r="BD227" s="326"/>
      <c r="BE227" s="326"/>
      <c r="BF227" s="326"/>
      <c r="BG227" s="326"/>
      <c r="BH227" s="326"/>
      <c r="BI227" s="326"/>
      <c r="BJ227" s="114"/>
    </row>
    <row r="228" spans="1:62" s="327" customFormat="1">
      <c r="A228" s="516"/>
      <c r="B228" s="383">
        <v>215</v>
      </c>
      <c r="C228" s="521"/>
      <c r="D228" s="384"/>
      <c r="E228" s="385"/>
      <c r="F228" s="583"/>
      <c r="G228" s="583"/>
      <c r="H228" s="581"/>
      <c r="I228" s="386"/>
      <c r="J228" s="387"/>
      <c r="K228" s="386"/>
      <c r="L228" s="388" t="str">
        <f t="shared" si="12"/>
        <v/>
      </c>
      <c r="M228" s="389" t="str">
        <f t="shared" si="13"/>
        <v/>
      </c>
      <c r="N228" s="388" t="str">
        <f t="shared" si="14"/>
        <v/>
      </c>
      <c r="O228" s="390">
        <f t="shared" si="15"/>
        <v>0</v>
      </c>
      <c r="P228" s="391"/>
      <c r="Q228" s="386"/>
      <c r="R228" s="392"/>
      <c r="S228" s="393"/>
      <c r="T228" s="392"/>
      <c r="U228" s="392"/>
      <c r="V228" s="391"/>
      <c r="W228" s="386"/>
      <c r="X228" s="391"/>
      <c r="Y228" s="386"/>
      <c r="Z228" s="391"/>
      <c r="AA228" s="386"/>
      <c r="AB228" s="392"/>
      <c r="AC228" s="392"/>
      <c r="AD228" s="392"/>
      <c r="AE228" s="392"/>
      <c r="AF228" s="394"/>
      <c r="AG228" s="395"/>
      <c r="AH228" s="391"/>
      <c r="AI228" s="395"/>
      <c r="AJ228" s="391"/>
      <c r="AK228" s="395"/>
      <c r="AL228" s="396"/>
      <c r="AM228" s="391"/>
      <c r="AN228" s="395"/>
      <c r="AO228" s="396"/>
      <c r="AP228" s="391"/>
      <c r="AQ228" s="395"/>
      <c r="AR228" s="396"/>
      <c r="AS228" s="391"/>
      <c r="AT228" s="326"/>
      <c r="AU228" s="326"/>
      <c r="AV228" s="326"/>
      <c r="AW228" s="326"/>
      <c r="AX228" s="326"/>
      <c r="AY228" s="326"/>
      <c r="AZ228" s="326"/>
      <c r="BA228" s="326"/>
      <c r="BB228" s="326"/>
      <c r="BC228" s="326"/>
      <c r="BD228" s="326"/>
      <c r="BE228" s="326"/>
      <c r="BF228" s="326"/>
      <c r="BG228" s="326"/>
      <c r="BH228" s="326"/>
      <c r="BI228" s="326"/>
      <c r="BJ228" s="114"/>
    </row>
    <row r="229" spans="1:62" s="327" customFormat="1">
      <c r="A229" s="516"/>
      <c r="B229" s="383">
        <v>216</v>
      </c>
      <c r="C229" s="521"/>
      <c r="D229" s="384"/>
      <c r="E229" s="385"/>
      <c r="F229" s="583"/>
      <c r="G229" s="583"/>
      <c r="H229" s="581"/>
      <c r="I229" s="386"/>
      <c r="J229" s="387"/>
      <c r="K229" s="386"/>
      <c r="L229" s="388" t="str">
        <f t="shared" si="12"/>
        <v/>
      </c>
      <c r="M229" s="389" t="str">
        <f t="shared" si="13"/>
        <v/>
      </c>
      <c r="N229" s="388" t="str">
        <f t="shared" si="14"/>
        <v/>
      </c>
      <c r="O229" s="390">
        <f t="shared" si="15"/>
        <v>0</v>
      </c>
      <c r="P229" s="391"/>
      <c r="Q229" s="386"/>
      <c r="R229" s="392"/>
      <c r="S229" s="393"/>
      <c r="T229" s="392"/>
      <c r="U229" s="392"/>
      <c r="V229" s="391"/>
      <c r="W229" s="386"/>
      <c r="X229" s="391"/>
      <c r="Y229" s="386"/>
      <c r="Z229" s="391"/>
      <c r="AA229" s="386"/>
      <c r="AB229" s="392"/>
      <c r="AC229" s="392"/>
      <c r="AD229" s="392"/>
      <c r="AE229" s="392"/>
      <c r="AF229" s="394"/>
      <c r="AG229" s="395"/>
      <c r="AH229" s="391"/>
      <c r="AI229" s="395"/>
      <c r="AJ229" s="391"/>
      <c r="AK229" s="395"/>
      <c r="AL229" s="396"/>
      <c r="AM229" s="391"/>
      <c r="AN229" s="395"/>
      <c r="AO229" s="396"/>
      <c r="AP229" s="391"/>
      <c r="AQ229" s="395"/>
      <c r="AR229" s="396"/>
      <c r="AS229" s="391"/>
      <c r="AT229" s="326"/>
      <c r="AU229" s="326"/>
      <c r="AV229" s="326"/>
      <c r="AW229" s="326"/>
      <c r="AX229" s="326"/>
      <c r="AY229" s="326"/>
      <c r="AZ229" s="326"/>
      <c r="BA229" s="326"/>
      <c r="BB229" s="326"/>
      <c r="BC229" s="326"/>
      <c r="BD229" s="326"/>
      <c r="BE229" s="326"/>
      <c r="BF229" s="326"/>
      <c r="BG229" s="326"/>
      <c r="BH229" s="326"/>
      <c r="BI229" s="326"/>
      <c r="BJ229" s="114"/>
    </row>
    <row r="230" spans="1:62" s="327" customFormat="1">
      <c r="A230" s="516"/>
      <c r="B230" s="383">
        <v>217</v>
      </c>
      <c r="C230" s="521"/>
      <c r="D230" s="384"/>
      <c r="E230" s="385"/>
      <c r="F230" s="583"/>
      <c r="G230" s="583"/>
      <c r="H230" s="581"/>
      <c r="I230" s="386"/>
      <c r="J230" s="387"/>
      <c r="K230" s="386"/>
      <c r="L230" s="388" t="str">
        <f t="shared" si="12"/>
        <v/>
      </c>
      <c r="M230" s="389" t="str">
        <f t="shared" si="13"/>
        <v/>
      </c>
      <c r="N230" s="388" t="str">
        <f t="shared" si="14"/>
        <v/>
      </c>
      <c r="O230" s="390">
        <f t="shared" si="15"/>
        <v>0</v>
      </c>
      <c r="P230" s="391"/>
      <c r="Q230" s="386"/>
      <c r="R230" s="392"/>
      <c r="S230" s="393"/>
      <c r="T230" s="392"/>
      <c r="U230" s="392"/>
      <c r="V230" s="391"/>
      <c r="W230" s="386"/>
      <c r="X230" s="391"/>
      <c r="Y230" s="386"/>
      <c r="Z230" s="391"/>
      <c r="AA230" s="386"/>
      <c r="AB230" s="392"/>
      <c r="AC230" s="392"/>
      <c r="AD230" s="392"/>
      <c r="AE230" s="392"/>
      <c r="AF230" s="394"/>
      <c r="AG230" s="395"/>
      <c r="AH230" s="391"/>
      <c r="AI230" s="395"/>
      <c r="AJ230" s="391"/>
      <c r="AK230" s="395"/>
      <c r="AL230" s="396"/>
      <c r="AM230" s="391"/>
      <c r="AN230" s="395"/>
      <c r="AO230" s="396"/>
      <c r="AP230" s="391"/>
      <c r="AQ230" s="395"/>
      <c r="AR230" s="396"/>
      <c r="AS230" s="391"/>
      <c r="AT230" s="326"/>
      <c r="AU230" s="326"/>
      <c r="AV230" s="326"/>
      <c r="AW230" s="326"/>
      <c r="AX230" s="326"/>
      <c r="AY230" s="326"/>
      <c r="AZ230" s="326"/>
      <c r="BA230" s="326"/>
      <c r="BB230" s="326"/>
      <c r="BC230" s="326"/>
      <c r="BD230" s="326"/>
      <c r="BE230" s="326"/>
      <c r="BF230" s="326"/>
      <c r="BG230" s="326"/>
      <c r="BH230" s="326"/>
      <c r="BI230" s="326"/>
      <c r="BJ230" s="114"/>
    </row>
    <row r="231" spans="1:62" s="327" customFormat="1">
      <c r="A231" s="516"/>
      <c r="B231" s="383">
        <v>218</v>
      </c>
      <c r="C231" s="521"/>
      <c r="D231" s="384"/>
      <c r="E231" s="385"/>
      <c r="F231" s="583"/>
      <c r="G231" s="583"/>
      <c r="H231" s="581"/>
      <c r="I231" s="386"/>
      <c r="J231" s="387"/>
      <c r="K231" s="386"/>
      <c r="L231" s="388" t="str">
        <f t="shared" si="12"/>
        <v/>
      </c>
      <c r="M231" s="389" t="str">
        <f t="shared" si="13"/>
        <v/>
      </c>
      <c r="N231" s="388" t="str">
        <f t="shared" si="14"/>
        <v/>
      </c>
      <c r="O231" s="390">
        <f t="shared" si="15"/>
        <v>0</v>
      </c>
      <c r="P231" s="391"/>
      <c r="Q231" s="386"/>
      <c r="R231" s="392"/>
      <c r="S231" s="393"/>
      <c r="T231" s="392"/>
      <c r="U231" s="392"/>
      <c r="V231" s="391"/>
      <c r="W231" s="386"/>
      <c r="X231" s="391"/>
      <c r="Y231" s="386"/>
      <c r="Z231" s="391"/>
      <c r="AA231" s="386"/>
      <c r="AB231" s="392"/>
      <c r="AC231" s="392"/>
      <c r="AD231" s="392"/>
      <c r="AE231" s="392"/>
      <c r="AF231" s="394"/>
      <c r="AG231" s="395"/>
      <c r="AH231" s="391"/>
      <c r="AI231" s="395"/>
      <c r="AJ231" s="391"/>
      <c r="AK231" s="395"/>
      <c r="AL231" s="396"/>
      <c r="AM231" s="391"/>
      <c r="AN231" s="395"/>
      <c r="AO231" s="396"/>
      <c r="AP231" s="391"/>
      <c r="AQ231" s="395"/>
      <c r="AR231" s="396"/>
      <c r="AS231" s="391"/>
      <c r="AT231" s="326"/>
      <c r="AU231" s="326"/>
      <c r="AV231" s="326"/>
      <c r="AW231" s="326"/>
      <c r="AX231" s="326"/>
      <c r="AY231" s="326"/>
      <c r="AZ231" s="326"/>
      <c r="BA231" s="326"/>
      <c r="BB231" s="326"/>
      <c r="BC231" s="326"/>
      <c r="BD231" s="326"/>
      <c r="BE231" s="326"/>
      <c r="BF231" s="326"/>
      <c r="BG231" s="326"/>
      <c r="BH231" s="326"/>
      <c r="BI231" s="326"/>
      <c r="BJ231" s="114"/>
    </row>
    <row r="232" spans="1:62" s="327" customFormat="1">
      <c r="A232" s="516"/>
      <c r="B232" s="383">
        <v>219</v>
      </c>
      <c r="C232" s="521"/>
      <c r="D232" s="384"/>
      <c r="E232" s="385"/>
      <c r="F232" s="583"/>
      <c r="G232" s="583"/>
      <c r="H232" s="581"/>
      <c r="I232" s="386"/>
      <c r="J232" s="387"/>
      <c r="K232" s="386"/>
      <c r="L232" s="388" t="str">
        <f t="shared" si="12"/>
        <v/>
      </c>
      <c r="M232" s="389" t="str">
        <f t="shared" si="13"/>
        <v/>
      </c>
      <c r="N232" s="388" t="str">
        <f t="shared" si="14"/>
        <v/>
      </c>
      <c r="O232" s="390">
        <f t="shared" si="15"/>
        <v>0</v>
      </c>
      <c r="P232" s="391"/>
      <c r="Q232" s="386"/>
      <c r="R232" s="392"/>
      <c r="S232" s="393"/>
      <c r="T232" s="392"/>
      <c r="U232" s="392"/>
      <c r="V232" s="391"/>
      <c r="W232" s="386"/>
      <c r="X232" s="391"/>
      <c r="Y232" s="386"/>
      <c r="Z232" s="391"/>
      <c r="AA232" s="386"/>
      <c r="AB232" s="392"/>
      <c r="AC232" s="392"/>
      <c r="AD232" s="392"/>
      <c r="AE232" s="392"/>
      <c r="AF232" s="394"/>
      <c r="AG232" s="395"/>
      <c r="AH232" s="391"/>
      <c r="AI232" s="395"/>
      <c r="AJ232" s="391"/>
      <c r="AK232" s="395"/>
      <c r="AL232" s="396"/>
      <c r="AM232" s="391"/>
      <c r="AN232" s="395"/>
      <c r="AO232" s="396"/>
      <c r="AP232" s="391"/>
      <c r="AQ232" s="395"/>
      <c r="AR232" s="396"/>
      <c r="AS232" s="391"/>
      <c r="AT232" s="326"/>
      <c r="AU232" s="326"/>
      <c r="AV232" s="326"/>
      <c r="AW232" s="326"/>
      <c r="AX232" s="326"/>
      <c r="AY232" s="326"/>
      <c r="AZ232" s="326"/>
      <c r="BA232" s="326"/>
      <c r="BB232" s="326"/>
      <c r="BC232" s="326"/>
      <c r="BD232" s="326"/>
      <c r="BE232" s="326"/>
      <c r="BF232" s="326"/>
      <c r="BG232" s="326"/>
      <c r="BH232" s="326"/>
      <c r="BI232" s="326"/>
      <c r="BJ232" s="114"/>
    </row>
    <row r="233" spans="1:62" s="327" customFormat="1">
      <c r="A233" s="516"/>
      <c r="B233" s="383">
        <v>220</v>
      </c>
      <c r="C233" s="521"/>
      <c r="D233" s="384"/>
      <c r="E233" s="385"/>
      <c r="F233" s="583"/>
      <c r="G233" s="583"/>
      <c r="H233" s="581"/>
      <c r="I233" s="386"/>
      <c r="J233" s="387"/>
      <c r="K233" s="386"/>
      <c r="L233" s="388" t="str">
        <f t="shared" si="12"/>
        <v/>
      </c>
      <c r="M233" s="389" t="str">
        <f t="shared" si="13"/>
        <v/>
      </c>
      <c r="N233" s="388" t="str">
        <f t="shared" si="14"/>
        <v/>
      </c>
      <c r="O233" s="390">
        <f t="shared" si="15"/>
        <v>0</v>
      </c>
      <c r="P233" s="391"/>
      <c r="Q233" s="386"/>
      <c r="R233" s="392"/>
      <c r="S233" s="393"/>
      <c r="T233" s="392"/>
      <c r="U233" s="392"/>
      <c r="V233" s="391"/>
      <c r="W233" s="386"/>
      <c r="X233" s="391"/>
      <c r="Y233" s="386"/>
      <c r="Z233" s="391"/>
      <c r="AA233" s="386"/>
      <c r="AB233" s="392"/>
      <c r="AC233" s="392"/>
      <c r="AD233" s="392"/>
      <c r="AE233" s="392"/>
      <c r="AF233" s="394"/>
      <c r="AG233" s="395"/>
      <c r="AH233" s="391"/>
      <c r="AI233" s="395"/>
      <c r="AJ233" s="391"/>
      <c r="AK233" s="395"/>
      <c r="AL233" s="396"/>
      <c r="AM233" s="391"/>
      <c r="AN233" s="395"/>
      <c r="AO233" s="396"/>
      <c r="AP233" s="391"/>
      <c r="AQ233" s="395"/>
      <c r="AR233" s="396"/>
      <c r="AS233" s="391"/>
      <c r="AT233" s="326"/>
      <c r="AU233" s="326"/>
      <c r="AV233" s="326"/>
      <c r="AW233" s="326"/>
      <c r="AX233" s="326"/>
      <c r="AY233" s="326"/>
      <c r="AZ233" s="326"/>
      <c r="BA233" s="326"/>
      <c r="BB233" s="326"/>
      <c r="BC233" s="326"/>
      <c r="BD233" s="326"/>
      <c r="BE233" s="326"/>
      <c r="BF233" s="326"/>
      <c r="BG233" s="326"/>
      <c r="BH233" s="326"/>
      <c r="BI233" s="326"/>
      <c r="BJ233" s="114"/>
    </row>
    <row r="234" spans="1:62" s="327" customFormat="1">
      <c r="A234" s="516"/>
      <c r="B234" s="383">
        <v>221</v>
      </c>
      <c r="C234" s="521"/>
      <c r="D234" s="384"/>
      <c r="E234" s="385"/>
      <c r="F234" s="583"/>
      <c r="G234" s="583"/>
      <c r="H234" s="581"/>
      <c r="I234" s="386"/>
      <c r="J234" s="387"/>
      <c r="K234" s="386"/>
      <c r="L234" s="388" t="str">
        <f t="shared" si="12"/>
        <v/>
      </c>
      <c r="M234" s="389" t="str">
        <f t="shared" si="13"/>
        <v/>
      </c>
      <c r="N234" s="388" t="str">
        <f t="shared" si="14"/>
        <v/>
      </c>
      <c r="O234" s="390">
        <f t="shared" si="15"/>
        <v>0</v>
      </c>
      <c r="P234" s="391"/>
      <c r="Q234" s="386"/>
      <c r="R234" s="392"/>
      <c r="S234" s="393"/>
      <c r="T234" s="392"/>
      <c r="U234" s="392"/>
      <c r="V234" s="391"/>
      <c r="W234" s="386"/>
      <c r="X234" s="391"/>
      <c r="Y234" s="386"/>
      <c r="Z234" s="391"/>
      <c r="AA234" s="386"/>
      <c r="AB234" s="392"/>
      <c r="AC234" s="392"/>
      <c r="AD234" s="392"/>
      <c r="AE234" s="392"/>
      <c r="AF234" s="394"/>
      <c r="AG234" s="395"/>
      <c r="AH234" s="391"/>
      <c r="AI234" s="395"/>
      <c r="AJ234" s="391"/>
      <c r="AK234" s="395"/>
      <c r="AL234" s="396"/>
      <c r="AM234" s="391"/>
      <c r="AN234" s="395"/>
      <c r="AO234" s="396"/>
      <c r="AP234" s="391"/>
      <c r="AQ234" s="395"/>
      <c r="AR234" s="396"/>
      <c r="AS234" s="391"/>
      <c r="AT234" s="326"/>
      <c r="AU234" s="326"/>
      <c r="AV234" s="326"/>
      <c r="AW234" s="326"/>
      <c r="AX234" s="326"/>
      <c r="AY234" s="326"/>
      <c r="AZ234" s="326"/>
      <c r="BA234" s="326"/>
      <c r="BB234" s="326"/>
      <c r="BC234" s="326"/>
      <c r="BD234" s="326"/>
      <c r="BE234" s="326"/>
      <c r="BF234" s="326"/>
      <c r="BG234" s="326"/>
      <c r="BH234" s="326"/>
      <c r="BI234" s="326"/>
      <c r="BJ234" s="114"/>
    </row>
    <row r="235" spans="1:62" s="327" customFormat="1">
      <c r="A235" s="516"/>
      <c r="B235" s="383">
        <v>222</v>
      </c>
      <c r="C235" s="521"/>
      <c r="D235" s="384"/>
      <c r="E235" s="385"/>
      <c r="F235" s="583"/>
      <c r="G235" s="583"/>
      <c r="H235" s="581"/>
      <c r="I235" s="386"/>
      <c r="J235" s="387"/>
      <c r="K235" s="386"/>
      <c r="L235" s="388" t="str">
        <f t="shared" si="12"/>
        <v/>
      </c>
      <c r="M235" s="389" t="str">
        <f t="shared" si="13"/>
        <v/>
      </c>
      <c r="N235" s="388" t="str">
        <f t="shared" si="14"/>
        <v/>
      </c>
      <c r="O235" s="390">
        <f t="shared" si="15"/>
        <v>0</v>
      </c>
      <c r="P235" s="391"/>
      <c r="Q235" s="386"/>
      <c r="R235" s="392"/>
      <c r="S235" s="393"/>
      <c r="T235" s="392"/>
      <c r="U235" s="392"/>
      <c r="V235" s="391"/>
      <c r="W235" s="386"/>
      <c r="X235" s="391"/>
      <c r="Y235" s="386"/>
      <c r="Z235" s="391"/>
      <c r="AA235" s="386"/>
      <c r="AB235" s="392"/>
      <c r="AC235" s="392"/>
      <c r="AD235" s="392"/>
      <c r="AE235" s="392"/>
      <c r="AF235" s="394"/>
      <c r="AG235" s="395"/>
      <c r="AH235" s="391"/>
      <c r="AI235" s="395"/>
      <c r="AJ235" s="391"/>
      <c r="AK235" s="395"/>
      <c r="AL235" s="396"/>
      <c r="AM235" s="391"/>
      <c r="AN235" s="395"/>
      <c r="AO235" s="396"/>
      <c r="AP235" s="391"/>
      <c r="AQ235" s="395"/>
      <c r="AR235" s="396"/>
      <c r="AS235" s="391"/>
      <c r="AT235" s="326"/>
      <c r="AU235" s="326"/>
      <c r="AV235" s="326"/>
      <c r="AW235" s="326"/>
      <c r="AX235" s="326"/>
      <c r="AY235" s="326"/>
      <c r="AZ235" s="326"/>
      <c r="BA235" s="326"/>
      <c r="BB235" s="326"/>
      <c r="BC235" s="326"/>
      <c r="BD235" s="326"/>
      <c r="BE235" s="326"/>
      <c r="BF235" s="326"/>
      <c r="BG235" s="326"/>
      <c r="BH235" s="326"/>
      <c r="BI235" s="326"/>
      <c r="BJ235" s="114"/>
    </row>
    <row r="236" spans="1:62" s="327" customFormat="1">
      <c r="A236" s="516"/>
      <c r="B236" s="383">
        <v>223</v>
      </c>
      <c r="C236" s="521"/>
      <c r="D236" s="384"/>
      <c r="E236" s="385"/>
      <c r="F236" s="583"/>
      <c r="G236" s="583"/>
      <c r="H236" s="581"/>
      <c r="I236" s="386"/>
      <c r="J236" s="387"/>
      <c r="K236" s="386"/>
      <c r="L236" s="388" t="str">
        <f t="shared" si="12"/>
        <v/>
      </c>
      <c r="M236" s="389" t="str">
        <f t="shared" si="13"/>
        <v/>
      </c>
      <c r="N236" s="388" t="str">
        <f t="shared" si="14"/>
        <v/>
      </c>
      <c r="O236" s="390">
        <f t="shared" si="15"/>
        <v>0</v>
      </c>
      <c r="P236" s="391"/>
      <c r="Q236" s="386"/>
      <c r="R236" s="392"/>
      <c r="S236" s="393"/>
      <c r="T236" s="392"/>
      <c r="U236" s="392"/>
      <c r="V236" s="391"/>
      <c r="W236" s="386"/>
      <c r="X236" s="391"/>
      <c r="Y236" s="386"/>
      <c r="Z236" s="391"/>
      <c r="AA236" s="386"/>
      <c r="AB236" s="392"/>
      <c r="AC236" s="392"/>
      <c r="AD236" s="392"/>
      <c r="AE236" s="392"/>
      <c r="AF236" s="394"/>
      <c r="AG236" s="395"/>
      <c r="AH236" s="391"/>
      <c r="AI236" s="395"/>
      <c r="AJ236" s="391"/>
      <c r="AK236" s="395"/>
      <c r="AL236" s="396"/>
      <c r="AM236" s="391"/>
      <c r="AN236" s="395"/>
      <c r="AO236" s="396"/>
      <c r="AP236" s="391"/>
      <c r="AQ236" s="395"/>
      <c r="AR236" s="396"/>
      <c r="AS236" s="391"/>
      <c r="AT236" s="326"/>
      <c r="AU236" s="326"/>
      <c r="AV236" s="326"/>
      <c r="AW236" s="326"/>
      <c r="AX236" s="326"/>
      <c r="AY236" s="326"/>
      <c r="AZ236" s="326"/>
      <c r="BA236" s="326"/>
      <c r="BB236" s="326"/>
      <c r="BC236" s="326"/>
      <c r="BD236" s="326"/>
      <c r="BE236" s="326"/>
      <c r="BF236" s="326"/>
      <c r="BG236" s="326"/>
      <c r="BH236" s="326"/>
      <c r="BI236" s="326"/>
      <c r="BJ236" s="114"/>
    </row>
    <row r="237" spans="1:62" s="327" customFormat="1">
      <c r="A237" s="516"/>
      <c r="B237" s="383">
        <v>224</v>
      </c>
      <c r="C237" s="521"/>
      <c r="D237" s="384"/>
      <c r="E237" s="385"/>
      <c r="F237" s="583"/>
      <c r="G237" s="583"/>
      <c r="H237" s="581"/>
      <c r="I237" s="386"/>
      <c r="J237" s="387"/>
      <c r="K237" s="386"/>
      <c r="L237" s="388" t="str">
        <f t="shared" si="12"/>
        <v/>
      </c>
      <c r="M237" s="389" t="str">
        <f t="shared" si="13"/>
        <v/>
      </c>
      <c r="N237" s="388" t="str">
        <f t="shared" si="14"/>
        <v/>
      </c>
      <c r="O237" s="390">
        <f t="shared" si="15"/>
        <v>0</v>
      </c>
      <c r="P237" s="391"/>
      <c r="Q237" s="386"/>
      <c r="R237" s="392"/>
      <c r="S237" s="393"/>
      <c r="T237" s="392"/>
      <c r="U237" s="392"/>
      <c r="V237" s="391"/>
      <c r="W237" s="386"/>
      <c r="X237" s="391"/>
      <c r="Y237" s="386"/>
      <c r="Z237" s="391"/>
      <c r="AA237" s="386"/>
      <c r="AB237" s="392"/>
      <c r="AC237" s="392"/>
      <c r="AD237" s="392"/>
      <c r="AE237" s="392"/>
      <c r="AF237" s="394"/>
      <c r="AG237" s="395"/>
      <c r="AH237" s="391"/>
      <c r="AI237" s="395"/>
      <c r="AJ237" s="391"/>
      <c r="AK237" s="395"/>
      <c r="AL237" s="396"/>
      <c r="AM237" s="391"/>
      <c r="AN237" s="395"/>
      <c r="AO237" s="396"/>
      <c r="AP237" s="391"/>
      <c r="AQ237" s="395"/>
      <c r="AR237" s="396"/>
      <c r="AS237" s="391"/>
      <c r="AT237" s="326"/>
      <c r="AU237" s="326"/>
      <c r="AV237" s="326"/>
      <c r="AW237" s="326"/>
      <c r="AX237" s="326"/>
      <c r="AY237" s="326"/>
      <c r="AZ237" s="326"/>
      <c r="BA237" s="326"/>
      <c r="BB237" s="326"/>
      <c r="BC237" s="326"/>
      <c r="BD237" s="326"/>
      <c r="BE237" s="326"/>
      <c r="BF237" s="326"/>
      <c r="BG237" s="326"/>
      <c r="BH237" s="326"/>
      <c r="BI237" s="326"/>
      <c r="BJ237" s="114"/>
    </row>
    <row r="238" spans="1:62" s="327" customFormat="1">
      <c r="A238" s="516"/>
      <c r="B238" s="383">
        <v>225</v>
      </c>
      <c r="C238" s="521"/>
      <c r="D238" s="384"/>
      <c r="E238" s="385"/>
      <c r="F238" s="583"/>
      <c r="G238" s="583"/>
      <c r="H238" s="581"/>
      <c r="I238" s="386"/>
      <c r="J238" s="387"/>
      <c r="K238" s="386"/>
      <c r="L238" s="388" t="str">
        <f t="shared" si="12"/>
        <v/>
      </c>
      <c r="M238" s="389" t="str">
        <f t="shared" si="13"/>
        <v/>
      </c>
      <c r="N238" s="388" t="str">
        <f t="shared" si="14"/>
        <v/>
      </c>
      <c r="O238" s="390">
        <f t="shared" si="15"/>
        <v>0</v>
      </c>
      <c r="P238" s="391"/>
      <c r="Q238" s="386"/>
      <c r="R238" s="392"/>
      <c r="S238" s="393"/>
      <c r="T238" s="392"/>
      <c r="U238" s="392"/>
      <c r="V238" s="391"/>
      <c r="W238" s="386"/>
      <c r="X238" s="391"/>
      <c r="Y238" s="386"/>
      <c r="Z238" s="391"/>
      <c r="AA238" s="386"/>
      <c r="AB238" s="392"/>
      <c r="AC238" s="392"/>
      <c r="AD238" s="392"/>
      <c r="AE238" s="392"/>
      <c r="AF238" s="394"/>
      <c r="AG238" s="395"/>
      <c r="AH238" s="391"/>
      <c r="AI238" s="395"/>
      <c r="AJ238" s="391"/>
      <c r="AK238" s="395"/>
      <c r="AL238" s="396"/>
      <c r="AM238" s="391"/>
      <c r="AN238" s="395"/>
      <c r="AO238" s="396"/>
      <c r="AP238" s="391"/>
      <c r="AQ238" s="395"/>
      <c r="AR238" s="396"/>
      <c r="AS238" s="391"/>
      <c r="AT238" s="326"/>
      <c r="AU238" s="326"/>
      <c r="AV238" s="326"/>
      <c r="AW238" s="326"/>
      <c r="AX238" s="326"/>
      <c r="AY238" s="326"/>
      <c r="AZ238" s="326"/>
      <c r="BA238" s="326"/>
      <c r="BB238" s="326"/>
      <c r="BC238" s="326"/>
      <c r="BD238" s="326"/>
      <c r="BE238" s="326"/>
      <c r="BF238" s="326"/>
      <c r="BG238" s="326"/>
      <c r="BH238" s="326"/>
      <c r="BI238" s="326"/>
      <c r="BJ238" s="114"/>
    </row>
    <row r="239" spans="1:62" s="327" customFormat="1">
      <c r="A239" s="516"/>
      <c r="B239" s="383">
        <v>226</v>
      </c>
      <c r="C239" s="521"/>
      <c r="D239" s="384"/>
      <c r="E239" s="385"/>
      <c r="F239" s="583"/>
      <c r="G239" s="583"/>
      <c r="H239" s="581"/>
      <c r="I239" s="386"/>
      <c r="J239" s="387"/>
      <c r="K239" s="386"/>
      <c r="L239" s="388" t="str">
        <f t="shared" si="12"/>
        <v/>
      </c>
      <c r="M239" s="389" t="str">
        <f t="shared" si="13"/>
        <v/>
      </c>
      <c r="N239" s="388" t="str">
        <f t="shared" si="14"/>
        <v/>
      </c>
      <c r="O239" s="390">
        <f t="shared" si="15"/>
        <v>0</v>
      </c>
      <c r="P239" s="391"/>
      <c r="Q239" s="386"/>
      <c r="R239" s="392"/>
      <c r="S239" s="393"/>
      <c r="T239" s="392"/>
      <c r="U239" s="392"/>
      <c r="V239" s="391"/>
      <c r="W239" s="386"/>
      <c r="X239" s="391"/>
      <c r="Y239" s="386"/>
      <c r="Z239" s="391"/>
      <c r="AA239" s="386"/>
      <c r="AB239" s="392"/>
      <c r="AC239" s="392"/>
      <c r="AD239" s="392"/>
      <c r="AE239" s="392"/>
      <c r="AF239" s="394"/>
      <c r="AG239" s="395"/>
      <c r="AH239" s="391"/>
      <c r="AI239" s="395"/>
      <c r="AJ239" s="391"/>
      <c r="AK239" s="395"/>
      <c r="AL239" s="396"/>
      <c r="AM239" s="391"/>
      <c r="AN239" s="395"/>
      <c r="AO239" s="396"/>
      <c r="AP239" s="391"/>
      <c r="AQ239" s="395"/>
      <c r="AR239" s="396"/>
      <c r="AS239" s="391"/>
      <c r="AT239" s="326"/>
      <c r="AU239" s="326"/>
      <c r="AV239" s="326"/>
      <c r="AW239" s="326"/>
      <c r="AX239" s="326"/>
      <c r="AY239" s="326"/>
      <c r="AZ239" s="326"/>
      <c r="BA239" s="326"/>
      <c r="BB239" s="326"/>
      <c r="BC239" s="326"/>
      <c r="BD239" s="326"/>
      <c r="BE239" s="326"/>
      <c r="BF239" s="326"/>
      <c r="BG239" s="326"/>
      <c r="BH239" s="326"/>
      <c r="BI239" s="326"/>
      <c r="BJ239" s="114"/>
    </row>
    <row r="240" spans="1:62" s="327" customFormat="1">
      <c r="A240" s="516"/>
      <c r="B240" s="383">
        <v>227</v>
      </c>
      <c r="C240" s="521"/>
      <c r="D240" s="384"/>
      <c r="E240" s="385"/>
      <c r="F240" s="583"/>
      <c r="G240" s="583"/>
      <c r="H240" s="581"/>
      <c r="I240" s="386"/>
      <c r="J240" s="387"/>
      <c r="K240" s="386"/>
      <c r="L240" s="388" t="str">
        <f t="shared" si="12"/>
        <v/>
      </c>
      <c r="M240" s="389" t="str">
        <f t="shared" si="13"/>
        <v/>
      </c>
      <c r="N240" s="388" t="str">
        <f t="shared" si="14"/>
        <v/>
      </c>
      <c r="O240" s="390">
        <f t="shared" si="15"/>
        <v>0</v>
      </c>
      <c r="P240" s="391"/>
      <c r="Q240" s="386"/>
      <c r="R240" s="392"/>
      <c r="S240" s="393"/>
      <c r="T240" s="392"/>
      <c r="U240" s="392"/>
      <c r="V240" s="391"/>
      <c r="W240" s="386"/>
      <c r="X240" s="391"/>
      <c r="Y240" s="386"/>
      <c r="Z240" s="391"/>
      <c r="AA240" s="386"/>
      <c r="AB240" s="392"/>
      <c r="AC240" s="392"/>
      <c r="AD240" s="392"/>
      <c r="AE240" s="392"/>
      <c r="AF240" s="394"/>
      <c r="AG240" s="395"/>
      <c r="AH240" s="391"/>
      <c r="AI240" s="395"/>
      <c r="AJ240" s="391"/>
      <c r="AK240" s="395"/>
      <c r="AL240" s="396"/>
      <c r="AM240" s="391"/>
      <c r="AN240" s="395"/>
      <c r="AO240" s="396"/>
      <c r="AP240" s="391"/>
      <c r="AQ240" s="395"/>
      <c r="AR240" s="396"/>
      <c r="AS240" s="391"/>
      <c r="AT240" s="326"/>
      <c r="AU240" s="326"/>
      <c r="AV240" s="326"/>
      <c r="AW240" s="326"/>
      <c r="AX240" s="326"/>
      <c r="AY240" s="326"/>
      <c r="AZ240" s="326"/>
      <c r="BA240" s="326"/>
      <c r="BB240" s="326"/>
      <c r="BC240" s="326"/>
      <c r="BD240" s="326"/>
      <c r="BE240" s="326"/>
      <c r="BF240" s="326"/>
      <c r="BG240" s="326"/>
      <c r="BH240" s="326"/>
      <c r="BI240" s="326"/>
      <c r="BJ240" s="114"/>
    </row>
    <row r="241" spans="1:62" s="327" customFormat="1">
      <c r="A241" s="516"/>
      <c r="B241" s="383">
        <v>228</v>
      </c>
      <c r="C241" s="521"/>
      <c r="D241" s="384"/>
      <c r="E241" s="385"/>
      <c r="F241" s="583"/>
      <c r="G241" s="583"/>
      <c r="H241" s="581"/>
      <c r="I241" s="386"/>
      <c r="J241" s="387"/>
      <c r="K241" s="386"/>
      <c r="L241" s="388" t="str">
        <f t="shared" si="12"/>
        <v/>
      </c>
      <c r="M241" s="389" t="str">
        <f t="shared" si="13"/>
        <v/>
      </c>
      <c r="N241" s="388" t="str">
        <f t="shared" si="14"/>
        <v/>
      </c>
      <c r="O241" s="390">
        <f t="shared" si="15"/>
        <v>0</v>
      </c>
      <c r="P241" s="391"/>
      <c r="Q241" s="386"/>
      <c r="R241" s="392"/>
      <c r="S241" s="393"/>
      <c r="T241" s="392"/>
      <c r="U241" s="392"/>
      <c r="V241" s="391"/>
      <c r="W241" s="386"/>
      <c r="X241" s="391"/>
      <c r="Y241" s="386"/>
      <c r="Z241" s="391"/>
      <c r="AA241" s="386"/>
      <c r="AB241" s="392"/>
      <c r="AC241" s="392"/>
      <c r="AD241" s="392"/>
      <c r="AE241" s="392"/>
      <c r="AF241" s="394"/>
      <c r="AG241" s="395"/>
      <c r="AH241" s="391"/>
      <c r="AI241" s="395"/>
      <c r="AJ241" s="391"/>
      <c r="AK241" s="395"/>
      <c r="AL241" s="396"/>
      <c r="AM241" s="391"/>
      <c r="AN241" s="395"/>
      <c r="AO241" s="396"/>
      <c r="AP241" s="391"/>
      <c r="AQ241" s="395"/>
      <c r="AR241" s="396"/>
      <c r="AS241" s="391"/>
      <c r="AT241" s="326"/>
      <c r="AU241" s="326"/>
      <c r="AV241" s="326"/>
      <c r="AW241" s="326"/>
      <c r="AX241" s="326"/>
      <c r="AY241" s="326"/>
      <c r="AZ241" s="326"/>
      <c r="BA241" s="326"/>
      <c r="BB241" s="326"/>
      <c r="BC241" s="326"/>
      <c r="BD241" s="326"/>
      <c r="BE241" s="326"/>
      <c r="BF241" s="326"/>
      <c r="BG241" s="326"/>
      <c r="BH241" s="326"/>
      <c r="BI241" s="326"/>
      <c r="BJ241" s="114"/>
    </row>
    <row r="242" spans="1:62" s="327" customFormat="1">
      <c r="A242" s="516"/>
      <c r="B242" s="383">
        <v>229</v>
      </c>
      <c r="C242" s="521"/>
      <c r="D242" s="384"/>
      <c r="E242" s="385"/>
      <c r="F242" s="583"/>
      <c r="G242" s="583"/>
      <c r="H242" s="581"/>
      <c r="I242" s="386"/>
      <c r="J242" s="387"/>
      <c r="K242" s="386"/>
      <c r="L242" s="388" t="str">
        <f t="shared" si="12"/>
        <v/>
      </c>
      <c r="M242" s="389" t="str">
        <f t="shared" si="13"/>
        <v/>
      </c>
      <c r="N242" s="388" t="str">
        <f t="shared" si="14"/>
        <v/>
      </c>
      <c r="O242" s="390">
        <f t="shared" si="15"/>
        <v>0</v>
      </c>
      <c r="P242" s="391"/>
      <c r="Q242" s="386"/>
      <c r="R242" s="392"/>
      <c r="S242" s="393"/>
      <c r="T242" s="392"/>
      <c r="U242" s="392"/>
      <c r="V242" s="391"/>
      <c r="W242" s="386"/>
      <c r="X242" s="391"/>
      <c r="Y242" s="386"/>
      <c r="Z242" s="391"/>
      <c r="AA242" s="386"/>
      <c r="AB242" s="392"/>
      <c r="AC242" s="392"/>
      <c r="AD242" s="392"/>
      <c r="AE242" s="392"/>
      <c r="AF242" s="394"/>
      <c r="AG242" s="395"/>
      <c r="AH242" s="391"/>
      <c r="AI242" s="395"/>
      <c r="AJ242" s="391"/>
      <c r="AK242" s="395"/>
      <c r="AL242" s="396"/>
      <c r="AM242" s="391"/>
      <c r="AN242" s="395"/>
      <c r="AO242" s="396"/>
      <c r="AP242" s="391"/>
      <c r="AQ242" s="395"/>
      <c r="AR242" s="396"/>
      <c r="AS242" s="391"/>
      <c r="AT242" s="326"/>
      <c r="AU242" s="326"/>
      <c r="AV242" s="326"/>
      <c r="AW242" s="326"/>
      <c r="AX242" s="326"/>
      <c r="AY242" s="326"/>
      <c r="AZ242" s="326"/>
      <c r="BA242" s="326"/>
      <c r="BB242" s="326"/>
      <c r="BC242" s="326"/>
      <c r="BD242" s="326"/>
      <c r="BE242" s="326"/>
      <c r="BF242" s="326"/>
      <c r="BG242" s="326"/>
      <c r="BH242" s="326"/>
      <c r="BI242" s="326"/>
      <c r="BJ242" s="114"/>
    </row>
    <row r="243" spans="1:62" s="327" customFormat="1">
      <c r="A243" s="516"/>
      <c r="B243" s="383">
        <v>230</v>
      </c>
      <c r="C243" s="521"/>
      <c r="D243" s="384"/>
      <c r="E243" s="385"/>
      <c r="F243" s="583"/>
      <c r="G243" s="583"/>
      <c r="H243" s="581"/>
      <c r="I243" s="386"/>
      <c r="J243" s="387"/>
      <c r="K243" s="386"/>
      <c r="L243" s="388" t="str">
        <f t="shared" si="12"/>
        <v/>
      </c>
      <c r="M243" s="389" t="str">
        <f t="shared" si="13"/>
        <v/>
      </c>
      <c r="N243" s="388" t="str">
        <f t="shared" si="14"/>
        <v/>
      </c>
      <c r="O243" s="390">
        <f t="shared" si="15"/>
        <v>0</v>
      </c>
      <c r="P243" s="391"/>
      <c r="Q243" s="386"/>
      <c r="R243" s="392"/>
      <c r="S243" s="393"/>
      <c r="T243" s="392"/>
      <c r="U243" s="392"/>
      <c r="V243" s="391"/>
      <c r="W243" s="386"/>
      <c r="X243" s="391"/>
      <c r="Y243" s="386"/>
      <c r="Z243" s="391"/>
      <c r="AA243" s="386"/>
      <c r="AB243" s="392"/>
      <c r="AC243" s="392"/>
      <c r="AD243" s="392"/>
      <c r="AE243" s="392"/>
      <c r="AF243" s="394"/>
      <c r="AG243" s="395"/>
      <c r="AH243" s="391"/>
      <c r="AI243" s="395"/>
      <c r="AJ243" s="391"/>
      <c r="AK243" s="395"/>
      <c r="AL243" s="396"/>
      <c r="AM243" s="391"/>
      <c r="AN243" s="395"/>
      <c r="AO243" s="396"/>
      <c r="AP243" s="391"/>
      <c r="AQ243" s="395"/>
      <c r="AR243" s="396"/>
      <c r="AS243" s="391"/>
      <c r="AT243" s="326"/>
      <c r="AU243" s="326"/>
      <c r="AV243" s="326"/>
      <c r="AW243" s="326"/>
      <c r="AX243" s="326"/>
      <c r="AY243" s="326"/>
      <c r="AZ243" s="326"/>
      <c r="BA243" s="326"/>
      <c r="BB243" s="326"/>
      <c r="BC243" s="326"/>
      <c r="BD243" s="326"/>
      <c r="BE243" s="326"/>
      <c r="BF243" s="326"/>
      <c r="BG243" s="326"/>
      <c r="BH243" s="326"/>
      <c r="BI243" s="326"/>
      <c r="BJ243" s="114"/>
    </row>
    <row r="244" spans="1:62" s="327" customFormat="1">
      <c r="A244" s="516"/>
      <c r="B244" s="383">
        <v>231</v>
      </c>
      <c r="C244" s="521"/>
      <c r="D244" s="384"/>
      <c r="E244" s="385"/>
      <c r="F244" s="583"/>
      <c r="G244" s="583"/>
      <c r="H244" s="581"/>
      <c r="I244" s="386"/>
      <c r="J244" s="387"/>
      <c r="K244" s="386"/>
      <c r="L244" s="388" t="str">
        <f t="shared" si="12"/>
        <v/>
      </c>
      <c r="M244" s="389" t="str">
        <f t="shared" si="13"/>
        <v/>
      </c>
      <c r="N244" s="388" t="str">
        <f t="shared" si="14"/>
        <v/>
      </c>
      <c r="O244" s="390">
        <f t="shared" si="15"/>
        <v>0</v>
      </c>
      <c r="P244" s="391"/>
      <c r="Q244" s="386"/>
      <c r="R244" s="392"/>
      <c r="S244" s="393"/>
      <c r="T244" s="392"/>
      <c r="U244" s="392"/>
      <c r="V244" s="391"/>
      <c r="W244" s="386"/>
      <c r="X244" s="391"/>
      <c r="Y244" s="386"/>
      <c r="Z244" s="391"/>
      <c r="AA244" s="386"/>
      <c r="AB244" s="392"/>
      <c r="AC244" s="392"/>
      <c r="AD244" s="392"/>
      <c r="AE244" s="392"/>
      <c r="AF244" s="394"/>
      <c r="AG244" s="395"/>
      <c r="AH244" s="391"/>
      <c r="AI244" s="395"/>
      <c r="AJ244" s="391"/>
      <c r="AK244" s="395"/>
      <c r="AL244" s="396"/>
      <c r="AM244" s="391"/>
      <c r="AN244" s="395"/>
      <c r="AO244" s="396"/>
      <c r="AP244" s="391"/>
      <c r="AQ244" s="395"/>
      <c r="AR244" s="396"/>
      <c r="AS244" s="391"/>
      <c r="AT244" s="326"/>
      <c r="AU244" s="326"/>
      <c r="AV244" s="326"/>
      <c r="AW244" s="326"/>
      <c r="AX244" s="326"/>
      <c r="AY244" s="326"/>
      <c r="AZ244" s="326"/>
      <c r="BA244" s="326"/>
      <c r="BB244" s="326"/>
      <c r="BC244" s="326"/>
      <c r="BD244" s="326"/>
      <c r="BE244" s="326"/>
      <c r="BF244" s="326"/>
      <c r="BG244" s="326"/>
      <c r="BH244" s="326"/>
      <c r="BI244" s="326"/>
      <c r="BJ244" s="114"/>
    </row>
    <row r="245" spans="1:62" s="327" customFormat="1">
      <c r="A245" s="516"/>
      <c r="B245" s="383">
        <v>232</v>
      </c>
      <c r="C245" s="521"/>
      <c r="D245" s="384"/>
      <c r="E245" s="385"/>
      <c r="F245" s="583"/>
      <c r="G245" s="583"/>
      <c r="H245" s="581"/>
      <c r="I245" s="386"/>
      <c r="J245" s="387"/>
      <c r="K245" s="386"/>
      <c r="L245" s="388" t="str">
        <f t="shared" si="12"/>
        <v/>
      </c>
      <c r="M245" s="389" t="str">
        <f t="shared" si="13"/>
        <v/>
      </c>
      <c r="N245" s="388" t="str">
        <f t="shared" si="14"/>
        <v/>
      </c>
      <c r="O245" s="390">
        <f t="shared" si="15"/>
        <v>0</v>
      </c>
      <c r="P245" s="391"/>
      <c r="Q245" s="386"/>
      <c r="R245" s="392"/>
      <c r="S245" s="393"/>
      <c r="T245" s="392"/>
      <c r="U245" s="392"/>
      <c r="V245" s="391"/>
      <c r="W245" s="386"/>
      <c r="X245" s="391"/>
      <c r="Y245" s="386"/>
      <c r="Z245" s="391"/>
      <c r="AA245" s="386"/>
      <c r="AB245" s="392"/>
      <c r="AC245" s="392"/>
      <c r="AD245" s="392"/>
      <c r="AE245" s="392"/>
      <c r="AF245" s="394"/>
      <c r="AG245" s="395"/>
      <c r="AH245" s="391"/>
      <c r="AI245" s="395"/>
      <c r="AJ245" s="391"/>
      <c r="AK245" s="395"/>
      <c r="AL245" s="396"/>
      <c r="AM245" s="391"/>
      <c r="AN245" s="395"/>
      <c r="AO245" s="396"/>
      <c r="AP245" s="391"/>
      <c r="AQ245" s="395"/>
      <c r="AR245" s="396"/>
      <c r="AS245" s="391"/>
      <c r="AT245" s="326"/>
      <c r="AU245" s="326"/>
      <c r="AV245" s="326"/>
      <c r="AW245" s="326"/>
      <c r="AX245" s="326"/>
      <c r="AY245" s="326"/>
      <c r="AZ245" s="326"/>
      <c r="BA245" s="326"/>
      <c r="BB245" s="326"/>
      <c r="BC245" s="326"/>
      <c r="BD245" s="326"/>
      <c r="BE245" s="326"/>
      <c r="BF245" s="326"/>
      <c r="BG245" s="326"/>
      <c r="BH245" s="326"/>
      <c r="BI245" s="326"/>
      <c r="BJ245" s="114"/>
    </row>
    <row r="246" spans="1:62" s="327" customFormat="1">
      <c r="A246" s="516"/>
      <c r="B246" s="383">
        <v>233</v>
      </c>
      <c r="C246" s="521"/>
      <c r="D246" s="384"/>
      <c r="E246" s="385"/>
      <c r="F246" s="583"/>
      <c r="G246" s="583"/>
      <c r="H246" s="581"/>
      <c r="I246" s="386"/>
      <c r="J246" s="387"/>
      <c r="K246" s="386"/>
      <c r="L246" s="388" t="str">
        <f t="shared" si="12"/>
        <v/>
      </c>
      <c r="M246" s="389" t="str">
        <f t="shared" si="13"/>
        <v/>
      </c>
      <c r="N246" s="388" t="str">
        <f t="shared" si="14"/>
        <v/>
      </c>
      <c r="O246" s="390">
        <f t="shared" si="15"/>
        <v>0</v>
      </c>
      <c r="P246" s="391"/>
      <c r="Q246" s="386"/>
      <c r="R246" s="392"/>
      <c r="S246" s="393"/>
      <c r="T246" s="392"/>
      <c r="U246" s="392"/>
      <c r="V246" s="391"/>
      <c r="W246" s="386"/>
      <c r="X246" s="391"/>
      <c r="Y246" s="386"/>
      <c r="Z246" s="391"/>
      <c r="AA246" s="386"/>
      <c r="AB246" s="392"/>
      <c r="AC246" s="392"/>
      <c r="AD246" s="392"/>
      <c r="AE246" s="392"/>
      <c r="AF246" s="394"/>
      <c r="AG246" s="395"/>
      <c r="AH246" s="391"/>
      <c r="AI246" s="395"/>
      <c r="AJ246" s="391"/>
      <c r="AK246" s="395"/>
      <c r="AL246" s="396"/>
      <c r="AM246" s="391"/>
      <c r="AN246" s="395"/>
      <c r="AO246" s="396"/>
      <c r="AP246" s="391"/>
      <c r="AQ246" s="395"/>
      <c r="AR246" s="396"/>
      <c r="AS246" s="391"/>
      <c r="AT246" s="326"/>
      <c r="AU246" s="326"/>
      <c r="AV246" s="326"/>
      <c r="AW246" s="326"/>
      <c r="AX246" s="326"/>
      <c r="AY246" s="326"/>
      <c r="AZ246" s="326"/>
      <c r="BA246" s="326"/>
      <c r="BB246" s="326"/>
      <c r="BC246" s="326"/>
      <c r="BD246" s="326"/>
      <c r="BE246" s="326"/>
      <c r="BF246" s="326"/>
      <c r="BG246" s="326"/>
      <c r="BH246" s="326"/>
      <c r="BI246" s="326"/>
      <c r="BJ246" s="114"/>
    </row>
    <row r="247" spans="1:62" s="327" customFormat="1">
      <c r="A247" s="516"/>
      <c r="B247" s="383">
        <v>234</v>
      </c>
      <c r="C247" s="521"/>
      <c r="D247" s="384"/>
      <c r="E247" s="385"/>
      <c r="F247" s="583"/>
      <c r="G247" s="583"/>
      <c r="H247" s="581"/>
      <c r="I247" s="386"/>
      <c r="J247" s="387"/>
      <c r="K247" s="386"/>
      <c r="L247" s="388" t="str">
        <f t="shared" si="12"/>
        <v/>
      </c>
      <c r="M247" s="389" t="str">
        <f t="shared" si="13"/>
        <v/>
      </c>
      <c r="N247" s="388" t="str">
        <f t="shared" si="14"/>
        <v/>
      </c>
      <c r="O247" s="390">
        <f t="shared" si="15"/>
        <v>0</v>
      </c>
      <c r="P247" s="391"/>
      <c r="Q247" s="386"/>
      <c r="R247" s="392"/>
      <c r="S247" s="393"/>
      <c r="T247" s="392"/>
      <c r="U247" s="392"/>
      <c r="V247" s="391"/>
      <c r="W247" s="386"/>
      <c r="X247" s="391"/>
      <c r="Y247" s="386"/>
      <c r="Z247" s="391"/>
      <c r="AA247" s="386"/>
      <c r="AB247" s="392"/>
      <c r="AC247" s="392"/>
      <c r="AD247" s="392"/>
      <c r="AE247" s="392"/>
      <c r="AF247" s="394"/>
      <c r="AG247" s="395"/>
      <c r="AH247" s="391"/>
      <c r="AI247" s="395"/>
      <c r="AJ247" s="391"/>
      <c r="AK247" s="395"/>
      <c r="AL247" s="396"/>
      <c r="AM247" s="391"/>
      <c r="AN247" s="395"/>
      <c r="AO247" s="396"/>
      <c r="AP247" s="391"/>
      <c r="AQ247" s="395"/>
      <c r="AR247" s="396"/>
      <c r="AS247" s="391"/>
      <c r="AT247" s="326"/>
      <c r="AU247" s="326"/>
      <c r="AV247" s="326"/>
      <c r="AW247" s="326"/>
      <c r="AX247" s="326"/>
      <c r="AY247" s="326"/>
      <c r="AZ247" s="326"/>
      <c r="BA247" s="326"/>
      <c r="BB247" s="326"/>
      <c r="BC247" s="326"/>
      <c r="BD247" s="326"/>
      <c r="BE247" s="326"/>
      <c r="BF247" s="326"/>
      <c r="BG247" s="326"/>
      <c r="BH247" s="326"/>
      <c r="BI247" s="326"/>
      <c r="BJ247" s="114"/>
    </row>
    <row r="248" spans="1:62" s="327" customFormat="1">
      <c r="A248" s="516"/>
      <c r="B248" s="383">
        <v>235</v>
      </c>
      <c r="C248" s="521"/>
      <c r="D248" s="384"/>
      <c r="E248" s="385"/>
      <c r="F248" s="583"/>
      <c r="G248" s="583"/>
      <c r="H248" s="581"/>
      <c r="I248" s="386"/>
      <c r="J248" s="387"/>
      <c r="K248" s="386"/>
      <c r="L248" s="388" t="str">
        <f t="shared" si="12"/>
        <v/>
      </c>
      <c r="M248" s="389" t="str">
        <f t="shared" si="13"/>
        <v/>
      </c>
      <c r="N248" s="388" t="str">
        <f t="shared" si="14"/>
        <v/>
      </c>
      <c r="O248" s="390">
        <f t="shared" si="15"/>
        <v>0</v>
      </c>
      <c r="P248" s="391"/>
      <c r="Q248" s="386"/>
      <c r="R248" s="392"/>
      <c r="S248" s="393"/>
      <c r="T248" s="392"/>
      <c r="U248" s="392"/>
      <c r="V248" s="391"/>
      <c r="W248" s="386"/>
      <c r="X248" s="391"/>
      <c r="Y248" s="386"/>
      <c r="Z248" s="391"/>
      <c r="AA248" s="386"/>
      <c r="AB248" s="392"/>
      <c r="AC248" s="392"/>
      <c r="AD248" s="392"/>
      <c r="AE248" s="392"/>
      <c r="AF248" s="394"/>
      <c r="AG248" s="395"/>
      <c r="AH248" s="391"/>
      <c r="AI248" s="395"/>
      <c r="AJ248" s="391"/>
      <c r="AK248" s="395"/>
      <c r="AL248" s="396"/>
      <c r="AM248" s="391"/>
      <c r="AN248" s="395"/>
      <c r="AO248" s="396"/>
      <c r="AP248" s="391"/>
      <c r="AQ248" s="395"/>
      <c r="AR248" s="396"/>
      <c r="AS248" s="391"/>
      <c r="AT248" s="326"/>
      <c r="AU248" s="326"/>
      <c r="AV248" s="326"/>
      <c r="AW248" s="326"/>
      <c r="AX248" s="326"/>
      <c r="AY248" s="326"/>
      <c r="AZ248" s="326"/>
      <c r="BA248" s="326"/>
      <c r="BB248" s="326"/>
      <c r="BC248" s="326"/>
      <c r="BD248" s="326"/>
      <c r="BE248" s="326"/>
      <c r="BF248" s="326"/>
      <c r="BG248" s="326"/>
      <c r="BH248" s="326"/>
      <c r="BI248" s="326"/>
      <c r="BJ248" s="114"/>
    </row>
    <row r="249" spans="1:62" s="327" customFormat="1">
      <c r="A249" s="516"/>
      <c r="B249" s="383">
        <v>236</v>
      </c>
      <c r="C249" s="521"/>
      <c r="D249" s="384"/>
      <c r="E249" s="385"/>
      <c r="F249" s="583"/>
      <c r="G249" s="583"/>
      <c r="H249" s="581"/>
      <c r="I249" s="386"/>
      <c r="J249" s="387"/>
      <c r="K249" s="386"/>
      <c r="L249" s="388" t="str">
        <f t="shared" si="12"/>
        <v/>
      </c>
      <c r="M249" s="389" t="str">
        <f t="shared" si="13"/>
        <v/>
      </c>
      <c r="N249" s="388" t="str">
        <f t="shared" si="14"/>
        <v/>
      </c>
      <c r="O249" s="390">
        <f t="shared" si="15"/>
        <v>0</v>
      </c>
      <c r="P249" s="391"/>
      <c r="Q249" s="386"/>
      <c r="R249" s="392"/>
      <c r="S249" s="393"/>
      <c r="T249" s="392"/>
      <c r="U249" s="392"/>
      <c r="V249" s="391"/>
      <c r="W249" s="386"/>
      <c r="X249" s="391"/>
      <c r="Y249" s="386"/>
      <c r="Z249" s="391"/>
      <c r="AA249" s="386"/>
      <c r="AB249" s="392"/>
      <c r="AC249" s="392"/>
      <c r="AD249" s="392"/>
      <c r="AE249" s="392"/>
      <c r="AF249" s="394"/>
      <c r="AG249" s="395"/>
      <c r="AH249" s="391"/>
      <c r="AI249" s="395"/>
      <c r="AJ249" s="391"/>
      <c r="AK249" s="395"/>
      <c r="AL249" s="396"/>
      <c r="AM249" s="391"/>
      <c r="AN249" s="395"/>
      <c r="AO249" s="396"/>
      <c r="AP249" s="391"/>
      <c r="AQ249" s="395"/>
      <c r="AR249" s="396"/>
      <c r="AS249" s="391"/>
      <c r="AT249" s="326"/>
      <c r="AU249" s="326"/>
      <c r="AV249" s="326"/>
      <c r="AW249" s="326"/>
      <c r="AX249" s="326"/>
      <c r="AY249" s="326"/>
      <c r="AZ249" s="326"/>
      <c r="BA249" s="326"/>
      <c r="BB249" s="326"/>
      <c r="BC249" s="326"/>
      <c r="BD249" s="326"/>
      <c r="BE249" s="326"/>
      <c r="BF249" s="326"/>
      <c r="BG249" s="326"/>
      <c r="BH249" s="326"/>
      <c r="BI249" s="326"/>
      <c r="BJ249" s="114"/>
    </row>
    <row r="250" spans="1:62" s="327" customFormat="1">
      <c r="A250" s="516"/>
      <c r="B250" s="383">
        <v>237</v>
      </c>
      <c r="C250" s="521"/>
      <c r="D250" s="384"/>
      <c r="E250" s="385"/>
      <c r="F250" s="583"/>
      <c r="G250" s="583"/>
      <c r="H250" s="581"/>
      <c r="I250" s="386"/>
      <c r="J250" s="387"/>
      <c r="K250" s="386"/>
      <c r="L250" s="388" t="str">
        <f t="shared" si="12"/>
        <v/>
      </c>
      <c r="M250" s="389" t="str">
        <f t="shared" si="13"/>
        <v/>
      </c>
      <c r="N250" s="388" t="str">
        <f t="shared" si="14"/>
        <v/>
      </c>
      <c r="O250" s="390">
        <f t="shared" si="15"/>
        <v>0</v>
      </c>
      <c r="P250" s="391"/>
      <c r="Q250" s="386"/>
      <c r="R250" s="392"/>
      <c r="S250" s="393"/>
      <c r="T250" s="392"/>
      <c r="U250" s="392"/>
      <c r="V250" s="391"/>
      <c r="W250" s="386"/>
      <c r="X250" s="391"/>
      <c r="Y250" s="386"/>
      <c r="Z250" s="391"/>
      <c r="AA250" s="386"/>
      <c r="AB250" s="392"/>
      <c r="AC250" s="392"/>
      <c r="AD250" s="392"/>
      <c r="AE250" s="392"/>
      <c r="AF250" s="394"/>
      <c r="AG250" s="395"/>
      <c r="AH250" s="391"/>
      <c r="AI250" s="395"/>
      <c r="AJ250" s="391"/>
      <c r="AK250" s="395"/>
      <c r="AL250" s="396"/>
      <c r="AM250" s="391"/>
      <c r="AN250" s="395"/>
      <c r="AO250" s="396"/>
      <c r="AP250" s="391"/>
      <c r="AQ250" s="395"/>
      <c r="AR250" s="396"/>
      <c r="AS250" s="391"/>
      <c r="AT250" s="326"/>
      <c r="AU250" s="326"/>
      <c r="AV250" s="326"/>
      <c r="AW250" s="326"/>
      <c r="AX250" s="326"/>
      <c r="AY250" s="326"/>
      <c r="AZ250" s="326"/>
      <c r="BA250" s="326"/>
      <c r="BB250" s="326"/>
      <c r="BC250" s="326"/>
      <c r="BD250" s="326"/>
      <c r="BE250" s="326"/>
      <c r="BF250" s="326"/>
      <c r="BG250" s="326"/>
      <c r="BH250" s="326"/>
      <c r="BI250" s="326"/>
      <c r="BJ250" s="114"/>
    </row>
    <row r="251" spans="1:62" s="327" customFormat="1">
      <c r="A251" s="516"/>
      <c r="B251" s="383">
        <v>238</v>
      </c>
      <c r="C251" s="521"/>
      <c r="D251" s="384"/>
      <c r="E251" s="385"/>
      <c r="F251" s="583"/>
      <c r="G251" s="583"/>
      <c r="H251" s="581"/>
      <c r="I251" s="386"/>
      <c r="J251" s="387"/>
      <c r="K251" s="386"/>
      <c r="L251" s="388" t="str">
        <f t="shared" si="12"/>
        <v/>
      </c>
      <c r="M251" s="389" t="str">
        <f t="shared" si="13"/>
        <v/>
      </c>
      <c r="N251" s="388" t="str">
        <f t="shared" si="14"/>
        <v/>
      </c>
      <c r="O251" s="390">
        <f t="shared" si="15"/>
        <v>0</v>
      </c>
      <c r="P251" s="391"/>
      <c r="Q251" s="386"/>
      <c r="R251" s="392"/>
      <c r="S251" s="393"/>
      <c r="T251" s="392"/>
      <c r="U251" s="392"/>
      <c r="V251" s="391"/>
      <c r="W251" s="386"/>
      <c r="X251" s="391"/>
      <c r="Y251" s="386"/>
      <c r="Z251" s="391"/>
      <c r="AA251" s="386"/>
      <c r="AB251" s="392"/>
      <c r="AC251" s="392"/>
      <c r="AD251" s="392"/>
      <c r="AE251" s="392"/>
      <c r="AF251" s="394"/>
      <c r="AG251" s="395"/>
      <c r="AH251" s="391"/>
      <c r="AI251" s="395"/>
      <c r="AJ251" s="391"/>
      <c r="AK251" s="395"/>
      <c r="AL251" s="396"/>
      <c r="AM251" s="391"/>
      <c r="AN251" s="395"/>
      <c r="AO251" s="396"/>
      <c r="AP251" s="391"/>
      <c r="AQ251" s="395"/>
      <c r="AR251" s="396"/>
      <c r="AS251" s="391"/>
      <c r="AT251" s="326"/>
      <c r="AU251" s="326"/>
      <c r="AV251" s="326"/>
      <c r="AW251" s="326"/>
      <c r="AX251" s="326"/>
      <c r="AY251" s="326"/>
      <c r="AZ251" s="326"/>
      <c r="BA251" s="326"/>
      <c r="BB251" s="326"/>
      <c r="BC251" s="326"/>
      <c r="BD251" s="326"/>
      <c r="BE251" s="326"/>
      <c r="BF251" s="326"/>
      <c r="BG251" s="326"/>
      <c r="BH251" s="326"/>
      <c r="BI251" s="326"/>
      <c r="BJ251" s="114"/>
    </row>
    <row r="252" spans="1:62" s="327" customFormat="1">
      <c r="A252" s="516"/>
      <c r="B252" s="383">
        <v>239</v>
      </c>
      <c r="C252" s="521"/>
      <c r="D252" s="384"/>
      <c r="E252" s="385"/>
      <c r="F252" s="583"/>
      <c r="G252" s="583"/>
      <c r="H252" s="581"/>
      <c r="I252" s="386"/>
      <c r="J252" s="387"/>
      <c r="K252" s="386"/>
      <c r="L252" s="388" t="str">
        <f t="shared" si="12"/>
        <v/>
      </c>
      <c r="M252" s="389" t="str">
        <f t="shared" si="13"/>
        <v/>
      </c>
      <c r="N252" s="388" t="str">
        <f t="shared" si="14"/>
        <v/>
      </c>
      <c r="O252" s="390">
        <f t="shared" si="15"/>
        <v>0</v>
      </c>
      <c r="P252" s="391"/>
      <c r="Q252" s="386"/>
      <c r="R252" s="392"/>
      <c r="S252" s="393"/>
      <c r="T252" s="392"/>
      <c r="U252" s="392"/>
      <c r="V252" s="391"/>
      <c r="W252" s="386"/>
      <c r="X252" s="391"/>
      <c r="Y252" s="386"/>
      <c r="Z252" s="391"/>
      <c r="AA252" s="386"/>
      <c r="AB252" s="392"/>
      <c r="AC252" s="392"/>
      <c r="AD252" s="392"/>
      <c r="AE252" s="392"/>
      <c r="AF252" s="394"/>
      <c r="AG252" s="395"/>
      <c r="AH252" s="391"/>
      <c r="AI252" s="395"/>
      <c r="AJ252" s="391"/>
      <c r="AK252" s="395"/>
      <c r="AL252" s="396"/>
      <c r="AM252" s="391"/>
      <c r="AN252" s="395"/>
      <c r="AO252" s="396"/>
      <c r="AP252" s="391"/>
      <c r="AQ252" s="395"/>
      <c r="AR252" s="396"/>
      <c r="AS252" s="391"/>
      <c r="AT252" s="326"/>
      <c r="AU252" s="326"/>
      <c r="AV252" s="326"/>
      <c r="AW252" s="326"/>
      <c r="AX252" s="326"/>
      <c r="AY252" s="326"/>
      <c r="AZ252" s="326"/>
      <c r="BA252" s="326"/>
      <c r="BB252" s="326"/>
      <c r="BC252" s="326"/>
      <c r="BD252" s="326"/>
      <c r="BE252" s="326"/>
      <c r="BF252" s="326"/>
      <c r="BG252" s="326"/>
      <c r="BH252" s="326"/>
      <c r="BI252" s="326"/>
      <c r="BJ252" s="114"/>
    </row>
    <row r="253" spans="1:62" s="327" customFormat="1">
      <c r="A253" s="516"/>
      <c r="B253" s="383">
        <v>240</v>
      </c>
      <c r="C253" s="521"/>
      <c r="D253" s="384"/>
      <c r="E253" s="385"/>
      <c r="F253" s="583"/>
      <c r="G253" s="583"/>
      <c r="H253" s="581"/>
      <c r="I253" s="386"/>
      <c r="J253" s="387"/>
      <c r="K253" s="386"/>
      <c r="L253" s="388" t="str">
        <f t="shared" si="12"/>
        <v/>
      </c>
      <c r="M253" s="389" t="str">
        <f t="shared" si="13"/>
        <v/>
      </c>
      <c r="N253" s="388" t="str">
        <f t="shared" si="14"/>
        <v/>
      </c>
      <c r="O253" s="390">
        <f t="shared" si="15"/>
        <v>0</v>
      </c>
      <c r="P253" s="391"/>
      <c r="Q253" s="386"/>
      <c r="R253" s="392"/>
      <c r="S253" s="393"/>
      <c r="T253" s="392"/>
      <c r="U253" s="392"/>
      <c r="V253" s="391"/>
      <c r="W253" s="386"/>
      <c r="X253" s="391"/>
      <c r="Y253" s="386"/>
      <c r="Z253" s="391"/>
      <c r="AA253" s="386"/>
      <c r="AB253" s="392"/>
      <c r="AC253" s="392"/>
      <c r="AD253" s="392"/>
      <c r="AE253" s="392"/>
      <c r="AF253" s="394"/>
      <c r="AG253" s="395"/>
      <c r="AH253" s="391"/>
      <c r="AI253" s="395"/>
      <c r="AJ253" s="391"/>
      <c r="AK253" s="395"/>
      <c r="AL253" s="396"/>
      <c r="AM253" s="391"/>
      <c r="AN253" s="395"/>
      <c r="AO253" s="396"/>
      <c r="AP253" s="391"/>
      <c r="AQ253" s="395"/>
      <c r="AR253" s="396"/>
      <c r="AS253" s="391"/>
      <c r="AT253" s="326"/>
      <c r="AU253" s="326"/>
      <c r="AV253" s="326"/>
      <c r="AW253" s="326"/>
      <c r="AX253" s="326"/>
      <c r="AY253" s="326"/>
      <c r="AZ253" s="326"/>
      <c r="BA253" s="326"/>
      <c r="BB253" s="326"/>
      <c r="BC253" s="326"/>
      <c r="BD253" s="326"/>
      <c r="BE253" s="326"/>
      <c r="BF253" s="326"/>
      <c r="BG253" s="326"/>
      <c r="BH253" s="326"/>
      <c r="BI253" s="326"/>
      <c r="BJ253" s="114"/>
    </row>
    <row r="254" spans="1:62" s="327" customFormat="1">
      <c r="A254" s="516"/>
      <c r="B254" s="383">
        <v>241</v>
      </c>
      <c r="C254" s="521"/>
      <c r="D254" s="384"/>
      <c r="E254" s="385"/>
      <c r="F254" s="583"/>
      <c r="G254" s="583"/>
      <c r="H254" s="581"/>
      <c r="I254" s="386"/>
      <c r="J254" s="387"/>
      <c r="K254" s="386"/>
      <c r="L254" s="388" t="str">
        <f t="shared" si="12"/>
        <v/>
      </c>
      <c r="M254" s="389" t="str">
        <f t="shared" si="13"/>
        <v/>
      </c>
      <c r="N254" s="388" t="str">
        <f t="shared" si="14"/>
        <v/>
      </c>
      <c r="O254" s="390">
        <f t="shared" si="15"/>
        <v>0</v>
      </c>
      <c r="P254" s="391"/>
      <c r="Q254" s="386"/>
      <c r="R254" s="392"/>
      <c r="S254" s="393"/>
      <c r="T254" s="392"/>
      <c r="U254" s="392"/>
      <c r="V254" s="391"/>
      <c r="W254" s="386"/>
      <c r="X254" s="391"/>
      <c r="Y254" s="386"/>
      <c r="Z254" s="391"/>
      <c r="AA254" s="386"/>
      <c r="AB254" s="392"/>
      <c r="AC254" s="392"/>
      <c r="AD254" s="392"/>
      <c r="AE254" s="392"/>
      <c r="AF254" s="394"/>
      <c r="AG254" s="395"/>
      <c r="AH254" s="391"/>
      <c r="AI254" s="395"/>
      <c r="AJ254" s="391"/>
      <c r="AK254" s="395"/>
      <c r="AL254" s="396"/>
      <c r="AM254" s="391"/>
      <c r="AN254" s="395"/>
      <c r="AO254" s="396"/>
      <c r="AP254" s="391"/>
      <c r="AQ254" s="395"/>
      <c r="AR254" s="396"/>
      <c r="AS254" s="391"/>
      <c r="AT254" s="326"/>
      <c r="AU254" s="326"/>
      <c r="AV254" s="326"/>
      <c r="AW254" s="326"/>
      <c r="AX254" s="326"/>
      <c r="AY254" s="326"/>
      <c r="AZ254" s="326"/>
      <c r="BA254" s="326"/>
      <c r="BB254" s="326"/>
      <c r="BC254" s="326"/>
      <c r="BD254" s="326"/>
      <c r="BE254" s="326"/>
      <c r="BF254" s="326"/>
      <c r="BG254" s="326"/>
      <c r="BH254" s="326"/>
      <c r="BI254" s="326"/>
      <c r="BJ254" s="114"/>
    </row>
    <row r="255" spans="1:62" s="327" customFormat="1">
      <c r="A255" s="516"/>
      <c r="B255" s="383">
        <v>242</v>
      </c>
      <c r="C255" s="521"/>
      <c r="D255" s="384"/>
      <c r="E255" s="385"/>
      <c r="F255" s="583"/>
      <c r="G255" s="583"/>
      <c r="H255" s="581"/>
      <c r="I255" s="386"/>
      <c r="J255" s="387"/>
      <c r="K255" s="386"/>
      <c r="L255" s="388" t="str">
        <f t="shared" si="12"/>
        <v/>
      </c>
      <c r="M255" s="389" t="str">
        <f t="shared" si="13"/>
        <v/>
      </c>
      <c r="N255" s="388" t="str">
        <f t="shared" si="14"/>
        <v/>
      </c>
      <c r="O255" s="390">
        <f t="shared" si="15"/>
        <v>0</v>
      </c>
      <c r="P255" s="391"/>
      <c r="Q255" s="386"/>
      <c r="R255" s="392"/>
      <c r="S255" s="393"/>
      <c r="T255" s="392"/>
      <c r="U255" s="392"/>
      <c r="V255" s="391"/>
      <c r="W255" s="386"/>
      <c r="X255" s="391"/>
      <c r="Y255" s="386"/>
      <c r="Z255" s="391"/>
      <c r="AA255" s="386"/>
      <c r="AB255" s="392"/>
      <c r="AC255" s="392"/>
      <c r="AD255" s="392"/>
      <c r="AE255" s="392"/>
      <c r="AF255" s="394"/>
      <c r="AG255" s="395"/>
      <c r="AH255" s="391"/>
      <c r="AI255" s="395"/>
      <c r="AJ255" s="391"/>
      <c r="AK255" s="395"/>
      <c r="AL255" s="396"/>
      <c r="AM255" s="391"/>
      <c r="AN255" s="395"/>
      <c r="AO255" s="396"/>
      <c r="AP255" s="391"/>
      <c r="AQ255" s="395"/>
      <c r="AR255" s="396"/>
      <c r="AS255" s="391"/>
      <c r="AT255" s="326"/>
      <c r="AU255" s="326"/>
      <c r="AV255" s="326"/>
      <c r="AW255" s="326"/>
      <c r="AX255" s="326"/>
      <c r="AY255" s="326"/>
      <c r="AZ255" s="326"/>
      <c r="BA255" s="326"/>
      <c r="BB255" s="326"/>
      <c r="BC255" s="326"/>
      <c r="BD255" s="326"/>
      <c r="BE255" s="326"/>
      <c r="BF255" s="326"/>
      <c r="BG255" s="326"/>
      <c r="BH255" s="326"/>
      <c r="BI255" s="326"/>
      <c r="BJ255" s="114"/>
    </row>
    <row r="256" spans="1:62" s="327" customFormat="1">
      <c r="A256" s="516"/>
      <c r="B256" s="383">
        <v>243</v>
      </c>
      <c r="C256" s="521"/>
      <c r="D256" s="384"/>
      <c r="E256" s="385"/>
      <c r="F256" s="583"/>
      <c r="G256" s="583"/>
      <c r="H256" s="581"/>
      <c r="I256" s="386"/>
      <c r="J256" s="387"/>
      <c r="K256" s="386"/>
      <c r="L256" s="388" t="str">
        <f t="shared" si="12"/>
        <v/>
      </c>
      <c r="M256" s="389" t="str">
        <f t="shared" si="13"/>
        <v/>
      </c>
      <c r="N256" s="388" t="str">
        <f t="shared" si="14"/>
        <v/>
      </c>
      <c r="O256" s="390">
        <f t="shared" si="15"/>
        <v>0</v>
      </c>
      <c r="P256" s="391"/>
      <c r="Q256" s="386"/>
      <c r="R256" s="392"/>
      <c r="S256" s="393"/>
      <c r="T256" s="392"/>
      <c r="U256" s="392"/>
      <c r="V256" s="391"/>
      <c r="W256" s="386"/>
      <c r="X256" s="391"/>
      <c r="Y256" s="386"/>
      <c r="Z256" s="391"/>
      <c r="AA256" s="386"/>
      <c r="AB256" s="392"/>
      <c r="AC256" s="392"/>
      <c r="AD256" s="392"/>
      <c r="AE256" s="392"/>
      <c r="AF256" s="394"/>
      <c r="AG256" s="395"/>
      <c r="AH256" s="391"/>
      <c r="AI256" s="395"/>
      <c r="AJ256" s="391"/>
      <c r="AK256" s="395"/>
      <c r="AL256" s="396"/>
      <c r="AM256" s="391"/>
      <c r="AN256" s="395"/>
      <c r="AO256" s="396"/>
      <c r="AP256" s="391"/>
      <c r="AQ256" s="395"/>
      <c r="AR256" s="396"/>
      <c r="AS256" s="391"/>
      <c r="AT256" s="326"/>
      <c r="AU256" s="326"/>
      <c r="AV256" s="326"/>
      <c r="AW256" s="326"/>
      <c r="AX256" s="326"/>
      <c r="AY256" s="326"/>
      <c r="AZ256" s="326"/>
      <c r="BA256" s="326"/>
      <c r="BB256" s="326"/>
      <c r="BC256" s="326"/>
      <c r="BD256" s="326"/>
      <c r="BE256" s="326"/>
      <c r="BF256" s="326"/>
      <c r="BG256" s="326"/>
      <c r="BH256" s="326"/>
      <c r="BI256" s="326"/>
      <c r="BJ256" s="114"/>
    </row>
    <row r="257" spans="1:62" s="327" customFormat="1">
      <c r="A257" s="516"/>
      <c r="B257" s="383">
        <v>244</v>
      </c>
      <c r="C257" s="521"/>
      <c r="D257" s="384"/>
      <c r="E257" s="385"/>
      <c r="F257" s="583"/>
      <c r="G257" s="583"/>
      <c r="H257" s="581"/>
      <c r="I257" s="386"/>
      <c r="J257" s="387"/>
      <c r="K257" s="386"/>
      <c r="L257" s="388" t="str">
        <f t="shared" si="12"/>
        <v/>
      </c>
      <c r="M257" s="389" t="str">
        <f t="shared" si="13"/>
        <v/>
      </c>
      <c r="N257" s="388" t="str">
        <f t="shared" si="14"/>
        <v/>
      </c>
      <c r="O257" s="390">
        <f t="shared" si="15"/>
        <v>0</v>
      </c>
      <c r="P257" s="391"/>
      <c r="Q257" s="386"/>
      <c r="R257" s="392"/>
      <c r="S257" s="393"/>
      <c r="T257" s="392"/>
      <c r="U257" s="392"/>
      <c r="V257" s="391"/>
      <c r="W257" s="386"/>
      <c r="X257" s="391"/>
      <c r="Y257" s="386"/>
      <c r="Z257" s="391"/>
      <c r="AA257" s="386"/>
      <c r="AB257" s="392"/>
      <c r="AC257" s="392"/>
      <c r="AD257" s="392"/>
      <c r="AE257" s="392"/>
      <c r="AF257" s="394"/>
      <c r="AG257" s="395"/>
      <c r="AH257" s="391"/>
      <c r="AI257" s="395"/>
      <c r="AJ257" s="391"/>
      <c r="AK257" s="395"/>
      <c r="AL257" s="396"/>
      <c r="AM257" s="391"/>
      <c r="AN257" s="395"/>
      <c r="AO257" s="396"/>
      <c r="AP257" s="391"/>
      <c r="AQ257" s="395"/>
      <c r="AR257" s="396"/>
      <c r="AS257" s="391"/>
      <c r="AT257" s="326"/>
      <c r="AU257" s="326"/>
      <c r="AV257" s="326"/>
      <c r="AW257" s="326"/>
      <c r="AX257" s="326"/>
      <c r="AY257" s="326"/>
      <c r="AZ257" s="326"/>
      <c r="BA257" s="326"/>
      <c r="BB257" s="326"/>
      <c r="BC257" s="326"/>
      <c r="BD257" s="326"/>
      <c r="BE257" s="326"/>
      <c r="BF257" s="326"/>
      <c r="BG257" s="326"/>
      <c r="BH257" s="326"/>
      <c r="BI257" s="326"/>
      <c r="BJ257" s="114"/>
    </row>
    <row r="258" spans="1:62" s="327" customFormat="1">
      <c r="A258" s="516"/>
      <c r="B258" s="383">
        <v>245</v>
      </c>
      <c r="C258" s="521"/>
      <c r="D258" s="384"/>
      <c r="E258" s="385"/>
      <c r="F258" s="583"/>
      <c r="G258" s="583"/>
      <c r="H258" s="581"/>
      <c r="I258" s="386"/>
      <c r="J258" s="387"/>
      <c r="K258" s="386"/>
      <c r="L258" s="388" t="str">
        <f t="shared" si="12"/>
        <v/>
      </c>
      <c r="M258" s="389" t="str">
        <f t="shared" si="13"/>
        <v/>
      </c>
      <c r="N258" s="388" t="str">
        <f t="shared" si="14"/>
        <v/>
      </c>
      <c r="O258" s="390">
        <f t="shared" si="15"/>
        <v>0</v>
      </c>
      <c r="P258" s="391"/>
      <c r="Q258" s="386"/>
      <c r="R258" s="392"/>
      <c r="S258" s="393"/>
      <c r="T258" s="392"/>
      <c r="U258" s="392"/>
      <c r="V258" s="391"/>
      <c r="W258" s="386"/>
      <c r="X258" s="391"/>
      <c r="Y258" s="386"/>
      <c r="Z258" s="391"/>
      <c r="AA258" s="386"/>
      <c r="AB258" s="392"/>
      <c r="AC258" s="392"/>
      <c r="AD258" s="392"/>
      <c r="AE258" s="392"/>
      <c r="AF258" s="394"/>
      <c r="AG258" s="395"/>
      <c r="AH258" s="391"/>
      <c r="AI258" s="395"/>
      <c r="AJ258" s="391"/>
      <c r="AK258" s="395"/>
      <c r="AL258" s="396"/>
      <c r="AM258" s="391"/>
      <c r="AN258" s="395"/>
      <c r="AO258" s="396"/>
      <c r="AP258" s="391"/>
      <c r="AQ258" s="395"/>
      <c r="AR258" s="396"/>
      <c r="AS258" s="391"/>
      <c r="AT258" s="326"/>
      <c r="AU258" s="326"/>
      <c r="AV258" s="326"/>
      <c r="AW258" s="326"/>
      <c r="AX258" s="326"/>
      <c r="AY258" s="326"/>
      <c r="AZ258" s="326"/>
      <c r="BA258" s="326"/>
      <c r="BB258" s="326"/>
      <c r="BC258" s="326"/>
      <c r="BD258" s="326"/>
      <c r="BE258" s="326"/>
      <c r="BF258" s="326"/>
      <c r="BG258" s="326"/>
      <c r="BH258" s="326"/>
      <c r="BI258" s="326"/>
      <c r="BJ258" s="114"/>
    </row>
    <row r="259" spans="1:62" s="327" customFormat="1">
      <c r="A259" s="516"/>
      <c r="B259" s="383">
        <v>246</v>
      </c>
      <c r="C259" s="521"/>
      <c r="D259" s="384"/>
      <c r="E259" s="385"/>
      <c r="F259" s="583"/>
      <c r="G259" s="583"/>
      <c r="H259" s="581"/>
      <c r="I259" s="386"/>
      <c r="J259" s="387"/>
      <c r="K259" s="386"/>
      <c r="L259" s="388" t="str">
        <f t="shared" si="12"/>
        <v/>
      </c>
      <c r="M259" s="389" t="str">
        <f t="shared" si="13"/>
        <v/>
      </c>
      <c r="N259" s="388" t="str">
        <f t="shared" si="14"/>
        <v/>
      </c>
      <c r="O259" s="390">
        <f t="shared" si="15"/>
        <v>0</v>
      </c>
      <c r="P259" s="391"/>
      <c r="Q259" s="386"/>
      <c r="R259" s="392"/>
      <c r="S259" s="393"/>
      <c r="T259" s="392"/>
      <c r="U259" s="392"/>
      <c r="V259" s="391"/>
      <c r="W259" s="386"/>
      <c r="X259" s="391"/>
      <c r="Y259" s="386"/>
      <c r="Z259" s="391"/>
      <c r="AA259" s="386"/>
      <c r="AB259" s="392"/>
      <c r="AC259" s="392"/>
      <c r="AD259" s="392"/>
      <c r="AE259" s="392"/>
      <c r="AF259" s="394"/>
      <c r="AG259" s="395"/>
      <c r="AH259" s="391"/>
      <c r="AI259" s="395"/>
      <c r="AJ259" s="391"/>
      <c r="AK259" s="395"/>
      <c r="AL259" s="396"/>
      <c r="AM259" s="391"/>
      <c r="AN259" s="395"/>
      <c r="AO259" s="396"/>
      <c r="AP259" s="391"/>
      <c r="AQ259" s="395"/>
      <c r="AR259" s="396"/>
      <c r="AS259" s="391"/>
      <c r="AT259" s="326"/>
      <c r="AU259" s="326"/>
      <c r="AV259" s="326"/>
      <c r="AW259" s="326"/>
      <c r="AX259" s="326"/>
      <c r="AY259" s="326"/>
      <c r="AZ259" s="326"/>
      <c r="BA259" s="326"/>
      <c r="BB259" s="326"/>
      <c r="BC259" s="326"/>
      <c r="BD259" s="326"/>
      <c r="BE259" s="326"/>
      <c r="BF259" s="326"/>
      <c r="BG259" s="326"/>
      <c r="BH259" s="326"/>
      <c r="BI259" s="326"/>
      <c r="BJ259" s="114"/>
    </row>
    <row r="260" spans="1:62" s="327" customFormat="1">
      <c r="A260" s="516"/>
      <c r="B260" s="383">
        <v>247</v>
      </c>
      <c r="C260" s="521"/>
      <c r="D260" s="384"/>
      <c r="E260" s="385"/>
      <c r="F260" s="583"/>
      <c r="G260" s="583"/>
      <c r="H260" s="581"/>
      <c r="I260" s="386"/>
      <c r="J260" s="387"/>
      <c r="K260" s="386"/>
      <c r="L260" s="388" t="str">
        <f t="shared" si="12"/>
        <v/>
      </c>
      <c r="M260" s="389" t="str">
        <f t="shared" si="13"/>
        <v/>
      </c>
      <c r="N260" s="388" t="str">
        <f t="shared" si="14"/>
        <v/>
      </c>
      <c r="O260" s="390">
        <f t="shared" si="15"/>
        <v>0</v>
      </c>
      <c r="P260" s="391"/>
      <c r="Q260" s="386"/>
      <c r="R260" s="392"/>
      <c r="S260" s="393"/>
      <c r="T260" s="392"/>
      <c r="U260" s="392"/>
      <c r="V260" s="391"/>
      <c r="W260" s="386"/>
      <c r="X260" s="391"/>
      <c r="Y260" s="386"/>
      <c r="Z260" s="391"/>
      <c r="AA260" s="386"/>
      <c r="AB260" s="392"/>
      <c r="AC260" s="392"/>
      <c r="AD260" s="392"/>
      <c r="AE260" s="392"/>
      <c r="AF260" s="394"/>
      <c r="AG260" s="395"/>
      <c r="AH260" s="391"/>
      <c r="AI260" s="395"/>
      <c r="AJ260" s="391"/>
      <c r="AK260" s="395"/>
      <c r="AL260" s="396"/>
      <c r="AM260" s="391"/>
      <c r="AN260" s="395"/>
      <c r="AO260" s="396"/>
      <c r="AP260" s="391"/>
      <c r="AQ260" s="395"/>
      <c r="AR260" s="396"/>
      <c r="AS260" s="391"/>
      <c r="AT260" s="326"/>
      <c r="AU260" s="326"/>
      <c r="AV260" s="326"/>
      <c r="AW260" s="326"/>
      <c r="AX260" s="326"/>
      <c r="AY260" s="326"/>
      <c r="AZ260" s="326"/>
      <c r="BA260" s="326"/>
      <c r="BB260" s="326"/>
      <c r="BC260" s="326"/>
      <c r="BD260" s="326"/>
      <c r="BE260" s="326"/>
      <c r="BF260" s="326"/>
      <c r="BG260" s="326"/>
      <c r="BH260" s="326"/>
      <c r="BI260" s="326"/>
      <c r="BJ260" s="114"/>
    </row>
    <row r="261" spans="1:62" s="327" customFormat="1">
      <c r="A261" s="516"/>
      <c r="B261" s="383">
        <v>248</v>
      </c>
      <c r="C261" s="521"/>
      <c r="D261" s="384"/>
      <c r="E261" s="385"/>
      <c r="F261" s="583"/>
      <c r="G261" s="583"/>
      <c r="H261" s="581"/>
      <c r="I261" s="386"/>
      <c r="J261" s="387"/>
      <c r="K261" s="386"/>
      <c r="L261" s="388" t="str">
        <f t="shared" si="12"/>
        <v/>
      </c>
      <c r="M261" s="389" t="str">
        <f t="shared" si="13"/>
        <v/>
      </c>
      <c r="N261" s="388" t="str">
        <f t="shared" si="14"/>
        <v/>
      </c>
      <c r="O261" s="390">
        <f t="shared" si="15"/>
        <v>0</v>
      </c>
      <c r="P261" s="391"/>
      <c r="Q261" s="386"/>
      <c r="R261" s="392"/>
      <c r="S261" s="393"/>
      <c r="T261" s="392"/>
      <c r="U261" s="392"/>
      <c r="V261" s="391"/>
      <c r="W261" s="386"/>
      <c r="X261" s="391"/>
      <c r="Y261" s="386"/>
      <c r="Z261" s="391"/>
      <c r="AA261" s="386"/>
      <c r="AB261" s="392"/>
      <c r="AC261" s="392"/>
      <c r="AD261" s="392"/>
      <c r="AE261" s="392"/>
      <c r="AF261" s="394"/>
      <c r="AG261" s="395"/>
      <c r="AH261" s="391"/>
      <c r="AI261" s="395"/>
      <c r="AJ261" s="391"/>
      <c r="AK261" s="395"/>
      <c r="AL261" s="396"/>
      <c r="AM261" s="391"/>
      <c r="AN261" s="395"/>
      <c r="AO261" s="396"/>
      <c r="AP261" s="391"/>
      <c r="AQ261" s="395"/>
      <c r="AR261" s="396"/>
      <c r="AS261" s="391"/>
      <c r="AT261" s="326"/>
      <c r="AU261" s="326"/>
      <c r="AV261" s="326"/>
      <c r="AW261" s="326"/>
      <c r="AX261" s="326"/>
      <c r="AY261" s="326"/>
      <c r="AZ261" s="326"/>
      <c r="BA261" s="326"/>
      <c r="BB261" s="326"/>
      <c r="BC261" s="326"/>
      <c r="BD261" s="326"/>
      <c r="BE261" s="326"/>
      <c r="BF261" s="326"/>
      <c r="BG261" s="326"/>
      <c r="BH261" s="326"/>
      <c r="BI261" s="326"/>
      <c r="BJ261" s="114"/>
    </row>
    <row r="262" spans="1:62" s="327" customFormat="1">
      <c r="A262" s="516"/>
      <c r="B262" s="383">
        <v>249</v>
      </c>
      <c r="C262" s="521"/>
      <c r="D262" s="384"/>
      <c r="E262" s="385"/>
      <c r="F262" s="583"/>
      <c r="G262" s="583"/>
      <c r="H262" s="581"/>
      <c r="I262" s="386"/>
      <c r="J262" s="387"/>
      <c r="K262" s="386"/>
      <c r="L262" s="388" t="str">
        <f t="shared" si="12"/>
        <v/>
      </c>
      <c r="M262" s="389" t="str">
        <f t="shared" si="13"/>
        <v/>
      </c>
      <c r="N262" s="388" t="str">
        <f t="shared" si="14"/>
        <v/>
      </c>
      <c r="O262" s="390">
        <f t="shared" si="15"/>
        <v>0</v>
      </c>
      <c r="P262" s="391"/>
      <c r="Q262" s="386"/>
      <c r="R262" s="392"/>
      <c r="S262" s="393"/>
      <c r="T262" s="392"/>
      <c r="U262" s="392"/>
      <c r="V262" s="391"/>
      <c r="W262" s="386"/>
      <c r="X262" s="391"/>
      <c r="Y262" s="386"/>
      <c r="Z262" s="391"/>
      <c r="AA262" s="386"/>
      <c r="AB262" s="392"/>
      <c r="AC262" s="392"/>
      <c r="AD262" s="392"/>
      <c r="AE262" s="392"/>
      <c r="AF262" s="394"/>
      <c r="AG262" s="395"/>
      <c r="AH262" s="391"/>
      <c r="AI262" s="395"/>
      <c r="AJ262" s="391"/>
      <c r="AK262" s="395"/>
      <c r="AL262" s="396"/>
      <c r="AM262" s="391"/>
      <c r="AN262" s="395"/>
      <c r="AO262" s="396"/>
      <c r="AP262" s="391"/>
      <c r="AQ262" s="395"/>
      <c r="AR262" s="396"/>
      <c r="AS262" s="391"/>
      <c r="AT262" s="326"/>
      <c r="AU262" s="326"/>
      <c r="AV262" s="326"/>
      <c r="AW262" s="326"/>
      <c r="AX262" s="326"/>
      <c r="AY262" s="326"/>
      <c r="AZ262" s="326"/>
      <c r="BA262" s="326"/>
      <c r="BB262" s="326"/>
      <c r="BC262" s="326"/>
      <c r="BD262" s="326"/>
      <c r="BE262" s="326"/>
      <c r="BF262" s="326"/>
      <c r="BG262" s="326"/>
      <c r="BH262" s="326"/>
      <c r="BI262" s="326"/>
      <c r="BJ262" s="114"/>
    </row>
    <row r="263" spans="1:62" s="327" customFormat="1">
      <c r="A263" s="516"/>
      <c r="B263" s="383">
        <v>250</v>
      </c>
      <c r="C263" s="521"/>
      <c r="D263" s="384"/>
      <c r="E263" s="385"/>
      <c r="F263" s="583"/>
      <c r="G263" s="583"/>
      <c r="H263" s="581"/>
      <c r="I263" s="386"/>
      <c r="J263" s="387"/>
      <c r="K263" s="386"/>
      <c r="L263" s="388" t="str">
        <f t="shared" si="12"/>
        <v/>
      </c>
      <c r="M263" s="389" t="str">
        <f t="shared" si="13"/>
        <v/>
      </c>
      <c r="N263" s="388" t="str">
        <f t="shared" si="14"/>
        <v/>
      </c>
      <c r="O263" s="390">
        <f t="shared" si="15"/>
        <v>0</v>
      </c>
      <c r="P263" s="391"/>
      <c r="Q263" s="386"/>
      <c r="R263" s="392"/>
      <c r="S263" s="393"/>
      <c r="T263" s="392"/>
      <c r="U263" s="392"/>
      <c r="V263" s="391"/>
      <c r="W263" s="386"/>
      <c r="X263" s="391"/>
      <c r="Y263" s="386"/>
      <c r="Z263" s="391"/>
      <c r="AA263" s="386"/>
      <c r="AB263" s="392"/>
      <c r="AC263" s="392"/>
      <c r="AD263" s="392"/>
      <c r="AE263" s="392"/>
      <c r="AF263" s="394"/>
      <c r="AG263" s="395"/>
      <c r="AH263" s="391"/>
      <c r="AI263" s="395"/>
      <c r="AJ263" s="391"/>
      <c r="AK263" s="395"/>
      <c r="AL263" s="396"/>
      <c r="AM263" s="391"/>
      <c r="AN263" s="395"/>
      <c r="AO263" s="396"/>
      <c r="AP263" s="391"/>
      <c r="AQ263" s="395"/>
      <c r="AR263" s="396"/>
      <c r="AS263" s="391"/>
      <c r="AT263" s="326"/>
      <c r="AU263" s="326"/>
      <c r="AV263" s="326"/>
      <c r="AW263" s="326"/>
      <c r="AX263" s="326"/>
      <c r="AY263" s="326"/>
      <c r="AZ263" s="326"/>
      <c r="BA263" s="326"/>
      <c r="BB263" s="326"/>
      <c r="BC263" s="326"/>
      <c r="BD263" s="326"/>
      <c r="BE263" s="326"/>
      <c r="BF263" s="326"/>
      <c r="BG263" s="326"/>
      <c r="BH263" s="326"/>
      <c r="BI263" s="326"/>
      <c r="BJ263" s="114"/>
    </row>
    <row r="264" spans="1:62" s="327" customFormat="1">
      <c r="A264" s="516"/>
      <c r="B264" s="383">
        <v>251</v>
      </c>
      <c r="C264" s="521"/>
      <c r="D264" s="384"/>
      <c r="E264" s="385"/>
      <c r="F264" s="583"/>
      <c r="G264" s="583"/>
      <c r="H264" s="581"/>
      <c r="I264" s="386"/>
      <c r="J264" s="387"/>
      <c r="K264" s="386"/>
      <c r="L264" s="388" t="str">
        <f t="shared" si="12"/>
        <v/>
      </c>
      <c r="M264" s="389" t="str">
        <f t="shared" si="13"/>
        <v/>
      </c>
      <c r="N264" s="388" t="str">
        <f t="shared" si="14"/>
        <v/>
      </c>
      <c r="O264" s="390">
        <f t="shared" si="15"/>
        <v>0</v>
      </c>
      <c r="P264" s="391"/>
      <c r="Q264" s="386"/>
      <c r="R264" s="392"/>
      <c r="S264" s="393"/>
      <c r="T264" s="392"/>
      <c r="U264" s="392"/>
      <c r="V264" s="391"/>
      <c r="W264" s="386"/>
      <c r="X264" s="391"/>
      <c r="Y264" s="386"/>
      <c r="Z264" s="391"/>
      <c r="AA264" s="386"/>
      <c r="AB264" s="392"/>
      <c r="AC264" s="392"/>
      <c r="AD264" s="392"/>
      <c r="AE264" s="392"/>
      <c r="AF264" s="394"/>
      <c r="AG264" s="395"/>
      <c r="AH264" s="391"/>
      <c r="AI264" s="395"/>
      <c r="AJ264" s="391"/>
      <c r="AK264" s="395"/>
      <c r="AL264" s="396"/>
      <c r="AM264" s="391"/>
      <c r="AN264" s="395"/>
      <c r="AO264" s="396"/>
      <c r="AP264" s="391"/>
      <c r="AQ264" s="395"/>
      <c r="AR264" s="396"/>
      <c r="AS264" s="391"/>
      <c r="AT264" s="326"/>
      <c r="AU264" s="326"/>
      <c r="AV264" s="326"/>
      <c r="AW264" s="326"/>
      <c r="AX264" s="326"/>
      <c r="AY264" s="326"/>
      <c r="AZ264" s="326"/>
      <c r="BA264" s="326"/>
      <c r="BB264" s="326"/>
      <c r="BC264" s="326"/>
      <c r="BD264" s="326"/>
      <c r="BE264" s="326"/>
      <c r="BF264" s="326"/>
      <c r="BG264" s="326"/>
      <c r="BH264" s="326"/>
      <c r="BI264" s="326"/>
      <c r="BJ264" s="114"/>
    </row>
    <row r="265" spans="1:62" s="327" customFormat="1">
      <c r="A265" s="516"/>
      <c r="B265" s="383">
        <v>252</v>
      </c>
      <c r="C265" s="521"/>
      <c r="D265" s="384"/>
      <c r="E265" s="385"/>
      <c r="F265" s="583"/>
      <c r="G265" s="583"/>
      <c r="H265" s="581"/>
      <c r="I265" s="386"/>
      <c r="J265" s="387"/>
      <c r="K265" s="386"/>
      <c r="L265" s="388" t="str">
        <f t="shared" si="12"/>
        <v/>
      </c>
      <c r="M265" s="389" t="str">
        <f t="shared" si="13"/>
        <v/>
      </c>
      <c r="N265" s="388" t="str">
        <f t="shared" si="14"/>
        <v/>
      </c>
      <c r="O265" s="390">
        <f t="shared" si="15"/>
        <v>0</v>
      </c>
      <c r="P265" s="391"/>
      <c r="Q265" s="386"/>
      <c r="R265" s="392"/>
      <c r="S265" s="393"/>
      <c r="T265" s="392"/>
      <c r="U265" s="392"/>
      <c r="V265" s="391"/>
      <c r="W265" s="386"/>
      <c r="X265" s="391"/>
      <c r="Y265" s="386"/>
      <c r="Z265" s="391"/>
      <c r="AA265" s="386"/>
      <c r="AB265" s="392"/>
      <c r="AC265" s="392"/>
      <c r="AD265" s="392"/>
      <c r="AE265" s="392"/>
      <c r="AF265" s="394"/>
      <c r="AG265" s="395"/>
      <c r="AH265" s="391"/>
      <c r="AI265" s="395"/>
      <c r="AJ265" s="391"/>
      <c r="AK265" s="395"/>
      <c r="AL265" s="396"/>
      <c r="AM265" s="391"/>
      <c r="AN265" s="395"/>
      <c r="AO265" s="396"/>
      <c r="AP265" s="391"/>
      <c r="AQ265" s="395"/>
      <c r="AR265" s="396"/>
      <c r="AS265" s="391"/>
      <c r="AT265" s="326"/>
      <c r="AU265" s="326"/>
      <c r="AV265" s="326"/>
      <c r="AW265" s="326"/>
      <c r="AX265" s="326"/>
      <c r="AY265" s="326"/>
      <c r="AZ265" s="326"/>
      <c r="BA265" s="326"/>
      <c r="BB265" s="326"/>
      <c r="BC265" s="326"/>
      <c r="BD265" s="326"/>
      <c r="BE265" s="326"/>
      <c r="BF265" s="326"/>
      <c r="BG265" s="326"/>
      <c r="BH265" s="326"/>
      <c r="BI265" s="326"/>
      <c r="BJ265" s="114"/>
    </row>
    <row r="266" spans="1:62" s="327" customFormat="1">
      <c r="A266" s="516"/>
      <c r="B266" s="383">
        <v>253</v>
      </c>
      <c r="C266" s="521"/>
      <c r="D266" s="384"/>
      <c r="E266" s="385"/>
      <c r="F266" s="583"/>
      <c r="G266" s="583"/>
      <c r="H266" s="581"/>
      <c r="I266" s="386"/>
      <c r="J266" s="387"/>
      <c r="K266" s="386"/>
      <c r="L266" s="388" t="str">
        <f t="shared" si="12"/>
        <v/>
      </c>
      <c r="M266" s="389" t="str">
        <f t="shared" si="13"/>
        <v/>
      </c>
      <c r="N266" s="388" t="str">
        <f t="shared" si="14"/>
        <v/>
      </c>
      <c r="O266" s="390">
        <f t="shared" si="15"/>
        <v>0</v>
      </c>
      <c r="P266" s="391"/>
      <c r="Q266" s="386"/>
      <c r="R266" s="392"/>
      <c r="S266" s="393"/>
      <c r="T266" s="392"/>
      <c r="U266" s="392"/>
      <c r="V266" s="391"/>
      <c r="W266" s="386"/>
      <c r="X266" s="391"/>
      <c r="Y266" s="386"/>
      <c r="Z266" s="391"/>
      <c r="AA266" s="386"/>
      <c r="AB266" s="392"/>
      <c r="AC266" s="392"/>
      <c r="AD266" s="392"/>
      <c r="AE266" s="392"/>
      <c r="AF266" s="394"/>
      <c r="AG266" s="395"/>
      <c r="AH266" s="391"/>
      <c r="AI266" s="395"/>
      <c r="AJ266" s="391"/>
      <c r="AK266" s="395"/>
      <c r="AL266" s="396"/>
      <c r="AM266" s="391"/>
      <c r="AN266" s="395"/>
      <c r="AO266" s="396"/>
      <c r="AP266" s="391"/>
      <c r="AQ266" s="395"/>
      <c r="AR266" s="396"/>
      <c r="AS266" s="391"/>
      <c r="AT266" s="326"/>
      <c r="AU266" s="326"/>
      <c r="AV266" s="326"/>
      <c r="AW266" s="326"/>
      <c r="AX266" s="326"/>
      <c r="AY266" s="326"/>
      <c r="AZ266" s="326"/>
      <c r="BA266" s="326"/>
      <c r="BB266" s="326"/>
      <c r="BC266" s="326"/>
      <c r="BD266" s="326"/>
      <c r="BE266" s="326"/>
      <c r="BF266" s="326"/>
      <c r="BG266" s="326"/>
      <c r="BH266" s="326"/>
      <c r="BI266" s="326"/>
      <c r="BJ266" s="114"/>
    </row>
    <row r="267" spans="1:62" s="327" customFormat="1">
      <c r="A267" s="516"/>
      <c r="B267" s="383">
        <v>254</v>
      </c>
      <c r="C267" s="521"/>
      <c r="D267" s="384"/>
      <c r="E267" s="385"/>
      <c r="F267" s="583"/>
      <c r="G267" s="583"/>
      <c r="H267" s="581"/>
      <c r="I267" s="386"/>
      <c r="J267" s="387"/>
      <c r="K267" s="386"/>
      <c r="L267" s="388" t="str">
        <f t="shared" si="12"/>
        <v/>
      </c>
      <c r="M267" s="389" t="str">
        <f t="shared" si="13"/>
        <v/>
      </c>
      <c r="N267" s="388" t="str">
        <f t="shared" si="14"/>
        <v/>
      </c>
      <c r="O267" s="390">
        <f t="shared" si="15"/>
        <v>0</v>
      </c>
      <c r="P267" s="391"/>
      <c r="Q267" s="386"/>
      <c r="R267" s="392"/>
      <c r="S267" s="393"/>
      <c r="T267" s="392"/>
      <c r="U267" s="392"/>
      <c r="V267" s="391"/>
      <c r="W267" s="386"/>
      <c r="X267" s="391"/>
      <c r="Y267" s="386"/>
      <c r="Z267" s="391"/>
      <c r="AA267" s="386"/>
      <c r="AB267" s="392"/>
      <c r="AC267" s="392"/>
      <c r="AD267" s="392"/>
      <c r="AE267" s="392"/>
      <c r="AF267" s="394"/>
      <c r="AG267" s="395"/>
      <c r="AH267" s="391"/>
      <c r="AI267" s="395"/>
      <c r="AJ267" s="391"/>
      <c r="AK267" s="395"/>
      <c r="AL267" s="396"/>
      <c r="AM267" s="391"/>
      <c r="AN267" s="395"/>
      <c r="AO267" s="396"/>
      <c r="AP267" s="391"/>
      <c r="AQ267" s="395"/>
      <c r="AR267" s="396"/>
      <c r="AS267" s="391"/>
      <c r="AT267" s="326"/>
      <c r="AU267" s="326"/>
      <c r="AV267" s="326"/>
      <c r="AW267" s="326"/>
      <c r="AX267" s="326"/>
      <c r="AY267" s="326"/>
      <c r="AZ267" s="326"/>
      <c r="BA267" s="326"/>
      <c r="BB267" s="326"/>
      <c r="BC267" s="326"/>
      <c r="BD267" s="326"/>
      <c r="BE267" s="326"/>
      <c r="BF267" s="326"/>
      <c r="BG267" s="326"/>
      <c r="BH267" s="326"/>
      <c r="BI267" s="326"/>
      <c r="BJ267" s="114"/>
    </row>
    <row r="268" spans="1:62" s="327" customFormat="1">
      <c r="A268" s="516"/>
      <c r="B268" s="383">
        <v>255</v>
      </c>
      <c r="C268" s="521"/>
      <c r="D268" s="384"/>
      <c r="E268" s="385"/>
      <c r="F268" s="583"/>
      <c r="G268" s="583"/>
      <c r="H268" s="581"/>
      <c r="I268" s="386"/>
      <c r="J268" s="387"/>
      <c r="K268" s="386"/>
      <c r="L268" s="388" t="str">
        <f t="shared" si="12"/>
        <v/>
      </c>
      <c r="M268" s="389" t="str">
        <f t="shared" si="13"/>
        <v/>
      </c>
      <c r="N268" s="388" t="str">
        <f t="shared" si="14"/>
        <v/>
      </c>
      <c r="O268" s="390">
        <f t="shared" si="15"/>
        <v>0</v>
      </c>
      <c r="P268" s="391"/>
      <c r="Q268" s="386"/>
      <c r="R268" s="392"/>
      <c r="S268" s="393"/>
      <c r="T268" s="392"/>
      <c r="U268" s="392"/>
      <c r="V268" s="391"/>
      <c r="W268" s="386"/>
      <c r="X268" s="391"/>
      <c r="Y268" s="386"/>
      <c r="Z268" s="391"/>
      <c r="AA268" s="386"/>
      <c r="AB268" s="392"/>
      <c r="AC268" s="392"/>
      <c r="AD268" s="392"/>
      <c r="AE268" s="392"/>
      <c r="AF268" s="394"/>
      <c r="AG268" s="395"/>
      <c r="AH268" s="391"/>
      <c r="AI268" s="395"/>
      <c r="AJ268" s="391"/>
      <c r="AK268" s="395"/>
      <c r="AL268" s="396"/>
      <c r="AM268" s="391"/>
      <c r="AN268" s="395"/>
      <c r="AO268" s="396"/>
      <c r="AP268" s="391"/>
      <c r="AQ268" s="395"/>
      <c r="AR268" s="396"/>
      <c r="AS268" s="391"/>
      <c r="AT268" s="326"/>
      <c r="AU268" s="326"/>
      <c r="AV268" s="326"/>
      <c r="AW268" s="326"/>
      <c r="AX268" s="326"/>
      <c r="AY268" s="326"/>
      <c r="AZ268" s="326"/>
      <c r="BA268" s="326"/>
      <c r="BB268" s="326"/>
      <c r="BC268" s="326"/>
      <c r="BD268" s="326"/>
      <c r="BE268" s="326"/>
      <c r="BF268" s="326"/>
      <c r="BG268" s="326"/>
      <c r="BH268" s="326"/>
      <c r="BI268" s="326"/>
      <c r="BJ268" s="114"/>
    </row>
    <row r="269" spans="1:62" s="327" customFormat="1">
      <c r="A269" s="516"/>
      <c r="B269" s="383">
        <v>256</v>
      </c>
      <c r="C269" s="521"/>
      <c r="D269" s="384"/>
      <c r="E269" s="385"/>
      <c r="F269" s="583"/>
      <c r="G269" s="583"/>
      <c r="H269" s="581"/>
      <c r="I269" s="386"/>
      <c r="J269" s="387"/>
      <c r="K269" s="386"/>
      <c r="L269" s="388" t="str">
        <f t="shared" si="12"/>
        <v/>
      </c>
      <c r="M269" s="389" t="str">
        <f t="shared" si="13"/>
        <v/>
      </c>
      <c r="N269" s="388" t="str">
        <f t="shared" si="14"/>
        <v/>
      </c>
      <c r="O269" s="390">
        <f t="shared" si="15"/>
        <v>0</v>
      </c>
      <c r="P269" s="391"/>
      <c r="Q269" s="386"/>
      <c r="R269" s="392"/>
      <c r="S269" s="393"/>
      <c r="T269" s="392"/>
      <c r="U269" s="392"/>
      <c r="V269" s="391"/>
      <c r="W269" s="386"/>
      <c r="X269" s="391"/>
      <c r="Y269" s="386"/>
      <c r="Z269" s="391"/>
      <c r="AA269" s="386"/>
      <c r="AB269" s="392"/>
      <c r="AC269" s="392"/>
      <c r="AD269" s="392"/>
      <c r="AE269" s="392"/>
      <c r="AF269" s="394"/>
      <c r="AG269" s="395"/>
      <c r="AH269" s="391"/>
      <c r="AI269" s="395"/>
      <c r="AJ269" s="391"/>
      <c r="AK269" s="395"/>
      <c r="AL269" s="396"/>
      <c r="AM269" s="391"/>
      <c r="AN269" s="395"/>
      <c r="AO269" s="396"/>
      <c r="AP269" s="391"/>
      <c r="AQ269" s="395"/>
      <c r="AR269" s="396"/>
      <c r="AS269" s="391"/>
      <c r="AT269" s="326"/>
      <c r="AU269" s="326"/>
      <c r="AV269" s="326"/>
      <c r="AW269" s="326"/>
      <c r="AX269" s="326"/>
      <c r="AY269" s="326"/>
      <c r="AZ269" s="326"/>
      <c r="BA269" s="326"/>
      <c r="BB269" s="326"/>
      <c r="BC269" s="326"/>
      <c r="BD269" s="326"/>
      <c r="BE269" s="326"/>
      <c r="BF269" s="326"/>
      <c r="BG269" s="326"/>
      <c r="BH269" s="326"/>
      <c r="BI269" s="326"/>
      <c r="BJ269" s="114"/>
    </row>
    <row r="270" spans="1:62" s="327" customFormat="1">
      <c r="A270" s="516"/>
      <c r="B270" s="383">
        <v>257</v>
      </c>
      <c r="C270" s="521"/>
      <c r="D270" s="384"/>
      <c r="E270" s="385"/>
      <c r="F270" s="583"/>
      <c r="G270" s="583"/>
      <c r="H270" s="581"/>
      <c r="I270" s="386"/>
      <c r="J270" s="387"/>
      <c r="K270" s="386"/>
      <c r="L270" s="388" t="str">
        <f t="shared" ref="L270:L314" si="16">IF($F270="","",VLOOKUP($F270,$AV$14:$AW$18,2,TRUE))</f>
        <v/>
      </c>
      <c r="M270" s="389" t="str">
        <f t="shared" ref="M270:M314" si="17">IF($G270="","",INDEX($AZ$14:$AZ$17,MATCH($G270,$AY$14:$AY$17,-1)))</f>
        <v/>
      </c>
      <c r="N270" s="388" t="str">
        <f t="shared" ref="N270:N314" si="18">IF(OR($F270="",$I270="",$J270=""),"",VLOOKUP($I270&amp;$J270,$BB$14:$BE$19,IF($F270&lt;50,2,IF(AND($K270="該当",$I270="角住戸"),4,3)),FALSE))</f>
        <v/>
      </c>
      <c r="O270" s="390">
        <f t="shared" ref="O270:O314" si="19">IF(OR(L270="",M270="",N270=""),0,(800000*L270*M270*N270))</f>
        <v>0</v>
      </c>
      <c r="P270" s="391"/>
      <c r="Q270" s="386"/>
      <c r="R270" s="392"/>
      <c r="S270" s="393"/>
      <c r="T270" s="392"/>
      <c r="U270" s="392"/>
      <c r="V270" s="391"/>
      <c r="W270" s="386"/>
      <c r="X270" s="391"/>
      <c r="Y270" s="386"/>
      <c r="Z270" s="391"/>
      <c r="AA270" s="386"/>
      <c r="AB270" s="392"/>
      <c r="AC270" s="392"/>
      <c r="AD270" s="392"/>
      <c r="AE270" s="392"/>
      <c r="AF270" s="394"/>
      <c r="AG270" s="395"/>
      <c r="AH270" s="391"/>
      <c r="AI270" s="395"/>
      <c r="AJ270" s="391"/>
      <c r="AK270" s="395"/>
      <c r="AL270" s="396"/>
      <c r="AM270" s="391"/>
      <c r="AN270" s="395"/>
      <c r="AO270" s="396"/>
      <c r="AP270" s="391"/>
      <c r="AQ270" s="395"/>
      <c r="AR270" s="396"/>
      <c r="AS270" s="391"/>
      <c r="AT270" s="326"/>
      <c r="AU270" s="326"/>
      <c r="AV270" s="326"/>
      <c r="AW270" s="326"/>
      <c r="AX270" s="326"/>
      <c r="AY270" s="326"/>
      <c r="AZ270" s="326"/>
      <c r="BA270" s="326"/>
      <c r="BB270" s="326"/>
      <c r="BC270" s="326"/>
      <c r="BD270" s="326"/>
      <c r="BE270" s="326"/>
      <c r="BF270" s="326"/>
      <c r="BG270" s="326"/>
      <c r="BH270" s="326"/>
      <c r="BI270" s="326"/>
      <c r="BJ270" s="114"/>
    </row>
    <row r="271" spans="1:62" s="327" customFormat="1">
      <c r="A271" s="516"/>
      <c r="B271" s="383">
        <v>258</v>
      </c>
      <c r="C271" s="521"/>
      <c r="D271" s="384"/>
      <c r="E271" s="385"/>
      <c r="F271" s="583"/>
      <c r="G271" s="583"/>
      <c r="H271" s="581"/>
      <c r="I271" s="386"/>
      <c r="J271" s="387"/>
      <c r="K271" s="386"/>
      <c r="L271" s="388" t="str">
        <f t="shared" si="16"/>
        <v/>
      </c>
      <c r="M271" s="389" t="str">
        <f t="shared" si="17"/>
        <v/>
      </c>
      <c r="N271" s="388" t="str">
        <f t="shared" si="18"/>
        <v/>
      </c>
      <c r="O271" s="390">
        <f t="shared" si="19"/>
        <v>0</v>
      </c>
      <c r="P271" s="391"/>
      <c r="Q271" s="386"/>
      <c r="R271" s="392"/>
      <c r="S271" s="393"/>
      <c r="T271" s="392"/>
      <c r="U271" s="392"/>
      <c r="V271" s="391"/>
      <c r="W271" s="386"/>
      <c r="X271" s="391"/>
      <c r="Y271" s="386"/>
      <c r="Z271" s="391"/>
      <c r="AA271" s="386"/>
      <c r="AB271" s="392"/>
      <c r="AC271" s="392"/>
      <c r="AD271" s="392"/>
      <c r="AE271" s="392"/>
      <c r="AF271" s="394"/>
      <c r="AG271" s="395"/>
      <c r="AH271" s="391"/>
      <c r="AI271" s="395"/>
      <c r="AJ271" s="391"/>
      <c r="AK271" s="395"/>
      <c r="AL271" s="396"/>
      <c r="AM271" s="391"/>
      <c r="AN271" s="395"/>
      <c r="AO271" s="396"/>
      <c r="AP271" s="391"/>
      <c r="AQ271" s="395"/>
      <c r="AR271" s="396"/>
      <c r="AS271" s="391"/>
      <c r="AT271" s="326"/>
      <c r="AU271" s="326"/>
      <c r="AV271" s="326"/>
      <c r="AW271" s="326"/>
      <c r="AX271" s="326"/>
      <c r="AY271" s="326"/>
      <c r="AZ271" s="326"/>
      <c r="BA271" s="326"/>
      <c r="BB271" s="326"/>
      <c r="BC271" s="326"/>
      <c r="BD271" s="326"/>
      <c r="BE271" s="326"/>
      <c r="BF271" s="326"/>
      <c r="BG271" s="326"/>
      <c r="BH271" s="326"/>
      <c r="BI271" s="326"/>
      <c r="BJ271" s="114"/>
    </row>
    <row r="272" spans="1:62" s="327" customFormat="1">
      <c r="A272" s="516"/>
      <c r="B272" s="383">
        <v>259</v>
      </c>
      <c r="C272" s="521"/>
      <c r="D272" s="384"/>
      <c r="E272" s="385"/>
      <c r="F272" s="583"/>
      <c r="G272" s="583"/>
      <c r="H272" s="581"/>
      <c r="I272" s="386"/>
      <c r="J272" s="387"/>
      <c r="K272" s="386"/>
      <c r="L272" s="388" t="str">
        <f t="shared" si="16"/>
        <v/>
      </c>
      <c r="M272" s="389" t="str">
        <f t="shared" si="17"/>
        <v/>
      </c>
      <c r="N272" s="388" t="str">
        <f t="shared" si="18"/>
        <v/>
      </c>
      <c r="O272" s="390">
        <f t="shared" si="19"/>
        <v>0</v>
      </c>
      <c r="P272" s="391"/>
      <c r="Q272" s="386"/>
      <c r="R272" s="392"/>
      <c r="S272" s="393"/>
      <c r="T272" s="392"/>
      <c r="U272" s="392"/>
      <c r="V272" s="391"/>
      <c r="W272" s="386"/>
      <c r="X272" s="391"/>
      <c r="Y272" s="386"/>
      <c r="Z272" s="391"/>
      <c r="AA272" s="386"/>
      <c r="AB272" s="392"/>
      <c r="AC272" s="392"/>
      <c r="AD272" s="392"/>
      <c r="AE272" s="392"/>
      <c r="AF272" s="394"/>
      <c r="AG272" s="395"/>
      <c r="AH272" s="391"/>
      <c r="AI272" s="395"/>
      <c r="AJ272" s="391"/>
      <c r="AK272" s="395"/>
      <c r="AL272" s="396"/>
      <c r="AM272" s="391"/>
      <c r="AN272" s="395"/>
      <c r="AO272" s="396"/>
      <c r="AP272" s="391"/>
      <c r="AQ272" s="395"/>
      <c r="AR272" s="396"/>
      <c r="AS272" s="391"/>
      <c r="AT272" s="326"/>
      <c r="AU272" s="326"/>
      <c r="AV272" s="326"/>
      <c r="AW272" s="326"/>
      <c r="AX272" s="326"/>
      <c r="AY272" s="326"/>
      <c r="AZ272" s="326"/>
      <c r="BA272" s="326"/>
      <c r="BB272" s="326"/>
      <c r="BC272" s="326"/>
      <c r="BD272" s="326"/>
      <c r="BE272" s="326"/>
      <c r="BF272" s="326"/>
      <c r="BG272" s="326"/>
      <c r="BH272" s="326"/>
      <c r="BI272" s="326"/>
      <c r="BJ272" s="114"/>
    </row>
    <row r="273" spans="1:62" s="327" customFormat="1">
      <c r="A273" s="516"/>
      <c r="B273" s="383">
        <v>260</v>
      </c>
      <c r="C273" s="521"/>
      <c r="D273" s="384"/>
      <c r="E273" s="385"/>
      <c r="F273" s="583"/>
      <c r="G273" s="583"/>
      <c r="H273" s="581"/>
      <c r="I273" s="386"/>
      <c r="J273" s="387"/>
      <c r="K273" s="386"/>
      <c r="L273" s="388" t="str">
        <f t="shared" si="16"/>
        <v/>
      </c>
      <c r="M273" s="389" t="str">
        <f t="shared" si="17"/>
        <v/>
      </c>
      <c r="N273" s="388" t="str">
        <f t="shared" si="18"/>
        <v/>
      </c>
      <c r="O273" s="390">
        <f t="shared" si="19"/>
        <v>0</v>
      </c>
      <c r="P273" s="391"/>
      <c r="Q273" s="386"/>
      <c r="R273" s="392"/>
      <c r="S273" s="393"/>
      <c r="T273" s="392"/>
      <c r="U273" s="392"/>
      <c r="V273" s="391"/>
      <c r="W273" s="386"/>
      <c r="X273" s="391"/>
      <c r="Y273" s="386"/>
      <c r="Z273" s="391"/>
      <c r="AA273" s="386"/>
      <c r="AB273" s="392"/>
      <c r="AC273" s="392"/>
      <c r="AD273" s="392"/>
      <c r="AE273" s="392"/>
      <c r="AF273" s="394"/>
      <c r="AG273" s="395"/>
      <c r="AH273" s="391"/>
      <c r="AI273" s="395"/>
      <c r="AJ273" s="391"/>
      <c r="AK273" s="395"/>
      <c r="AL273" s="396"/>
      <c r="AM273" s="391"/>
      <c r="AN273" s="395"/>
      <c r="AO273" s="396"/>
      <c r="AP273" s="391"/>
      <c r="AQ273" s="395"/>
      <c r="AR273" s="396"/>
      <c r="AS273" s="391"/>
      <c r="AT273" s="326"/>
      <c r="AU273" s="326"/>
      <c r="AV273" s="326"/>
      <c r="AW273" s="326"/>
      <c r="AX273" s="326"/>
      <c r="AY273" s="326"/>
      <c r="AZ273" s="326"/>
      <c r="BA273" s="326"/>
      <c r="BB273" s="326"/>
      <c r="BC273" s="326"/>
      <c r="BD273" s="326"/>
      <c r="BE273" s="326"/>
      <c r="BF273" s="326"/>
      <c r="BG273" s="326"/>
      <c r="BH273" s="326"/>
      <c r="BI273" s="326"/>
      <c r="BJ273" s="114"/>
    </row>
    <row r="274" spans="1:62" s="327" customFormat="1">
      <c r="A274" s="516"/>
      <c r="B274" s="383">
        <v>261</v>
      </c>
      <c r="C274" s="521"/>
      <c r="D274" s="384"/>
      <c r="E274" s="385"/>
      <c r="F274" s="583"/>
      <c r="G274" s="583"/>
      <c r="H274" s="581"/>
      <c r="I274" s="386"/>
      <c r="J274" s="387"/>
      <c r="K274" s="386"/>
      <c r="L274" s="388" t="str">
        <f t="shared" si="16"/>
        <v/>
      </c>
      <c r="M274" s="389" t="str">
        <f t="shared" si="17"/>
        <v/>
      </c>
      <c r="N274" s="388" t="str">
        <f t="shared" si="18"/>
        <v/>
      </c>
      <c r="O274" s="390">
        <f t="shared" si="19"/>
        <v>0</v>
      </c>
      <c r="P274" s="391"/>
      <c r="Q274" s="386"/>
      <c r="R274" s="392"/>
      <c r="S274" s="393"/>
      <c r="T274" s="392"/>
      <c r="U274" s="392"/>
      <c r="V274" s="391"/>
      <c r="W274" s="386"/>
      <c r="X274" s="391"/>
      <c r="Y274" s="386"/>
      <c r="Z274" s="391"/>
      <c r="AA274" s="386"/>
      <c r="AB274" s="392"/>
      <c r="AC274" s="392"/>
      <c r="AD274" s="392"/>
      <c r="AE274" s="392"/>
      <c r="AF274" s="394"/>
      <c r="AG274" s="395"/>
      <c r="AH274" s="391"/>
      <c r="AI274" s="395"/>
      <c r="AJ274" s="391"/>
      <c r="AK274" s="395"/>
      <c r="AL274" s="396"/>
      <c r="AM274" s="391"/>
      <c r="AN274" s="395"/>
      <c r="AO274" s="396"/>
      <c r="AP274" s="391"/>
      <c r="AQ274" s="395"/>
      <c r="AR274" s="396"/>
      <c r="AS274" s="391"/>
      <c r="AT274" s="326"/>
      <c r="AU274" s="326"/>
      <c r="AV274" s="326"/>
      <c r="AW274" s="326"/>
      <c r="AX274" s="326"/>
      <c r="AY274" s="326"/>
      <c r="AZ274" s="326"/>
      <c r="BA274" s="326"/>
      <c r="BB274" s="326"/>
      <c r="BC274" s="326"/>
      <c r="BD274" s="326"/>
      <c r="BE274" s="326"/>
      <c r="BF274" s="326"/>
      <c r="BG274" s="326"/>
      <c r="BH274" s="326"/>
      <c r="BI274" s="326"/>
      <c r="BJ274" s="114"/>
    </row>
    <row r="275" spans="1:62" s="327" customFormat="1">
      <c r="A275" s="516"/>
      <c r="B275" s="383">
        <v>262</v>
      </c>
      <c r="C275" s="521"/>
      <c r="D275" s="384"/>
      <c r="E275" s="385"/>
      <c r="F275" s="583"/>
      <c r="G275" s="583"/>
      <c r="H275" s="581"/>
      <c r="I275" s="386"/>
      <c r="J275" s="387"/>
      <c r="K275" s="386"/>
      <c r="L275" s="388" t="str">
        <f t="shared" si="16"/>
        <v/>
      </c>
      <c r="M275" s="389" t="str">
        <f t="shared" si="17"/>
        <v/>
      </c>
      <c r="N275" s="388" t="str">
        <f t="shared" si="18"/>
        <v/>
      </c>
      <c r="O275" s="390">
        <f t="shared" si="19"/>
        <v>0</v>
      </c>
      <c r="P275" s="391"/>
      <c r="Q275" s="386"/>
      <c r="R275" s="392"/>
      <c r="S275" s="393"/>
      <c r="T275" s="392"/>
      <c r="U275" s="392"/>
      <c r="V275" s="391"/>
      <c r="W275" s="386"/>
      <c r="X275" s="391"/>
      <c r="Y275" s="386"/>
      <c r="Z275" s="391"/>
      <c r="AA275" s="386"/>
      <c r="AB275" s="392"/>
      <c r="AC275" s="392"/>
      <c r="AD275" s="392"/>
      <c r="AE275" s="392"/>
      <c r="AF275" s="394"/>
      <c r="AG275" s="395"/>
      <c r="AH275" s="391"/>
      <c r="AI275" s="395"/>
      <c r="AJ275" s="391"/>
      <c r="AK275" s="395"/>
      <c r="AL275" s="396"/>
      <c r="AM275" s="391"/>
      <c r="AN275" s="395"/>
      <c r="AO275" s="396"/>
      <c r="AP275" s="391"/>
      <c r="AQ275" s="395"/>
      <c r="AR275" s="396"/>
      <c r="AS275" s="391"/>
      <c r="AT275" s="326"/>
      <c r="AU275" s="326"/>
      <c r="AV275" s="326"/>
      <c r="AW275" s="326"/>
      <c r="AX275" s="326"/>
      <c r="AY275" s="326"/>
      <c r="AZ275" s="326"/>
      <c r="BA275" s="326"/>
      <c r="BB275" s="326"/>
      <c r="BC275" s="326"/>
      <c r="BD275" s="326"/>
      <c r="BE275" s="326"/>
      <c r="BF275" s="326"/>
      <c r="BG275" s="326"/>
      <c r="BH275" s="326"/>
      <c r="BI275" s="326"/>
      <c r="BJ275" s="114"/>
    </row>
    <row r="276" spans="1:62" s="327" customFormat="1">
      <c r="A276" s="516"/>
      <c r="B276" s="383">
        <v>263</v>
      </c>
      <c r="C276" s="521"/>
      <c r="D276" s="384"/>
      <c r="E276" s="385"/>
      <c r="F276" s="583"/>
      <c r="G276" s="583"/>
      <c r="H276" s="581"/>
      <c r="I276" s="386"/>
      <c r="J276" s="387"/>
      <c r="K276" s="386"/>
      <c r="L276" s="388" t="str">
        <f t="shared" si="16"/>
        <v/>
      </c>
      <c r="M276" s="389" t="str">
        <f t="shared" si="17"/>
        <v/>
      </c>
      <c r="N276" s="388" t="str">
        <f t="shared" si="18"/>
        <v/>
      </c>
      <c r="O276" s="390">
        <f t="shared" si="19"/>
        <v>0</v>
      </c>
      <c r="P276" s="391"/>
      <c r="Q276" s="386"/>
      <c r="R276" s="392"/>
      <c r="S276" s="393"/>
      <c r="T276" s="392"/>
      <c r="U276" s="392"/>
      <c r="V276" s="391"/>
      <c r="W276" s="386"/>
      <c r="X276" s="391"/>
      <c r="Y276" s="386"/>
      <c r="Z276" s="391"/>
      <c r="AA276" s="386"/>
      <c r="AB276" s="392"/>
      <c r="AC276" s="392"/>
      <c r="AD276" s="392"/>
      <c r="AE276" s="392"/>
      <c r="AF276" s="394"/>
      <c r="AG276" s="395"/>
      <c r="AH276" s="391"/>
      <c r="AI276" s="395"/>
      <c r="AJ276" s="391"/>
      <c r="AK276" s="395"/>
      <c r="AL276" s="396"/>
      <c r="AM276" s="391"/>
      <c r="AN276" s="395"/>
      <c r="AO276" s="396"/>
      <c r="AP276" s="391"/>
      <c r="AQ276" s="395"/>
      <c r="AR276" s="396"/>
      <c r="AS276" s="391"/>
      <c r="AT276" s="326"/>
      <c r="AU276" s="326"/>
      <c r="AV276" s="326"/>
      <c r="AW276" s="326"/>
      <c r="AX276" s="326"/>
      <c r="AY276" s="326"/>
      <c r="AZ276" s="326"/>
      <c r="BA276" s="326"/>
      <c r="BB276" s="326"/>
      <c r="BC276" s="326"/>
      <c r="BD276" s="326"/>
      <c r="BE276" s="326"/>
      <c r="BF276" s="326"/>
      <c r="BG276" s="326"/>
      <c r="BH276" s="326"/>
      <c r="BI276" s="326"/>
      <c r="BJ276" s="114"/>
    </row>
    <row r="277" spans="1:62" s="327" customFormat="1">
      <c r="A277" s="516"/>
      <c r="B277" s="383">
        <v>264</v>
      </c>
      <c r="C277" s="521"/>
      <c r="D277" s="384"/>
      <c r="E277" s="385"/>
      <c r="F277" s="583"/>
      <c r="G277" s="583"/>
      <c r="H277" s="581"/>
      <c r="I277" s="386"/>
      <c r="J277" s="387"/>
      <c r="K277" s="386"/>
      <c r="L277" s="388" t="str">
        <f t="shared" si="16"/>
        <v/>
      </c>
      <c r="M277" s="389" t="str">
        <f t="shared" si="17"/>
        <v/>
      </c>
      <c r="N277" s="388" t="str">
        <f t="shared" si="18"/>
        <v/>
      </c>
      <c r="O277" s="390">
        <f t="shared" si="19"/>
        <v>0</v>
      </c>
      <c r="P277" s="391"/>
      <c r="Q277" s="386"/>
      <c r="R277" s="392"/>
      <c r="S277" s="393"/>
      <c r="T277" s="392"/>
      <c r="U277" s="392"/>
      <c r="V277" s="391"/>
      <c r="W277" s="386"/>
      <c r="X277" s="391"/>
      <c r="Y277" s="386"/>
      <c r="Z277" s="391"/>
      <c r="AA277" s="386"/>
      <c r="AB277" s="392"/>
      <c r="AC277" s="392"/>
      <c r="AD277" s="392"/>
      <c r="AE277" s="392"/>
      <c r="AF277" s="394"/>
      <c r="AG277" s="395"/>
      <c r="AH277" s="391"/>
      <c r="AI277" s="395"/>
      <c r="AJ277" s="391"/>
      <c r="AK277" s="395"/>
      <c r="AL277" s="396"/>
      <c r="AM277" s="391"/>
      <c r="AN277" s="395"/>
      <c r="AO277" s="396"/>
      <c r="AP277" s="391"/>
      <c r="AQ277" s="395"/>
      <c r="AR277" s="396"/>
      <c r="AS277" s="391"/>
      <c r="AT277" s="326"/>
      <c r="AU277" s="326"/>
      <c r="AV277" s="326"/>
      <c r="AW277" s="326"/>
      <c r="AX277" s="326"/>
      <c r="AY277" s="326"/>
      <c r="AZ277" s="326"/>
      <c r="BA277" s="326"/>
      <c r="BB277" s="326"/>
      <c r="BC277" s="326"/>
      <c r="BD277" s="326"/>
      <c r="BE277" s="326"/>
      <c r="BF277" s="326"/>
      <c r="BG277" s="326"/>
      <c r="BH277" s="326"/>
      <c r="BI277" s="326"/>
      <c r="BJ277" s="114"/>
    </row>
    <row r="278" spans="1:62" s="327" customFormat="1">
      <c r="A278" s="516"/>
      <c r="B278" s="383">
        <v>265</v>
      </c>
      <c r="C278" s="521"/>
      <c r="D278" s="384"/>
      <c r="E278" s="385"/>
      <c r="F278" s="583"/>
      <c r="G278" s="583"/>
      <c r="H278" s="581"/>
      <c r="I278" s="386"/>
      <c r="J278" s="387"/>
      <c r="K278" s="386"/>
      <c r="L278" s="388" t="str">
        <f t="shared" si="16"/>
        <v/>
      </c>
      <c r="M278" s="389" t="str">
        <f t="shared" si="17"/>
        <v/>
      </c>
      <c r="N278" s="388" t="str">
        <f t="shared" si="18"/>
        <v/>
      </c>
      <c r="O278" s="390">
        <f t="shared" si="19"/>
        <v>0</v>
      </c>
      <c r="P278" s="391"/>
      <c r="Q278" s="386"/>
      <c r="R278" s="392"/>
      <c r="S278" s="393"/>
      <c r="T278" s="392"/>
      <c r="U278" s="392"/>
      <c r="V278" s="391"/>
      <c r="W278" s="386"/>
      <c r="X278" s="391"/>
      <c r="Y278" s="386"/>
      <c r="Z278" s="391"/>
      <c r="AA278" s="386"/>
      <c r="AB278" s="392"/>
      <c r="AC278" s="392"/>
      <c r="AD278" s="392"/>
      <c r="AE278" s="392"/>
      <c r="AF278" s="394"/>
      <c r="AG278" s="395"/>
      <c r="AH278" s="391"/>
      <c r="AI278" s="395"/>
      <c r="AJ278" s="391"/>
      <c r="AK278" s="395"/>
      <c r="AL278" s="396"/>
      <c r="AM278" s="391"/>
      <c r="AN278" s="395"/>
      <c r="AO278" s="396"/>
      <c r="AP278" s="391"/>
      <c r="AQ278" s="395"/>
      <c r="AR278" s="396"/>
      <c r="AS278" s="391"/>
      <c r="AT278" s="326"/>
      <c r="AU278" s="326"/>
      <c r="AV278" s="326"/>
      <c r="AW278" s="326"/>
      <c r="AX278" s="326"/>
      <c r="AY278" s="326"/>
      <c r="AZ278" s="326"/>
      <c r="BA278" s="326"/>
      <c r="BB278" s="326"/>
      <c r="BC278" s="326"/>
      <c r="BD278" s="326"/>
      <c r="BE278" s="326"/>
      <c r="BF278" s="326"/>
      <c r="BG278" s="326"/>
      <c r="BH278" s="326"/>
      <c r="BI278" s="326"/>
      <c r="BJ278" s="114"/>
    </row>
    <row r="279" spans="1:62" s="327" customFormat="1">
      <c r="A279" s="516"/>
      <c r="B279" s="383">
        <v>266</v>
      </c>
      <c r="C279" s="521"/>
      <c r="D279" s="384"/>
      <c r="E279" s="385"/>
      <c r="F279" s="583"/>
      <c r="G279" s="583"/>
      <c r="H279" s="581"/>
      <c r="I279" s="386"/>
      <c r="J279" s="387"/>
      <c r="K279" s="386"/>
      <c r="L279" s="388" t="str">
        <f t="shared" si="16"/>
        <v/>
      </c>
      <c r="M279" s="389" t="str">
        <f t="shared" si="17"/>
        <v/>
      </c>
      <c r="N279" s="388" t="str">
        <f t="shared" si="18"/>
        <v/>
      </c>
      <c r="O279" s="390">
        <f t="shared" si="19"/>
        <v>0</v>
      </c>
      <c r="P279" s="391"/>
      <c r="Q279" s="386"/>
      <c r="R279" s="392"/>
      <c r="S279" s="393"/>
      <c r="T279" s="392"/>
      <c r="U279" s="392"/>
      <c r="V279" s="391"/>
      <c r="W279" s="386"/>
      <c r="X279" s="391"/>
      <c r="Y279" s="386"/>
      <c r="Z279" s="391"/>
      <c r="AA279" s="386"/>
      <c r="AB279" s="392"/>
      <c r="AC279" s="392"/>
      <c r="AD279" s="392"/>
      <c r="AE279" s="392"/>
      <c r="AF279" s="394"/>
      <c r="AG279" s="395"/>
      <c r="AH279" s="391"/>
      <c r="AI279" s="395"/>
      <c r="AJ279" s="391"/>
      <c r="AK279" s="395"/>
      <c r="AL279" s="396"/>
      <c r="AM279" s="391"/>
      <c r="AN279" s="395"/>
      <c r="AO279" s="396"/>
      <c r="AP279" s="391"/>
      <c r="AQ279" s="395"/>
      <c r="AR279" s="396"/>
      <c r="AS279" s="391"/>
      <c r="AT279" s="326"/>
      <c r="AU279" s="326"/>
      <c r="AV279" s="326"/>
      <c r="AW279" s="326"/>
      <c r="AX279" s="326"/>
      <c r="AY279" s="326"/>
      <c r="AZ279" s="326"/>
      <c r="BA279" s="326"/>
      <c r="BB279" s="326"/>
      <c r="BC279" s="326"/>
      <c r="BD279" s="326"/>
      <c r="BE279" s="326"/>
      <c r="BF279" s="326"/>
      <c r="BG279" s="326"/>
      <c r="BH279" s="326"/>
      <c r="BI279" s="326"/>
      <c r="BJ279" s="114"/>
    </row>
    <row r="280" spans="1:62" s="327" customFormat="1">
      <c r="A280" s="516"/>
      <c r="B280" s="383">
        <v>267</v>
      </c>
      <c r="C280" s="521"/>
      <c r="D280" s="384"/>
      <c r="E280" s="385"/>
      <c r="F280" s="583"/>
      <c r="G280" s="583"/>
      <c r="H280" s="581"/>
      <c r="I280" s="386"/>
      <c r="J280" s="387"/>
      <c r="K280" s="386"/>
      <c r="L280" s="388" t="str">
        <f t="shared" si="16"/>
        <v/>
      </c>
      <c r="M280" s="389" t="str">
        <f t="shared" si="17"/>
        <v/>
      </c>
      <c r="N280" s="388" t="str">
        <f t="shared" si="18"/>
        <v/>
      </c>
      <c r="O280" s="390">
        <f t="shared" si="19"/>
        <v>0</v>
      </c>
      <c r="P280" s="391"/>
      <c r="Q280" s="386"/>
      <c r="R280" s="392"/>
      <c r="S280" s="393"/>
      <c r="T280" s="392"/>
      <c r="U280" s="392"/>
      <c r="V280" s="391"/>
      <c r="W280" s="386"/>
      <c r="X280" s="391"/>
      <c r="Y280" s="386"/>
      <c r="Z280" s="391"/>
      <c r="AA280" s="386"/>
      <c r="AB280" s="392"/>
      <c r="AC280" s="392"/>
      <c r="AD280" s="392"/>
      <c r="AE280" s="392"/>
      <c r="AF280" s="394"/>
      <c r="AG280" s="395"/>
      <c r="AH280" s="391"/>
      <c r="AI280" s="395"/>
      <c r="AJ280" s="391"/>
      <c r="AK280" s="395"/>
      <c r="AL280" s="396"/>
      <c r="AM280" s="391"/>
      <c r="AN280" s="395"/>
      <c r="AO280" s="396"/>
      <c r="AP280" s="391"/>
      <c r="AQ280" s="395"/>
      <c r="AR280" s="396"/>
      <c r="AS280" s="391"/>
      <c r="AT280" s="326"/>
      <c r="AU280" s="326"/>
      <c r="AV280" s="326"/>
      <c r="AW280" s="326"/>
      <c r="AX280" s="326"/>
      <c r="AY280" s="326"/>
      <c r="AZ280" s="326"/>
      <c r="BA280" s="326"/>
      <c r="BB280" s="326"/>
      <c r="BC280" s="326"/>
      <c r="BD280" s="326"/>
      <c r="BE280" s="326"/>
      <c r="BF280" s="326"/>
      <c r="BG280" s="326"/>
      <c r="BH280" s="326"/>
      <c r="BI280" s="326"/>
      <c r="BJ280" s="114"/>
    </row>
    <row r="281" spans="1:62" s="327" customFormat="1">
      <c r="A281" s="516"/>
      <c r="B281" s="383">
        <v>268</v>
      </c>
      <c r="C281" s="521"/>
      <c r="D281" s="384"/>
      <c r="E281" s="385"/>
      <c r="F281" s="583"/>
      <c r="G281" s="583"/>
      <c r="H281" s="581"/>
      <c r="I281" s="386"/>
      <c r="J281" s="387"/>
      <c r="K281" s="386"/>
      <c r="L281" s="388" t="str">
        <f t="shared" si="16"/>
        <v/>
      </c>
      <c r="M281" s="389" t="str">
        <f t="shared" si="17"/>
        <v/>
      </c>
      <c r="N281" s="388" t="str">
        <f t="shared" si="18"/>
        <v/>
      </c>
      <c r="O281" s="390">
        <f t="shared" si="19"/>
        <v>0</v>
      </c>
      <c r="P281" s="391"/>
      <c r="Q281" s="386"/>
      <c r="R281" s="392"/>
      <c r="S281" s="393"/>
      <c r="T281" s="392"/>
      <c r="U281" s="392"/>
      <c r="V281" s="391"/>
      <c r="W281" s="386"/>
      <c r="X281" s="391"/>
      <c r="Y281" s="386"/>
      <c r="Z281" s="391"/>
      <c r="AA281" s="386"/>
      <c r="AB281" s="392"/>
      <c r="AC281" s="392"/>
      <c r="AD281" s="392"/>
      <c r="AE281" s="392"/>
      <c r="AF281" s="394"/>
      <c r="AG281" s="395"/>
      <c r="AH281" s="391"/>
      <c r="AI281" s="395"/>
      <c r="AJ281" s="391"/>
      <c r="AK281" s="395"/>
      <c r="AL281" s="396"/>
      <c r="AM281" s="391"/>
      <c r="AN281" s="395"/>
      <c r="AO281" s="396"/>
      <c r="AP281" s="391"/>
      <c r="AQ281" s="395"/>
      <c r="AR281" s="396"/>
      <c r="AS281" s="391"/>
      <c r="AT281" s="326"/>
      <c r="AU281" s="326"/>
      <c r="AV281" s="326"/>
      <c r="AW281" s="326"/>
      <c r="AX281" s="326"/>
      <c r="AY281" s="326"/>
      <c r="AZ281" s="326"/>
      <c r="BA281" s="326"/>
      <c r="BB281" s="326"/>
      <c r="BC281" s="326"/>
      <c r="BD281" s="326"/>
      <c r="BE281" s="326"/>
      <c r="BF281" s="326"/>
      <c r="BG281" s="326"/>
      <c r="BH281" s="326"/>
      <c r="BI281" s="326"/>
      <c r="BJ281" s="114"/>
    </row>
    <row r="282" spans="1:62" s="327" customFormat="1">
      <c r="A282" s="516"/>
      <c r="B282" s="383">
        <v>269</v>
      </c>
      <c r="C282" s="521"/>
      <c r="D282" s="384"/>
      <c r="E282" s="385"/>
      <c r="F282" s="583"/>
      <c r="G282" s="583"/>
      <c r="H282" s="581"/>
      <c r="I282" s="386"/>
      <c r="J282" s="387"/>
      <c r="K282" s="386"/>
      <c r="L282" s="388" t="str">
        <f t="shared" si="16"/>
        <v/>
      </c>
      <c r="M282" s="389" t="str">
        <f t="shared" si="17"/>
        <v/>
      </c>
      <c r="N282" s="388" t="str">
        <f t="shared" si="18"/>
        <v/>
      </c>
      <c r="O282" s="390">
        <f t="shared" si="19"/>
        <v>0</v>
      </c>
      <c r="P282" s="391"/>
      <c r="Q282" s="386"/>
      <c r="R282" s="392"/>
      <c r="S282" s="393"/>
      <c r="T282" s="392"/>
      <c r="U282" s="392"/>
      <c r="V282" s="391"/>
      <c r="W282" s="386"/>
      <c r="X282" s="391"/>
      <c r="Y282" s="386"/>
      <c r="Z282" s="391"/>
      <c r="AA282" s="386"/>
      <c r="AB282" s="392"/>
      <c r="AC282" s="392"/>
      <c r="AD282" s="392"/>
      <c r="AE282" s="392"/>
      <c r="AF282" s="394"/>
      <c r="AG282" s="395"/>
      <c r="AH282" s="391"/>
      <c r="AI282" s="395"/>
      <c r="AJ282" s="391"/>
      <c r="AK282" s="395"/>
      <c r="AL282" s="396"/>
      <c r="AM282" s="391"/>
      <c r="AN282" s="395"/>
      <c r="AO282" s="396"/>
      <c r="AP282" s="391"/>
      <c r="AQ282" s="395"/>
      <c r="AR282" s="396"/>
      <c r="AS282" s="391"/>
      <c r="AT282" s="326"/>
      <c r="AU282" s="326"/>
      <c r="AV282" s="326"/>
      <c r="AW282" s="326"/>
      <c r="AX282" s="326"/>
      <c r="AY282" s="326"/>
      <c r="AZ282" s="326"/>
      <c r="BA282" s="326"/>
      <c r="BB282" s="326"/>
      <c r="BC282" s="326"/>
      <c r="BD282" s="326"/>
      <c r="BE282" s="326"/>
      <c r="BF282" s="326"/>
      <c r="BG282" s="326"/>
      <c r="BH282" s="326"/>
      <c r="BI282" s="326"/>
      <c r="BJ282" s="114"/>
    </row>
    <row r="283" spans="1:62" s="327" customFormat="1">
      <c r="A283" s="516"/>
      <c r="B283" s="383">
        <v>270</v>
      </c>
      <c r="C283" s="521"/>
      <c r="D283" s="384"/>
      <c r="E283" s="385"/>
      <c r="F283" s="583"/>
      <c r="G283" s="583"/>
      <c r="H283" s="581"/>
      <c r="I283" s="386"/>
      <c r="J283" s="387"/>
      <c r="K283" s="386"/>
      <c r="L283" s="388" t="str">
        <f t="shared" si="16"/>
        <v/>
      </c>
      <c r="M283" s="389" t="str">
        <f t="shared" si="17"/>
        <v/>
      </c>
      <c r="N283" s="388" t="str">
        <f t="shared" si="18"/>
        <v/>
      </c>
      <c r="O283" s="390">
        <f t="shared" si="19"/>
        <v>0</v>
      </c>
      <c r="P283" s="391"/>
      <c r="Q283" s="386"/>
      <c r="R283" s="392"/>
      <c r="S283" s="393"/>
      <c r="T283" s="392"/>
      <c r="U283" s="392"/>
      <c r="V283" s="391"/>
      <c r="W283" s="386"/>
      <c r="X283" s="391"/>
      <c r="Y283" s="386"/>
      <c r="Z283" s="391"/>
      <c r="AA283" s="386"/>
      <c r="AB283" s="392"/>
      <c r="AC283" s="392"/>
      <c r="AD283" s="392"/>
      <c r="AE283" s="392"/>
      <c r="AF283" s="394"/>
      <c r="AG283" s="395"/>
      <c r="AH283" s="391"/>
      <c r="AI283" s="395"/>
      <c r="AJ283" s="391"/>
      <c r="AK283" s="395"/>
      <c r="AL283" s="396"/>
      <c r="AM283" s="391"/>
      <c r="AN283" s="395"/>
      <c r="AO283" s="396"/>
      <c r="AP283" s="391"/>
      <c r="AQ283" s="395"/>
      <c r="AR283" s="396"/>
      <c r="AS283" s="391"/>
      <c r="AT283" s="326"/>
      <c r="AU283" s="326"/>
      <c r="AV283" s="326"/>
      <c r="AW283" s="326"/>
      <c r="AX283" s="326"/>
      <c r="AY283" s="326"/>
      <c r="AZ283" s="326"/>
      <c r="BA283" s="326"/>
      <c r="BB283" s="326"/>
      <c r="BC283" s="326"/>
      <c r="BD283" s="326"/>
      <c r="BE283" s="326"/>
      <c r="BF283" s="326"/>
      <c r="BG283" s="326"/>
      <c r="BH283" s="326"/>
      <c r="BI283" s="326"/>
      <c r="BJ283" s="114"/>
    </row>
    <row r="284" spans="1:62" s="327" customFormat="1">
      <c r="A284" s="516"/>
      <c r="B284" s="383">
        <v>271</v>
      </c>
      <c r="C284" s="521"/>
      <c r="D284" s="384"/>
      <c r="E284" s="385"/>
      <c r="F284" s="583"/>
      <c r="G284" s="583"/>
      <c r="H284" s="581"/>
      <c r="I284" s="386"/>
      <c r="J284" s="387"/>
      <c r="K284" s="386"/>
      <c r="L284" s="388" t="str">
        <f t="shared" si="16"/>
        <v/>
      </c>
      <c r="M284" s="389" t="str">
        <f t="shared" si="17"/>
        <v/>
      </c>
      <c r="N284" s="388" t="str">
        <f t="shared" si="18"/>
        <v/>
      </c>
      <c r="O284" s="390">
        <f t="shared" si="19"/>
        <v>0</v>
      </c>
      <c r="P284" s="391"/>
      <c r="Q284" s="386"/>
      <c r="R284" s="392"/>
      <c r="S284" s="393"/>
      <c r="T284" s="392"/>
      <c r="U284" s="392"/>
      <c r="V284" s="391"/>
      <c r="W284" s="386"/>
      <c r="X284" s="391"/>
      <c r="Y284" s="386"/>
      <c r="Z284" s="391"/>
      <c r="AA284" s="386"/>
      <c r="AB284" s="392"/>
      <c r="AC284" s="392"/>
      <c r="AD284" s="392"/>
      <c r="AE284" s="392"/>
      <c r="AF284" s="394"/>
      <c r="AG284" s="395"/>
      <c r="AH284" s="391"/>
      <c r="AI284" s="395"/>
      <c r="AJ284" s="391"/>
      <c r="AK284" s="395"/>
      <c r="AL284" s="396"/>
      <c r="AM284" s="391"/>
      <c r="AN284" s="395"/>
      <c r="AO284" s="396"/>
      <c r="AP284" s="391"/>
      <c r="AQ284" s="395"/>
      <c r="AR284" s="396"/>
      <c r="AS284" s="391"/>
      <c r="AT284" s="326"/>
      <c r="AU284" s="326"/>
      <c r="AV284" s="326"/>
      <c r="AW284" s="326"/>
      <c r="AX284" s="326"/>
      <c r="AY284" s="326"/>
      <c r="AZ284" s="326"/>
      <c r="BA284" s="326"/>
      <c r="BB284" s="326"/>
      <c r="BC284" s="326"/>
      <c r="BD284" s="326"/>
      <c r="BE284" s="326"/>
      <c r="BF284" s="326"/>
      <c r="BG284" s="326"/>
      <c r="BH284" s="326"/>
      <c r="BI284" s="326"/>
      <c r="BJ284" s="114"/>
    </row>
    <row r="285" spans="1:62" s="327" customFormat="1">
      <c r="A285" s="516"/>
      <c r="B285" s="383">
        <v>272</v>
      </c>
      <c r="C285" s="521"/>
      <c r="D285" s="384"/>
      <c r="E285" s="385"/>
      <c r="F285" s="583"/>
      <c r="G285" s="583"/>
      <c r="H285" s="581"/>
      <c r="I285" s="386"/>
      <c r="J285" s="387"/>
      <c r="K285" s="386"/>
      <c r="L285" s="388" t="str">
        <f t="shared" si="16"/>
        <v/>
      </c>
      <c r="M285" s="389" t="str">
        <f t="shared" si="17"/>
        <v/>
      </c>
      <c r="N285" s="388" t="str">
        <f t="shared" si="18"/>
        <v/>
      </c>
      <c r="O285" s="390">
        <f t="shared" si="19"/>
        <v>0</v>
      </c>
      <c r="P285" s="391"/>
      <c r="Q285" s="386"/>
      <c r="R285" s="392"/>
      <c r="S285" s="393"/>
      <c r="T285" s="392"/>
      <c r="U285" s="392"/>
      <c r="V285" s="391"/>
      <c r="W285" s="386"/>
      <c r="X285" s="391"/>
      <c r="Y285" s="386"/>
      <c r="Z285" s="391"/>
      <c r="AA285" s="386"/>
      <c r="AB285" s="392"/>
      <c r="AC285" s="392"/>
      <c r="AD285" s="392"/>
      <c r="AE285" s="392"/>
      <c r="AF285" s="394"/>
      <c r="AG285" s="395"/>
      <c r="AH285" s="391"/>
      <c r="AI285" s="395"/>
      <c r="AJ285" s="391"/>
      <c r="AK285" s="395"/>
      <c r="AL285" s="396"/>
      <c r="AM285" s="391"/>
      <c r="AN285" s="395"/>
      <c r="AO285" s="396"/>
      <c r="AP285" s="391"/>
      <c r="AQ285" s="395"/>
      <c r="AR285" s="396"/>
      <c r="AS285" s="391"/>
      <c r="AT285" s="326"/>
      <c r="AU285" s="326"/>
      <c r="AV285" s="326"/>
      <c r="AW285" s="326"/>
      <c r="AX285" s="326"/>
      <c r="AY285" s="326"/>
      <c r="AZ285" s="326"/>
      <c r="BA285" s="326"/>
      <c r="BB285" s="326"/>
      <c r="BC285" s="326"/>
      <c r="BD285" s="326"/>
      <c r="BE285" s="326"/>
      <c r="BF285" s="326"/>
      <c r="BG285" s="326"/>
      <c r="BH285" s="326"/>
      <c r="BI285" s="326"/>
      <c r="BJ285" s="114"/>
    </row>
    <row r="286" spans="1:62" s="327" customFormat="1">
      <c r="A286" s="516"/>
      <c r="B286" s="383">
        <v>273</v>
      </c>
      <c r="C286" s="521"/>
      <c r="D286" s="384"/>
      <c r="E286" s="385"/>
      <c r="F286" s="583"/>
      <c r="G286" s="583"/>
      <c r="H286" s="581"/>
      <c r="I286" s="386"/>
      <c r="J286" s="387"/>
      <c r="K286" s="386"/>
      <c r="L286" s="388" t="str">
        <f t="shared" si="16"/>
        <v/>
      </c>
      <c r="M286" s="389" t="str">
        <f t="shared" si="17"/>
        <v/>
      </c>
      <c r="N286" s="388" t="str">
        <f t="shared" si="18"/>
        <v/>
      </c>
      <c r="O286" s="390">
        <f t="shared" si="19"/>
        <v>0</v>
      </c>
      <c r="P286" s="391"/>
      <c r="Q286" s="386"/>
      <c r="R286" s="392"/>
      <c r="S286" s="393"/>
      <c r="T286" s="392"/>
      <c r="U286" s="392"/>
      <c r="V286" s="391"/>
      <c r="W286" s="386"/>
      <c r="X286" s="391"/>
      <c r="Y286" s="386"/>
      <c r="Z286" s="391"/>
      <c r="AA286" s="386"/>
      <c r="AB286" s="392"/>
      <c r="AC286" s="392"/>
      <c r="AD286" s="392"/>
      <c r="AE286" s="392"/>
      <c r="AF286" s="394"/>
      <c r="AG286" s="395"/>
      <c r="AH286" s="391"/>
      <c r="AI286" s="395"/>
      <c r="AJ286" s="391"/>
      <c r="AK286" s="395"/>
      <c r="AL286" s="396"/>
      <c r="AM286" s="391"/>
      <c r="AN286" s="395"/>
      <c r="AO286" s="396"/>
      <c r="AP286" s="391"/>
      <c r="AQ286" s="395"/>
      <c r="AR286" s="396"/>
      <c r="AS286" s="391"/>
      <c r="AT286" s="326"/>
      <c r="AU286" s="326"/>
      <c r="AV286" s="326"/>
      <c r="AW286" s="326"/>
      <c r="AX286" s="326"/>
      <c r="AY286" s="326"/>
      <c r="AZ286" s="326"/>
      <c r="BA286" s="326"/>
      <c r="BB286" s="326"/>
      <c r="BC286" s="326"/>
      <c r="BD286" s="326"/>
      <c r="BE286" s="326"/>
      <c r="BF286" s="326"/>
      <c r="BG286" s="326"/>
      <c r="BH286" s="326"/>
      <c r="BI286" s="326"/>
      <c r="BJ286" s="114"/>
    </row>
    <row r="287" spans="1:62" s="327" customFormat="1">
      <c r="A287" s="516"/>
      <c r="B287" s="383">
        <v>274</v>
      </c>
      <c r="C287" s="521"/>
      <c r="D287" s="384"/>
      <c r="E287" s="385"/>
      <c r="F287" s="583"/>
      <c r="G287" s="583"/>
      <c r="H287" s="581"/>
      <c r="I287" s="386"/>
      <c r="J287" s="387"/>
      <c r="K287" s="386"/>
      <c r="L287" s="388" t="str">
        <f t="shared" si="16"/>
        <v/>
      </c>
      <c r="M287" s="389" t="str">
        <f t="shared" si="17"/>
        <v/>
      </c>
      <c r="N287" s="388" t="str">
        <f t="shared" si="18"/>
        <v/>
      </c>
      <c r="O287" s="390">
        <f t="shared" si="19"/>
        <v>0</v>
      </c>
      <c r="P287" s="391"/>
      <c r="Q287" s="386"/>
      <c r="R287" s="392"/>
      <c r="S287" s="393"/>
      <c r="T287" s="392"/>
      <c r="U287" s="392"/>
      <c r="V287" s="391"/>
      <c r="W287" s="386"/>
      <c r="X287" s="391"/>
      <c r="Y287" s="386"/>
      <c r="Z287" s="391"/>
      <c r="AA287" s="386"/>
      <c r="AB287" s="392"/>
      <c r="AC287" s="392"/>
      <c r="AD287" s="392"/>
      <c r="AE287" s="392"/>
      <c r="AF287" s="394"/>
      <c r="AG287" s="395"/>
      <c r="AH287" s="391"/>
      <c r="AI287" s="395"/>
      <c r="AJ287" s="391"/>
      <c r="AK287" s="395"/>
      <c r="AL287" s="396"/>
      <c r="AM287" s="391"/>
      <c r="AN287" s="395"/>
      <c r="AO287" s="396"/>
      <c r="AP287" s="391"/>
      <c r="AQ287" s="395"/>
      <c r="AR287" s="396"/>
      <c r="AS287" s="391"/>
      <c r="AT287" s="326"/>
      <c r="AU287" s="326"/>
      <c r="AV287" s="326"/>
      <c r="AW287" s="326"/>
      <c r="AX287" s="326"/>
      <c r="AY287" s="326"/>
      <c r="AZ287" s="326"/>
      <c r="BA287" s="326"/>
      <c r="BB287" s="326"/>
      <c r="BC287" s="326"/>
      <c r="BD287" s="326"/>
      <c r="BE287" s="326"/>
      <c r="BF287" s="326"/>
      <c r="BG287" s="326"/>
      <c r="BH287" s="326"/>
      <c r="BI287" s="326"/>
      <c r="BJ287" s="114"/>
    </row>
    <row r="288" spans="1:62" s="327" customFormat="1">
      <c r="A288" s="516"/>
      <c r="B288" s="383">
        <v>275</v>
      </c>
      <c r="C288" s="521"/>
      <c r="D288" s="384"/>
      <c r="E288" s="385"/>
      <c r="F288" s="583"/>
      <c r="G288" s="583"/>
      <c r="H288" s="581"/>
      <c r="I288" s="386"/>
      <c r="J288" s="387"/>
      <c r="K288" s="386"/>
      <c r="L288" s="388" t="str">
        <f t="shared" si="16"/>
        <v/>
      </c>
      <c r="M288" s="389" t="str">
        <f t="shared" si="17"/>
        <v/>
      </c>
      <c r="N288" s="388" t="str">
        <f t="shared" si="18"/>
        <v/>
      </c>
      <c r="O288" s="390">
        <f t="shared" si="19"/>
        <v>0</v>
      </c>
      <c r="P288" s="391"/>
      <c r="Q288" s="386"/>
      <c r="R288" s="392"/>
      <c r="S288" s="393"/>
      <c r="T288" s="392"/>
      <c r="U288" s="392"/>
      <c r="V288" s="391"/>
      <c r="W288" s="386"/>
      <c r="X288" s="391"/>
      <c r="Y288" s="386"/>
      <c r="Z288" s="391"/>
      <c r="AA288" s="386"/>
      <c r="AB288" s="392"/>
      <c r="AC288" s="392"/>
      <c r="AD288" s="392"/>
      <c r="AE288" s="392"/>
      <c r="AF288" s="394"/>
      <c r="AG288" s="395"/>
      <c r="AH288" s="391"/>
      <c r="AI288" s="395"/>
      <c r="AJ288" s="391"/>
      <c r="AK288" s="395"/>
      <c r="AL288" s="396"/>
      <c r="AM288" s="391"/>
      <c r="AN288" s="395"/>
      <c r="AO288" s="396"/>
      <c r="AP288" s="391"/>
      <c r="AQ288" s="395"/>
      <c r="AR288" s="396"/>
      <c r="AS288" s="391"/>
      <c r="AT288" s="326"/>
      <c r="AU288" s="326"/>
      <c r="AV288" s="326"/>
      <c r="AW288" s="326"/>
      <c r="AX288" s="326"/>
      <c r="AY288" s="326"/>
      <c r="AZ288" s="326"/>
      <c r="BA288" s="326"/>
      <c r="BB288" s="326"/>
      <c r="BC288" s="326"/>
      <c r="BD288" s="326"/>
      <c r="BE288" s="326"/>
      <c r="BF288" s="326"/>
      <c r="BG288" s="326"/>
      <c r="BH288" s="326"/>
      <c r="BI288" s="326"/>
      <c r="BJ288" s="114"/>
    </row>
    <row r="289" spans="1:62" s="327" customFormat="1">
      <c r="A289" s="516"/>
      <c r="B289" s="383">
        <v>276</v>
      </c>
      <c r="C289" s="521"/>
      <c r="D289" s="384"/>
      <c r="E289" s="385"/>
      <c r="F289" s="583"/>
      <c r="G289" s="583"/>
      <c r="H289" s="581"/>
      <c r="I289" s="386"/>
      <c r="J289" s="387"/>
      <c r="K289" s="386"/>
      <c r="L289" s="388" t="str">
        <f t="shared" si="16"/>
        <v/>
      </c>
      <c r="M289" s="389" t="str">
        <f t="shared" si="17"/>
        <v/>
      </c>
      <c r="N289" s="388" t="str">
        <f t="shared" si="18"/>
        <v/>
      </c>
      <c r="O289" s="390">
        <f t="shared" si="19"/>
        <v>0</v>
      </c>
      <c r="P289" s="391"/>
      <c r="Q289" s="386"/>
      <c r="R289" s="392"/>
      <c r="S289" s="393"/>
      <c r="T289" s="392"/>
      <c r="U289" s="392"/>
      <c r="V289" s="391"/>
      <c r="W289" s="386"/>
      <c r="X289" s="391"/>
      <c r="Y289" s="386"/>
      <c r="Z289" s="391"/>
      <c r="AA289" s="386"/>
      <c r="AB289" s="392"/>
      <c r="AC289" s="392"/>
      <c r="AD289" s="392"/>
      <c r="AE289" s="392"/>
      <c r="AF289" s="394"/>
      <c r="AG289" s="395"/>
      <c r="AH289" s="391"/>
      <c r="AI289" s="395"/>
      <c r="AJ289" s="391"/>
      <c r="AK289" s="395"/>
      <c r="AL289" s="396"/>
      <c r="AM289" s="391"/>
      <c r="AN289" s="395"/>
      <c r="AO289" s="396"/>
      <c r="AP289" s="391"/>
      <c r="AQ289" s="395"/>
      <c r="AR289" s="396"/>
      <c r="AS289" s="391"/>
      <c r="AT289" s="326"/>
      <c r="AU289" s="326"/>
      <c r="AV289" s="326"/>
      <c r="AW289" s="326"/>
      <c r="AX289" s="326"/>
      <c r="AY289" s="326"/>
      <c r="AZ289" s="326"/>
      <c r="BA289" s="326"/>
      <c r="BB289" s="326"/>
      <c r="BC289" s="326"/>
      <c r="BD289" s="326"/>
      <c r="BE289" s="326"/>
      <c r="BF289" s="326"/>
      <c r="BG289" s="326"/>
      <c r="BH289" s="326"/>
      <c r="BI289" s="326"/>
      <c r="BJ289" s="114"/>
    </row>
    <row r="290" spans="1:62" s="327" customFormat="1">
      <c r="A290" s="516"/>
      <c r="B290" s="383">
        <v>277</v>
      </c>
      <c r="C290" s="521"/>
      <c r="D290" s="384"/>
      <c r="E290" s="385"/>
      <c r="F290" s="583"/>
      <c r="G290" s="583"/>
      <c r="H290" s="581"/>
      <c r="I290" s="386"/>
      <c r="J290" s="387"/>
      <c r="K290" s="386"/>
      <c r="L290" s="388" t="str">
        <f t="shared" si="16"/>
        <v/>
      </c>
      <c r="M290" s="389" t="str">
        <f t="shared" si="17"/>
        <v/>
      </c>
      <c r="N290" s="388" t="str">
        <f t="shared" si="18"/>
        <v/>
      </c>
      <c r="O290" s="390">
        <f t="shared" si="19"/>
        <v>0</v>
      </c>
      <c r="P290" s="391"/>
      <c r="Q290" s="386"/>
      <c r="R290" s="392"/>
      <c r="S290" s="393"/>
      <c r="T290" s="392"/>
      <c r="U290" s="392"/>
      <c r="V290" s="391"/>
      <c r="W290" s="386"/>
      <c r="X290" s="391"/>
      <c r="Y290" s="386"/>
      <c r="Z290" s="391"/>
      <c r="AA290" s="386"/>
      <c r="AB290" s="392"/>
      <c r="AC290" s="392"/>
      <c r="AD290" s="392"/>
      <c r="AE290" s="392"/>
      <c r="AF290" s="394"/>
      <c r="AG290" s="395"/>
      <c r="AH290" s="391"/>
      <c r="AI290" s="395"/>
      <c r="AJ290" s="391"/>
      <c r="AK290" s="395"/>
      <c r="AL290" s="396"/>
      <c r="AM290" s="391"/>
      <c r="AN290" s="395"/>
      <c r="AO290" s="396"/>
      <c r="AP290" s="391"/>
      <c r="AQ290" s="395"/>
      <c r="AR290" s="396"/>
      <c r="AS290" s="391"/>
      <c r="AT290" s="326"/>
      <c r="AU290" s="326"/>
      <c r="AV290" s="326"/>
      <c r="AW290" s="326"/>
      <c r="AX290" s="326"/>
      <c r="AY290" s="326"/>
      <c r="AZ290" s="326"/>
      <c r="BA290" s="326"/>
      <c r="BB290" s="326"/>
      <c r="BC290" s="326"/>
      <c r="BD290" s="326"/>
      <c r="BE290" s="326"/>
      <c r="BF290" s="326"/>
      <c r="BG290" s="326"/>
      <c r="BH290" s="326"/>
      <c r="BI290" s="326"/>
      <c r="BJ290" s="114"/>
    </row>
    <row r="291" spans="1:62" s="327" customFormat="1">
      <c r="A291" s="516"/>
      <c r="B291" s="383">
        <v>278</v>
      </c>
      <c r="C291" s="521"/>
      <c r="D291" s="384"/>
      <c r="E291" s="385"/>
      <c r="F291" s="583"/>
      <c r="G291" s="583"/>
      <c r="H291" s="581"/>
      <c r="I291" s="386"/>
      <c r="J291" s="387"/>
      <c r="K291" s="386"/>
      <c r="L291" s="388" t="str">
        <f t="shared" si="16"/>
        <v/>
      </c>
      <c r="M291" s="389" t="str">
        <f t="shared" si="17"/>
        <v/>
      </c>
      <c r="N291" s="388" t="str">
        <f t="shared" si="18"/>
        <v/>
      </c>
      <c r="O291" s="390">
        <f t="shared" si="19"/>
        <v>0</v>
      </c>
      <c r="P291" s="391"/>
      <c r="Q291" s="386"/>
      <c r="R291" s="392"/>
      <c r="S291" s="393"/>
      <c r="T291" s="392"/>
      <c r="U291" s="392"/>
      <c r="V291" s="391"/>
      <c r="W291" s="386"/>
      <c r="X291" s="391"/>
      <c r="Y291" s="386"/>
      <c r="Z291" s="391"/>
      <c r="AA291" s="386"/>
      <c r="AB291" s="392"/>
      <c r="AC291" s="392"/>
      <c r="AD291" s="392"/>
      <c r="AE291" s="392"/>
      <c r="AF291" s="394"/>
      <c r="AG291" s="395"/>
      <c r="AH291" s="391"/>
      <c r="AI291" s="395"/>
      <c r="AJ291" s="391"/>
      <c r="AK291" s="395"/>
      <c r="AL291" s="396"/>
      <c r="AM291" s="391"/>
      <c r="AN291" s="395"/>
      <c r="AO291" s="396"/>
      <c r="AP291" s="391"/>
      <c r="AQ291" s="395"/>
      <c r="AR291" s="396"/>
      <c r="AS291" s="391"/>
      <c r="AT291" s="326"/>
      <c r="AU291" s="326"/>
      <c r="AV291" s="326"/>
      <c r="AW291" s="326"/>
      <c r="AX291" s="326"/>
      <c r="AY291" s="326"/>
      <c r="AZ291" s="326"/>
      <c r="BA291" s="326"/>
      <c r="BB291" s="326"/>
      <c r="BC291" s="326"/>
      <c r="BD291" s="326"/>
      <c r="BE291" s="326"/>
      <c r="BF291" s="326"/>
      <c r="BG291" s="326"/>
      <c r="BH291" s="326"/>
      <c r="BI291" s="326"/>
      <c r="BJ291" s="114"/>
    </row>
    <row r="292" spans="1:62" s="327" customFormat="1">
      <c r="A292" s="516"/>
      <c r="B292" s="383">
        <v>279</v>
      </c>
      <c r="C292" s="521"/>
      <c r="D292" s="384"/>
      <c r="E292" s="385"/>
      <c r="F292" s="583"/>
      <c r="G292" s="583"/>
      <c r="H292" s="581"/>
      <c r="I292" s="386"/>
      <c r="J292" s="387"/>
      <c r="K292" s="386"/>
      <c r="L292" s="388" t="str">
        <f t="shared" si="16"/>
        <v/>
      </c>
      <c r="M292" s="389" t="str">
        <f t="shared" si="17"/>
        <v/>
      </c>
      <c r="N292" s="388" t="str">
        <f t="shared" si="18"/>
        <v/>
      </c>
      <c r="O292" s="390">
        <f t="shared" si="19"/>
        <v>0</v>
      </c>
      <c r="P292" s="391"/>
      <c r="Q292" s="386"/>
      <c r="R292" s="392"/>
      <c r="S292" s="393"/>
      <c r="T292" s="392"/>
      <c r="U292" s="392"/>
      <c r="V292" s="391"/>
      <c r="W292" s="386"/>
      <c r="X292" s="391"/>
      <c r="Y292" s="386"/>
      <c r="Z292" s="391"/>
      <c r="AA292" s="386"/>
      <c r="AB292" s="392"/>
      <c r="AC292" s="392"/>
      <c r="AD292" s="392"/>
      <c r="AE292" s="392"/>
      <c r="AF292" s="394"/>
      <c r="AG292" s="395"/>
      <c r="AH292" s="391"/>
      <c r="AI292" s="395"/>
      <c r="AJ292" s="391"/>
      <c r="AK292" s="395"/>
      <c r="AL292" s="396"/>
      <c r="AM292" s="391"/>
      <c r="AN292" s="395"/>
      <c r="AO292" s="396"/>
      <c r="AP292" s="391"/>
      <c r="AQ292" s="395"/>
      <c r="AR292" s="396"/>
      <c r="AS292" s="391"/>
      <c r="AT292" s="326"/>
      <c r="AU292" s="326"/>
      <c r="AV292" s="326"/>
      <c r="AW292" s="326"/>
      <c r="AX292" s="326"/>
      <c r="AY292" s="326"/>
      <c r="AZ292" s="326"/>
      <c r="BA292" s="326"/>
      <c r="BB292" s="326"/>
      <c r="BC292" s="326"/>
      <c r="BD292" s="326"/>
      <c r="BE292" s="326"/>
      <c r="BF292" s="326"/>
      <c r="BG292" s="326"/>
      <c r="BH292" s="326"/>
      <c r="BI292" s="326"/>
      <c r="BJ292" s="114"/>
    </row>
    <row r="293" spans="1:62" s="327" customFormat="1">
      <c r="A293" s="516"/>
      <c r="B293" s="383">
        <v>280</v>
      </c>
      <c r="C293" s="521"/>
      <c r="D293" s="384"/>
      <c r="E293" s="385"/>
      <c r="F293" s="583"/>
      <c r="G293" s="583"/>
      <c r="H293" s="581"/>
      <c r="I293" s="386"/>
      <c r="J293" s="387"/>
      <c r="K293" s="386"/>
      <c r="L293" s="388" t="str">
        <f t="shared" si="16"/>
        <v/>
      </c>
      <c r="M293" s="389" t="str">
        <f t="shared" si="17"/>
        <v/>
      </c>
      <c r="N293" s="388" t="str">
        <f t="shared" si="18"/>
        <v/>
      </c>
      <c r="O293" s="390">
        <f t="shared" si="19"/>
        <v>0</v>
      </c>
      <c r="P293" s="391"/>
      <c r="Q293" s="386"/>
      <c r="R293" s="392"/>
      <c r="S293" s="393"/>
      <c r="T293" s="392"/>
      <c r="U293" s="392"/>
      <c r="V293" s="391"/>
      <c r="W293" s="386"/>
      <c r="X293" s="391"/>
      <c r="Y293" s="386"/>
      <c r="Z293" s="391"/>
      <c r="AA293" s="386"/>
      <c r="AB293" s="392"/>
      <c r="AC293" s="392"/>
      <c r="AD293" s="392"/>
      <c r="AE293" s="392"/>
      <c r="AF293" s="394"/>
      <c r="AG293" s="395"/>
      <c r="AH293" s="391"/>
      <c r="AI293" s="395"/>
      <c r="AJ293" s="391"/>
      <c r="AK293" s="395"/>
      <c r="AL293" s="396"/>
      <c r="AM293" s="391"/>
      <c r="AN293" s="395"/>
      <c r="AO293" s="396"/>
      <c r="AP293" s="391"/>
      <c r="AQ293" s="395"/>
      <c r="AR293" s="396"/>
      <c r="AS293" s="391"/>
      <c r="AT293" s="326"/>
      <c r="AU293" s="326"/>
      <c r="AV293" s="326"/>
      <c r="AW293" s="326"/>
      <c r="AX293" s="326"/>
      <c r="AY293" s="326"/>
      <c r="AZ293" s="326"/>
      <c r="BA293" s="326"/>
      <c r="BB293" s="326"/>
      <c r="BC293" s="326"/>
      <c r="BD293" s="326"/>
      <c r="BE293" s="326"/>
      <c r="BF293" s="326"/>
      <c r="BG293" s="326"/>
      <c r="BH293" s="326"/>
      <c r="BI293" s="326"/>
      <c r="BJ293" s="114"/>
    </row>
    <row r="294" spans="1:62" s="327" customFormat="1">
      <c r="A294" s="516"/>
      <c r="B294" s="383">
        <v>281</v>
      </c>
      <c r="C294" s="521"/>
      <c r="D294" s="384"/>
      <c r="E294" s="385"/>
      <c r="F294" s="583"/>
      <c r="G294" s="583"/>
      <c r="H294" s="581"/>
      <c r="I294" s="386"/>
      <c r="J294" s="387"/>
      <c r="K294" s="386"/>
      <c r="L294" s="388" t="str">
        <f t="shared" si="16"/>
        <v/>
      </c>
      <c r="M294" s="389" t="str">
        <f t="shared" si="17"/>
        <v/>
      </c>
      <c r="N294" s="388" t="str">
        <f t="shared" si="18"/>
        <v/>
      </c>
      <c r="O294" s="390">
        <f t="shared" si="19"/>
        <v>0</v>
      </c>
      <c r="P294" s="391"/>
      <c r="Q294" s="386"/>
      <c r="R294" s="392"/>
      <c r="S294" s="393"/>
      <c r="T294" s="392"/>
      <c r="U294" s="392"/>
      <c r="V294" s="391"/>
      <c r="W294" s="386"/>
      <c r="X294" s="391"/>
      <c r="Y294" s="386"/>
      <c r="Z294" s="391"/>
      <c r="AA294" s="386"/>
      <c r="AB294" s="392"/>
      <c r="AC294" s="392"/>
      <c r="AD294" s="392"/>
      <c r="AE294" s="392"/>
      <c r="AF294" s="394"/>
      <c r="AG294" s="395"/>
      <c r="AH294" s="391"/>
      <c r="AI294" s="395"/>
      <c r="AJ294" s="391"/>
      <c r="AK294" s="395"/>
      <c r="AL294" s="396"/>
      <c r="AM294" s="391"/>
      <c r="AN294" s="395"/>
      <c r="AO294" s="396"/>
      <c r="AP294" s="391"/>
      <c r="AQ294" s="395"/>
      <c r="AR294" s="396"/>
      <c r="AS294" s="391"/>
      <c r="AT294" s="326"/>
      <c r="AU294" s="326"/>
      <c r="AV294" s="326"/>
      <c r="AW294" s="326"/>
      <c r="AX294" s="326"/>
      <c r="AY294" s="326"/>
      <c r="AZ294" s="326"/>
      <c r="BA294" s="326"/>
      <c r="BB294" s="326"/>
      <c r="BC294" s="326"/>
      <c r="BD294" s="326"/>
      <c r="BE294" s="326"/>
      <c r="BF294" s="326"/>
      <c r="BG294" s="326"/>
      <c r="BH294" s="326"/>
      <c r="BI294" s="326"/>
      <c r="BJ294" s="114"/>
    </row>
    <row r="295" spans="1:62" s="327" customFormat="1">
      <c r="A295" s="516"/>
      <c r="B295" s="383">
        <v>282</v>
      </c>
      <c r="C295" s="521"/>
      <c r="D295" s="384"/>
      <c r="E295" s="385"/>
      <c r="F295" s="583"/>
      <c r="G295" s="583"/>
      <c r="H295" s="581"/>
      <c r="I295" s="386"/>
      <c r="J295" s="387"/>
      <c r="K295" s="386"/>
      <c r="L295" s="388" t="str">
        <f t="shared" si="16"/>
        <v/>
      </c>
      <c r="M295" s="389" t="str">
        <f t="shared" si="17"/>
        <v/>
      </c>
      <c r="N295" s="388" t="str">
        <f t="shared" si="18"/>
        <v/>
      </c>
      <c r="O295" s="390">
        <f t="shared" si="19"/>
        <v>0</v>
      </c>
      <c r="P295" s="391"/>
      <c r="Q295" s="386"/>
      <c r="R295" s="392"/>
      <c r="S295" s="393"/>
      <c r="T295" s="392"/>
      <c r="U295" s="392"/>
      <c r="V295" s="391"/>
      <c r="W295" s="386"/>
      <c r="X295" s="391"/>
      <c r="Y295" s="386"/>
      <c r="Z295" s="391"/>
      <c r="AA295" s="386"/>
      <c r="AB295" s="392"/>
      <c r="AC295" s="392"/>
      <c r="AD295" s="392"/>
      <c r="AE295" s="392"/>
      <c r="AF295" s="394"/>
      <c r="AG295" s="395"/>
      <c r="AH295" s="391"/>
      <c r="AI295" s="395"/>
      <c r="AJ295" s="391"/>
      <c r="AK295" s="395"/>
      <c r="AL295" s="396"/>
      <c r="AM295" s="391"/>
      <c r="AN295" s="395"/>
      <c r="AO295" s="396"/>
      <c r="AP295" s="391"/>
      <c r="AQ295" s="395"/>
      <c r="AR295" s="396"/>
      <c r="AS295" s="391"/>
      <c r="AT295" s="326"/>
      <c r="AU295" s="326"/>
      <c r="AV295" s="326"/>
      <c r="AW295" s="326"/>
      <c r="AX295" s="326"/>
      <c r="AY295" s="326"/>
      <c r="AZ295" s="326"/>
      <c r="BA295" s="326"/>
      <c r="BB295" s="326"/>
      <c r="BC295" s="326"/>
      <c r="BD295" s="326"/>
      <c r="BE295" s="326"/>
      <c r="BF295" s="326"/>
      <c r="BG295" s="326"/>
      <c r="BH295" s="326"/>
      <c r="BI295" s="326"/>
      <c r="BJ295" s="114"/>
    </row>
    <row r="296" spans="1:62" s="327" customFormat="1">
      <c r="A296" s="516"/>
      <c r="B296" s="383">
        <v>283</v>
      </c>
      <c r="C296" s="521"/>
      <c r="D296" s="384"/>
      <c r="E296" s="385"/>
      <c r="F296" s="583"/>
      <c r="G296" s="583"/>
      <c r="H296" s="581"/>
      <c r="I296" s="386"/>
      <c r="J296" s="387"/>
      <c r="K296" s="386"/>
      <c r="L296" s="388" t="str">
        <f t="shared" si="16"/>
        <v/>
      </c>
      <c r="M296" s="389" t="str">
        <f t="shared" si="17"/>
        <v/>
      </c>
      <c r="N296" s="388" t="str">
        <f t="shared" si="18"/>
        <v/>
      </c>
      <c r="O296" s="390">
        <f t="shared" si="19"/>
        <v>0</v>
      </c>
      <c r="P296" s="391"/>
      <c r="Q296" s="386"/>
      <c r="R296" s="392"/>
      <c r="S296" s="393"/>
      <c r="T296" s="392"/>
      <c r="U296" s="392"/>
      <c r="V296" s="391"/>
      <c r="W296" s="386"/>
      <c r="X296" s="391"/>
      <c r="Y296" s="386"/>
      <c r="Z296" s="391"/>
      <c r="AA296" s="386"/>
      <c r="AB296" s="392"/>
      <c r="AC296" s="392"/>
      <c r="AD296" s="392"/>
      <c r="AE296" s="392"/>
      <c r="AF296" s="394"/>
      <c r="AG296" s="395"/>
      <c r="AH296" s="391"/>
      <c r="AI296" s="395"/>
      <c r="AJ296" s="391"/>
      <c r="AK296" s="395"/>
      <c r="AL296" s="396"/>
      <c r="AM296" s="391"/>
      <c r="AN296" s="395"/>
      <c r="AO296" s="396"/>
      <c r="AP296" s="391"/>
      <c r="AQ296" s="395"/>
      <c r="AR296" s="396"/>
      <c r="AS296" s="391"/>
      <c r="AT296" s="326"/>
      <c r="AU296" s="326"/>
      <c r="AV296" s="326"/>
      <c r="AW296" s="326"/>
      <c r="AX296" s="326"/>
      <c r="AY296" s="326"/>
      <c r="AZ296" s="326"/>
      <c r="BA296" s="326"/>
      <c r="BB296" s="326"/>
      <c r="BC296" s="326"/>
      <c r="BD296" s="326"/>
      <c r="BE296" s="326"/>
      <c r="BF296" s="326"/>
      <c r="BG296" s="326"/>
      <c r="BH296" s="326"/>
      <c r="BI296" s="326"/>
      <c r="BJ296" s="114"/>
    </row>
    <row r="297" spans="1:62" s="327" customFormat="1">
      <c r="A297" s="516"/>
      <c r="B297" s="383">
        <v>284</v>
      </c>
      <c r="C297" s="521"/>
      <c r="D297" s="384"/>
      <c r="E297" s="385"/>
      <c r="F297" s="583"/>
      <c r="G297" s="583"/>
      <c r="H297" s="581"/>
      <c r="I297" s="386"/>
      <c r="J297" s="387"/>
      <c r="K297" s="386"/>
      <c r="L297" s="388" t="str">
        <f t="shared" si="16"/>
        <v/>
      </c>
      <c r="M297" s="389" t="str">
        <f t="shared" si="17"/>
        <v/>
      </c>
      <c r="N297" s="388" t="str">
        <f t="shared" si="18"/>
        <v/>
      </c>
      <c r="O297" s="390">
        <f t="shared" si="19"/>
        <v>0</v>
      </c>
      <c r="P297" s="391"/>
      <c r="Q297" s="386"/>
      <c r="R297" s="392"/>
      <c r="S297" s="393"/>
      <c r="T297" s="392"/>
      <c r="U297" s="392"/>
      <c r="V297" s="391"/>
      <c r="W297" s="386"/>
      <c r="X297" s="391"/>
      <c r="Y297" s="386"/>
      <c r="Z297" s="391"/>
      <c r="AA297" s="386"/>
      <c r="AB297" s="392"/>
      <c r="AC297" s="392"/>
      <c r="AD297" s="392"/>
      <c r="AE297" s="392"/>
      <c r="AF297" s="394"/>
      <c r="AG297" s="395"/>
      <c r="AH297" s="391"/>
      <c r="AI297" s="395"/>
      <c r="AJ297" s="391"/>
      <c r="AK297" s="395"/>
      <c r="AL297" s="396"/>
      <c r="AM297" s="391"/>
      <c r="AN297" s="395"/>
      <c r="AO297" s="396"/>
      <c r="AP297" s="391"/>
      <c r="AQ297" s="395"/>
      <c r="AR297" s="396"/>
      <c r="AS297" s="391"/>
      <c r="AT297" s="326"/>
      <c r="AU297" s="326"/>
      <c r="AV297" s="326"/>
      <c r="AW297" s="326"/>
      <c r="AX297" s="326"/>
      <c r="AY297" s="326"/>
      <c r="AZ297" s="326"/>
      <c r="BA297" s="326"/>
      <c r="BB297" s="326"/>
      <c r="BC297" s="326"/>
      <c r="BD297" s="326"/>
      <c r="BE297" s="326"/>
      <c r="BF297" s="326"/>
      <c r="BG297" s="326"/>
      <c r="BH297" s="326"/>
      <c r="BI297" s="326"/>
      <c r="BJ297" s="114"/>
    </row>
    <row r="298" spans="1:62" s="327" customFormat="1">
      <c r="A298" s="516"/>
      <c r="B298" s="383">
        <v>285</v>
      </c>
      <c r="C298" s="521"/>
      <c r="D298" s="384"/>
      <c r="E298" s="385"/>
      <c r="F298" s="583"/>
      <c r="G298" s="583"/>
      <c r="H298" s="581"/>
      <c r="I298" s="386"/>
      <c r="J298" s="387"/>
      <c r="K298" s="386"/>
      <c r="L298" s="388" t="str">
        <f t="shared" si="16"/>
        <v/>
      </c>
      <c r="M298" s="389" t="str">
        <f t="shared" si="17"/>
        <v/>
      </c>
      <c r="N298" s="388" t="str">
        <f t="shared" si="18"/>
        <v/>
      </c>
      <c r="O298" s="390">
        <f t="shared" si="19"/>
        <v>0</v>
      </c>
      <c r="P298" s="391"/>
      <c r="Q298" s="386"/>
      <c r="R298" s="392"/>
      <c r="S298" s="393"/>
      <c r="T298" s="392"/>
      <c r="U298" s="392"/>
      <c r="V298" s="391"/>
      <c r="W298" s="386"/>
      <c r="X298" s="391"/>
      <c r="Y298" s="386"/>
      <c r="Z298" s="391"/>
      <c r="AA298" s="386"/>
      <c r="AB298" s="392"/>
      <c r="AC298" s="392"/>
      <c r="AD298" s="392"/>
      <c r="AE298" s="392"/>
      <c r="AF298" s="394"/>
      <c r="AG298" s="395"/>
      <c r="AH298" s="391"/>
      <c r="AI298" s="395"/>
      <c r="AJ298" s="391"/>
      <c r="AK298" s="395"/>
      <c r="AL298" s="396"/>
      <c r="AM298" s="391"/>
      <c r="AN298" s="395"/>
      <c r="AO298" s="396"/>
      <c r="AP298" s="391"/>
      <c r="AQ298" s="395"/>
      <c r="AR298" s="396"/>
      <c r="AS298" s="391"/>
      <c r="AT298" s="326"/>
      <c r="AU298" s="326"/>
      <c r="AV298" s="326"/>
      <c r="AW298" s="326"/>
      <c r="AX298" s="326"/>
      <c r="AY298" s="326"/>
      <c r="AZ298" s="326"/>
      <c r="BA298" s="326"/>
      <c r="BB298" s="326"/>
      <c r="BC298" s="326"/>
      <c r="BD298" s="326"/>
      <c r="BE298" s="326"/>
      <c r="BF298" s="326"/>
      <c r="BG298" s="326"/>
      <c r="BH298" s="326"/>
      <c r="BI298" s="326"/>
      <c r="BJ298" s="114"/>
    </row>
    <row r="299" spans="1:62" s="327" customFormat="1">
      <c r="A299" s="516"/>
      <c r="B299" s="383">
        <v>286</v>
      </c>
      <c r="C299" s="521"/>
      <c r="D299" s="384"/>
      <c r="E299" s="385"/>
      <c r="F299" s="583"/>
      <c r="G299" s="583"/>
      <c r="H299" s="581"/>
      <c r="I299" s="386"/>
      <c r="J299" s="387"/>
      <c r="K299" s="386"/>
      <c r="L299" s="388" t="str">
        <f t="shared" si="16"/>
        <v/>
      </c>
      <c r="M299" s="389" t="str">
        <f t="shared" si="17"/>
        <v/>
      </c>
      <c r="N299" s="388" t="str">
        <f t="shared" si="18"/>
        <v/>
      </c>
      <c r="O299" s="390">
        <f t="shared" si="19"/>
        <v>0</v>
      </c>
      <c r="P299" s="391"/>
      <c r="Q299" s="386"/>
      <c r="R299" s="392"/>
      <c r="S299" s="393"/>
      <c r="T299" s="392"/>
      <c r="U299" s="392"/>
      <c r="V299" s="391"/>
      <c r="W299" s="386"/>
      <c r="X299" s="391"/>
      <c r="Y299" s="386"/>
      <c r="Z299" s="391"/>
      <c r="AA299" s="386"/>
      <c r="AB299" s="392"/>
      <c r="AC299" s="392"/>
      <c r="AD299" s="392"/>
      <c r="AE299" s="392"/>
      <c r="AF299" s="394"/>
      <c r="AG299" s="395"/>
      <c r="AH299" s="391"/>
      <c r="AI299" s="395"/>
      <c r="AJ299" s="391"/>
      <c r="AK299" s="395"/>
      <c r="AL299" s="396"/>
      <c r="AM299" s="391"/>
      <c r="AN299" s="395"/>
      <c r="AO299" s="396"/>
      <c r="AP299" s="391"/>
      <c r="AQ299" s="395"/>
      <c r="AR299" s="396"/>
      <c r="AS299" s="391"/>
      <c r="AT299" s="326"/>
      <c r="AU299" s="326"/>
      <c r="AV299" s="326"/>
      <c r="AW299" s="326"/>
      <c r="AX299" s="326"/>
      <c r="AY299" s="326"/>
      <c r="AZ299" s="326"/>
      <c r="BA299" s="326"/>
      <c r="BB299" s="326"/>
      <c r="BC299" s="326"/>
      <c r="BD299" s="326"/>
      <c r="BE299" s="326"/>
      <c r="BF299" s="326"/>
      <c r="BG299" s="326"/>
      <c r="BH299" s="326"/>
      <c r="BI299" s="326"/>
      <c r="BJ299" s="114"/>
    </row>
    <row r="300" spans="1:62" s="327" customFormat="1">
      <c r="A300" s="516"/>
      <c r="B300" s="383">
        <v>287</v>
      </c>
      <c r="C300" s="521"/>
      <c r="D300" s="384"/>
      <c r="E300" s="385"/>
      <c r="F300" s="583"/>
      <c r="G300" s="583"/>
      <c r="H300" s="581"/>
      <c r="I300" s="386"/>
      <c r="J300" s="387"/>
      <c r="K300" s="386"/>
      <c r="L300" s="388" t="str">
        <f t="shared" si="16"/>
        <v/>
      </c>
      <c r="M300" s="389" t="str">
        <f t="shared" si="17"/>
        <v/>
      </c>
      <c r="N300" s="388" t="str">
        <f t="shared" si="18"/>
        <v/>
      </c>
      <c r="O300" s="390">
        <f t="shared" si="19"/>
        <v>0</v>
      </c>
      <c r="P300" s="391"/>
      <c r="Q300" s="386"/>
      <c r="R300" s="392"/>
      <c r="S300" s="393"/>
      <c r="T300" s="392"/>
      <c r="U300" s="392"/>
      <c r="V300" s="391"/>
      <c r="W300" s="386"/>
      <c r="X300" s="391"/>
      <c r="Y300" s="386"/>
      <c r="Z300" s="391"/>
      <c r="AA300" s="386"/>
      <c r="AB300" s="392"/>
      <c r="AC300" s="392"/>
      <c r="AD300" s="392"/>
      <c r="AE300" s="392"/>
      <c r="AF300" s="394"/>
      <c r="AG300" s="395"/>
      <c r="AH300" s="391"/>
      <c r="AI300" s="395"/>
      <c r="AJ300" s="391"/>
      <c r="AK300" s="395"/>
      <c r="AL300" s="396"/>
      <c r="AM300" s="391"/>
      <c r="AN300" s="395"/>
      <c r="AO300" s="396"/>
      <c r="AP300" s="391"/>
      <c r="AQ300" s="395"/>
      <c r="AR300" s="396"/>
      <c r="AS300" s="391"/>
      <c r="AT300" s="326"/>
      <c r="AU300" s="326"/>
      <c r="AV300" s="326"/>
      <c r="AW300" s="326"/>
      <c r="AX300" s="326"/>
      <c r="AY300" s="326"/>
      <c r="AZ300" s="326"/>
      <c r="BA300" s="326"/>
      <c r="BB300" s="326"/>
      <c r="BC300" s="326"/>
      <c r="BD300" s="326"/>
      <c r="BE300" s="326"/>
      <c r="BF300" s="326"/>
      <c r="BG300" s="326"/>
      <c r="BH300" s="326"/>
      <c r="BI300" s="326"/>
      <c r="BJ300" s="114"/>
    </row>
    <row r="301" spans="1:62" s="327" customFormat="1">
      <c r="A301" s="516"/>
      <c r="B301" s="383">
        <v>288</v>
      </c>
      <c r="C301" s="521"/>
      <c r="D301" s="384"/>
      <c r="E301" s="385"/>
      <c r="F301" s="583"/>
      <c r="G301" s="583"/>
      <c r="H301" s="581"/>
      <c r="I301" s="386"/>
      <c r="J301" s="387"/>
      <c r="K301" s="386"/>
      <c r="L301" s="388" t="str">
        <f t="shared" si="16"/>
        <v/>
      </c>
      <c r="M301" s="389" t="str">
        <f t="shared" si="17"/>
        <v/>
      </c>
      <c r="N301" s="388" t="str">
        <f t="shared" si="18"/>
        <v/>
      </c>
      <c r="O301" s="390">
        <f t="shared" si="19"/>
        <v>0</v>
      </c>
      <c r="P301" s="391"/>
      <c r="Q301" s="386"/>
      <c r="R301" s="392"/>
      <c r="S301" s="393"/>
      <c r="T301" s="392"/>
      <c r="U301" s="392"/>
      <c r="V301" s="391"/>
      <c r="W301" s="386"/>
      <c r="X301" s="391"/>
      <c r="Y301" s="386"/>
      <c r="Z301" s="391"/>
      <c r="AA301" s="386"/>
      <c r="AB301" s="392"/>
      <c r="AC301" s="392"/>
      <c r="AD301" s="392"/>
      <c r="AE301" s="392"/>
      <c r="AF301" s="394"/>
      <c r="AG301" s="395"/>
      <c r="AH301" s="391"/>
      <c r="AI301" s="395"/>
      <c r="AJ301" s="391"/>
      <c r="AK301" s="395"/>
      <c r="AL301" s="396"/>
      <c r="AM301" s="391"/>
      <c r="AN301" s="395"/>
      <c r="AO301" s="396"/>
      <c r="AP301" s="391"/>
      <c r="AQ301" s="395"/>
      <c r="AR301" s="396"/>
      <c r="AS301" s="391"/>
      <c r="AT301" s="326"/>
      <c r="AU301" s="326"/>
      <c r="AV301" s="326"/>
      <c r="AW301" s="326"/>
      <c r="AX301" s="326"/>
      <c r="AY301" s="326"/>
      <c r="AZ301" s="326"/>
      <c r="BA301" s="326"/>
      <c r="BB301" s="326"/>
      <c r="BC301" s="326"/>
      <c r="BD301" s="326"/>
      <c r="BE301" s="326"/>
      <c r="BF301" s="326"/>
      <c r="BG301" s="326"/>
      <c r="BH301" s="326"/>
      <c r="BI301" s="326"/>
      <c r="BJ301" s="114"/>
    </row>
    <row r="302" spans="1:62" s="327" customFormat="1">
      <c r="A302" s="516"/>
      <c r="B302" s="383">
        <v>289</v>
      </c>
      <c r="C302" s="521"/>
      <c r="D302" s="384"/>
      <c r="E302" s="385"/>
      <c r="F302" s="583"/>
      <c r="G302" s="583"/>
      <c r="H302" s="581"/>
      <c r="I302" s="386"/>
      <c r="J302" s="387"/>
      <c r="K302" s="386"/>
      <c r="L302" s="388" t="str">
        <f t="shared" si="16"/>
        <v/>
      </c>
      <c r="M302" s="389" t="str">
        <f t="shared" si="17"/>
        <v/>
      </c>
      <c r="N302" s="388" t="str">
        <f t="shared" si="18"/>
        <v/>
      </c>
      <c r="O302" s="390">
        <f t="shared" si="19"/>
        <v>0</v>
      </c>
      <c r="P302" s="391"/>
      <c r="Q302" s="386"/>
      <c r="R302" s="392"/>
      <c r="S302" s="393"/>
      <c r="T302" s="392"/>
      <c r="U302" s="392"/>
      <c r="V302" s="391"/>
      <c r="W302" s="386"/>
      <c r="X302" s="391"/>
      <c r="Y302" s="386"/>
      <c r="Z302" s="391"/>
      <c r="AA302" s="386"/>
      <c r="AB302" s="392"/>
      <c r="AC302" s="392"/>
      <c r="AD302" s="392"/>
      <c r="AE302" s="392"/>
      <c r="AF302" s="394"/>
      <c r="AG302" s="395"/>
      <c r="AH302" s="391"/>
      <c r="AI302" s="395"/>
      <c r="AJ302" s="391"/>
      <c r="AK302" s="395"/>
      <c r="AL302" s="396"/>
      <c r="AM302" s="391"/>
      <c r="AN302" s="395"/>
      <c r="AO302" s="396"/>
      <c r="AP302" s="391"/>
      <c r="AQ302" s="395"/>
      <c r="AR302" s="396"/>
      <c r="AS302" s="391"/>
      <c r="AT302" s="326"/>
      <c r="AU302" s="326"/>
      <c r="AV302" s="326"/>
      <c r="AW302" s="326"/>
      <c r="AX302" s="326"/>
      <c r="AY302" s="326"/>
      <c r="AZ302" s="326"/>
      <c r="BA302" s="326"/>
      <c r="BB302" s="326"/>
      <c r="BC302" s="326"/>
      <c r="BD302" s="326"/>
      <c r="BE302" s="326"/>
      <c r="BF302" s="326"/>
      <c r="BG302" s="326"/>
      <c r="BH302" s="326"/>
      <c r="BI302" s="326"/>
      <c r="BJ302" s="114"/>
    </row>
    <row r="303" spans="1:62" s="327" customFormat="1">
      <c r="A303" s="516"/>
      <c r="B303" s="383">
        <v>290</v>
      </c>
      <c r="C303" s="521"/>
      <c r="D303" s="384"/>
      <c r="E303" s="385"/>
      <c r="F303" s="583"/>
      <c r="G303" s="583"/>
      <c r="H303" s="581"/>
      <c r="I303" s="386"/>
      <c r="J303" s="387"/>
      <c r="K303" s="386"/>
      <c r="L303" s="388" t="str">
        <f t="shared" si="16"/>
        <v/>
      </c>
      <c r="M303" s="389" t="str">
        <f t="shared" si="17"/>
        <v/>
      </c>
      <c r="N303" s="388" t="str">
        <f t="shared" si="18"/>
        <v/>
      </c>
      <c r="O303" s="390">
        <f t="shared" si="19"/>
        <v>0</v>
      </c>
      <c r="P303" s="391"/>
      <c r="Q303" s="386"/>
      <c r="R303" s="392"/>
      <c r="S303" s="393"/>
      <c r="T303" s="392"/>
      <c r="U303" s="392"/>
      <c r="V303" s="391"/>
      <c r="W303" s="386"/>
      <c r="X303" s="391"/>
      <c r="Y303" s="386"/>
      <c r="Z303" s="391"/>
      <c r="AA303" s="386"/>
      <c r="AB303" s="392"/>
      <c r="AC303" s="392"/>
      <c r="AD303" s="392"/>
      <c r="AE303" s="392"/>
      <c r="AF303" s="394"/>
      <c r="AG303" s="395"/>
      <c r="AH303" s="391"/>
      <c r="AI303" s="395"/>
      <c r="AJ303" s="391"/>
      <c r="AK303" s="395"/>
      <c r="AL303" s="396"/>
      <c r="AM303" s="391"/>
      <c r="AN303" s="395"/>
      <c r="AO303" s="396"/>
      <c r="AP303" s="391"/>
      <c r="AQ303" s="395"/>
      <c r="AR303" s="396"/>
      <c r="AS303" s="391"/>
      <c r="AT303" s="326"/>
      <c r="AU303" s="326"/>
      <c r="AV303" s="326"/>
      <c r="AW303" s="326"/>
      <c r="AX303" s="326"/>
      <c r="AY303" s="326"/>
      <c r="AZ303" s="326"/>
      <c r="BA303" s="326"/>
      <c r="BB303" s="326"/>
      <c r="BC303" s="326"/>
      <c r="BD303" s="326"/>
      <c r="BE303" s="326"/>
      <c r="BF303" s="326"/>
      <c r="BG303" s="326"/>
      <c r="BH303" s="326"/>
      <c r="BI303" s="326"/>
      <c r="BJ303" s="114"/>
    </row>
    <row r="304" spans="1:62" s="327" customFormat="1">
      <c r="A304" s="516"/>
      <c r="B304" s="383">
        <v>291</v>
      </c>
      <c r="C304" s="521"/>
      <c r="D304" s="384"/>
      <c r="E304" s="385"/>
      <c r="F304" s="583"/>
      <c r="G304" s="583"/>
      <c r="H304" s="581"/>
      <c r="I304" s="386"/>
      <c r="J304" s="387"/>
      <c r="K304" s="386"/>
      <c r="L304" s="388" t="str">
        <f t="shared" si="16"/>
        <v/>
      </c>
      <c r="M304" s="389" t="str">
        <f t="shared" si="17"/>
        <v/>
      </c>
      <c r="N304" s="388" t="str">
        <f t="shared" si="18"/>
        <v/>
      </c>
      <c r="O304" s="390">
        <f t="shared" si="19"/>
        <v>0</v>
      </c>
      <c r="P304" s="391"/>
      <c r="Q304" s="386"/>
      <c r="R304" s="392"/>
      <c r="S304" s="393"/>
      <c r="T304" s="392"/>
      <c r="U304" s="392"/>
      <c r="V304" s="391"/>
      <c r="W304" s="386"/>
      <c r="X304" s="391"/>
      <c r="Y304" s="386"/>
      <c r="Z304" s="391"/>
      <c r="AA304" s="386"/>
      <c r="AB304" s="392"/>
      <c r="AC304" s="392"/>
      <c r="AD304" s="392"/>
      <c r="AE304" s="392"/>
      <c r="AF304" s="394"/>
      <c r="AG304" s="395"/>
      <c r="AH304" s="391"/>
      <c r="AI304" s="395"/>
      <c r="AJ304" s="391"/>
      <c r="AK304" s="395"/>
      <c r="AL304" s="396"/>
      <c r="AM304" s="391"/>
      <c r="AN304" s="395"/>
      <c r="AO304" s="396"/>
      <c r="AP304" s="391"/>
      <c r="AQ304" s="395"/>
      <c r="AR304" s="396"/>
      <c r="AS304" s="391"/>
      <c r="AT304" s="326"/>
      <c r="AU304" s="326"/>
      <c r="AV304" s="326"/>
      <c r="AW304" s="326"/>
      <c r="AX304" s="326"/>
      <c r="AY304" s="326"/>
      <c r="AZ304" s="326"/>
      <c r="BA304" s="326"/>
      <c r="BB304" s="326"/>
      <c r="BC304" s="326"/>
      <c r="BD304" s="326"/>
      <c r="BE304" s="326"/>
      <c r="BF304" s="326"/>
      <c r="BG304" s="326"/>
      <c r="BH304" s="326"/>
      <c r="BI304" s="326"/>
      <c r="BJ304" s="114"/>
    </row>
    <row r="305" spans="1:62" s="327" customFormat="1">
      <c r="A305" s="516"/>
      <c r="B305" s="383">
        <v>292</v>
      </c>
      <c r="C305" s="521"/>
      <c r="D305" s="384"/>
      <c r="E305" s="385"/>
      <c r="F305" s="583"/>
      <c r="G305" s="583"/>
      <c r="H305" s="581"/>
      <c r="I305" s="386"/>
      <c r="J305" s="387"/>
      <c r="K305" s="386"/>
      <c r="L305" s="388" t="str">
        <f t="shared" si="16"/>
        <v/>
      </c>
      <c r="M305" s="389" t="str">
        <f t="shared" si="17"/>
        <v/>
      </c>
      <c r="N305" s="388" t="str">
        <f t="shared" si="18"/>
        <v/>
      </c>
      <c r="O305" s="390">
        <f t="shared" si="19"/>
        <v>0</v>
      </c>
      <c r="P305" s="391"/>
      <c r="Q305" s="386"/>
      <c r="R305" s="392"/>
      <c r="S305" s="393"/>
      <c r="T305" s="392"/>
      <c r="U305" s="392"/>
      <c r="V305" s="391"/>
      <c r="W305" s="386"/>
      <c r="X305" s="391"/>
      <c r="Y305" s="386"/>
      <c r="Z305" s="391"/>
      <c r="AA305" s="386"/>
      <c r="AB305" s="392"/>
      <c r="AC305" s="392"/>
      <c r="AD305" s="392"/>
      <c r="AE305" s="392"/>
      <c r="AF305" s="394"/>
      <c r="AG305" s="395"/>
      <c r="AH305" s="391"/>
      <c r="AI305" s="395"/>
      <c r="AJ305" s="391"/>
      <c r="AK305" s="395"/>
      <c r="AL305" s="396"/>
      <c r="AM305" s="391"/>
      <c r="AN305" s="395"/>
      <c r="AO305" s="396"/>
      <c r="AP305" s="391"/>
      <c r="AQ305" s="395"/>
      <c r="AR305" s="396"/>
      <c r="AS305" s="391"/>
      <c r="AT305" s="326"/>
      <c r="AU305" s="326"/>
      <c r="AV305" s="326"/>
      <c r="AW305" s="326"/>
      <c r="AX305" s="326"/>
      <c r="AY305" s="326"/>
      <c r="AZ305" s="326"/>
      <c r="BA305" s="326"/>
      <c r="BB305" s="326"/>
      <c r="BC305" s="326"/>
      <c r="BD305" s="326"/>
      <c r="BE305" s="326"/>
      <c r="BF305" s="326"/>
      <c r="BG305" s="326"/>
      <c r="BH305" s="326"/>
      <c r="BI305" s="326"/>
      <c r="BJ305" s="114"/>
    </row>
    <row r="306" spans="1:62" s="327" customFormat="1">
      <c r="A306" s="516"/>
      <c r="B306" s="383">
        <v>293</v>
      </c>
      <c r="C306" s="521"/>
      <c r="D306" s="384"/>
      <c r="E306" s="385"/>
      <c r="F306" s="583"/>
      <c r="G306" s="583"/>
      <c r="H306" s="581"/>
      <c r="I306" s="386"/>
      <c r="J306" s="387"/>
      <c r="K306" s="386"/>
      <c r="L306" s="388" t="str">
        <f t="shared" si="16"/>
        <v/>
      </c>
      <c r="M306" s="389" t="str">
        <f t="shared" si="17"/>
        <v/>
      </c>
      <c r="N306" s="388" t="str">
        <f t="shared" si="18"/>
        <v/>
      </c>
      <c r="O306" s="390">
        <f t="shared" si="19"/>
        <v>0</v>
      </c>
      <c r="P306" s="391"/>
      <c r="Q306" s="386"/>
      <c r="R306" s="392"/>
      <c r="S306" s="393"/>
      <c r="T306" s="392"/>
      <c r="U306" s="392"/>
      <c r="V306" s="391"/>
      <c r="W306" s="386"/>
      <c r="X306" s="391"/>
      <c r="Y306" s="386"/>
      <c r="Z306" s="391"/>
      <c r="AA306" s="386"/>
      <c r="AB306" s="392"/>
      <c r="AC306" s="392"/>
      <c r="AD306" s="392"/>
      <c r="AE306" s="392"/>
      <c r="AF306" s="394"/>
      <c r="AG306" s="395"/>
      <c r="AH306" s="391"/>
      <c r="AI306" s="395"/>
      <c r="AJ306" s="391"/>
      <c r="AK306" s="395"/>
      <c r="AL306" s="396"/>
      <c r="AM306" s="391"/>
      <c r="AN306" s="395"/>
      <c r="AO306" s="396"/>
      <c r="AP306" s="391"/>
      <c r="AQ306" s="395"/>
      <c r="AR306" s="396"/>
      <c r="AS306" s="391"/>
      <c r="AT306" s="326"/>
      <c r="AU306" s="326"/>
      <c r="AV306" s="326"/>
      <c r="AW306" s="326"/>
      <c r="AX306" s="326"/>
      <c r="AY306" s="326"/>
      <c r="AZ306" s="326"/>
      <c r="BA306" s="326"/>
      <c r="BB306" s="326"/>
      <c r="BC306" s="326"/>
      <c r="BD306" s="326"/>
      <c r="BE306" s="326"/>
      <c r="BF306" s="326"/>
      <c r="BG306" s="326"/>
      <c r="BH306" s="326"/>
      <c r="BI306" s="326"/>
      <c r="BJ306" s="114"/>
    </row>
    <row r="307" spans="1:62" s="327" customFormat="1">
      <c r="A307" s="516"/>
      <c r="B307" s="383">
        <v>294</v>
      </c>
      <c r="C307" s="521"/>
      <c r="D307" s="384"/>
      <c r="E307" s="385"/>
      <c r="F307" s="583"/>
      <c r="G307" s="583"/>
      <c r="H307" s="581"/>
      <c r="I307" s="386"/>
      <c r="J307" s="387"/>
      <c r="K307" s="386"/>
      <c r="L307" s="388" t="str">
        <f t="shared" si="16"/>
        <v/>
      </c>
      <c r="M307" s="389" t="str">
        <f t="shared" si="17"/>
        <v/>
      </c>
      <c r="N307" s="388" t="str">
        <f t="shared" si="18"/>
        <v/>
      </c>
      <c r="O307" s="390">
        <f t="shared" si="19"/>
        <v>0</v>
      </c>
      <c r="P307" s="391"/>
      <c r="Q307" s="386"/>
      <c r="R307" s="392"/>
      <c r="S307" s="393"/>
      <c r="T307" s="392"/>
      <c r="U307" s="392"/>
      <c r="V307" s="391"/>
      <c r="W307" s="386"/>
      <c r="X307" s="391"/>
      <c r="Y307" s="386"/>
      <c r="Z307" s="391"/>
      <c r="AA307" s="386"/>
      <c r="AB307" s="392"/>
      <c r="AC307" s="392"/>
      <c r="AD307" s="392"/>
      <c r="AE307" s="392"/>
      <c r="AF307" s="394"/>
      <c r="AG307" s="395"/>
      <c r="AH307" s="391"/>
      <c r="AI307" s="395"/>
      <c r="AJ307" s="391"/>
      <c r="AK307" s="395"/>
      <c r="AL307" s="396"/>
      <c r="AM307" s="391"/>
      <c r="AN307" s="395"/>
      <c r="AO307" s="396"/>
      <c r="AP307" s="391"/>
      <c r="AQ307" s="395"/>
      <c r="AR307" s="396"/>
      <c r="AS307" s="391"/>
      <c r="AT307" s="326"/>
      <c r="AU307" s="326"/>
      <c r="AV307" s="326"/>
      <c r="AW307" s="326"/>
      <c r="AX307" s="326"/>
      <c r="AY307" s="326"/>
      <c r="AZ307" s="326"/>
      <c r="BA307" s="326"/>
      <c r="BB307" s="326"/>
      <c r="BC307" s="326"/>
      <c r="BD307" s="326"/>
      <c r="BE307" s="326"/>
      <c r="BF307" s="326"/>
      <c r="BG307" s="326"/>
      <c r="BH307" s="326"/>
      <c r="BI307" s="326"/>
      <c r="BJ307" s="114"/>
    </row>
    <row r="308" spans="1:62">
      <c r="B308" s="383">
        <v>295</v>
      </c>
      <c r="C308" s="521"/>
      <c r="D308" s="384"/>
      <c r="E308" s="385"/>
      <c r="F308" s="583"/>
      <c r="G308" s="583"/>
      <c r="H308" s="581"/>
      <c r="I308" s="386"/>
      <c r="J308" s="387"/>
      <c r="K308" s="386"/>
      <c r="L308" s="388" t="str">
        <f t="shared" si="16"/>
        <v/>
      </c>
      <c r="M308" s="389" t="str">
        <f t="shared" si="17"/>
        <v/>
      </c>
      <c r="N308" s="388" t="str">
        <f t="shared" si="18"/>
        <v/>
      </c>
      <c r="O308" s="390">
        <f t="shared" si="19"/>
        <v>0</v>
      </c>
      <c r="P308" s="391"/>
      <c r="Q308" s="386"/>
      <c r="R308" s="392"/>
      <c r="S308" s="393"/>
      <c r="T308" s="392"/>
      <c r="U308" s="392"/>
      <c r="V308" s="391"/>
      <c r="W308" s="386"/>
      <c r="X308" s="391"/>
      <c r="Y308" s="386"/>
      <c r="Z308" s="391"/>
      <c r="AA308" s="386"/>
      <c r="AB308" s="392"/>
      <c r="AC308" s="392"/>
      <c r="AD308" s="392"/>
      <c r="AE308" s="392"/>
      <c r="AF308" s="394"/>
      <c r="AG308" s="395"/>
      <c r="AH308" s="391"/>
      <c r="AI308" s="395"/>
      <c r="AJ308" s="391"/>
      <c r="AK308" s="395"/>
      <c r="AL308" s="396"/>
      <c r="AM308" s="391"/>
      <c r="AN308" s="395"/>
      <c r="AO308" s="396"/>
      <c r="AP308" s="391"/>
      <c r="AQ308" s="395"/>
      <c r="AR308" s="396"/>
      <c r="AS308" s="391"/>
    </row>
    <row r="309" spans="1:62">
      <c r="B309" s="383">
        <v>296</v>
      </c>
      <c r="C309" s="521"/>
      <c r="D309" s="384"/>
      <c r="E309" s="385"/>
      <c r="F309" s="583"/>
      <c r="G309" s="583"/>
      <c r="H309" s="581"/>
      <c r="I309" s="386"/>
      <c r="J309" s="387"/>
      <c r="K309" s="386"/>
      <c r="L309" s="388" t="str">
        <f t="shared" si="16"/>
        <v/>
      </c>
      <c r="M309" s="389" t="str">
        <f t="shared" si="17"/>
        <v/>
      </c>
      <c r="N309" s="388" t="str">
        <f t="shared" si="18"/>
        <v/>
      </c>
      <c r="O309" s="390">
        <f t="shared" si="19"/>
        <v>0</v>
      </c>
      <c r="P309" s="391"/>
      <c r="Q309" s="386"/>
      <c r="R309" s="392"/>
      <c r="S309" s="393"/>
      <c r="T309" s="392"/>
      <c r="U309" s="392"/>
      <c r="V309" s="391"/>
      <c r="W309" s="386"/>
      <c r="X309" s="391"/>
      <c r="Y309" s="386"/>
      <c r="Z309" s="391"/>
      <c r="AA309" s="386"/>
      <c r="AB309" s="392"/>
      <c r="AC309" s="392"/>
      <c r="AD309" s="392"/>
      <c r="AE309" s="392"/>
      <c r="AF309" s="394"/>
      <c r="AG309" s="395"/>
      <c r="AH309" s="391"/>
      <c r="AI309" s="395"/>
      <c r="AJ309" s="391"/>
      <c r="AK309" s="395"/>
      <c r="AL309" s="396"/>
      <c r="AM309" s="391"/>
      <c r="AN309" s="395"/>
      <c r="AO309" s="396"/>
      <c r="AP309" s="391"/>
      <c r="AQ309" s="395"/>
      <c r="AR309" s="396"/>
      <c r="AS309" s="391"/>
    </row>
    <row r="310" spans="1:62">
      <c r="B310" s="383">
        <v>297</v>
      </c>
      <c r="C310" s="521"/>
      <c r="D310" s="384"/>
      <c r="E310" s="385"/>
      <c r="F310" s="583"/>
      <c r="G310" s="583"/>
      <c r="H310" s="581"/>
      <c r="I310" s="386"/>
      <c r="J310" s="387"/>
      <c r="K310" s="386"/>
      <c r="L310" s="388" t="str">
        <f t="shared" si="16"/>
        <v/>
      </c>
      <c r="M310" s="389" t="str">
        <f t="shared" si="17"/>
        <v/>
      </c>
      <c r="N310" s="388" t="str">
        <f t="shared" si="18"/>
        <v/>
      </c>
      <c r="O310" s="390">
        <f t="shared" si="19"/>
        <v>0</v>
      </c>
      <c r="P310" s="391"/>
      <c r="Q310" s="386"/>
      <c r="R310" s="392"/>
      <c r="S310" s="393"/>
      <c r="T310" s="392"/>
      <c r="U310" s="392"/>
      <c r="V310" s="391"/>
      <c r="W310" s="386"/>
      <c r="X310" s="391"/>
      <c r="Y310" s="386"/>
      <c r="Z310" s="391"/>
      <c r="AA310" s="386"/>
      <c r="AB310" s="392"/>
      <c r="AC310" s="392"/>
      <c r="AD310" s="392"/>
      <c r="AE310" s="392"/>
      <c r="AF310" s="394"/>
      <c r="AG310" s="395"/>
      <c r="AH310" s="391"/>
      <c r="AI310" s="395"/>
      <c r="AJ310" s="391"/>
      <c r="AK310" s="395"/>
      <c r="AL310" s="396"/>
      <c r="AM310" s="391"/>
      <c r="AN310" s="395"/>
      <c r="AO310" s="396"/>
      <c r="AP310" s="391"/>
      <c r="AQ310" s="395"/>
      <c r="AR310" s="396"/>
      <c r="AS310" s="391"/>
    </row>
    <row r="311" spans="1:62">
      <c r="B311" s="383">
        <v>298</v>
      </c>
      <c r="C311" s="521"/>
      <c r="D311" s="384"/>
      <c r="E311" s="385"/>
      <c r="F311" s="583"/>
      <c r="G311" s="583"/>
      <c r="H311" s="581"/>
      <c r="I311" s="386"/>
      <c r="J311" s="387"/>
      <c r="K311" s="386"/>
      <c r="L311" s="388" t="str">
        <f t="shared" si="16"/>
        <v/>
      </c>
      <c r="M311" s="389" t="str">
        <f t="shared" si="17"/>
        <v/>
      </c>
      <c r="N311" s="388" t="str">
        <f t="shared" si="18"/>
        <v/>
      </c>
      <c r="O311" s="390">
        <f t="shared" si="19"/>
        <v>0</v>
      </c>
      <c r="P311" s="391"/>
      <c r="Q311" s="386"/>
      <c r="R311" s="392"/>
      <c r="S311" s="393"/>
      <c r="T311" s="392"/>
      <c r="U311" s="392"/>
      <c r="V311" s="391"/>
      <c r="W311" s="386"/>
      <c r="X311" s="391"/>
      <c r="Y311" s="386"/>
      <c r="Z311" s="391"/>
      <c r="AA311" s="386"/>
      <c r="AB311" s="392"/>
      <c r="AC311" s="392"/>
      <c r="AD311" s="392"/>
      <c r="AE311" s="392"/>
      <c r="AF311" s="394"/>
      <c r="AG311" s="395"/>
      <c r="AH311" s="391"/>
      <c r="AI311" s="395"/>
      <c r="AJ311" s="391"/>
      <c r="AK311" s="395"/>
      <c r="AL311" s="396"/>
      <c r="AM311" s="391"/>
      <c r="AN311" s="395"/>
      <c r="AO311" s="396"/>
      <c r="AP311" s="391"/>
      <c r="AQ311" s="395"/>
      <c r="AR311" s="396"/>
      <c r="AS311" s="391"/>
    </row>
    <row r="312" spans="1:62">
      <c r="B312" s="383">
        <v>299</v>
      </c>
      <c r="C312" s="521"/>
      <c r="D312" s="384"/>
      <c r="E312" s="385"/>
      <c r="F312" s="583"/>
      <c r="G312" s="583"/>
      <c r="H312" s="581"/>
      <c r="I312" s="386"/>
      <c r="J312" s="387"/>
      <c r="K312" s="386"/>
      <c r="L312" s="388" t="str">
        <f t="shared" si="16"/>
        <v/>
      </c>
      <c r="M312" s="389" t="str">
        <f t="shared" si="17"/>
        <v/>
      </c>
      <c r="N312" s="388" t="str">
        <f t="shared" si="18"/>
        <v/>
      </c>
      <c r="O312" s="390">
        <f t="shared" si="19"/>
        <v>0</v>
      </c>
      <c r="P312" s="391"/>
      <c r="Q312" s="386"/>
      <c r="R312" s="392"/>
      <c r="S312" s="393"/>
      <c r="T312" s="392"/>
      <c r="U312" s="392"/>
      <c r="V312" s="391"/>
      <c r="W312" s="386"/>
      <c r="X312" s="391"/>
      <c r="Y312" s="386"/>
      <c r="Z312" s="391"/>
      <c r="AA312" s="386"/>
      <c r="AB312" s="392"/>
      <c r="AC312" s="392"/>
      <c r="AD312" s="392"/>
      <c r="AE312" s="392"/>
      <c r="AF312" s="394"/>
      <c r="AG312" s="395"/>
      <c r="AH312" s="391"/>
      <c r="AI312" s="395"/>
      <c r="AJ312" s="391"/>
      <c r="AK312" s="395"/>
      <c r="AL312" s="396"/>
      <c r="AM312" s="391"/>
      <c r="AN312" s="395"/>
      <c r="AO312" s="396"/>
      <c r="AP312" s="391"/>
      <c r="AQ312" s="395"/>
      <c r="AR312" s="396"/>
      <c r="AS312" s="391"/>
    </row>
    <row r="313" spans="1:62">
      <c r="B313" s="383">
        <v>300</v>
      </c>
      <c r="C313" s="521"/>
      <c r="D313" s="384"/>
      <c r="E313" s="385"/>
      <c r="F313" s="583"/>
      <c r="G313" s="583"/>
      <c r="H313" s="581"/>
      <c r="I313" s="386"/>
      <c r="J313" s="387"/>
      <c r="K313" s="386"/>
      <c r="L313" s="388" t="str">
        <f t="shared" si="16"/>
        <v/>
      </c>
      <c r="M313" s="389" t="str">
        <f t="shared" si="17"/>
        <v/>
      </c>
      <c r="N313" s="388" t="str">
        <f t="shared" si="18"/>
        <v/>
      </c>
      <c r="O313" s="390">
        <f t="shared" si="19"/>
        <v>0</v>
      </c>
      <c r="P313" s="391"/>
      <c r="Q313" s="386"/>
      <c r="R313" s="392"/>
      <c r="S313" s="393"/>
      <c r="T313" s="392"/>
      <c r="U313" s="392"/>
      <c r="V313" s="391"/>
      <c r="W313" s="386"/>
      <c r="X313" s="391"/>
      <c r="Y313" s="386"/>
      <c r="Z313" s="391"/>
      <c r="AA313" s="386"/>
      <c r="AB313" s="392"/>
      <c r="AC313" s="392"/>
      <c r="AD313" s="392"/>
      <c r="AE313" s="392"/>
      <c r="AF313" s="394"/>
      <c r="AG313" s="395"/>
      <c r="AH313" s="391"/>
      <c r="AI313" s="395"/>
      <c r="AJ313" s="391"/>
      <c r="AK313" s="395"/>
      <c r="AL313" s="396"/>
      <c r="AM313" s="391"/>
      <c r="AN313" s="395"/>
      <c r="AO313" s="396"/>
      <c r="AP313" s="391"/>
      <c r="AQ313" s="395"/>
      <c r="AR313" s="396"/>
      <c r="AS313" s="391"/>
    </row>
    <row r="314" spans="1:62" ht="54" thickBot="1">
      <c r="B314" s="398">
        <v>301</v>
      </c>
      <c r="C314" s="522"/>
      <c r="D314" s="399"/>
      <c r="E314" s="400"/>
      <c r="F314" s="584"/>
      <c r="G314" s="584"/>
      <c r="H314" s="582"/>
      <c r="I314" s="401"/>
      <c r="J314" s="387"/>
      <c r="K314" s="401"/>
      <c r="L314" s="402" t="str">
        <f t="shared" si="16"/>
        <v/>
      </c>
      <c r="M314" s="403" t="str">
        <f t="shared" si="17"/>
        <v/>
      </c>
      <c r="N314" s="402" t="str">
        <f t="shared" si="18"/>
        <v/>
      </c>
      <c r="O314" s="404">
        <f t="shared" si="19"/>
        <v>0</v>
      </c>
      <c r="P314" s="405"/>
      <c r="Q314" s="401"/>
      <c r="R314" s="406"/>
      <c r="S314" s="407"/>
      <c r="T314" s="406"/>
      <c r="U314" s="406"/>
      <c r="V314" s="405"/>
      <c r="W314" s="401"/>
      <c r="X314" s="405"/>
      <c r="Y314" s="401"/>
      <c r="Z314" s="405"/>
      <c r="AA314" s="401"/>
      <c r="AB314" s="406"/>
      <c r="AC314" s="406"/>
      <c r="AD314" s="406"/>
      <c r="AE314" s="406"/>
      <c r="AF314" s="408"/>
      <c r="AG314" s="409"/>
      <c r="AH314" s="405"/>
      <c r="AI314" s="409"/>
      <c r="AJ314" s="405"/>
      <c r="AK314" s="409"/>
      <c r="AL314" s="410"/>
      <c r="AM314" s="405"/>
      <c r="AN314" s="409"/>
      <c r="AO314" s="410"/>
      <c r="AP314" s="405"/>
      <c r="AQ314" s="409"/>
      <c r="AR314" s="410"/>
      <c r="AS314" s="405"/>
    </row>
  </sheetData>
  <sheetProtection algorithmName="SHA-512" hashValue="cLmICwv3FSi71/9KOh70GXxiQ6kpwXBxpK/ljR0agNnbgicwwA//Aw+9Z/2QvEgpKVtcBxUpvMcMnXCifYLmsA==" saltValue="ccrE6Y95RXDouCQR3B3Cjg==" spinCount="100000" sheet="1" objects="1" scenarios="1" selectLockedCells="1"/>
  <mergeCells count="66">
    <mergeCell ref="T12:T13"/>
    <mergeCell ref="F8:M8"/>
    <mergeCell ref="K10:P11"/>
    <mergeCell ref="I12:I13"/>
    <mergeCell ref="J12:J13"/>
    <mergeCell ref="K12:K13"/>
    <mergeCell ref="L12:N12"/>
    <mergeCell ref="O12:O13"/>
    <mergeCell ref="P12:P13"/>
    <mergeCell ref="N8:Q8"/>
    <mergeCell ref="Q10:V10"/>
    <mergeCell ref="Q11:S11"/>
    <mergeCell ref="T11:V11"/>
    <mergeCell ref="Q12:Q13"/>
    <mergeCell ref="R12:R13"/>
    <mergeCell ref="S12:S13"/>
    <mergeCell ref="W10:X10"/>
    <mergeCell ref="AH12:AH13"/>
    <mergeCell ref="AI12:AI13"/>
    <mergeCell ref="AJ12:AJ13"/>
    <mergeCell ref="W11:X11"/>
    <mergeCell ref="AB12:AE12"/>
    <mergeCell ref="AF12:AF13"/>
    <mergeCell ref="AG12:AG13"/>
    <mergeCell ref="Y10:Z11"/>
    <mergeCell ref="AA10:AF11"/>
    <mergeCell ref="AG10:AH11"/>
    <mergeCell ref="AI10:AJ11"/>
    <mergeCell ref="AA12:AA13"/>
    <mergeCell ref="U12:U13"/>
    <mergeCell ref="Z12:Z13"/>
    <mergeCell ref="V12:V13"/>
    <mergeCell ref="W12:W13"/>
    <mergeCell ref="X12:X13"/>
    <mergeCell ref="Y12:Y13"/>
    <mergeCell ref="BD12:BD13"/>
    <mergeCell ref="AM12:AM13"/>
    <mergeCell ref="AP12:AP13"/>
    <mergeCell ref="AO12:AO13"/>
    <mergeCell ref="BB10:BB13"/>
    <mergeCell ref="AR12:AR13"/>
    <mergeCell ref="AS12:AS13"/>
    <mergeCell ref="AQ10:AS11"/>
    <mergeCell ref="AQ12:AQ13"/>
    <mergeCell ref="AN12:AN13"/>
    <mergeCell ref="AK10:AM11"/>
    <mergeCell ref="AN10:AP11"/>
    <mergeCell ref="BC11:BC13"/>
    <mergeCell ref="AK12:AK13"/>
    <mergeCell ref="AL12:AL13"/>
    <mergeCell ref="B8:E8"/>
    <mergeCell ref="B6:G6"/>
    <mergeCell ref="AY9:AZ12"/>
    <mergeCell ref="BB9:BE9"/>
    <mergeCell ref="B10:B13"/>
    <mergeCell ref="C10:C13"/>
    <mergeCell ref="D10:D13"/>
    <mergeCell ref="E10:E13"/>
    <mergeCell ref="F10:F13"/>
    <mergeCell ref="G10:G13"/>
    <mergeCell ref="H10:H13"/>
    <mergeCell ref="I10:J11"/>
    <mergeCell ref="BC10:BE10"/>
    <mergeCell ref="AV11:AW12"/>
    <mergeCell ref="BD11:BE11"/>
    <mergeCell ref="BE12:BE13"/>
  </mergeCells>
  <phoneticPr fontId="7"/>
  <conditionalFormatting sqref="A14:XFD1048576 B10:XFD13 A1:XFD4 A5:J5 L5:XFD5 A6:XFD9">
    <cfRule type="expression" dxfId="76" priority="7">
      <formula>_xlfn.ISFORMULA(A1)=TRUE</formula>
    </cfRule>
  </conditionalFormatting>
  <conditionalFormatting sqref="K14:K314">
    <cfRule type="expression" dxfId="75" priority="6">
      <formula>$I14="中住戸"</formula>
    </cfRule>
  </conditionalFormatting>
  <conditionalFormatting sqref="AB14:AE314">
    <cfRule type="expression" dxfId="74" priority="5">
      <formula>AND(COUNTIF($AA14,"燃料*")=0,$AA14&lt;&gt;"")</formula>
    </cfRule>
  </conditionalFormatting>
  <conditionalFormatting sqref="I14:J314">
    <cfRule type="expression" dxfId="73" priority="4">
      <formula>OR(I14="角住戸",I14="最上階")</formula>
    </cfRule>
  </conditionalFormatting>
  <conditionalFormatting sqref="J14:J314">
    <cfRule type="expression" dxfId="72" priority="3">
      <formula>$J14="最下階"</formula>
    </cfRule>
  </conditionalFormatting>
  <dataValidations count="15">
    <dataValidation type="list" allowBlank="1" showInputMessage="1" showErrorMessage="1" sqref="I14:I314" xr:uid="{A6A89F85-0439-4783-84CA-539FB3E2209C}">
      <formula1>$I$5:$I$6</formula1>
    </dataValidation>
    <dataValidation type="list" allowBlank="1" showInputMessage="1" showErrorMessage="1" sqref="J14:J314" xr:uid="{2FA0E472-2B69-480C-A02A-33B27E7C3245}">
      <formula1>$J$5:$J$7</formula1>
    </dataValidation>
    <dataValidation type="list" allowBlank="1" showInputMessage="1" showErrorMessage="1" sqref="T14:T314 Q14:Q314" xr:uid="{892E6945-992E-4F6B-850C-448282F4A5D8}">
      <formula1>$BI$14:$BI$22</formula1>
    </dataValidation>
    <dataValidation type="list" allowBlank="1" showInputMessage="1" showErrorMessage="1" sqref="AA14:AA314" xr:uid="{FCAC3FE6-99C9-473F-AA45-DC9554FA0F05}">
      <formula1>$BJ$14:$BJ$19</formula1>
    </dataValidation>
    <dataValidation imeMode="off" allowBlank="1" showInputMessage="1" showErrorMessage="1" sqref="C14:G314 AR14:AR314 AO14:AO314 AL14:AL314 U14:U314 R14:R314" xr:uid="{3D3C54FE-4B52-45D1-B63B-6556D1BF9318}"/>
    <dataValidation type="whole" imeMode="off" allowBlank="1" showInputMessage="1" showErrorMessage="1" error="数字以外は入力しないでください" sqref="AG1:AG1048576" xr:uid="{223ED3BA-7582-4732-847D-16DB76D08823}">
      <formula1>0</formula1>
      <formula2>1000</formula2>
    </dataValidation>
    <dataValidation type="list" allowBlank="1" showInputMessage="1" showErrorMessage="1" sqref="AI14:AI314" xr:uid="{5CE0B2D0-E1E3-426B-933F-6A386DF2915E}">
      <formula1>$AI$5:$AI$7</formula1>
    </dataValidation>
    <dataValidation type="list" allowBlank="1" showInputMessage="1" showErrorMessage="1" sqref="AB14:AE314" xr:uid="{10A098D0-021C-420B-8792-F6F04BBF8E77}">
      <formula1>$AB$5</formula1>
    </dataValidation>
    <dataValidation type="list" allowBlank="1" showInputMessage="1" showErrorMessage="1" sqref="Y14:Y314" xr:uid="{412A4A65-BB46-4E7E-9ABF-90D19EE5E7BC}">
      <formula1>$Y$5:$Y$6</formula1>
    </dataValidation>
    <dataValidation type="list" allowBlank="1" showInputMessage="1" showErrorMessage="1" sqref="W14:W314" xr:uid="{26ECAE30-5845-43EE-BC45-33FDBCEA1C6F}">
      <formula1>$W$5:$W$8</formula1>
    </dataValidation>
    <dataValidation type="list" imeMode="off" allowBlank="1" showInputMessage="1" showErrorMessage="1" sqref="S315:S1048576 V315:V1048576 X315:X1048576 Z315:Z1048576 AF315:AF1048576 AH315:AH1048576 AJ315:AJ1048576 AM315:AM1048576 AP315:AP1048576 AS315:AS1048576 AS1:AS13 AP1:AP13 AM1:AM13 AJ1:AJ13 AH1:AH13 AF1:AF13 Z1:Z13 X1:X13 V1:V13 S1:S13 P1:P13 P315:P1048576" xr:uid="{444D3452-C21F-437B-90D7-75F417A4610A}">
      <formula1>$BG$14:$BG$18</formula1>
    </dataValidation>
    <dataValidation type="whole" errorStyle="warning" allowBlank="1" showInputMessage="1" showErrorMessage="1" error="小数点以下切り捨てのうえ_x000a_整数で入力してください" sqref="H315:H1048576" xr:uid="{E9B4DD49-A910-4F52-AC9E-8F8EB8A6064F}">
      <formula1>0</formula1>
      <formula2>1000</formula2>
    </dataValidation>
    <dataValidation type="list" allowBlank="1" showInputMessage="1" showErrorMessage="1" sqref="K14:K314" xr:uid="{574F5893-62DA-4423-B09C-BB0732626211}">
      <formula1>$K$7:$K$7</formula1>
    </dataValidation>
    <dataValidation type="whole" imeMode="off" allowBlank="1" showInputMessage="1" showErrorMessage="1" error="小数点以下切り捨てのうえ_x000a_整数で入力してください" sqref="H14:H314" xr:uid="{AED80DE6-1C11-4179-807A-288312E838FC}">
      <formula1>0</formula1>
      <formula2>1000</formula2>
    </dataValidation>
    <dataValidation type="list" imeMode="off" allowBlank="1" showInputMessage="1" showErrorMessage="1" sqref="P14:P314 S14:S314 V14:V314 X14:X314 Z14:Z314 AF14:AF314 AH14:AH314 AJ14:AJ314 AM14:AM314 AP14:AP314 AS14:AS314" xr:uid="{D6010F9F-4B52-4362-8EC9-37716E4C8E7E}">
      <formula1>$BG$14:$BG$19</formula1>
    </dataValidation>
  </dataValidations>
  <pageMargins left="0.59055118110236227" right="0" top="0.55118110236220474" bottom="0.35433070866141736" header="0.31496062992125984" footer="0.11811023622047245"/>
  <pageSetup paperSize="8" scale="50" fitToHeight="0" orientation="landscape" r:id="rId1"/>
  <headerFooter>
    <oddFooter>&amp;R&amp;8R2超高層ZEH-M</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E9630-E0B0-4F5E-B9EC-8A86680BDA83}">
  <sheetPr codeName="Sheet16"/>
  <dimension ref="A1:M42"/>
  <sheetViews>
    <sheetView showGridLines="0" view="pageBreakPreview" zoomScale="70" zoomScaleNormal="100" zoomScaleSheetLayoutView="70" workbookViewId="0">
      <selection activeCell="E22" sqref="E22"/>
    </sheetView>
  </sheetViews>
  <sheetFormatPr defaultRowHeight="28.5"/>
  <cols>
    <col min="1" max="1" width="2.625" style="145" customWidth="1"/>
    <col min="2" max="2" width="25" style="124" bestFit="1" customWidth="1"/>
    <col min="3" max="6" width="26.625" style="124" customWidth="1"/>
    <col min="7" max="7" width="1.625" style="124" customWidth="1"/>
    <col min="8" max="16384" width="9" style="124"/>
  </cols>
  <sheetData>
    <row r="1" spans="1:13" ht="21">
      <c r="A1" s="146"/>
      <c r="B1" s="1169" t="s">
        <v>131</v>
      </c>
      <c r="C1" s="1169"/>
      <c r="D1" s="1169"/>
      <c r="E1" s="1169"/>
      <c r="F1" s="1169"/>
    </row>
    <row r="2" spans="1:13" ht="21">
      <c r="A2" s="146"/>
      <c r="B2" s="1169" t="s">
        <v>636</v>
      </c>
      <c r="C2" s="1169"/>
      <c r="D2" s="1169"/>
      <c r="E2" s="1169"/>
      <c r="F2" s="1169"/>
    </row>
    <row r="3" spans="1:13" ht="21">
      <c r="A3" s="146"/>
      <c r="B3" s="1167" t="s">
        <v>782</v>
      </c>
      <c r="C3" s="1167"/>
      <c r="D3" s="1167"/>
    </row>
    <row r="4" spans="1:13" s="545" customFormat="1" ht="13.5">
      <c r="B4" s="1168"/>
      <c r="C4" s="1168"/>
      <c r="D4" s="1168"/>
    </row>
    <row r="5" spans="1:13" ht="50.25" customHeight="1">
      <c r="B5" s="274" t="s">
        <v>299</v>
      </c>
      <c r="C5" s="1170" t="str">
        <f>'2.全体概要'!C7</f>
        <v>(例)　○○○○マンション</v>
      </c>
      <c r="D5" s="1170"/>
      <c r="E5" s="1171"/>
      <c r="F5" s="514" t="str">
        <f>入力シート!H11</f>
        <v>超高層ＺＥＨ－Ｍ実証事業</v>
      </c>
    </row>
    <row r="6" spans="1:13" s="145" customFormat="1"/>
    <row r="7" spans="1:13">
      <c r="B7" s="124" t="s">
        <v>333</v>
      </c>
      <c r="F7" s="147" t="s">
        <v>224</v>
      </c>
    </row>
    <row r="8" spans="1:13" ht="21">
      <c r="A8" s="146"/>
      <c r="B8" s="150" t="s">
        <v>528</v>
      </c>
      <c r="C8" s="149" t="s">
        <v>334</v>
      </c>
      <c r="D8" s="149" t="s">
        <v>302</v>
      </c>
      <c r="E8" s="149" t="s">
        <v>335</v>
      </c>
      <c r="F8" s="149" t="s">
        <v>527</v>
      </c>
    </row>
    <row r="9" spans="1:13">
      <c r="B9" s="149" t="s">
        <v>336</v>
      </c>
      <c r="C9" s="554">
        <f ca="1">SUM(D9:E9)</f>
        <v>0</v>
      </c>
      <c r="D9" s="554">
        <f t="shared" ref="D9:E10" ca="1" si="0">SUM(D16,D22,D28,D34,D40)</f>
        <v>0</v>
      </c>
      <c r="E9" s="554">
        <f t="shared" ca="1" si="0"/>
        <v>0</v>
      </c>
      <c r="F9" s="554">
        <f ca="1">SUM(F16,F22,F28,F34,F40)</f>
        <v>0</v>
      </c>
    </row>
    <row r="10" spans="1:13" ht="29.25" thickBot="1">
      <c r="B10" s="152" t="s">
        <v>337</v>
      </c>
      <c r="C10" s="555">
        <f ca="1">SUM(D10:E10)</f>
        <v>0</v>
      </c>
      <c r="D10" s="555">
        <f t="shared" ca="1" si="0"/>
        <v>0</v>
      </c>
      <c r="E10" s="555">
        <f t="shared" ca="1" si="0"/>
        <v>0</v>
      </c>
      <c r="F10" s="555">
        <f ca="1">SUM(F17,F23,F29,F35,F41)</f>
        <v>0</v>
      </c>
    </row>
    <row r="11" spans="1:13" ht="29.25" thickTop="1">
      <c r="B11" s="151" t="s">
        <v>338</v>
      </c>
      <c r="C11" s="556">
        <f ca="1">SUM(C9:C10)</f>
        <v>0</v>
      </c>
      <c r="D11" s="556">
        <f ca="1">SUM(D9:D10)</f>
        <v>0</v>
      </c>
      <c r="E11" s="556">
        <f ca="1">SUM(E9:E10)</f>
        <v>0</v>
      </c>
      <c r="F11" s="556">
        <f ca="1">SUM(F9:F10)</f>
        <v>0</v>
      </c>
    </row>
    <row r="12" spans="1:13" s="145" customFormat="1"/>
    <row r="13" spans="1:13">
      <c r="B13" s="124" t="s">
        <v>339</v>
      </c>
    </row>
    <row r="14" spans="1:13">
      <c r="B14" s="154" t="s">
        <v>526</v>
      </c>
      <c r="C14" s="307" t="str">
        <f>"9-"&amp;ASC(B14)&amp;".補助対象経費総括表（"&amp;ASC(B14)&amp;"年目）"</f>
        <v>9-1.補助対象経費総括表（1年目）</v>
      </c>
    </row>
    <row r="15" spans="1:13" ht="21">
      <c r="A15" s="146"/>
      <c r="B15" s="149" t="s">
        <v>340</v>
      </c>
      <c r="C15" s="149" t="s">
        <v>334</v>
      </c>
      <c r="D15" s="149" t="s">
        <v>302</v>
      </c>
      <c r="E15" s="149" t="s">
        <v>335</v>
      </c>
      <c r="F15" s="149" t="s">
        <v>527</v>
      </c>
    </row>
    <row r="16" spans="1:13">
      <c r="B16" s="149" t="s">
        <v>336</v>
      </c>
      <c r="C16" s="557">
        <f ca="1">SUM(D16:E16)</f>
        <v>0</v>
      </c>
      <c r="D16" s="557">
        <f ca="1">OFFSET('8-1.補助対象経費総括表（1年目）'!$M$1,MATCH("A",'8-1.補助対象経費総括表（1年目）'!L:L,0)-1,0)</f>
        <v>0</v>
      </c>
      <c r="E16" s="557">
        <f ca="1">OFFSET('9-3.設計費費用明細書'!$A$1,MATCH("項目　合計",'9-3.設計費費用明細書'!B:B,0)-1,MATCH("補助対象外経費",'9-3.設計費費用明細書'!$9:$9,0))</f>
        <v>0</v>
      </c>
      <c r="F16" s="557">
        <f ca="1">ROUNDDOWN(D16*2/3,0)</f>
        <v>0</v>
      </c>
      <c r="K16" s="250"/>
      <c r="L16" s="250"/>
      <c r="M16" s="250"/>
    </row>
    <row r="17" spans="1:13" ht="29.25" thickBot="1">
      <c r="B17" s="152" t="s">
        <v>337</v>
      </c>
      <c r="C17" s="555">
        <f ca="1">SUM(D17:E17)</f>
        <v>0</v>
      </c>
      <c r="D17" s="555">
        <f ca="1">OFFSET('8-1.補助対象経費総括表（1年目）'!$M$1,MATCH("I",'8-1.補助対象経費総括表（1年目）'!L:L,0)-1,0)</f>
        <v>0</v>
      </c>
      <c r="E17" s="555">
        <f ca="1">OFFSET('9-1.費用明細書（専有部）'!$A$1,MATCH("合計",'9-1.費用明細書（専有部）'!B:B,0)-1,MATCH("事業年度　"&amp;ASC(B14)&amp;"年目",'9-1.費用明細書（専有部）'!$12:$12,0)+8)+OFFSET('9-2.費用明細書（共用部）'!$A$1,MATCH("合計",'9-2.費用明細書（共用部）'!B:B,0)-1,MATCH("事業年度　"&amp;ASC(B14)&amp;"年目",'9-2.費用明細書（共用部）'!$12:$12,0)+8)</f>
        <v>0</v>
      </c>
      <c r="F17" s="555">
        <f ca="1">ROUNDDOWN(D17*2/3,0)</f>
        <v>0</v>
      </c>
      <c r="K17" s="250"/>
      <c r="L17" s="250"/>
      <c r="M17" s="250"/>
    </row>
    <row r="18" spans="1:13" ht="29.25" thickTop="1">
      <c r="B18" s="151" t="s">
        <v>338</v>
      </c>
      <c r="C18" s="556">
        <f ca="1">SUM(C16:C17)</f>
        <v>0</v>
      </c>
      <c r="D18" s="556">
        <f ca="1">SUM(D16:D17)</f>
        <v>0</v>
      </c>
      <c r="E18" s="556">
        <f ca="1">SUM(E16:E17)</f>
        <v>0</v>
      </c>
      <c r="F18" s="556">
        <f ca="1">SUM(F16:F17)</f>
        <v>0</v>
      </c>
      <c r="K18" s="250"/>
      <c r="L18" s="250"/>
      <c r="M18" s="250"/>
    </row>
    <row r="19" spans="1:13" s="148" customFormat="1" ht="12">
      <c r="K19" s="251"/>
      <c r="L19" s="251"/>
      <c r="M19" s="251"/>
    </row>
    <row r="20" spans="1:13">
      <c r="B20" s="154" t="s">
        <v>529</v>
      </c>
      <c r="C20" s="307" t="str">
        <f>"9-"&amp;ASC(B20)&amp;".補助対象経費総括表（"&amp;ASC(B20)&amp;"年目）"</f>
        <v>9-2.補助対象経費総括表（2年目）</v>
      </c>
      <c r="K20" s="250"/>
      <c r="L20" s="250"/>
      <c r="M20" s="250"/>
    </row>
    <row r="21" spans="1:13" ht="21">
      <c r="A21" s="146"/>
      <c r="B21" s="149" t="s">
        <v>340</v>
      </c>
      <c r="C21" s="149" t="s">
        <v>334</v>
      </c>
      <c r="D21" s="149" t="s">
        <v>302</v>
      </c>
      <c r="E21" s="149" t="s">
        <v>335</v>
      </c>
      <c r="F21" s="149" t="s">
        <v>527</v>
      </c>
    </row>
    <row r="22" spans="1:13">
      <c r="B22" s="149" t="s">
        <v>336</v>
      </c>
      <c r="C22" s="557">
        <f ca="1">SUM(D22:E22)</f>
        <v>0</v>
      </c>
      <c r="D22" s="557">
        <f ca="1">OFFSET('8-2.補助対象経費総括表（2年目）'!$M$1,MATCH("A",'8-2.補助対象経費総括表（2年目）'!L:L,0)-1,0)</f>
        <v>0</v>
      </c>
      <c r="E22" s="558">
        <v>0</v>
      </c>
      <c r="F22" s="557">
        <f ca="1">ROUNDDOWN(D22*2/3,0)</f>
        <v>0</v>
      </c>
    </row>
    <row r="23" spans="1:13" ht="29.25" thickBot="1">
      <c r="B23" s="152" t="s">
        <v>337</v>
      </c>
      <c r="C23" s="555">
        <f ca="1">SUM(D23:E23)</f>
        <v>0</v>
      </c>
      <c r="D23" s="555">
        <f ca="1">OFFSET('8-2.補助対象経費総括表（2年目）'!$M$1,MATCH("I",'8-2.補助対象経費総括表（2年目）'!L:L,0)-1,0)</f>
        <v>0</v>
      </c>
      <c r="E23" s="555">
        <f ca="1">OFFSET('9-1.費用明細書（専有部）'!$A$1,MATCH("合計",'9-1.費用明細書（専有部）'!B:B,0)-1,MATCH("事業年度　"&amp;ASC(B20)&amp;"年目",'9-1.費用明細書（専有部）'!$12:$12,0)+8)+OFFSET('9-2.費用明細書（共用部）'!$A$1,MATCH("合計",'9-2.費用明細書（共用部）'!B:B,0)-1,MATCH("事業年度　"&amp;ASC(B20)&amp;"年目",'9-2.費用明細書（共用部）'!$12:$12,0)+8)</f>
        <v>0</v>
      </c>
      <c r="F23" s="555">
        <f ca="1">ROUNDDOWN(D23*2/3,0)</f>
        <v>0</v>
      </c>
    </row>
    <row r="24" spans="1:13" ht="29.25" thickTop="1">
      <c r="B24" s="151" t="s">
        <v>338</v>
      </c>
      <c r="C24" s="556">
        <f ca="1">SUM(C22:C23)</f>
        <v>0</v>
      </c>
      <c r="D24" s="556">
        <f ca="1">SUM(D22:D23)</f>
        <v>0</v>
      </c>
      <c r="E24" s="556">
        <f ca="1">SUM(E22:E23)</f>
        <v>0</v>
      </c>
      <c r="F24" s="556">
        <f ca="1">SUM(F22:F23)</f>
        <v>0</v>
      </c>
    </row>
    <row r="25" spans="1:13" s="148" customFormat="1" ht="12">
      <c r="C25" s="485"/>
      <c r="D25" s="485"/>
      <c r="E25" s="485"/>
      <c r="F25" s="485"/>
    </row>
    <row r="26" spans="1:13">
      <c r="B26" s="154" t="s">
        <v>530</v>
      </c>
      <c r="C26" s="307" t="str">
        <f>"9-"&amp;ASC(B26)&amp;".補助対象経費総括表（"&amp;ASC(B26)&amp;"年目）"</f>
        <v>9-3.補助対象経費総括表（3年目）</v>
      </c>
    </row>
    <row r="27" spans="1:13" ht="21">
      <c r="A27" s="146"/>
      <c r="B27" s="149" t="s">
        <v>340</v>
      </c>
      <c r="C27" s="149" t="s">
        <v>334</v>
      </c>
      <c r="D27" s="149" t="s">
        <v>302</v>
      </c>
      <c r="E27" s="149" t="s">
        <v>335</v>
      </c>
      <c r="F27" s="149" t="s">
        <v>527</v>
      </c>
    </row>
    <row r="28" spans="1:13">
      <c r="B28" s="149" t="s">
        <v>336</v>
      </c>
      <c r="C28" s="557">
        <f ca="1">SUM(D28:E28)</f>
        <v>0</v>
      </c>
      <c r="D28" s="557">
        <f ca="1">OFFSET('8-3.補助対象経費総括表（3年目）'!$M$1,MATCH("A",'8-3.補助対象経費総括表（3年目）'!L:L,0)-1,0)</f>
        <v>0</v>
      </c>
      <c r="E28" s="558">
        <v>0</v>
      </c>
      <c r="F28" s="557">
        <f ca="1">ROUNDDOWN(D28*2/3,0)</f>
        <v>0</v>
      </c>
    </row>
    <row r="29" spans="1:13" ht="29.25" thickBot="1">
      <c r="B29" s="152" t="s">
        <v>337</v>
      </c>
      <c r="C29" s="555">
        <f ca="1">SUM(D29:E29)</f>
        <v>0</v>
      </c>
      <c r="D29" s="555">
        <f ca="1">OFFSET('8-3.補助対象経費総括表（3年目）'!$M$1,MATCH("I",'8-3.補助対象経費総括表（3年目）'!L:L,0)-1,0)</f>
        <v>0</v>
      </c>
      <c r="E29" s="555">
        <f ca="1">OFFSET('9-1.費用明細書（専有部）'!$A$1,MATCH("合計",'9-1.費用明細書（専有部）'!B:B,0)-1,MATCH("事業年度　"&amp;ASC(B26)&amp;"年目",'9-1.費用明細書（専有部）'!$12:$12,0)+8)+OFFSET('9-2.費用明細書（共用部）'!$A$1,MATCH("合計",'9-2.費用明細書（共用部）'!B:B,0)-1,MATCH("事業年度　"&amp;ASC(B26)&amp;"年目",'9-2.費用明細書（共用部）'!$12:$12,0)+8)</f>
        <v>0</v>
      </c>
      <c r="F29" s="555">
        <f ca="1">ROUNDDOWN(D29*2/3,0)</f>
        <v>0</v>
      </c>
    </row>
    <row r="30" spans="1:13" ht="29.25" thickTop="1">
      <c r="B30" s="151" t="s">
        <v>338</v>
      </c>
      <c r="C30" s="556">
        <f ca="1">SUM(C28:C29)</f>
        <v>0</v>
      </c>
      <c r="D30" s="556">
        <f ca="1">SUM(D28:D29)</f>
        <v>0</v>
      </c>
      <c r="E30" s="556">
        <f ca="1">SUM(E28:E29)</f>
        <v>0</v>
      </c>
      <c r="F30" s="556">
        <f ca="1">SUM(F28:F29)</f>
        <v>0</v>
      </c>
    </row>
    <row r="31" spans="1:13" s="148" customFormat="1" ht="12"/>
    <row r="32" spans="1:13">
      <c r="B32" s="154" t="s">
        <v>531</v>
      </c>
      <c r="C32" s="307" t="str">
        <f>"9-"&amp;ASC(B32)&amp;".補助対象経費総括表（"&amp;ASC(B32)&amp;"年目）"</f>
        <v>9-4.補助対象経費総括表（4年目）</v>
      </c>
    </row>
    <row r="33" spans="1:6" ht="21">
      <c r="A33" s="146"/>
      <c r="B33" s="149" t="s">
        <v>340</v>
      </c>
      <c r="C33" s="149" t="s">
        <v>334</v>
      </c>
      <c r="D33" s="149" t="s">
        <v>302</v>
      </c>
      <c r="E33" s="149" t="s">
        <v>335</v>
      </c>
      <c r="F33" s="149" t="s">
        <v>527</v>
      </c>
    </row>
    <row r="34" spans="1:6">
      <c r="B34" s="149" t="s">
        <v>336</v>
      </c>
      <c r="C34" s="557">
        <f ca="1">SUM(D34:E34)</f>
        <v>0</v>
      </c>
      <c r="D34" s="557">
        <f ca="1">OFFSET('8-4.補助対象経費総括表（4年目）'!$M$1,MATCH("A",'8-4.補助対象経費総括表（4年目）'!L:L,0)-1,0)</f>
        <v>0</v>
      </c>
      <c r="E34" s="558">
        <v>0</v>
      </c>
      <c r="F34" s="557">
        <f ca="1">ROUNDDOWN(D34*2/3,0)</f>
        <v>0</v>
      </c>
    </row>
    <row r="35" spans="1:6" ht="29.25" thickBot="1">
      <c r="B35" s="152" t="s">
        <v>337</v>
      </c>
      <c r="C35" s="555">
        <f ca="1">SUM(D35:E35)</f>
        <v>0</v>
      </c>
      <c r="D35" s="555">
        <f ca="1">OFFSET('8-4.補助対象経費総括表（4年目）'!$M$1,MATCH("I",'8-4.補助対象経費総括表（4年目）'!L:L,0)-1,0)</f>
        <v>0</v>
      </c>
      <c r="E35" s="555">
        <f ca="1">OFFSET('9-1.費用明細書（専有部）'!$A$1,MATCH("合計",'9-1.費用明細書（専有部）'!B:B,0)-1,MATCH("事業年度　"&amp;ASC(B32)&amp;"年目",'9-1.費用明細書（専有部）'!$12:$12,0)+8)+OFFSET('9-2.費用明細書（共用部）'!$A$1,MATCH("合計",'9-2.費用明細書（共用部）'!B:B,0)-1,MATCH("事業年度　"&amp;ASC(B32)&amp;"年目",'9-2.費用明細書（共用部）'!$12:$12,0)+8)</f>
        <v>0</v>
      </c>
      <c r="F35" s="555">
        <f ca="1">ROUNDDOWN(D35*2/3,0)</f>
        <v>0</v>
      </c>
    </row>
    <row r="36" spans="1:6" ht="29.25" thickTop="1">
      <c r="B36" s="151" t="s">
        <v>338</v>
      </c>
      <c r="C36" s="556">
        <f ca="1">SUM(C34:C35)</f>
        <v>0</v>
      </c>
      <c r="D36" s="556">
        <f ca="1">SUM(D34:D35)</f>
        <v>0</v>
      </c>
      <c r="E36" s="556">
        <f ca="1">SUM(E34:E35)</f>
        <v>0</v>
      </c>
      <c r="F36" s="556">
        <f ca="1">SUM(F34:F35)</f>
        <v>0</v>
      </c>
    </row>
    <row r="37" spans="1:6" s="148" customFormat="1" ht="12"/>
    <row r="38" spans="1:6">
      <c r="B38" s="154" t="s">
        <v>685</v>
      </c>
      <c r="C38" s="307" t="str">
        <f>"9-"&amp;ASC(B38)&amp;".補助対象経費総括表（"&amp;ASC(B38)&amp;"年目）"</f>
        <v>9-5.補助対象経費総括表（5年目）</v>
      </c>
    </row>
    <row r="39" spans="1:6" ht="21">
      <c r="A39" s="146"/>
      <c r="B39" s="149" t="s">
        <v>340</v>
      </c>
      <c r="C39" s="149" t="s">
        <v>334</v>
      </c>
      <c r="D39" s="149" t="s">
        <v>302</v>
      </c>
      <c r="E39" s="149" t="s">
        <v>335</v>
      </c>
      <c r="F39" s="149" t="s">
        <v>527</v>
      </c>
    </row>
    <row r="40" spans="1:6">
      <c r="B40" s="149" t="s">
        <v>336</v>
      </c>
      <c r="C40" s="557">
        <f ca="1">SUM(D40:E40)</f>
        <v>0</v>
      </c>
      <c r="D40" s="557">
        <f ca="1">OFFSET('8-5.補助対象経費総括表（5年目）'!$M$1,MATCH("A",'8-5.補助対象経費総括表（5年目）'!L:L,0)-1,0)</f>
        <v>0</v>
      </c>
      <c r="E40" s="557">
        <v>0</v>
      </c>
      <c r="F40" s="557">
        <f ca="1">ROUNDDOWN(D40*2/3,0)</f>
        <v>0</v>
      </c>
    </row>
    <row r="41" spans="1:6" ht="29.25" thickBot="1">
      <c r="B41" s="152" t="s">
        <v>337</v>
      </c>
      <c r="C41" s="555">
        <f ca="1">SUM(D41:E41)</f>
        <v>0</v>
      </c>
      <c r="D41" s="555">
        <f ca="1">OFFSET('8-5.補助対象経費総括表（5年目）'!$M$1,MATCH("I",'8-5.補助対象経費総括表（5年目）'!L:L,0)-1,0)</f>
        <v>0</v>
      </c>
      <c r="E41" s="555">
        <f ca="1">OFFSET('9-1.費用明細書（専有部）'!$A$1,MATCH("合計",'9-1.費用明細書（専有部）'!B:B,0)-1,MATCH("事業年度　"&amp;ASC(B38)&amp;"年目",'9-1.費用明細書（専有部）'!$12:$12,0)+8)+OFFSET('9-2.費用明細書（共用部）'!$A$1,MATCH("合計",'9-2.費用明細書（共用部）'!B:B,0)-1,MATCH("事業年度　"&amp;ASC(B38)&amp;"年目",'9-2.費用明細書（共用部）'!$12:$12,0)+8)</f>
        <v>0</v>
      </c>
      <c r="F41" s="555">
        <f ca="1">ROUNDDOWN(D41*2/3,0)</f>
        <v>0</v>
      </c>
    </row>
    <row r="42" spans="1:6" ht="29.25" thickTop="1">
      <c r="B42" s="151" t="s">
        <v>338</v>
      </c>
      <c r="C42" s="556">
        <f ca="1">SUM(C40:C41)</f>
        <v>0</v>
      </c>
      <c r="D42" s="556">
        <f ca="1">SUM(D40:D41)</f>
        <v>0</v>
      </c>
      <c r="E42" s="556">
        <f ca="1">SUM(E40:E41)</f>
        <v>0</v>
      </c>
      <c r="F42" s="556">
        <f ca="1">SUM(F40:F41)</f>
        <v>0</v>
      </c>
    </row>
  </sheetData>
  <sheetProtection algorithmName="SHA-512" hashValue="kda4W0PkBpujSlqbhLAMwyVbou6lQUGz029YgHVJNq4Mb+IuHR5n6E/zJji3e/vOeoxrAyRTB/IAdJdeQC1eIg==" saltValue="2fjjA4OXmZNTH37jhPGTOg==" spinCount="100000" sheet="1" objects="1" scenarios="1" selectLockedCells="1"/>
  <mergeCells count="5">
    <mergeCell ref="B3:D3"/>
    <mergeCell ref="B4:D4"/>
    <mergeCell ref="B2:F2"/>
    <mergeCell ref="B1:F1"/>
    <mergeCell ref="C5:E5"/>
  </mergeCells>
  <phoneticPr fontId="6"/>
  <conditionalFormatting sqref="B5 B8:B11 B15:B18 B21:B24 B27:B30 B33:B36">
    <cfRule type="notContainsBlanks" dxfId="71" priority="17">
      <formula>LEN(TRIM(B5))&gt;0</formula>
    </cfRule>
  </conditionalFormatting>
  <conditionalFormatting sqref="E16:E17">
    <cfRule type="containsBlanks" dxfId="70" priority="15">
      <formula>LEN(TRIM(E16))=0</formula>
    </cfRule>
  </conditionalFormatting>
  <conditionalFormatting sqref="B39:B42">
    <cfRule type="notContainsBlanks" dxfId="69" priority="13">
      <formula>LEN(TRIM(B39))&gt;0</formula>
    </cfRule>
  </conditionalFormatting>
  <conditionalFormatting sqref="E22:E23">
    <cfRule type="containsBlanks" dxfId="68" priority="9">
      <formula>LEN(TRIM(E22))=0</formula>
    </cfRule>
  </conditionalFormatting>
  <conditionalFormatting sqref="E28:E29">
    <cfRule type="containsBlanks" dxfId="67" priority="8">
      <formula>LEN(TRIM(E28))=0</formula>
    </cfRule>
  </conditionalFormatting>
  <conditionalFormatting sqref="E34:E35">
    <cfRule type="containsBlanks" dxfId="66" priority="7">
      <formula>LEN(TRIM(E34))=0</formula>
    </cfRule>
  </conditionalFormatting>
  <conditionalFormatting sqref="E40:E41">
    <cfRule type="containsBlanks" dxfId="65" priority="6">
      <formula>LEN(TRIM(E40))=0</formula>
    </cfRule>
  </conditionalFormatting>
  <conditionalFormatting sqref="A1:XFD1048576">
    <cfRule type="expression" dxfId="64" priority="5">
      <formula>_xlfn.ISFORMULA(A1)=TRUE</formula>
    </cfRule>
  </conditionalFormatting>
  <printOptions horizontalCentered="1"/>
  <pageMargins left="0.59055118110236227" right="0.39370078740157483" top="0.59055118110236227" bottom="0.35433070866141736" header="0.31496062992125984" footer="0.11811023622047245"/>
  <pageSetup paperSize="9" scale="65" orientation="portrait" r:id="rId1"/>
  <headerFooter>
    <oddFooter>&amp;R&amp;8R2超高層ZEH-M</oddFooter>
  </headerFooter>
  <extLst>
    <ext xmlns:x14="http://schemas.microsoft.com/office/spreadsheetml/2009/9/main" uri="{78C0D931-6437-407d-A8EE-F0AAD7539E65}">
      <x14:conditionalFormattings>
        <x14:conditionalFormatting xmlns:xm="http://schemas.microsoft.com/office/excel/2006/main">
          <x14:cfRule type="expression" priority="4" id="{14052997-01B8-4EC8-BC87-AEE2EC187B27}">
            <xm:f>'2.全体概要'!$C$6="4年度事業（1年目）"</xm:f>
            <x14:dxf>
              <fill>
                <patternFill>
                  <bgColor rgb="FF808080"/>
                </patternFill>
              </fill>
            </x14:dxf>
          </x14:cfRule>
          <xm:sqref>B39:F42</xm:sqref>
        </x14:conditionalFormatting>
        <x14:conditionalFormatting xmlns:xm="http://schemas.microsoft.com/office/excel/2006/main">
          <x14:cfRule type="expression" priority="3" id="{BB2F5D79-8151-4959-8B1E-F665CE0ECE78}">
            <xm:f>'2.全体概要'!$C$6="3年度事業（1年目）"</xm:f>
            <x14:dxf>
              <fill>
                <patternFill>
                  <bgColor rgb="FF808080"/>
                </patternFill>
              </fill>
            </x14:dxf>
          </x14:cfRule>
          <xm:sqref>B33:F36 B39:F42</xm:sqref>
        </x14:conditionalFormatting>
        <x14:conditionalFormatting xmlns:xm="http://schemas.microsoft.com/office/excel/2006/main">
          <x14:cfRule type="expression" priority="2" id="{17947EF1-5EF8-46F0-AAC4-E6D9D559B159}">
            <xm:f>'2.全体概要'!$C$6="2年度事業（1年目）"</xm:f>
            <x14:dxf>
              <fill>
                <patternFill>
                  <bgColor rgb="FF808080"/>
                </patternFill>
              </fill>
            </x14:dxf>
          </x14:cfRule>
          <xm:sqref>B27:F30 B33:F36 B39:F42</xm:sqref>
        </x14:conditionalFormatting>
        <x14:conditionalFormatting xmlns:xm="http://schemas.microsoft.com/office/excel/2006/main">
          <x14:cfRule type="expression" priority="1" id="{1C164F42-57C2-43E9-A23C-D6865FDDD02B}">
            <xm:f>'2.全体概要'!$C$6="単年度事業"</xm:f>
            <x14:dxf>
              <fill>
                <patternFill>
                  <bgColor rgb="FF808080"/>
                </patternFill>
              </fill>
            </x14:dxf>
          </x14:cfRule>
          <xm:sqref>B21:F24 B27:F30 B33:F36 B39:F42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71BA2-F850-40F5-9ECA-815BCC4230BF}">
  <sheetPr codeName="Sheet12"/>
  <dimension ref="A1:S53"/>
  <sheetViews>
    <sheetView showGridLines="0" view="pageBreakPreview" topLeftCell="A6" zoomScale="70" zoomScaleNormal="100" zoomScaleSheetLayoutView="70" workbookViewId="0">
      <selection activeCell="B10" sqref="B10:F10"/>
    </sheetView>
  </sheetViews>
  <sheetFormatPr defaultRowHeight="21"/>
  <cols>
    <col min="1" max="1" width="2.625" style="104" customWidth="1"/>
    <col min="2" max="4" width="4.625" style="59" customWidth="1"/>
    <col min="5" max="6" width="8.625" style="59" customWidth="1"/>
    <col min="7" max="7" width="15.625" style="59" customWidth="1"/>
    <col min="8" max="8" width="10.625" style="126" customWidth="1"/>
    <col min="9" max="9" width="15.625" style="62" customWidth="1"/>
    <col min="10" max="10" width="5.625" style="126" customWidth="1"/>
    <col min="11" max="11" width="10.625" style="161" customWidth="1"/>
    <col min="12" max="12" width="5.625" style="126" customWidth="1"/>
    <col min="13" max="13" width="15.625" style="62" customWidth="1"/>
    <col min="14" max="14" width="5.625" style="126" customWidth="1"/>
    <col min="15" max="15" width="48.625" style="125" customWidth="1"/>
    <col min="16" max="16" width="9.25" style="64" bestFit="1" customWidth="1"/>
    <col min="17" max="16384" width="9" style="59"/>
  </cols>
  <sheetData>
    <row r="1" spans="1:19" s="64" customFormat="1" hidden="1">
      <c r="A1" s="110"/>
      <c r="B1" s="1116" t="s">
        <v>293</v>
      </c>
      <c r="C1" s="1116"/>
      <c r="D1" s="1116"/>
      <c r="E1" s="1116"/>
      <c r="F1" s="1116"/>
      <c r="G1" s="1116"/>
      <c r="H1" s="1116"/>
      <c r="I1" s="1116"/>
      <c r="J1" s="1116"/>
      <c r="K1" s="1116"/>
      <c r="L1" s="1116"/>
      <c r="M1" s="1116"/>
      <c r="N1" s="1116"/>
      <c r="O1" s="1116"/>
    </row>
    <row r="2" spans="1:19" s="64" customFormat="1" hidden="1">
      <c r="A2" s="110"/>
      <c r="B2" s="1116" t="s">
        <v>294</v>
      </c>
      <c r="C2" s="1116"/>
      <c r="D2" s="1116"/>
      <c r="E2" s="1116"/>
      <c r="F2" s="1116"/>
      <c r="G2" s="1116"/>
      <c r="H2" s="1116"/>
      <c r="I2" s="1116"/>
      <c r="J2" s="1116"/>
      <c r="K2" s="1116"/>
      <c r="L2" s="1116"/>
      <c r="M2" s="1116"/>
      <c r="N2" s="1116"/>
      <c r="O2" s="1116"/>
    </row>
    <row r="3" spans="1:19" s="64" customFormat="1" hidden="1">
      <c r="A3" s="110"/>
      <c r="B3" s="1116" t="s">
        <v>295</v>
      </c>
      <c r="C3" s="1116"/>
      <c r="D3" s="1116"/>
      <c r="E3" s="1116"/>
      <c r="F3" s="1116"/>
      <c r="G3" s="1116"/>
      <c r="H3" s="1116"/>
      <c r="I3" s="1116"/>
      <c r="J3" s="1116"/>
      <c r="K3" s="1116"/>
      <c r="L3" s="1116"/>
      <c r="M3" s="1116"/>
      <c r="N3" s="1116"/>
      <c r="O3" s="1116"/>
    </row>
    <row r="4" spans="1:19" s="64" customFormat="1" hidden="1">
      <c r="A4" s="110"/>
      <c r="B4" s="1116" t="s">
        <v>296</v>
      </c>
      <c r="C4" s="1116"/>
      <c r="D4" s="1116"/>
      <c r="E4" s="1116"/>
      <c r="F4" s="1116"/>
      <c r="G4" s="1116"/>
      <c r="H4" s="1116"/>
      <c r="I4" s="1116"/>
      <c r="J4" s="1116"/>
      <c r="K4" s="1116"/>
      <c r="L4" s="1116"/>
      <c r="M4" s="1116"/>
      <c r="N4" s="1116"/>
      <c r="O4" s="1116"/>
    </row>
    <row r="5" spans="1:19" s="64" customFormat="1" hidden="1">
      <c r="A5" s="110"/>
      <c r="B5" s="1116" t="s">
        <v>297</v>
      </c>
      <c r="C5" s="1116"/>
      <c r="D5" s="1116"/>
      <c r="E5" s="1116"/>
      <c r="F5" s="1116"/>
      <c r="G5" s="1116"/>
      <c r="H5" s="1116"/>
      <c r="I5" s="1116"/>
      <c r="J5" s="1116"/>
      <c r="K5" s="1116"/>
      <c r="L5" s="1116"/>
      <c r="M5" s="1116"/>
      <c r="N5" s="1116"/>
      <c r="O5" s="1116"/>
    </row>
    <row r="6" spans="1:19">
      <c r="B6" s="1117" t="s">
        <v>783</v>
      </c>
      <c r="C6" s="1117"/>
      <c r="D6" s="1117"/>
      <c r="E6" s="1117"/>
      <c r="F6" s="1117"/>
      <c r="G6" s="1117"/>
    </row>
    <row r="7" spans="1:19" s="127" customFormat="1" ht="13.5">
      <c r="H7" s="128"/>
      <c r="I7" s="253"/>
      <c r="J7" s="128"/>
      <c r="L7" s="128"/>
      <c r="M7" s="253"/>
      <c r="N7" s="128"/>
      <c r="O7" s="130"/>
      <c r="P7" s="131"/>
    </row>
    <row r="8" spans="1:19" ht="30.75">
      <c r="A8" s="102"/>
      <c r="B8" s="874" t="s">
        <v>298</v>
      </c>
      <c r="C8" s="875"/>
      <c r="D8" s="875"/>
      <c r="E8" s="875"/>
      <c r="F8" s="840"/>
      <c r="G8" s="1261" t="s">
        <v>536</v>
      </c>
      <c r="H8" s="1262"/>
    </row>
    <row r="9" spans="1:19" s="127" customFormat="1" ht="13.5">
      <c r="B9" s="129"/>
      <c r="C9" s="129"/>
      <c r="D9" s="129"/>
      <c r="E9" s="129"/>
      <c r="H9" s="128"/>
      <c r="I9" s="253"/>
      <c r="J9" s="128"/>
      <c r="L9" s="128"/>
      <c r="M9" s="253"/>
      <c r="N9" s="128"/>
      <c r="O9" s="130"/>
      <c r="P9" s="131"/>
    </row>
    <row r="10" spans="1:19" ht="30.75">
      <c r="A10" s="102"/>
      <c r="B10" s="1230" t="s">
        <v>299</v>
      </c>
      <c r="C10" s="1231"/>
      <c r="D10" s="1231"/>
      <c r="E10" s="1231"/>
      <c r="F10" s="1232"/>
      <c r="G10" s="868" t="str">
        <f>'2.全体概要'!C7</f>
        <v>(例)　○○○○マンション</v>
      </c>
      <c r="H10" s="869"/>
      <c r="I10" s="869"/>
      <c r="J10" s="869"/>
      <c r="K10" s="869"/>
      <c r="L10" s="869"/>
      <c r="M10" s="869"/>
      <c r="N10" s="869"/>
      <c r="O10" s="82" t="str">
        <f>入力シート!H11</f>
        <v>超高層ＺＥＨ－Ｍ実証事業</v>
      </c>
      <c r="P10" s="132"/>
      <c r="Q10" s="108"/>
      <c r="R10" s="108"/>
      <c r="S10" s="108"/>
    </row>
    <row r="11" spans="1:19" s="127" customFormat="1" ht="13.5">
      <c r="H11" s="128"/>
      <c r="I11" s="253"/>
      <c r="J11" s="128"/>
      <c r="L11" s="128"/>
      <c r="M11" s="253"/>
      <c r="N11" s="128"/>
      <c r="O11" s="130"/>
      <c r="P11" s="131"/>
    </row>
    <row r="12" spans="1:19" ht="21" customHeight="1">
      <c r="B12" s="1179" t="s">
        <v>336</v>
      </c>
      <c r="C12" s="1180"/>
      <c r="D12" s="874" t="s">
        <v>300</v>
      </c>
      <c r="E12" s="875"/>
      <c r="F12" s="875"/>
      <c r="G12" s="875"/>
      <c r="H12" s="875"/>
      <c r="I12" s="875"/>
      <c r="J12" s="840"/>
      <c r="K12" s="874" t="s">
        <v>301</v>
      </c>
      <c r="L12" s="840"/>
      <c r="M12" s="875" t="s">
        <v>302</v>
      </c>
      <c r="N12" s="875"/>
      <c r="O12" s="139" t="s">
        <v>303</v>
      </c>
    </row>
    <row r="13" spans="1:19" ht="28.5" customHeight="1">
      <c r="A13" s="123"/>
      <c r="B13" s="1181"/>
      <c r="C13" s="1182"/>
      <c r="D13" s="1233" t="s">
        <v>850</v>
      </c>
      <c r="E13" s="1234"/>
      <c r="F13" s="1234"/>
      <c r="G13" s="1234"/>
      <c r="H13" s="1234"/>
      <c r="I13" s="1234"/>
      <c r="J13" s="134" t="s">
        <v>518</v>
      </c>
      <c r="K13" s="625">
        <f>'2.全体概要'!I15</f>
        <v>0</v>
      </c>
      <c r="L13" s="87" t="s">
        <v>522</v>
      </c>
      <c r="M13" s="260">
        <f>IF(K13=0,0,200000+(2000*K13))</f>
        <v>0</v>
      </c>
      <c r="N13" s="87" t="s">
        <v>214</v>
      </c>
      <c r="O13" s="133" t="s">
        <v>525</v>
      </c>
      <c r="P13" s="623" t="s">
        <v>1060</v>
      </c>
    </row>
    <row r="14" spans="1:19" ht="28.5" customHeight="1">
      <c r="A14" s="123"/>
      <c r="B14" s="1181"/>
      <c r="C14" s="1182"/>
      <c r="D14" s="1235" t="s">
        <v>513</v>
      </c>
      <c r="E14" s="1236"/>
      <c r="F14" s="1237"/>
      <c r="G14" s="1190" t="s">
        <v>304</v>
      </c>
      <c r="H14" s="1190"/>
      <c r="I14" s="1190"/>
      <c r="J14" s="137" t="s">
        <v>519</v>
      </c>
      <c r="K14" s="1228"/>
      <c r="L14" s="1229"/>
      <c r="M14" s="261">
        <f>'9-3.設計費費用明細書'!H30</f>
        <v>0</v>
      </c>
      <c r="N14" s="172" t="s">
        <v>214</v>
      </c>
      <c r="O14" s="217" t="s">
        <v>849</v>
      </c>
      <c r="P14" s="623" t="s">
        <v>1059</v>
      </c>
    </row>
    <row r="15" spans="1:19" ht="28.5">
      <c r="A15" s="123"/>
      <c r="B15" s="1181"/>
      <c r="C15" s="1182"/>
      <c r="D15" s="1238"/>
      <c r="E15" s="1239"/>
      <c r="F15" s="1240"/>
      <c r="G15" s="1246" t="s">
        <v>305</v>
      </c>
      <c r="H15" s="1247"/>
      <c r="I15" s="1247"/>
      <c r="J15" s="215" t="s">
        <v>520</v>
      </c>
      <c r="K15" s="245">
        <f>K13</f>
        <v>0</v>
      </c>
      <c r="L15" s="142" t="s">
        <v>522</v>
      </c>
      <c r="M15" s="262">
        <f>IF(K15=0,0,200000+(7000*K15))</f>
        <v>0</v>
      </c>
      <c r="N15" s="142" t="s">
        <v>214</v>
      </c>
      <c r="O15" s="216" t="s">
        <v>306</v>
      </c>
    </row>
    <row r="16" spans="1:19" ht="29.25" thickBot="1">
      <c r="A16" s="123"/>
      <c r="B16" s="1181"/>
      <c r="C16" s="1182"/>
      <c r="D16" s="1241"/>
      <c r="E16" s="1242"/>
      <c r="F16" s="1243"/>
      <c r="G16" s="1244" t="s">
        <v>658</v>
      </c>
      <c r="H16" s="1245"/>
      <c r="I16" s="1245"/>
      <c r="J16" s="213" t="s">
        <v>521</v>
      </c>
      <c r="K16" s="1263"/>
      <c r="L16" s="1264"/>
      <c r="M16" s="263">
        <f>MIN(M14,M15)</f>
        <v>0</v>
      </c>
      <c r="N16" s="214" t="s">
        <v>214</v>
      </c>
      <c r="O16" s="487"/>
    </row>
    <row r="17" spans="1:15" ht="29.25" thickTop="1">
      <c r="A17" s="123"/>
      <c r="B17" s="1183"/>
      <c r="C17" s="1184"/>
      <c r="D17" s="1193" t="s">
        <v>523</v>
      </c>
      <c r="E17" s="1194"/>
      <c r="F17" s="1194"/>
      <c r="G17" s="1194"/>
      <c r="H17" s="1194"/>
      <c r="I17" s="1194"/>
      <c r="J17" s="1194"/>
      <c r="K17" s="1194"/>
      <c r="L17" s="201" t="s">
        <v>624</v>
      </c>
      <c r="M17" s="264">
        <f>M13+M16</f>
        <v>0</v>
      </c>
      <c r="N17" s="156" t="s">
        <v>214</v>
      </c>
      <c r="O17" s="486" t="s">
        <v>625</v>
      </c>
    </row>
    <row r="18" spans="1:15" ht="108" customHeight="1" thickBot="1">
      <c r="A18" s="123"/>
      <c r="B18" s="225" t="s">
        <v>652</v>
      </c>
      <c r="C18" s="1195" t="s">
        <v>307</v>
      </c>
      <c r="D18" s="1257" t="s">
        <v>308</v>
      </c>
      <c r="E18" s="1258"/>
      <c r="F18" s="1258"/>
      <c r="G18" s="1258"/>
      <c r="H18" s="491" t="s">
        <v>623</v>
      </c>
      <c r="I18" s="1221"/>
      <c r="J18" s="1222"/>
      <c r="K18" s="1221"/>
      <c r="L18" s="1222"/>
      <c r="M18" s="269">
        <f>SUMIF('6.住戸情報入力'!P:P,G8,'6.住戸情報入力'!O:O)</f>
        <v>0</v>
      </c>
      <c r="N18" s="136" t="s">
        <v>214</v>
      </c>
      <c r="O18" s="500" t="s">
        <v>794</v>
      </c>
    </row>
    <row r="19" spans="1:15" ht="28.5" customHeight="1" thickTop="1">
      <c r="A19" s="123"/>
      <c r="B19" s="1178" t="s">
        <v>309</v>
      </c>
      <c r="C19" s="1195"/>
      <c r="D19" s="1223" t="s">
        <v>310</v>
      </c>
      <c r="E19" s="1224" t="s">
        <v>897</v>
      </c>
      <c r="F19" s="1225"/>
      <c r="G19" s="1225"/>
      <c r="H19" s="1225"/>
      <c r="I19" s="501">
        <v>150000</v>
      </c>
      <c r="J19" s="502" t="s">
        <v>214</v>
      </c>
      <c r="K19" s="503">
        <f>SUMIFS('6.住戸情報入力'!R:R,'6.住戸情報入力'!Q:Q,E19,'6.住戸情報入力'!S:S,$G$8)+SUMIFS('6.住戸情報入力'!U:U,'6.住戸情報入力'!T:T,E19,'6.住戸情報入力'!V:V,$G$8)</f>
        <v>0</v>
      </c>
      <c r="L19" s="502" t="s">
        <v>311</v>
      </c>
      <c r="M19" s="504">
        <f t="shared" ref="M19:M26" si="0">I19*K19</f>
        <v>0</v>
      </c>
      <c r="N19" s="502" t="s">
        <v>214</v>
      </c>
      <c r="O19" s="1201" t="s">
        <v>793</v>
      </c>
    </row>
    <row r="20" spans="1:15" ht="28.5">
      <c r="A20" s="123"/>
      <c r="B20" s="1178"/>
      <c r="C20" s="1195"/>
      <c r="D20" s="1195"/>
      <c r="E20" s="1191" t="s">
        <v>884</v>
      </c>
      <c r="F20" s="1192"/>
      <c r="G20" s="1192"/>
      <c r="H20" s="1192"/>
      <c r="I20" s="255">
        <v>160000</v>
      </c>
      <c r="J20" s="142" t="s">
        <v>214</v>
      </c>
      <c r="K20" s="245">
        <f>SUMIFS('6.住戸情報入力'!R:R,'6.住戸情報入力'!Q:Q,E20,'6.住戸情報入力'!S:S,$G$8)+SUMIFS('6.住戸情報入力'!U:U,'6.住戸情報入力'!T:T,E20,'6.住戸情報入力'!V:V,$G$8)</f>
        <v>0</v>
      </c>
      <c r="L20" s="142" t="s">
        <v>311</v>
      </c>
      <c r="M20" s="262">
        <f t="shared" si="0"/>
        <v>0</v>
      </c>
      <c r="N20" s="142" t="s">
        <v>214</v>
      </c>
      <c r="O20" s="1202"/>
    </row>
    <row r="21" spans="1:15" ht="28.5">
      <c r="A21" s="123"/>
      <c r="B21" s="1178"/>
      <c r="C21" s="1195"/>
      <c r="D21" s="1195"/>
      <c r="E21" s="1191" t="s">
        <v>886</v>
      </c>
      <c r="F21" s="1192"/>
      <c r="G21" s="1192"/>
      <c r="H21" s="1192"/>
      <c r="I21" s="255">
        <v>170000</v>
      </c>
      <c r="J21" s="142" t="s">
        <v>214</v>
      </c>
      <c r="K21" s="245">
        <f>SUMIFS('6.住戸情報入力'!R:R,'6.住戸情報入力'!Q:Q,E21,'6.住戸情報入力'!S:S,$G$8)+SUMIFS('6.住戸情報入力'!U:U,'6.住戸情報入力'!T:T,E21,'6.住戸情報入力'!V:V,$G$8)</f>
        <v>0</v>
      </c>
      <c r="L21" s="142" t="s">
        <v>311</v>
      </c>
      <c r="M21" s="262">
        <f t="shared" si="0"/>
        <v>0</v>
      </c>
      <c r="N21" s="142" t="s">
        <v>214</v>
      </c>
      <c r="O21" s="1202"/>
    </row>
    <row r="22" spans="1:15" ht="28.5">
      <c r="A22" s="123"/>
      <c r="B22" s="1178"/>
      <c r="C22" s="1195"/>
      <c r="D22" s="1195"/>
      <c r="E22" s="1191" t="s">
        <v>888</v>
      </c>
      <c r="F22" s="1192"/>
      <c r="G22" s="1192"/>
      <c r="H22" s="1192"/>
      <c r="I22" s="255">
        <v>180000</v>
      </c>
      <c r="J22" s="142" t="s">
        <v>214</v>
      </c>
      <c r="K22" s="245">
        <f>SUMIFS('6.住戸情報入力'!R:R,'6.住戸情報入力'!Q:Q,E22,'6.住戸情報入力'!S:S,$G$8)+SUMIFS('6.住戸情報入力'!U:U,'6.住戸情報入力'!T:T,E22,'6.住戸情報入力'!V:V,$G$8)</f>
        <v>0</v>
      </c>
      <c r="L22" s="142" t="s">
        <v>311</v>
      </c>
      <c r="M22" s="262">
        <f t="shared" si="0"/>
        <v>0</v>
      </c>
      <c r="N22" s="142" t="s">
        <v>214</v>
      </c>
      <c r="O22" s="1202"/>
    </row>
    <row r="23" spans="1:15" ht="28.5">
      <c r="A23" s="123"/>
      <c r="B23" s="1178"/>
      <c r="C23" s="1195"/>
      <c r="D23" s="1195"/>
      <c r="E23" s="1191" t="s">
        <v>890</v>
      </c>
      <c r="F23" s="1192"/>
      <c r="G23" s="1192"/>
      <c r="H23" s="1192"/>
      <c r="I23" s="255">
        <v>190000</v>
      </c>
      <c r="J23" s="142" t="s">
        <v>214</v>
      </c>
      <c r="K23" s="245">
        <f>SUMIFS('6.住戸情報入力'!R:R,'6.住戸情報入力'!Q:Q,E23,'6.住戸情報入力'!S:S,$G$8)+SUMIFS('6.住戸情報入力'!U:U,'6.住戸情報入力'!T:T,E23,'6.住戸情報入力'!V:V,$G$8)</f>
        <v>0</v>
      </c>
      <c r="L23" s="142" t="s">
        <v>311</v>
      </c>
      <c r="M23" s="262">
        <f t="shared" si="0"/>
        <v>0</v>
      </c>
      <c r="N23" s="142" t="s">
        <v>214</v>
      </c>
      <c r="O23" s="1202"/>
    </row>
    <row r="24" spans="1:15" ht="28.5">
      <c r="A24" s="123"/>
      <c r="B24" s="1178"/>
      <c r="C24" s="1195"/>
      <c r="D24" s="1195"/>
      <c r="E24" s="1191" t="s">
        <v>892</v>
      </c>
      <c r="F24" s="1192"/>
      <c r="G24" s="1192"/>
      <c r="H24" s="1192"/>
      <c r="I24" s="255">
        <v>200000</v>
      </c>
      <c r="J24" s="142" t="s">
        <v>214</v>
      </c>
      <c r="K24" s="245">
        <f>SUMIFS('6.住戸情報入力'!R:R,'6.住戸情報入力'!Q:Q,E24,'6.住戸情報入力'!S:S,$G$8)+SUMIFS('6.住戸情報入力'!U:U,'6.住戸情報入力'!T:T,E24,'6.住戸情報入力'!V:V,$G$8)</f>
        <v>0</v>
      </c>
      <c r="L24" s="142" t="s">
        <v>311</v>
      </c>
      <c r="M24" s="262">
        <f t="shared" si="0"/>
        <v>0</v>
      </c>
      <c r="N24" s="142" t="s">
        <v>214</v>
      </c>
      <c r="O24" s="1202"/>
    </row>
    <row r="25" spans="1:15" ht="28.5">
      <c r="A25" s="123"/>
      <c r="B25" s="1178"/>
      <c r="C25" s="1195"/>
      <c r="D25" s="1195"/>
      <c r="E25" s="1191" t="s">
        <v>894</v>
      </c>
      <c r="F25" s="1192"/>
      <c r="G25" s="1192"/>
      <c r="H25" s="1192"/>
      <c r="I25" s="255">
        <v>220000</v>
      </c>
      <c r="J25" s="142" t="s">
        <v>214</v>
      </c>
      <c r="K25" s="245">
        <f>SUMIFS('6.住戸情報入力'!R:R,'6.住戸情報入力'!Q:Q,E25,'6.住戸情報入力'!S:S,$G$8)+SUMIFS('6.住戸情報入力'!U:U,'6.住戸情報入力'!T:T,E25,'6.住戸情報入力'!V:V,$G$8)</f>
        <v>0</v>
      </c>
      <c r="L25" s="142" t="s">
        <v>311</v>
      </c>
      <c r="M25" s="262">
        <f t="shared" si="0"/>
        <v>0</v>
      </c>
      <c r="N25" s="142" t="s">
        <v>214</v>
      </c>
      <c r="O25" s="1202"/>
    </row>
    <row r="26" spans="1:15" ht="29.25" thickBot="1">
      <c r="A26" s="123"/>
      <c r="B26" s="1178"/>
      <c r="C26" s="1195"/>
      <c r="D26" s="1196"/>
      <c r="E26" s="1226" t="s">
        <v>898</v>
      </c>
      <c r="F26" s="1227"/>
      <c r="G26" s="1227"/>
      <c r="H26" s="1227"/>
      <c r="I26" s="256">
        <v>240000</v>
      </c>
      <c r="J26" s="143" t="s">
        <v>214</v>
      </c>
      <c r="K26" s="248">
        <f>SUMIFS('6.住戸情報入力'!R:R,'6.住戸情報入力'!Q:Q,E26,'6.住戸情報入力'!S:S,$G$8)+SUMIFS('6.住戸情報入力'!U:U,'6.住戸情報入力'!T:T,E26,'6.住戸情報入力'!V:V,$G$8)</f>
        <v>0</v>
      </c>
      <c r="L26" s="143" t="s">
        <v>311</v>
      </c>
      <c r="M26" s="266">
        <f t="shared" si="0"/>
        <v>0</v>
      </c>
      <c r="N26" s="143" t="s">
        <v>214</v>
      </c>
      <c r="O26" s="1203"/>
    </row>
    <row r="27" spans="1:15" ht="29.25" thickTop="1">
      <c r="A27" s="123"/>
      <c r="B27" s="1178"/>
      <c r="C27" s="1195"/>
      <c r="D27" s="1193" t="s">
        <v>627</v>
      </c>
      <c r="E27" s="1194"/>
      <c r="F27" s="1194"/>
      <c r="G27" s="1194"/>
      <c r="H27" s="1194"/>
      <c r="I27" s="1194"/>
      <c r="J27" s="1194"/>
      <c r="K27" s="1194"/>
      <c r="L27" s="201" t="s">
        <v>569</v>
      </c>
      <c r="M27" s="264">
        <f>SUM(M19:M26)</f>
        <v>0</v>
      </c>
      <c r="N27" s="475" t="s">
        <v>214</v>
      </c>
      <c r="O27" s="488"/>
    </row>
    <row r="28" spans="1:15" ht="28.5" customHeight="1">
      <c r="A28" s="123"/>
      <c r="B28" s="1178"/>
      <c r="C28" s="1195"/>
      <c r="D28" s="1195" t="s">
        <v>312</v>
      </c>
      <c r="E28" s="1065" t="s">
        <v>313</v>
      </c>
      <c r="F28" s="1065"/>
      <c r="G28" s="1065"/>
      <c r="H28" s="1065"/>
      <c r="I28" s="257">
        <v>100000</v>
      </c>
      <c r="J28" s="87" t="s">
        <v>214</v>
      </c>
      <c r="K28" s="244">
        <f>COUNTIFS('6.住戸情報入力'!W:W,"床暖房",'6.住戸情報入力'!X:X,$G$8)</f>
        <v>0</v>
      </c>
      <c r="L28" s="87" t="s">
        <v>311</v>
      </c>
      <c r="M28" s="260">
        <f>I28*K28</f>
        <v>0</v>
      </c>
      <c r="N28" s="87" t="s">
        <v>214</v>
      </c>
      <c r="O28" s="1204" t="s">
        <v>793</v>
      </c>
    </row>
    <row r="29" spans="1:15" ht="28.5">
      <c r="A29" s="123"/>
      <c r="B29" s="1178"/>
      <c r="C29" s="1195"/>
      <c r="D29" s="1195"/>
      <c r="E29" s="1197" t="s">
        <v>314</v>
      </c>
      <c r="F29" s="1198"/>
      <c r="G29" s="1190" t="s">
        <v>899</v>
      </c>
      <c r="H29" s="1190"/>
      <c r="I29" s="254">
        <v>530000</v>
      </c>
      <c r="J29" s="138" t="s">
        <v>214</v>
      </c>
      <c r="K29" s="246">
        <f>COUNTIFS('6.住戸情報入力'!W:W,"エアコン*"&amp;G29,'6.住戸情報入力'!X:X,$G$8)</f>
        <v>0</v>
      </c>
      <c r="L29" s="138" t="s">
        <v>311</v>
      </c>
      <c r="M29" s="265">
        <f>I29*K29</f>
        <v>0</v>
      </c>
      <c r="N29" s="138" t="s">
        <v>214</v>
      </c>
      <c r="O29" s="1202"/>
    </row>
    <row r="30" spans="1:15" ht="29.25" thickBot="1">
      <c r="A30" s="123"/>
      <c r="B30" s="1178"/>
      <c r="C30" s="1195"/>
      <c r="D30" s="1196"/>
      <c r="E30" s="1199"/>
      <c r="F30" s="1200"/>
      <c r="G30" s="1227" t="s">
        <v>900</v>
      </c>
      <c r="H30" s="1227"/>
      <c r="I30" s="256">
        <v>460000</v>
      </c>
      <c r="J30" s="143" t="s">
        <v>214</v>
      </c>
      <c r="K30" s="248">
        <f>COUNTIFS('6.住戸情報入力'!W:W,"エアコン*"&amp;G30,'6.住戸情報入力'!X:X,$G$8)</f>
        <v>0</v>
      </c>
      <c r="L30" s="143" t="s">
        <v>311</v>
      </c>
      <c r="M30" s="266">
        <f>I30*K30</f>
        <v>0</v>
      </c>
      <c r="N30" s="143" t="s">
        <v>214</v>
      </c>
      <c r="O30" s="1203"/>
    </row>
    <row r="31" spans="1:15" ht="29.25" thickTop="1">
      <c r="A31" s="123"/>
      <c r="B31" s="1178"/>
      <c r="C31" s="1195"/>
      <c r="D31" s="1193" t="s">
        <v>627</v>
      </c>
      <c r="E31" s="1194"/>
      <c r="F31" s="1194"/>
      <c r="G31" s="1194"/>
      <c r="H31" s="1194"/>
      <c r="I31" s="1194"/>
      <c r="J31" s="1194"/>
      <c r="K31" s="1194"/>
      <c r="L31" s="201" t="s">
        <v>570</v>
      </c>
      <c r="M31" s="264">
        <f>SUM(M28:M30)</f>
        <v>0</v>
      </c>
      <c r="N31" s="475" t="s">
        <v>214</v>
      </c>
      <c r="O31" s="489"/>
    </row>
    <row r="32" spans="1:15" ht="28.5">
      <c r="A32" s="123"/>
      <c r="B32" s="1178"/>
      <c r="C32" s="1195"/>
      <c r="D32" s="1195" t="s">
        <v>315</v>
      </c>
      <c r="E32" s="1208" t="s">
        <v>657</v>
      </c>
      <c r="F32" s="1209"/>
      <c r="G32" s="1209"/>
      <c r="H32" s="1209"/>
      <c r="I32" s="254">
        <v>300000</v>
      </c>
      <c r="J32" s="138" t="s">
        <v>214</v>
      </c>
      <c r="K32" s="246">
        <f>COUNTIFS('6.住戸情報入力'!AA:AA,E32,'6.住戸情報入力'!AF:AF,$G$8)</f>
        <v>0</v>
      </c>
      <c r="L32" s="138" t="s">
        <v>311</v>
      </c>
      <c r="M32" s="265">
        <f t="shared" ref="M32:M41" si="1">I32*K32</f>
        <v>0</v>
      </c>
      <c r="N32" s="138" t="s">
        <v>214</v>
      </c>
      <c r="O32" s="1205" t="s">
        <v>793</v>
      </c>
    </row>
    <row r="33" spans="1:15" ht="28.5">
      <c r="A33" s="123"/>
      <c r="B33" s="1178"/>
      <c r="C33" s="1195"/>
      <c r="D33" s="1195"/>
      <c r="E33" s="1210" t="s">
        <v>656</v>
      </c>
      <c r="F33" s="1211"/>
      <c r="G33" s="1211"/>
      <c r="H33" s="1211"/>
      <c r="I33" s="255">
        <v>160000</v>
      </c>
      <c r="J33" s="142" t="s">
        <v>214</v>
      </c>
      <c r="K33" s="245">
        <f>COUNTIFS('6.住戸情報入力'!AA:AA,E33,'6.住戸情報入力'!AF:AF,$G$8)</f>
        <v>0</v>
      </c>
      <c r="L33" s="142" t="s">
        <v>311</v>
      </c>
      <c r="M33" s="262">
        <f t="shared" si="1"/>
        <v>0</v>
      </c>
      <c r="N33" s="142" t="s">
        <v>214</v>
      </c>
      <c r="O33" s="1206"/>
    </row>
    <row r="34" spans="1:15" ht="28.5">
      <c r="A34" s="123"/>
      <c r="B34" s="1178"/>
      <c r="C34" s="1195"/>
      <c r="D34" s="1195"/>
      <c r="E34" s="1210" t="s">
        <v>316</v>
      </c>
      <c r="F34" s="1211"/>
      <c r="G34" s="1211"/>
      <c r="H34" s="1211"/>
      <c r="I34" s="255">
        <v>400000</v>
      </c>
      <c r="J34" s="142" t="s">
        <v>214</v>
      </c>
      <c r="K34" s="245">
        <f>COUNTIFS('6.住戸情報入力'!AA:AA,E34,'6.住戸情報入力'!AF:AF,$G$8)</f>
        <v>0</v>
      </c>
      <c r="L34" s="142" t="s">
        <v>311</v>
      </c>
      <c r="M34" s="262">
        <f t="shared" si="1"/>
        <v>0</v>
      </c>
      <c r="N34" s="142" t="s">
        <v>214</v>
      </c>
      <c r="O34" s="1206"/>
    </row>
    <row r="35" spans="1:15" ht="28.5">
      <c r="A35" s="123"/>
      <c r="B35" s="1178"/>
      <c r="C35" s="1195"/>
      <c r="D35" s="1195"/>
      <c r="E35" s="1210" t="s">
        <v>540</v>
      </c>
      <c r="F35" s="1211"/>
      <c r="G35" s="1211"/>
      <c r="H35" s="1211"/>
      <c r="I35" s="255">
        <v>1000000</v>
      </c>
      <c r="J35" s="142" t="s">
        <v>214</v>
      </c>
      <c r="K35" s="245">
        <f>COUNTIFS('6.住戸情報入力'!AA:AA,E35,'6.住戸情報入力'!AF:AF,$G$8)</f>
        <v>0</v>
      </c>
      <c r="L35" s="142" t="s">
        <v>311</v>
      </c>
      <c r="M35" s="262">
        <f t="shared" si="1"/>
        <v>0</v>
      </c>
      <c r="N35" s="142" t="s">
        <v>214</v>
      </c>
      <c r="O35" s="1206"/>
    </row>
    <row r="36" spans="1:15" ht="28.5">
      <c r="A36" s="123"/>
      <c r="B36" s="1178"/>
      <c r="C36" s="1195"/>
      <c r="D36" s="1195"/>
      <c r="E36" s="1210" t="s">
        <v>813</v>
      </c>
      <c r="F36" s="1211"/>
      <c r="G36" s="1211"/>
      <c r="H36" s="1211"/>
      <c r="I36" s="255">
        <v>1230000</v>
      </c>
      <c r="J36" s="142" t="s">
        <v>214</v>
      </c>
      <c r="K36" s="245">
        <f>COUNTIFS('6.住戸情報入力'!AA:AA,E36,'6.住戸情報入力'!AF:AF,$G$8)</f>
        <v>0</v>
      </c>
      <c r="L36" s="142" t="s">
        <v>311</v>
      </c>
      <c r="M36" s="262">
        <f t="shared" si="1"/>
        <v>0</v>
      </c>
      <c r="N36" s="142" t="s">
        <v>214</v>
      </c>
      <c r="O36" s="1206"/>
    </row>
    <row r="37" spans="1:15" ht="28.5">
      <c r="A37" s="123"/>
      <c r="B37" s="1178"/>
      <c r="C37" s="1195"/>
      <c r="D37" s="1195"/>
      <c r="E37" s="1172" t="s">
        <v>541</v>
      </c>
      <c r="F37" s="1173"/>
      <c r="G37" s="1173"/>
      <c r="H37" s="1173"/>
      <c r="I37" s="258">
        <v>990000</v>
      </c>
      <c r="J37" s="144" t="s">
        <v>214</v>
      </c>
      <c r="K37" s="247">
        <f>COUNTIFS('6.住戸情報入力'!AA:AA,E37,'6.住戸情報入力'!AF:AF,$G$8)</f>
        <v>0</v>
      </c>
      <c r="L37" s="144" t="s">
        <v>311</v>
      </c>
      <c r="M37" s="267">
        <f t="shared" si="1"/>
        <v>0</v>
      </c>
      <c r="N37" s="144" t="s">
        <v>214</v>
      </c>
      <c r="O37" s="1206"/>
    </row>
    <row r="38" spans="1:15" ht="30.75">
      <c r="A38" s="102"/>
      <c r="B38" s="1178"/>
      <c r="C38" s="1195"/>
      <c r="D38" s="1195"/>
      <c r="E38" s="1220" t="s">
        <v>514</v>
      </c>
      <c r="F38" s="1218" t="s">
        <v>317</v>
      </c>
      <c r="G38" s="1219"/>
      <c r="H38" s="1219"/>
      <c r="I38" s="254">
        <v>250000</v>
      </c>
      <c r="J38" s="138" t="s">
        <v>214</v>
      </c>
      <c r="K38" s="246">
        <f>COUNTIFS('6.住戸情報入力'!AB:AB,"●",'6.住戸情報入力'!AF:AF,$G$8)</f>
        <v>0</v>
      </c>
      <c r="L38" s="138" t="s">
        <v>311</v>
      </c>
      <c r="M38" s="265">
        <f t="shared" si="1"/>
        <v>0</v>
      </c>
      <c r="N38" s="138" t="s">
        <v>214</v>
      </c>
      <c r="O38" s="1206"/>
    </row>
    <row r="39" spans="1:15" ht="30.75">
      <c r="A39" s="102"/>
      <c r="B39" s="1178"/>
      <c r="C39" s="1195"/>
      <c r="D39" s="1195"/>
      <c r="E39" s="1195"/>
      <c r="F39" s="1216" t="s">
        <v>318</v>
      </c>
      <c r="G39" s="1217"/>
      <c r="H39" s="1217"/>
      <c r="I39" s="255">
        <v>100000</v>
      </c>
      <c r="J39" s="142" t="s">
        <v>214</v>
      </c>
      <c r="K39" s="245">
        <f>COUNTIFS('6.住戸情報入力'!AC:AC,"●",'6.住戸情報入力'!AF:AF,$G$8)</f>
        <v>0</v>
      </c>
      <c r="L39" s="142" t="s">
        <v>311</v>
      </c>
      <c r="M39" s="262">
        <f t="shared" si="1"/>
        <v>0</v>
      </c>
      <c r="N39" s="142" t="s">
        <v>214</v>
      </c>
      <c r="O39" s="1206"/>
    </row>
    <row r="40" spans="1:15" ht="30.75">
      <c r="A40" s="102"/>
      <c r="B40" s="1178"/>
      <c r="C40" s="1195"/>
      <c r="D40" s="1195"/>
      <c r="E40" s="1195"/>
      <c r="F40" s="1214" t="s">
        <v>319</v>
      </c>
      <c r="G40" s="1215"/>
      <c r="H40" s="1215"/>
      <c r="I40" s="255">
        <v>120000</v>
      </c>
      <c r="J40" s="142" t="s">
        <v>214</v>
      </c>
      <c r="K40" s="245">
        <f>COUNTIFS('6.住戸情報入力'!AD:AD,"●",'6.住戸情報入力'!AF:AF,$G$8)</f>
        <v>0</v>
      </c>
      <c r="L40" s="142" t="s">
        <v>311</v>
      </c>
      <c r="M40" s="262">
        <f t="shared" si="1"/>
        <v>0</v>
      </c>
      <c r="N40" s="142" t="s">
        <v>214</v>
      </c>
      <c r="O40" s="1206"/>
    </row>
    <row r="41" spans="1:15" ht="31.5" thickBot="1">
      <c r="A41" s="102"/>
      <c r="B41" s="1178"/>
      <c r="C41" s="1195"/>
      <c r="D41" s="1196"/>
      <c r="E41" s="1196"/>
      <c r="F41" s="1212" t="s">
        <v>320</v>
      </c>
      <c r="G41" s="1213"/>
      <c r="H41" s="1213"/>
      <c r="I41" s="256">
        <v>60000</v>
      </c>
      <c r="J41" s="143" t="s">
        <v>214</v>
      </c>
      <c r="K41" s="248">
        <f>COUNTIFS('6.住戸情報入力'!AE:AE,"●",'6.住戸情報入力'!AF:AF,$G$8)</f>
        <v>0</v>
      </c>
      <c r="L41" s="143" t="s">
        <v>311</v>
      </c>
      <c r="M41" s="266">
        <f t="shared" si="1"/>
        <v>0</v>
      </c>
      <c r="N41" s="143" t="s">
        <v>214</v>
      </c>
      <c r="O41" s="1207"/>
    </row>
    <row r="42" spans="1:15" ht="29.25" thickTop="1">
      <c r="A42" s="123"/>
      <c r="B42" s="1178"/>
      <c r="C42" s="1195"/>
      <c r="D42" s="1193" t="s">
        <v>627</v>
      </c>
      <c r="E42" s="1194"/>
      <c r="F42" s="1194"/>
      <c r="G42" s="1194"/>
      <c r="H42" s="1194"/>
      <c r="I42" s="1194"/>
      <c r="J42" s="1194"/>
      <c r="K42" s="1194"/>
      <c r="L42" s="201" t="s">
        <v>571</v>
      </c>
      <c r="M42" s="264">
        <f>SUM(M32:M41)</f>
        <v>0</v>
      </c>
      <c r="N42" s="475" t="s">
        <v>214</v>
      </c>
      <c r="O42" s="489"/>
    </row>
    <row r="43" spans="1:15" ht="28.5">
      <c r="A43" s="123"/>
      <c r="B43" s="1178"/>
      <c r="C43" s="1195"/>
      <c r="D43" s="1064" t="s">
        <v>321</v>
      </c>
      <c r="E43" s="1065"/>
      <c r="F43" s="1065"/>
      <c r="G43" s="1065"/>
      <c r="H43" s="134"/>
      <c r="I43" s="257">
        <v>80000</v>
      </c>
      <c r="J43" s="87" t="s">
        <v>214</v>
      </c>
      <c r="K43" s="244">
        <f>COUNTIFS('6.住戸情報入力'!Y:Y,"ダクト*",'6.住戸情報入力'!Z:Z,$G$8)</f>
        <v>0</v>
      </c>
      <c r="L43" s="87" t="s">
        <v>311</v>
      </c>
      <c r="M43" s="260">
        <f>I43*K43</f>
        <v>0</v>
      </c>
      <c r="N43" s="87" t="s">
        <v>214</v>
      </c>
      <c r="O43" s="1175" t="s">
        <v>793</v>
      </c>
    </row>
    <row r="44" spans="1:15" ht="28.5">
      <c r="A44" s="123"/>
      <c r="B44" s="1178"/>
      <c r="C44" s="1195"/>
      <c r="D44" s="1064" t="s">
        <v>515</v>
      </c>
      <c r="E44" s="1065"/>
      <c r="F44" s="1065"/>
      <c r="G44" s="1065"/>
      <c r="H44" s="134"/>
      <c r="I44" s="257">
        <v>6000</v>
      </c>
      <c r="J44" s="87" t="s">
        <v>214</v>
      </c>
      <c r="K44" s="244">
        <f>SUMIF('6.住戸情報入力'!AH:AH,$G$8,'6.住戸情報入力'!AG:AG)</f>
        <v>0</v>
      </c>
      <c r="L44" s="87" t="s">
        <v>311</v>
      </c>
      <c r="M44" s="260">
        <f>I44*K44</f>
        <v>0</v>
      </c>
      <c r="N44" s="87" t="s">
        <v>214</v>
      </c>
      <c r="O44" s="1176"/>
    </row>
    <row r="45" spans="1:15" ht="28.5">
      <c r="A45" s="123"/>
      <c r="B45" s="1178"/>
      <c r="C45" s="1195"/>
      <c r="D45" s="1189" t="s">
        <v>322</v>
      </c>
      <c r="E45" s="1190"/>
      <c r="F45" s="1190"/>
      <c r="G45" s="1190"/>
      <c r="H45" s="137"/>
      <c r="I45" s="254">
        <v>100000</v>
      </c>
      <c r="J45" s="138" t="s">
        <v>214</v>
      </c>
      <c r="K45" s="246">
        <f>COUNTIFS('6.住戸情報入力'!AI:AI,"有り",'6.住戸情報入力'!AJ:AJ,$G$8)</f>
        <v>0</v>
      </c>
      <c r="L45" s="138" t="s">
        <v>311</v>
      </c>
      <c r="M45" s="265">
        <f>I45*K45</f>
        <v>0</v>
      </c>
      <c r="N45" s="138" t="s">
        <v>214</v>
      </c>
      <c r="O45" s="1176"/>
    </row>
    <row r="46" spans="1:15" ht="28.5">
      <c r="A46" s="123"/>
      <c r="B46" s="1178"/>
      <c r="C46" s="1195"/>
      <c r="D46" s="1172" t="s">
        <v>517</v>
      </c>
      <c r="E46" s="1173"/>
      <c r="F46" s="1173"/>
      <c r="G46" s="1173"/>
      <c r="H46" s="1174"/>
      <c r="I46" s="259">
        <v>115000</v>
      </c>
      <c r="J46" s="475" t="s">
        <v>214</v>
      </c>
      <c r="K46" s="249">
        <f>COUNTIFS('6.住戸情報入力'!AI:AI,"有り（*",'6.住戸情報入力'!AJ:AJ,$G$8)</f>
        <v>0</v>
      </c>
      <c r="L46" s="475" t="s">
        <v>311</v>
      </c>
      <c r="M46" s="264">
        <f>I46*K46</f>
        <v>0</v>
      </c>
      <c r="N46" s="475" t="s">
        <v>214</v>
      </c>
      <c r="O46" s="1177"/>
    </row>
    <row r="47" spans="1:15" ht="29.25" thickBot="1">
      <c r="A47" s="123"/>
      <c r="B47" s="1178"/>
      <c r="C47" s="1195"/>
      <c r="D47" s="1257" t="s">
        <v>516</v>
      </c>
      <c r="E47" s="1258"/>
      <c r="F47" s="1258"/>
      <c r="G47" s="1258"/>
      <c r="H47" s="491"/>
      <c r="I47" s="1252"/>
      <c r="J47" s="1253"/>
      <c r="K47" s="1253"/>
      <c r="L47" s="1254"/>
      <c r="M47" s="492">
        <f ca="1">OFFSET('9-1.費用明細書（専有部）'!$A$1,MATCH("合計",'9-1.費用明細書（専有部）'!B:B,0)-1,MATCH("事業年度　"&amp;G8&amp;"年目",'9-1.費用明細書（専有部）'!12:12,0)+6)</f>
        <v>0</v>
      </c>
      <c r="N47" s="136" t="s">
        <v>214</v>
      </c>
      <c r="O47" s="493"/>
    </row>
    <row r="48" spans="1:15" ht="30" thickTop="1" thickBot="1">
      <c r="A48" s="123"/>
      <c r="B48" s="1178"/>
      <c r="C48" s="1196"/>
      <c r="D48" s="1259" t="s">
        <v>627</v>
      </c>
      <c r="E48" s="1260"/>
      <c r="F48" s="1260"/>
      <c r="G48" s="1260"/>
      <c r="H48" s="1260"/>
      <c r="I48" s="1260"/>
      <c r="J48" s="1260"/>
      <c r="K48" s="1260"/>
      <c r="L48" s="490" t="s">
        <v>572</v>
      </c>
      <c r="M48" s="263">
        <f ca="1">SUM(M43:M47)</f>
        <v>0</v>
      </c>
      <c r="N48" s="214" t="s">
        <v>214</v>
      </c>
      <c r="O48" s="487"/>
    </row>
    <row r="49" spans="1:16" ht="29.25" thickTop="1">
      <c r="A49" s="123"/>
      <c r="B49" s="1178"/>
      <c r="C49" s="1255" t="s">
        <v>653</v>
      </c>
      <c r="D49" s="1256"/>
      <c r="E49" s="1256"/>
      <c r="F49" s="1256"/>
      <c r="G49" s="1256"/>
      <c r="H49" s="1256"/>
      <c r="I49" s="1256"/>
      <c r="J49" s="1256"/>
      <c r="K49" s="1256"/>
      <c r="L49" s="135" t="s">
        <v>573</v>
      </c>
      <c r="M49" s="264">
        <f ca="1">SUM(M18,M27,M31,M42,M48)</f>
        <v>0</v>
      </c>
      <c r="N49" s="156" t="s">
        <v>214</v>
      </c>
      <c r="O49" s="140" t="s">
        <v>660</v>
      </c>
    </row>
    <row r="50" spans="1:16" s="167" customFormat="1" ht="29.25" thickBot="1">
      <c r="A50" s="123"/>
      <c r="B50" s="1187" t="s">
        <v>559</v>
      </c>
      <c r="C50" s="1249" t="s">
        <v>560</v>
      </c>
      <c r="D50" s="1251" t="s">
        <v>558</v>
      </c>
      <c r="E50" s="1251"/>
      <c r="F50" s="1251"/>
      <c r="G50" s="1251"/>
      <c r="H50" s="1251"/>
      <c r="I50" s="1252"/>
      <c r="J50" s="1253"/>
      <c r="K50" s="1253"/>
      <c r="L50" s="1254"/>
      <c r="M50" s="492">
        <f ca="1">OFFSET('9-2.費用明細書（共用部）'!$A$1,MATCH("合計",'9-2.費用明細書（共用部）'!B:B,0)-1,MATCH("事業年度　"&amp;G8&amp;"年目",'9-2.費用明細書（共用部）'!12:12,0)+6)</f>
        <v>0</v>
      </c>
      <c r="N50" s="136" t="s">
        <v>214</v>
      </c>
      <c r="O50" s="493"/>
      <c r="P50" s="166"/>
    </row>
    <row r="51" spans="1:16" ht="30" thickTop="1" thickBot="1">
      <c r="A51" s="123"/>
      <c r="B51" s="1188"/>
      <c r="C51" s="1250"/>
      <c r="D51" s="1248" t="s">
        <v>524</v>
      </c>
      <c r="E51" s="1248"/>
      <c r="F51" s="1248"/>
      <c r="G51" s="1248"/>
      <c r="H51" s="1248"/>
      <c r="I51" s="1248"/>
      <c r="J51" s="1248"/>
      <c r="K51" s="1248"/>
      <c r="L51" s="494" t="s">
        <v>626</v>
      </c>
      <c r="M51" s="263">
        <f ca="1">SUM(M50:M50)</f>
        <v>0</v>
      </c>
      <c r="N51" s="214" t="s">
        <v>214</v>
      </c>
      <c r="O51" s="487"/>
    </row>
    <row r="52" spans="1:16" ht="29.25" customHeight="1" thickTop="1">
      <c r="A52" s="171"/>
      <c r="B52" s="1185" t="s">
        <v>962</v>
      </c>
      <c r="C52" s="1186"/>
      <c r="D52" s="1186"/>
      <c r="E52" s="1186"/>
      <c r="F52" s="1186"/>
      <c r="G52" s="1186"/>
      <c r="H52" s="1186"/>
      <c r="I52" s="1186"/>
      <c r="J52" s="1186"/>
      <c r="K52" s="1186"/>
      <c r="L52" s="271" t="s">
        <v>659</v>
      </c>
      <c r="M52" s="272">
        <f ca="1">M49+M51</f>
        <v>0</v>
      </c>
      <c r="N52" s="273" t="s">
        <v>214</v>
      </c>
      <c r="O52" s="270" t="s">
        <v>661</v>
      </c>
    </row>
    <row r="53" spans="1:16" ht="28.5">
      <c r="A53" s="123"/>
    </row>
  </sheetData>
  <sheetProtection algorithmName="SHA-512" hashValue="lPUO3R/hc+dHABXN/jOTUnb2SQ4kjuezTdu5FF6tDtpEZBIgCPxNQCtBX3xskMFg8+6PBUvN8nPStuRksY68yg==" saltValue="vjvSwCyorYxKvNggMpbh6A==" spinCount="100000" sheet="1" objects="1" scenarios="1" selectLockedCells="1"/>
  <mergeCells count="74">
    <mergeCell ref="B6:G6"/>
    <mergeCell ref="D51:K51"/>
    <mergeCell ref="C50:C51"/>
    <mergeCell ref="D50:H50"/>
    <mergeCell ref="I50:L50"/>
    <mergeCell ref="I47:L47"/>
    <mergeCell ref="C49:K49"/>
    <mergeCell ref="D47:G47"/>
    <mergeCell ref="D48:K48"/>
    <mergeCell ref="C18:C48"/>
    <mergeCell ref="D18:G18"/>
    <mergeCell ref="G30:H30"/>
    <mergeCell ref="G29:H29"/>
    <mergeCell ref="E28:H28"/>
    <mergeCell ref="G8:H8"/>
    <mergeCell ref="K16:L16"/>
    <mergeCell ref="K14:L14"/>
    <mergeCell ref="B10:F10"/>
    <mergeCell ref="B8:F8"/>
    <mergeCell ref="G10:N10"/>
    <mergeCell ref="M12:N12"/>
    <mergeCell ref="K12:L12"/>
    <mergeCell ref="D13:I13"/>
    <mergeCell ref="D12:J12"/>
    <mergeCell ref="D14:F16"/>
    <mergeCell ref="G16:I16"/>
    <mergeCell ref="G15:I15"/>
    <mergeCell ref="G14:I14"/>
    <mergeCell ref="B1:O1"/>
    <mergeCell ref="B2:O2"/>
    <mergeCell ref="B3:O3"/>
    <mergeCell ref="B4:O4"/>
    <mergeCell ref="B5:O5"/>
    <mergeCell ref="D17:K17"/>
    <mergeCell ref="D27:K27"/>
    <mergeCell ref="E21:H21"/>
    <mergeCell ref="K18:L18"/>
    <mergeCell ref="I18:J18"/>
    <mergeCell ref="E20:H20"/>
    <mergeCell ref="D19:D26"/>
    <mergeCell ref="E19:H19"/>
    <mergeCell ref="E26:H26"/>
    <mergeCell ref="O19:O26"/>
    <mergeCell ref="O28:O30"/>
    <mergeCell ref="O32:O41"/>
    <mergeCell ref="D43:G43"/>
    <mergeCell ref="E32:H32"/>
    <mergeCell ref="E34:H34"/>
    <mergeCell ref="E35:H35"/>
    <mergeCell ref="E36:H36"/>
    <mergeCell ref="E37:H37"/>
    <mergeCell ref="F41:H41"/>
    <mergeCell ref="F40:H40"/>
    <mergeCell ref="F39:H39"/>
    <mergeCell ref="F38:H38"/>
    <mergeCell ref="E38:E41"/>
    <mergeCell ref="E33:H33"/>
    <mergeCell ref="D42:K42"/>
    <mergeCell ref="D46:H46"/>
    <mergeCell ref="O43:O46"/>
    <mergeCell ref="B19:B49"/>
    <mergeCell ref="B12:C17"/>
    <mergeCell ref="B52:K52"/>
    <mergeCell ref="B50:B51"/>
    <mergeCell ref="D44:G44"/>
    <mergeCell ref="D45:G45"/>
    <mergeCell ref="E22:H22"/>
    <mergeCell ref="E23:H23"/>
    <mergeCell ref="E24:H24"/>
    <mergeCell ref="E25:H25"/>
    <mergeCell ref="D31:K31"/>
    <mergeCell ref="D28:D30"/>
    <mergeCell ref="E29:F30"/>
    <mergeCell ref="D32:D41"/>
  </mergeCells>
  <phoneticPr fontId="6"/>
  <conditionalFormatting sqref="M47">
    <cfRule type="containsBlanks" dxfId="59" priority="5">
      <formula>LEN(TRIM(M47))=0</formula>
    </cfRule>
  </conditionalFormatting>
  <conditionalFormatting sqref="Y45:XFD45 A50:D50 A51:B52 A12:B12 D12 D14 A13:A17 A8:G8 L52:XFD52 K12:XFD12 I50:XFD50 A45:W45 D51:XFD51 A53:XFD1048576 A47:XFD49 A18:XFD44 G14:XFD16 A1:XFD7 D13:O13 D17:XFD17 A9:XFD11 I8:XFD8 A46:D46 I46:XFD46 Q13:XFD13">
    <cfRule type="expression" dxfId="58" priority="4">
      <formula>_xlfn.ISFORMULA(A1)=TRUE</formula>
    </cfRule>
  </conditionalFormatting>
  <conditionalFormatting sqref="P13">
    <cfRule type="containsText" dxfId="57" priority="1" operator="containsText" text="(例)">
      <formula>NOT(ISERROR(SEARCH("(例)",P13)))</formula>
    </cfRule>
  </conditionalFormatting>
  <printOptions horizontalCentered="1"/>
  <pageMargins left="0.59055118110236227" right="0.39370078740157483" top="0.59055118110236227" bottom="0.35433070866141736" header="0.31496062992125984" footer="0.11811023622047245"/>
  <pageSetup paperSize="9" scale="50" orientation="portrait" r:id="rId1"/>
  <headerFooter scaleWithDoc="0">
    <oddFooter>&amp;R&amp;8R2超高層ZEH-M</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EFB76-813D-4974-884F-FB5B02E0C3A0}">
  <sheetPr codeName="Sheet9"/>
  <dimension ref="A1:S53"/>
  <sheetViews>
    <sheetView showGridLines="0" view="pageBreakPreview" topLeftCell="A6" zoomScale="70" zoomScaleNormal="100" zoomScaleSheetLayoutView="70" workbookViewId="0">
      <selection activeCell="B10" sqref="B10:F10"/>
    </sheetView>
  </sheetViews>
  <sheetFormatPr defaultRowHeight="21"/>
  <cols>
    <col min="1" max="1" width="2.625" style="104" customWidth="1"/>
    <col min="2" max="4" width="4.625" style="243" customWidth="1"/>
    <col min="5" max="6" width="8.625" style="243" customWidth="1"/>
    <col min="7" max="7" width="15.625" style="243" customWidth="1"/>
    <col min="8" max="8" width="10.625" style="126" customWidth="1"/>
    <col min="9" max="9" width="15.625" style="62" customWidth="1"/>
    <col min="10" max="10" width="5.625" style="126" customWidth="1"/>
    <col min="11" max="11" width="10.625" style="243" customWidth="1"/>
    <col min="12" max="12" width="5.625" style="126" customWidth="1"/>
    <col min="13" max="13" width="15.625" style="62" customWidth="1"/>
    <col min="14" max="14" width="5.625" style="126" customWidth="1"/>
    <col min="15" max="15" width="48.625" style="125" customWidth="1"/>
    <col min="16" max="16" width="9.25" style="242" bestFit="1" customWidth="1"/>
    <col min="17" max="16384" width="9" style="243"/>
  </cols>
  <sheetData>
    <row r="1" spans="1:19" s="242" customFormat="1" hidden="1">
      <c r="A1" s="110"/>
      <c r="B1" s="1116" t="s">
        <v>293</v>
      </c>
      <c r="C1" s="1116"/>
      <c r="D1" s="1116"/>
      <c r="E1" s="1116"/>
      <c r="F1" s="1116"/>
      <c r="G1" s="1116"/>
      <c r="H1" s="1116"/>
      <c r="I1" s="1116"/>
      <c r="J1" s="1116"/>
      <c r="K1" s="1116"/>
      <c r="L1" s="1116"/>
      <c r="M1" s="1116"/>
      <c r="N1" s="1116"/>
      <c r="O1" s="1116"/>
    </row>
    <row r="2" spans="1:19" s="242" customFormat="1" hidden="1">
      <c r="A2" s="110"/>
      <c r="B2" s="1116" t="s">
        <v>294</v>
      </c>
      <c r="C2" s="1116"/>
      <c r="D2" s="1116"/>
      <c r="E2" s="1116"/>
      <c r="F2" s="1116"/>
      <c r="G2" s="1116"/>
      <c r="H2" s="1116"/>
      <c r="I2" s="1116"/>
      <c r="J2" s="1116"/>
      <c r="K2" s="1116"/>
      <c r="L2" s="1116"/>
      <c r="M2" s="1116"/>
      <c r="N2" s="1116"/>
      <c r="O2" s="1116"/>
    </row>
    <row r="3" spans="1:19" s="242" customFormat="1" hidden="1">
      <c r="A3" s="110"/>
      <c r="B3" s="1116" t="s">
        <v>295</v>
      </c>
      <c r="C3" s="1116"/>
      <c r="D3" s="1116"/>
      <c r="E3" s="1116"/>
      <c r="F3" s="1116"/>
      <c r="G3" s="1116"/>
      <c r="H3" s="1116"/>
      <c r="I3" s="1116"/>
      <c r="J3" s="1116"/>
      <c r="K3" s="1116"/>
      <c r="L3" s="1116"/>
      <c r="M3" s="1116"/>
      <c r="N3" s="1116"/>
      <c r="O3" s="1116"/>
    </row>
    <row r="4" spans="1:19" s="242" customFormat="1" hidden="1">
      <c r="A4" s="110"/>
      <c r="B4" s="1116" t="s">
        <v>296</v>
      </c>
      <c r="C4" s="1116"/>
      <c r="D4" s="1116"/>
      <c r="E4" s="1116"/>
      <c r="F4" s="1116"/>
      <c r="G4" s="1116"/>
      <c r="H4" s="1116"/>
      <c r="I4" s="1116"/>
      <c r="J4" s="1116"/>
      <c r="K4" s="1116"/>
      <c r="L4" s="1116"/>
      <c r="M4" s="1116"/>
      <c r="N4" s="1116"/>
      <c r="O4" s="1116"/>
    </row>
    <row r="5" spans="1:19" s="242" customFormat="1" hidden="1">
      <c r="A5" s="110"/>
      <c r="B5" s="1116" t="s">
        <v>297</v>
      </c>
      <c r="C5" s="1116"/>
      <c r="D5" s="1116"/>
      <c r="E5" s="1116"/>
      <c r="F5" s="1116"/>
      <c r="G5" s="1116"/>
      <c r="H5" s="1116"/>
      <c r="I5" s="1116"/>
      <c r="J5" s="1116"/>
      <c r="K5" s="1116"/>
      <c r="L5" s="1116"/>
      <c r="M5" s="1116"/>
      <c r="N5" s="1116"/>
      <c r="O5" s="1116"/>
    </row>
    <row r="6" spans="1:19">
      <c r="B6" s="1117" t="s">
        <v>784</v>
      </c>
      <c r="C6" s="1117"/>
      <c r="D6" s="1117"/>
      <c r="E6" s="1117"/>
      <c r="F6" s="1117"/>
      <c r="G6" s="1117"/>
    </row>
    <row r="7" spans="1:19" s="127" customFormat="1" ht="13.5">
      <c r="H7" s="128"/>
      <c r="I7" s="253"/>
      <c r="J7" s="128"/>
      <c r="L7" s="128"/>
      <c r="M7" s="253"/>
      <c r="N7" s="128"/>
      <c r="O7" s="130"/>
      <c r="P7" s="131"/>
    </row>
    <row r="8" spans="1:19" ht="30.75">
      <c r="A8" s="102"/>
      <c r="B8" s="874" t="s">
        <v>298</v>
      </c>
      <c r="C8" s="875"/>
      <c r="D8" s="875"/>
      <c r="E8" s="875"/>
      <c r="F8" s="840"/>
      <c r="G8" s="1261" t="s">
        <v>648</v>
      </c>
      <c r="H8" s="1262"/>
    </row>
    <row r="9" spans="1:19" s="127" customFormat="1" ht="13.5">
      <c r="B9" s="129"/>
      <c r="C9" s="129"/>
      <c r="D9" s="129"/>
      <c r="E9" s="129"/>
      <c r="H9" s="128"/>
      <c r="I9" s="253"/>
      <c r="J9" s="128"/>
      <c r="L9" s="128"/>
      <c r="M9" s="253"/>
      <c r="N9" s="128"/>
      <c r="O9" s="130"/>
      <c r="P9" s="131"/>
    </row>
    <row r="10" spans="1:19" ht="30.75">
      <c r="A10" s="102"/>
      <c r="B10" s="1230" t="s">
        <v>299</v>
      </c>
      <c r="C10" s="1231"/>
      <c r="D10" s="1231"/>
      <c r="E10" s="1231"/>
      <c r="F10" s="1232"/>
      <c r="G10" s="868" t="str">
        <f>'2.全体概要'!C7</f>
        <v>(例)　○○○○マンション</v>
      </c>
      <c r="H10" s="869"/>
      <c r="I10" s="869"/>
      <c r="J10" s="869"/>
      <c r="K10" s="869"/>
      <c r="L10" s="869"/>
      <c r="M10" s="869"/>
      <c r="N10" s="869"/>
      <c r="O10" s="82" t="str">
        <f>入力シート!H11</f>
        <v>超高層ＺＥＨ－Ｍ実証事業</v>
      </c>
      <c r="P10" s="132"/>
      <c r="Q10" s="108"/>
      <c r="R10" s="108"/>
      <c r="S10" s="108"/>
    </row>
    <row r="11" spans="1:19" s="127" customFormat="1" ht="13.5">
      <c r="H11" s="128"/>
      <c r="I11" s="253"/>
      <c r="J11" s="128"/>
      <c r="L11" s="128"/>
      <c r="M11" s="253"/>
      <c r="N11" s="128"/>
      <c r="O11" s="130"/>
      <c r="P11" s="131"/>
    </row>
    <row r="12" spans="1:19" ht="21" customHeight="1">
      <c r="B12" s="1179" t="s">
        <v>336</v>
      </c>
      <c r="C12" s="1180"/>
      <c r="D12" s="874" t="s">
        <v>300</v>
      </c>
      <c r="E12" s="875"/>
      <c r="F12" s="875"/>
      <c r="G12" s="875"/>
      <c r="H12" s="875"/>
      <c r="I12" s="875"/>
      <c r="J12" s="840"/>
      <c r="K12" s="874" t="s">
        <v>301</v>
      </c>
      <c r="L12" s="840"/>
      <c r="M12" s="875" t="s">
        <v>302</v>
      </c>
      <c r="N12" s="875"/>
      <c r="O12" s="139" t="s">
        <v>303</v>
      </c>
    </row>
    <row r="13" spans="1:19" ht="28.5" customHeight="1">
      <c r="A13" s="123"/>
      <c r="B13" s="1181"/>
      <c r="C13" s="1182"/>
      <c r="D13" s="1233" t="s">
        <v>850</v>
      </c>
      <c r="E13" s="1234"/>
      <c r="F13" s="1234"/>
      <c r="G13" s="1234"/>
      <c r="H13" s="1234"/>
      <c r="I13" s="1234"/>
      <c r="J13" s="134" t="s">
        <v>518</v>
      </c>
      <c r="K13" s="1228"/>
      <c r="L13" s="1229"/>
      <c r="M13" s="1265"/>
      <c r="N13" s="1266"/>
      <c r="O13" s="133" t="s">
        <v>525</v>
      </c>
    </row>
    <row r="14" spans="1:19" ht="28.5" customHeight="1">
      <c r="A14" s="123"/>
      <c r="B14" s="1181"/>
      <c r="C14" s="1182"/>
      <c r="D14" s="1235" t="s">
        <v>513</v>
      </c>
      <c r="E14" s="1236"/>
      <c r="F14" s="1237"/>
      <c r="G14" s="1190" t="s">
        <v>304</v>
      </c>
      <c r="H14" s="1190"/>
      <c r="I14" s="1190"/>
      <c r="J14" s="137" t="s">
        <v>519</v>
      </c>
      <c r="K14" s="1228"/>
      <c r="L14" s="1229"/>
      <c r="M14" s="1265"/>
      <c r="N14" s="1266"/>
      <c r="O14" s="217" t="s">
        <v>849</v>
      </c>
    </row>
    <row r="15" spans="1:19" ht="28.5">
      <c r="A15" s="123"/>
      <c r="B15" s="1181"/>
      <c r="C15" s="1182"/>
      <c r="D15" s="1238"/>
      <c r="E15" s="1239"/>
      <c r="F15" s="1240"/>
      <c r="G15" s="1246" t="s">
        <v>305</v>
      </c>
      <c r="H15" s="1247"/>
      <c r="I15" s="1247"/>
      <c r="J15" s="215" t="s">
        <v>520</v>
      </c>
      <c r="K15" s="1228"/>
      <c r="L15" s="1229"/>
      <c r="M15" s="1265"/>
      <c r="N15" s="1266"/>
      <c r="O15" s="216" t="s">
        <v>306</v>
      </c>
    </row>
    <row r="16" spans="1:19" ht="29.25" thickBot="1">
      <c r="A16" s="123"/>
      <c r="B16" s="1181"/>
      <c r="C16" s="1182"/>
      <c r="D16" s="1241"/>
      <c r="E16" s="1242"/>
      <c r="F16" s="1243"/>
      <c r="G16" s="1244" t="s">
        <v>658</v>
      </c>
      <c r="H16" s="1245"/>
      <c r="I16" s="1245"/>
      <c r="J16" s="213" t="s">
        <v>521</v>
      </c>
      <c r="K16" s="1263"/>
      <c r="L16" s="1264"/>
      <c r="M16" s="1267"/>
      <c r="N16" s="1268"/>
      <c r="O16" s="487"/>
    </row>
    <row r="17" spans="1:16" ht="29.25" thickTop="1">
      <c r="A17" s="123"/>
      <c r="B17" s="1183"/>
      <c r="C17" s="1184"/>
      <c r="D17" s="1193" t="s">
        <v>523</v>
      </c>
      <c r="E17" s="1194"/>
      <c r="F17" s="1194"/>
      <c r="G17" s="1194"/>
      <c r="H17" s="1194"/>
      <c r="I17" s="1194"/>
      <c r="J17" s="1194"/>
      <c r="K17" s="1194"/>
      <c r="L17" s="201" t="s">
        <v>624</v>
      </c>
      <c r="M17" s="264">
        <f>M13+M16</f>
        <v>0</v>
      </c>
      <c r="N17" s="241" t="s">
        <v>214</v>
      </c>
      <c r="O17" s="486" t="s">
        <v>625</v>
      </c>
    </row>
    <row r="18" spans="1:16" s="325" customFormat="1" ht="108" customHeight="1" thickBot="1">
      <c r="A18" s="123"/>
      <c r="B18" s="225" t="s">
        <v>652</v>
      </c>
      <c r="C18" s="1195" t="s">
        <v>307</v>
      </c>
      <c r="D18" s="1257" t="s">
        <v>308</v>
      </c>
      <c r="E18" s="1258"/>
      <c r="F18" s="1258"/>
      <c r="G18" s="1258"/>
      <c r="H18" s="491" t="s">
        <v>623</v>
      </c>
      <c r="I18" s="1221"/>
      <c r="J18" s="1222"/>
      <c r="K18" s="1221"/>
      <c r="L18" s="1222"/>
      <c r="M18" s="269">
        <f>SUMIF('6.住戸情報入力'!P:P,G8,'6.住戸情報入力'!O:O)</f>
        <v>0</v>
      </c>
      <c r="N18" s="136" t="s">
        <v>214</v>
      </c>
      <c r="O18" s="499" t="s">
        <v>794</v>
      </c>
      <c r="P18" s="323"/>
    </row>
    <row r="19" spans="1:16" s="325" customFormat="1" ht="28.5" customHeight="1" thickTop="1">
      <c r="A19" s="123"/>
      <c r="B19" s="1178" t="s">
        <v>309</v>
      </c>
      <c r="C19" s="1195"/>
      <c r="D19" s="1270" t="s">
        <v>310</v>
      </c>
      <c r="E19" s="1224" t="s">
        <v>897</v>
      </c>
      <c r="F19" s="1225"/>
      <c r="G19" s="1225"/>
      <c r="H19" s="1225"/>
      <c r="I19" s="495">
        <v>150000</v>
      </c>
      <c r="J19" s="496" t="s">
        <v>214</v>
      </c>
      <c r="K19" s="497">
        <f>SUMIFS('6.住戸情報入力'!R:R,'6.住戸情報入力'!Q:Q,E19,'6.住戸情報入力'!S:S,$G$8)+SUMIFS('6.住戸情報入力'!U:U,'6.住戸情報入力'!T:T,E19,'6.住戸情報入力'!V:V,$G$8)</f>
        <v>0</v>
      </c>
      <c r="L19" s="496" t="s">
        <v>311</v>
      </c>
      <c r="M19" s="498">
        <f t="shared" ref="M19:M26" si="0">I19*K19</f>
        <v>0</v>
      </c>
      <c r="N19" s="496" t="s">
        <v>214</v>
      </c>
      <c r="O19" s="1202" t="s">
        <v>793</v>
      </c>
      <c r="P19" s="323"/>
    </row>
    <row r="20" spans="1:16" s="325" customFormat="1" ht="28.5">
      <c r="A20" s="123"/>
      <c r="B20" s="1178"/>
      <c r="C20" s="1195"/>
      <c r="D20" s="1195"/>
      <c r="E20" s="1191" t="s">
        <v>884</v>
      </c>
      <c r="F20" s="1192"/>
      <c r="G20" s="1192"/>
      <c r="H20" s="1192"/>
      <c r="I20" s="255">
        <v>160000</v>
      </c>
      <c r="J20" s="142" t="s">
        <v>214</v>
      </c>
      <c r="K20" s="245">
        <f>SUMIFS('6.住戸情報入力'!R:R,'6.住戸情報入力'!Q:Q,E20,'6.住戸情報入力'!S:S,$G$8)+SUMIFS('6.住戸情報入力'!U:U,'6.住戸情報入力'!T:T,E20,'6.住戸情報入力'!V:V,$G$8)</f>
        <v>0</v>
      </c>
      <c r="L20" s="142" t="s">
        <v>311</v>
      </c>
      <c r="M20" s="262">
        <f t="shared" si="0"/>
        <v>0</v>
      </c>
      <c r="N20" s="142" t="s">
        <v>214</v>
      </c>
      <c r="O20" s="1202"/>
      <c r="P20" s="323"/>
    </row>
    <row r="21" spans="1:16" s="325" customFormat="1" ht="28.5">
      <c r="A21" s="123"/>
      <c r="B21" s="1178"/>
      <c r="C21" s="1195"/>
      <c r="D21" s="1195"/>
      <c r="E21" s="1191" t="s">
        <v>886</v>
      </c>
      <c r="F21" s="1192"/>
      <c r="G21" s="1192"/>
      <c r="H21" s="1192"/>
      <c r="I21" s="255">
        <v>170000</v>
      </c>
      <c r="J21" s="142" t="s">
        <v>214</v>
      </c>
      <c r="K21" s="245">
        <f>SUMIFS('6.住戸情報入力'!R:R,'6.住戸情報入力'!Q:Q,E21,'6.住戸情報入力'!S:S,$G$8)+SUMIFS('6.住戸情報入力'!U:U,'6.住戸情報入力'!T:T,E21,'6.住戸情報入力'!V:V,$G$8)</f>
        <v>0</v>
      </c>
      <c r="L21" s="142" t="s">
        <v>311</v>
      </c>
      <c r="M21" s="262">
        <f t="shared" si="0"/>
        <v>0</v>
      </c>
      <c r="N21" s="142" t="s">
        <v>214</v>
      </c>
      <c r="O21" s="1202"/>
      <c r="P21" s="323"/>
    </row>
    <row r="22" spans="1:16" s="325" customFormat="1" ht="28.5">
      <c r="A22" s="123"/>
      <c r="B22" s="1178"/>
      <c r="C22" s="1195"/>
      <c r="D22" s="1195"/>
      <c r="E22" s="1191" t="s">
        <v>888</v>
      </c>
      <c r="F22" s="1192"/>
      <c r="G22" s="1192"/>
      <c r="H22" s="1192"/>
      <c r="I22" s="255">
        <v>180000</v>
      </c>
      <c r="J22" s="142" t="s">
        <v>214</v>
      </c>
      <c r="K22" s="245">
        <f>SUMIFS('6.住戸情報入力'!R:R,'6.住戸情報入力'!Q:Q,E22,'6.住戸情報入力'!S:S,$G$8)+SUMIFS('6.住戸情報入力'!U:U,'6.住戸情報入力'!T:T,E22,'6.住戸情報入力'!V:V,$G$8)</f>
        <v>0</v>
      </c>
      <c r="L22" s="142" t="s">
        <v>311</v>
      </c>
      <c r="M22" s="262">
        <f t="shared" si="0"/>
        <v>0</v>
      </c>
      <c r="N22" s="142" t="s">
        <v>214</v>
      </c>
      <c r="O22" s="1202"/>
      <c r="P22" s="323"/>
    </row>
    <row r="23" spans="1:16" s="325" customFormat="1" ht="28.5">
      <c r="A23" s="123"/>
      <c r="B23" s="1178"/>
      <c r="C23" s="1195"/>
      <c r="D23" s="1195"/>
      <c r="E23" s="1191" t="s">
        <v>890</v>
      </c>
      <c r="F23" s="1192"/>
      <c r="G23" s="1192"/>
      <c r="H23" s="1192"/>
      <c r="I23" s="255">
        <v>190000</v>
      </c>
      <c r="J23" s="142" t="s">
        <v>214</v>
      </c>
      <c r="K23" s="245">
        <f>SUMIFS('6.住戸情報入力'!R:R,'6.住戸情報入力'!Q:Q,E23,'6.住戸情報入力'!S:S,$G$8)+SUMIFS('6.住戸情報入力'!U:U,'6.住戸情報入力'!T:T,E23,'6.住戸情報入力'!V:V,$G$8)</f>
        <v>0</v>
      </c>
      <c r="L23" s="142" t="s">
        <v>311</v>
      </c>
      <c r="M23" s="262">
        <f t="shared" si="0"/>
        <v>0</v>
      </c>
      <c r="N23" s="142" t="s">
        <v>214</v>
      </c>
      <c r="O23" s="1202"/>
      <c r="P23" s="323"/>
    </row>
    <row r="24" spans="1:16" s="325" customFormat="1" ht="28.5">
      <c r="A24" s="123"/>
      <c r="B24" s="1178"/>
      <c r="C24" s="1195"/>
      <c r="D24" s="1195"/>
      <c r="E24" s="1191" t="s">
        <v>892</v>
      </c>
      <c r="F24" s="1192"/>
      <c r="G24" s="1192"/>
      <c r="H24" s="1192"/>
      <c r="I24" s="255">
        <v>200000</v>
      </c>
      <c r="J24" s="142" t="s">
        <v>214</v>
      </c>
      <c r="K24" s="245">
        <f>SUMIFS('6.住戸情報入力'!R:R,'6.住戸情報入力'!Q:Q,E24,'6.住戸情報入力'!S:S,$G$8)+SUMIFS('6.住戸情報入力'!U:U,'6.住戸情報入力'!T:T,E24,'6.住戸情報入力'!V:V,$G$8)</f>
        <v>0</v>
      </c>
      <c r="L24" s="142" t="s">
        <v>311</v>
      </c>
      <c r="M24" s="262">
        <f t="shared" si="0"/>
        <v>0</v>
      </c>
      <c r="N24" s="142" t="s">
        <v>214</v>
      </c>
      <c r="O24" s="1202"/>
      <c r="P24" s="323"/>
    </row>
    <row r="25" spans="1:16" s="325" customFormat="1" ht="28.5">
      <c r="A25" s="123"/>
      <c r="B25" s="1178"/>
      <c r="C25" s="1195"/>
      <c r="D25" s="1195"/>
      <c r="E25" s="1191" t="s">
        <v>894</v>
      </c>
      <c r="F25" s="1192"/>
      <c r="G25" s="1192"/>
      <c r="H25" s="1192"/>
      <c r="I25" s="255">
        <v>220000</v>
      </c>
      <c r="J25" s="142" t="s">
        <v>214</v>
      </c>
      <c r="K25" s="245">
        <f>SUMIFS('6.住戸情報入力'!R:R,'6.住戸情報入力'!Q:Q,E25,'6.住戸情報入力'!S:S,$G$8)+SUMIFS('6.住戸情報入力'!U:U,'6.住戸情報入力'!T:T,E25,'6.住戸情報入力'!V:V,$G$8)</f>
        <v>0</v>
      </c>
      <c r="L25" s="142" t="s">
        <v>311</v>
      </c>
      <c r="M25" s="262">
        <f t="shared" si="0"/>
        <v>0</v>
      </c>
      <c r="N25" s="142" t="s">
        <v>214</v>
      </c>
      <c r="O25" s="1202"/>
      <c r="P25" s="323"/>
    </row>
    <row r="26" spans="1:16" s="325" customFormat="1" ht="29.25" thickBot="1">
      <c r="A26" s="123"/>
      <c r="B26" s="1178"/>
      <c r="C26" s="1195"/>
      <c r="D26" s="1196"/>
      <c r="E26" s="1226" t="s">
        <v>898</v>
      </c>
      <c r="F26" s="1227"/>
      <c r="G26" s="1227"/>
      <c r="H26" s="1227"/>
      <c r="I26" s="256">
        <v>240000</v>
      </c>
      <c r="J26" s="143" t="s">
        <v>214</v>
      </c>
      <c r="K26" s="248">
        <f>SUMIFS('6.住戸情報入力'!R:R,'6.住戸情報入力'!Q:Q,E26,'6.住戸情報入力'!S:S,$G$8)+SUMIFS('6.住戸情報入力'!U:U,'6.住戸情報入力'!T:T,E26,'6.住戸情報入力'!V:V,$G$8)</f>
        <v>0</v>
      </c>
      <c r="L26" s="143" t="s">
        <v>311</v>
      </c>
      <c r="M26" s="266">
        <f t="shared" si="0"/>
        <v>0</v>
      </c>
      <c r="N26" s="143" t="s">
        <v>214</v>
      </c>
      <c r="O26" s="1203"/>
      <c r="P26" s="323"/>
    </row>
    <row r="27" spans="1:16" s="325" customFormat="1" ht="29.25" thickTop="1">
      <c r="A27" s="123"/>
      <c r="B27" s="1178"/>
      <c r="C27" s="1195"/>
      <c r="D27" s="1193" t="s">
        <v>627</v>
      </c>
      <c r="E27" s="1194"/>
      <c r="F27" s="1194"/>
      <c r="G27" s="1194"/>
      <c r="H27" s="1194"/>
      <c r="I27" s="1194"/>
      <c r="J27" s="1194"/>
      <c r="K27" s="1194"/>
      <c r="L27" s="201" t="s">
        <v>569</v>
      </c>
      <c r="M27" s="264">
        <f>SUM(M19:M26)</f>
        <v>0</v>
      </c>
      <c r="N27" s="320" t="s">
        <v>214</v>
      </c>
      <c r="O27" s="488"/>
      <c r="P27" s="323"/>
    </row>
    <row r="28" spans="1:16" s="325" customFormat="1" ht="28.5" customHeight="1">
      <c r="A28" s="123"/>
      <c r="B28" s="1178"/>
      <c r="C28" s="1195"/>
      <c r="D28" s="1195" t="s">
        <v>312</v>
      </c>
      <c r="E28" s="1065" t="s">
        <v>313</v>
      </c>
      <c r="F28" s="1065"/>
      <c r="G28" s="1065"/>
      <c r="H28" s="1065"/>
      <c r="I28" s="257">
        <v>100000</v>
      </c>
      <c r="J28" s="87" t="s">
        <v>214</v>
      </c>
      <c r="K28" s="244">
        <f>COUNTIFS('6.住戸情報入力'!W:W,"床暖房",'6.住戸情報入力'!X:X,$G$8)</f>
        <v>0</v>
      </c>
      <c r="L28" s="87" t="s">
        <v>311</v>
      </c>
      <c r="M28" s="260">
        <f>I28*K28</f>
        <v>0</v>
      </c>
      <c r="N28" s="87" t="s">
        <v>214</v>
      </c>
      <c r="O28" s="1204" t="s">
        <v>793</v>
      </c>
      <c r="P28" s="323"/>
    </row>
    <row r="29" spans="1:16" s="325" customFormat="1" ht="28.5">
      <c r="A29" s="123"/>
      <c r="B29" s="1178"/>
      <c r="C29" s="1195"/>
      <c r="D29" s="1195"/>
      <c r="E29" s="1197" t="s">
        <v>314</v>
      </c>
      <c r="F29" s="1198"/>
      <c r="G29" s="1190" t="s">
        <v>899</v>
      </c>
      <c r="H29" s="1190"/>
      <c r="I29" s="254">
        <v>530000</v>
      </c>
      <c r="J29" s="138" t="s">
        <v>214</v>
      </c>
      <c r="K29" s="246">
        <f>COUNTIFS('6.住戸情報入力'!W:W,"エアコン*"&amp;G29,'6.住戸情報入力'!X:X,$G$8)</f>
        <v>0</v>
      </c>
      <c r="L29" s="138" t="s">
        <v>311</v>
      </c>
      <c r="M29" s="265">
        <f>I29*K29</f>
        <v>0</v>
      </c>
      <c r="N29" s="138" t="s">
        <v>214</v>
      </c>
      <c r="O29" s="1202"/>
      <c r="P29" s="323"/>
    </row>
    <row r="30" spans="1:16" s="325" customFormat="1" ht="29.25" thickBot="1">
      <c r="A30" s="123"/>
      <c r="B30" s="1178"/>
      <c r="C30" s="1195"/>
      <c r="D30" s="1196"/>
      <c r="E30" s="1199"/>
      <c r="F30" s="1200"/>
      <c r="G30" s="1227" t="s">
        <v>900</v>
      </c>
      <c r="H30" s="1227"/>
      <c r="I30" s="256">
        <v>460000</v>
      </c>
      <c r="J30" s="143" t="s">
        <v>214</v>
      </c>
      <c r="K30" s="248">
        <f>COUNTIFS('6.住戸情報入力'!W:W,"エアコン*"&amp;G30,'6.住戸情報入力'!X:X,$G$8)</f>
        <v>0</v>
      </c>
      <c r="L30" s="143" t="s">
        <v>311</v>
      </c>
      <c r="M30" s="266">
        <f>I30*K30</f>
        <v>0</v>
      </c>
      <c r="N30" s="143" t="s">
        <v>214</v>
      </c>
      <c r="O30" s="1203"/>
      <c r="P30" s="323"/>
    </row>
    <row r="31" spans="1:16" s="325" customFormat="1" ht="29.25" thickTop="1">
      <c r="A31" s="123"/>
      <c r="B31" s="1178"/>
      <c r="C31" s="1195"/>
      <c r="D31" s="1193" t="s">
        <v>627</v>
      </c>
      <c r="E31" s="1194"/>
      <c r="F31" s="1194"/>
      <c r="G31" s="1194"/>
      <c r="H31" s="1194"/>
      <c r="I31" s="1194"/>
      <c r="J31" s="1194"/>
      <c r="K31" s="1194"/>
      <c r="L31" s="201" t="s">
        <v>570</v>
      </c>
      <c r="M31" s="264">
        <f>SUM(M28:M30)</f>
        <v>0</v>
      </c>
      <c r="N31" s="320" t="s">
        <v>214</v>
      </c>
      <c r="O31" s="489"/>
      <c r="P31" s="323"/>
    </row>
    <row r="32" spans="1:16" s="325" customFormat="1" ht="28.5">
      <c r="A32" s="123"/>
      <c r="B32" s="1178"/>
      <c r="C32" s="1195"/>
      <c r="D32" s="1195" t="s">
        <v>315</v>
      </c>
      <c r="E32" s="1208" t="s">
        <v>657</v>
      </c>
      <c r="F32" s="1209"/>
      <c r="G32" s="1209"/>
      <c r="H32" s="1209"/>
      <c r="I32" s="254">
        <v>300000</v>
      </c>
      <c r="J32" s="138" t="s">
        <v>214</v>
      </c>
      <c r="K32" s="246">
        <f>COUNTIFS('6.住戸情報入力'!AA:AA,E32,'6.住戸情報入力'!AF:AF,$G$8)</f>
        <v>0</v>
      </c>
      <c r="L32" s="138" t="s">
        <v>311</v>
      </c>
      <c r="M32" s="265">
        <f t="shared" ref="M32:M41" si="1">I32*K32</f>
        <v>0</v>
      </c>
      <c r="N32" s="138" t="s">
        <v>214</v>
      </c>
      <c r="O32" s="1205" t="s">
        <v>793</v>
      </c>
      <c r="P32" s="323"/>
    </row>
    <row r="33" spans="1:16" s="325" customFormat="1" ht="28.5">
      <c r="A33" s="123"/>
      <c r="B33" s="1178"/>
      <c r="C33" s="1195"/>
      <c r="D33" s="1195"/>
      <c r="E33" s="1210" t="s">
        <v>656</v>
      </c>
      <c r="F33" s="1211"/>
      <c r="G33" s="1211"/>
      <c r="H33" s="1211"/>
      <c r="I33" s="255">
        <v>160000</v>
      </c>
      <c r="J33" s="142" t="s">
        <v>214</v>
      </c>
      <c r="K33" s="245">
        <f>COUNTIFS('6.住戸情報入力'!AA:AA,E33,'6.住戸情報入力'!AF:AF,$G$8)</f>
        <v>0</v>
      </c>
      <c r="L33" s="142" t="s">
        <v>311</v>
      </c>
      <c r="M33" s="262">
        <f t="shared" si="1"/>
        <v>0</v>
      </c>
      <c r="N33" s="142" t="s">
        <v>214</v>
      </c>
      <c r="O33" s="1206"/>
      <c r="P33" s="323"/>
    </row>
    <row r="34" spans="1:16" s="325" customFormat="1" ht="28.5">
      <c r="A34" s="123"/>
      <c r="B34" s="1178"/>
      <c r="C34" s="1195"/>
      <c r="D34" s="1195"/>
      <c r="E34" s="1210" t="s">
        <v>316</v>
      </c>
      <c r="F34" s="1211"/>
      <c r="G34" s="1211"/>
      <c r="H34" s="1211"/>
      <c r="I34" s="255">
        <v>400000</v>
      </c>
      <c r="J34" s="142" t="s">
        <v>214</v>
      </c>
      <c r="K34" s="245">
        <f>COUNTIFS('6.住戸情報入力'!AA:AA,E34,'6.住戸情報入力'!AF:AF,$G$8)</f>
        <v>0</v>
      </c>
      <c r="L34" s="142" t="s">
        <v>311</v>
      </c>
      <c r="M34" s="262">
        <f t="shared" si="1"/>
        <v>0</v>
      </c>
      <c r="N34" s="142" t="s">
        <v>214</v>
      </c>
      <c r="O34" s="1206"/>
      <c r="P34" s="323"/>
    </row>
    <row r="35" spans="1:16" s="325" customFormat="1" ht="28.5">
      <c r="A35" s="123"/>
      <c r="B35" s="1178"/>
      <c r="C35" s="1195"/>
      <c r="D35" s="1195"/>
      <c r="E35" s="1210" t="s">
        <v>540</v>
      </c>
      <c r="F35" s="1211"/>
      <c r="G35" s="1211"/>
      <c r="H35" s="1211"/>
      <c r="I35" s="255">
        <v>1000000</v>
      </c>
      <c r="J35" s="142" t="s">
        <v>214</v>
      </c>
      <c r="K35" s="245">
        <f>COUNTIFS('6.住戸情報入力'!AA:AA,E35,'6.住戸情報入力'!AF:AF,$G$8)</f>
        <v>0</v>
      </c>
      <c r="L35" s="142" t="s">
        <v>311</v>
      </c>
      <c r="M35" s="262">
        <f t="shared" si="1"/>
        <v>0</v>
      </c>
      <c r="N35" s="142" t="s">
        <v>214</v>
      </c>
      <c r="O35" s="1206"/>
      <c r="P35" s="323"/>
    </row>
    <row r="36" spans="1:16" s="325" customFormat="1" ht="28.5">
      <c r="A36" s="123"/>
      <c r="B36" s="1178"/>
      <c r="C36" s="1195"/>
      <c r="D36" s="1195"/>
      <c r="E36" s="1210" t="s">
        <v>813</v>
      </c>
      <c r="F36" s="1211"/>
      <c r="G36" s="1211"/>
      <c r="H36" s="1211"/>
      <c r="I36" s="255">
        <v>1230000</v>
      </c>
      <c r="J36" s="142" t="s">
        <v>214</v>
      </c>
      <c r="K36" s="245">
        <f>COUNTIFS('6.住戸情報入力'!AA:AA,E36,'6.住戸情報入力'!AF:AF,$G$8)</f>
        <v>0</v>
      </c>
      <c r="L36" s="142" t="s">
        <v>311</v>
      </c>
      <c r="M36" s="262">
        <f t="shared" si="1"/>
        <v>0</v>
      </c>
      <c r="N36" s="142" t="s">
        <v>214</v>
      </c>
      <c r="O36" s="1206"/>
      <c r="P36" s="323"/>
    </row>
    <row r="37" spans="1:16" s="325" customFormat="1" ht="28.5">
      <c r="A37" s="123"/>
      <c r="B37" s="1178"/>
      <c r="C37" s="1195"/>
      <c r="D37" s="1195"/>
      <c r="E37" s="1172" t="s">
        <v>541</v>
      </c>
      <c r="F37" s="1173"/>
      <c r="G37" s="1173"/>
      <c r="H37" s="1173"/>
      <c r="I37" s="258">
        <v>990000</v>
      </c>
      <c r="J37" s="144" t="s">
        <v>214</v>
      </c>
      <c r="K37" s="247">
        <f>COUNTIFS('6.住戸情報入力'!AA:AA,E37,'6.住戸情報入力'!AF:AF,$G$8)</f>
        <v>0</v>
      </c>
      <c r="L37" s="144" t="s">
        <v>311</v>
      </c>
      <c r="M37" s="267">
        <f t="shared" si="1"/>
        <v>0</v>
      </c>
      <c r="N37" s="144" t="s">
        <v>214</v>
      </c>
      <c r="O37" s="1206"/>
      <c r="P37" s="323"/>
    </row>
    <row r="38" spans="1:16" s="325" customFormat="1" ht="30.75">
      <c r="A38" s="102"/>
      <c r="B38" s="1178"/>
      <c r="C38" s="1195"/>
      <c r="D38" s="1195"/>
      <c r="E38" s="1220" t="s">
        <v>514</v>
      </c>
      <c r="F38" s="1218" t="s">
        <v>317</v>
      </c>
      <c r="G38" s="1219"/>
      <c r="H38" s="1219"/>
      <c r="I38" s="254">
        <v>250000</v>
      </c>
      <c r="J38" s="138" t="s">
        <v>214</v>
      </c>
      <c r="K38" s="246">
        <f>COUNTIFS('6.住戸情報入力'!AB:AB,"●",'6.住戸情報入力'!AF:AF,$G$8)</f>
        <v>0</v>
      </c>
      <c r="L38" s="138" t="s">
        <v>311</v>
      </c>
      <c r="M38" s="265">
        <f t="shared" si="1"/>
        <v>0</v>
      </c>
      <c r="N38" s="138" t="s">
        <v>214</v>
      </c>
      <c r="O38" s="1206"/>
      <c r="P38" s="323"/>
    </row>
    <row r="39" spans="1:16" s="325" customFormat="1" ht="30.75">
      <c r="A39" s="102"/>
      <c r="B39" s="1178"/>
      <c r="C39" s="1195"/>
      <c r="D39" s="1195"/>
      <c r="E39" s="1195"/>
      <c r="F39" s="1216" t="s">
        <v>318</v>
      </c>
      <c r="G39" s="1217"/>
      <c r="H39" s="1217"/>
      <c r="I39" s="255">
        <v>100000</v>
      </c>
      <c r="J39" s="142" t="s">
        <v>214</v>
      </c>
      <c r="K39" s="245">
        <f>COUNTIFS('6.住戸情報入力'!AC:AC,"●",'6.住戸情報入力'!AF:AF,$G$8)</f>
        <v>0</v>
      </c>
      <c r="L39" s="142" t="s">
        <v>311</v>
      </c>
      <c r="M39" s="262">
        <f t="shared" si="1"/>
        <v>0</v>
      </c>
      <c r="N39" s="142" t="s">
        <v>214</v>
      </c>
      <c r="O39" s="1206"/>
      <c r="P39" s="323"/>
    </row>
    <row r="40" spans="1:16" s="325" customFormat="1" ht="30.75">
      <c r="A40" s="102"/>
      <c r="B40" s="1178"/>
      <c r="C40" s="1195"/>
      <c r="D40" s="1195"/>
      <c r="E40" s="1195"/>
      <c r="F40" s="1214" t="s">
        <v>319</v>
      </c>
      <c r="G40" s="1215"/>
      <c r="H40" s="1215"/>
      <c r="I40" s="255">
        <v>120000</v>
      </c>
      <c r="J40" s="142" t="s">
        <v>214</v>
      </c>
      <c r="K40" s="245">
        <f>COUNTIFS('6.住戸情報入力'!AD:AD,"●",'6.住戸情報入力'!AF:AF,$G$8)</f>
        <v>0</v>
      </c>
      <c r="L40" s="142" t="s">
        <v>311</v>
      </c>
      <c r="M40" s="262">
        <f t="shared" si="1"/>
        <v>0</v>
      </c>
      <c r="N40" s="142" t="s">
        <v>214</v>
      </c>
      <c r="O40" s="1206"/>
      <c r="P40" s="323"/>
    </row>
    <row r="41" spans="1:16" s="325" customFormat="1" ht="31.5" thickBot="1">
      <c r="A41" s="102"/>
      <c r="B41" s="1178"/>
      <c r="C41" s="1195"/>
      <c r="D41" s="1196"/>
      <c r="E41" s="1196"/>
      <c r="F41" s="1212" t="s">
        <v>320</v>
      </c>
      <c r="G41" s="1213"/>
      <c r="H41" s="1213"/>
      <c r="I41" s="256">
        <v>60000</v>
      </c>
      <c r="J41" s="143" t="s">
        <v>214</v>
      </c>
      <c r="K41" s="248">
        <f>COUNTIFS('6.住戸情報入力'!AE:AE,"●",'6.住戸情報入力'!AF:AF,$G$8)</f>
        <v>0</v>
      </c>
      <c r="L41" s="143" t="s">
        <v>311</v>
      </c>
      <c r="M41" s="266">
        <f t="shared" si="1"/>
        <v>0</v>
      </c>
      <c r="N41" s="143" t="s">
        <v>214</v>
      </c>
      <c r="O41" s="1207"/>
      <c r="P41" s="323"/>
    </row>
    <row r="42" spans="1:16" s="325" customFormat="1" ht="29.25" thickTop="1">
      <c r="A42" s="123"/>
      <c r="B42" s="1178"/>
      <c r="C42" s="1195"/>
      <c r="D42" s="1193" t="s">
        <v>627</v>
      </c>
      <c r="E42" s="1194"/>
      <c r="F42" s="1194"/>
      <c r="G42" s="1194"/>
      <c r="H42" s="1194"/>
      <c r="I42" s="1194"/>
      <c r="J42" s="1194"/>
      <c r="K42" s="1194"/>
      <c r="L42" s="201" t="s">
        <v>571</v>
      </c>
      <c r="M42" s="264">
        <f>SUM(M32:M41)</f>
        <v>0</v>
      </c>
      <c r="N42" s="320" t="s">
        <v>214</v>
      </c>
      <c r="O42" s="489"/>
      <c r="P42" s="323"/>
    </row>
    <row r="43" spans="1:16" s="325" customFormat="1" ht="28.5">
      <c r="A43" s="123"/>
      <c r="B43" s="1178"/>
      <c r="C43" s="1195"/>
      <c r="D43" s="1064" t="s">
        <v>321</v>
      </c>
      <c r="E43" s="1065"/>
      <c r="F43" s="1065"/>
      <c r="G43" s="1065"/>
      <c r="H43" s="134"/>
      <c r="I43" s="257">
        <v>80000</v>
      </c>
      <c r="J43" s="87" t="s">
        <v>214</v>
      </c>
      <c r="K43" s="244">
        <f>COUNTIFS('6.住戸情報入力'!Y:Y,"ダクト*",'6.住戸情報入力'!Z:Z,$G$8)</f>
        <v>0</v>
      </c>
      <c r="L43" s="87" t="s">
        <v>311</v>
      </c>
      <c r="M43" s="260">
        <f>I43*K43</f>
        <v>0</v>
      </c>
      <c r="N43" s="87" t="s">
        <v>214</v>
      </c>
      <c r="O43" s="1205" t="s">
        <v>793</v>
      </c>
      <c r="P43" s="323"/>
    </row>
    <row r="44" spans="1:16" s="325" customFormat="1" ht="28.5">
      <c r="A44" s="123"/>
      <c r="B44" s="1178"/>
      <c r="C44" s="1195"/>
      <c r="D44" s="1064" t="s">
        <v>515</v>
      </c>
      <c r="E44" s="1065"/>
      <c r="F44" s="1065"/>
      <c r="G44" s="1065"/>
      <c r="H44" s="134"/>
      <c r="I44" s="257">
        <v>6000</v>
      </c>
      <c r="J44" s="87" t="s">
        <v>214</v>
      </c>
      <c r="K44" s="244">
        <f>SUMIF('6.住戸情報入力'!AH:AH,$G$8,'6.住戸情報入力'!AG:AG)</f>
        <v>0</v>
      </c>
      <c r="L44" s="87" t="s">
        <v>311</v>
      </c>
      <c r="M44" s="260">
        <f>I44*K44</f>
        <v>0</v>
      </c>
      <c r="N44" s="87" t="s">
        <v>214</v>
      </c>
      <c r="O44" s="1206"/>
      <c r="P44" s="323"/>
    </row>
    <row r="45" spans="1:16" s="325" customFormat="1" ht="28.5">
      <c r="A45" s="123"/>
      <c r="B45" s="1178"/>
      <c r="C45" s="1195"/>
      <c r="D45" s="1189" t="s">
        <v>322</v>
      </c>
      <c r="E45" s="1190"/>
      <c r="F45" s="1190"/>
      <c r="G45" s="1190"/>
      <c r="H45" s="137"/>
      <c r="I45" s="254">
        <v>100000</v>
      </c>
      <c r="J45" s="138" t="s">
        <v>214</v>
      </c>
      <c r="K45" s="246">
        <f>COUNTIFS('6.住戸情報入力'!AI:AI,"有り",'6.住戸情報入力'!AJ:AJ,$G$8)</f>
        <v>0</v>
      </c>
      <c r="L45" s="138" t="s">
        <v>311</v>
      </c>
      <c r="M45" s="265">
        <f>I45*K45</f>
        <v>0</v>
      </c>
      <c r="N45" s="138" t="s">
        <v>214</v>
      </c>
      <c r="O45" s="1206"/>
      <c r="P45" s="323"/>
    </row>
    <row r="46" spans="1:16" s="325" customFormat="1" ht="28.5">
      <c r="A46" s="123"/>
      <c r="B46" s="1178"/>
      <c r="C46" s="1195"/>
      <c r="D46" s="1172" t="s">
        <v>517</v>
      </c>
      <c r="E46" s="1173"/>
      <c r="F46" s="1173"/>
      <c r="G46" s="1173"/>
      <c r="H46" s="1174"/>
      <c r="I46" s="259">
        <v>115000</v>
      </c>
      <c r="J46" s="475" t="s">
        <v>214</v>
      </c>
      <c r="K46" s="249">
        <f>COUNTIFS('6.住戸情報入力'!AI:AI,"有り（*",'6.住戸情報入力'!AJ:AJ,$G$8)</f>
        <v>0</v>
      </c>
      <c r="L46" s="475" t="s">
        <v>311</v>
      </c>
      <c r="M46" s="264">
        <f>I46*K46</f>
        <v>0</v>
      </c>
      <c r="N46" s="320" t="s">
        <v>214</v>
      </c>
      <c r="O46" s="1269"/>
      <c r="P46" s="323"/>
    </row>
    <row r="47" spans="1:16" s="325" customFormat="1" ht="29.25" thickBot="1">
      <c r="A47" s="123"/>
      <c r="B47" s="1178"/>
      <c r="C47" s="1195"/>
      <c r="D47" s="1257" t="s">
        <v>516</v>
      </c>
      <c r="E47" s="1258"/>
      <c r="F47" s="1258"/>
      <c r="G47" s="1258"/>
      <c r="H47" s="491"/>
      <c r="I47" s="1252"/>
      <c r="J47" s="1253"/>
      <c r="K47" s="1253"/>
      <c r="L47" s="1254"/>
      <c r="M47" s="492">
        <f ca="1">OFFSET('9-1.費用明細書（専有部）'!$A$1,MATCH("合計",'9-1.費用明細書（専有部）'!B:B,0)-1,MATCH("事業年度　"&amp;G8&amp;"年目",'9-1.費用明細書（専有部）'!12:12,0)+6)</f>
        <v>0</v>
      </c>
      <c r="N47" s="136" t="s">
        <v>214</v>
      </c>
      <c r="O47" s="493"/>
      <c r="P47" s="323"/>
    </row>
    <row r="48" spans="1:16" s="325" customFormat="1" ht="30" thickTop="1" thickBot="1">
      <c r="A48" s="123"/>
      <c r="B48" s="1178"/>
      <c r="C48" s="1196"/>
      <c r="D48" s="1259" t="s">
        <v>627</v>
      </c>
      <c r="E48" s="1260"/>
      <c r="F48" s="1260"/>
      <c r="G48" s="1260"/>
      <c r="H48" s="1260"/>
      <c r="I48" s="1260"/>
      <c r="J48" s="1260"/>
      <c r="K48" s="1260"/>
      <c r="L48" s="490" t="s">
        <v>572</v>
      </c>
      <c r="M48" s="263">
        <f ca="1">SUM(M43:M47)</f>
        <v>0</v>
      </c>
      <c r="N48" s="214" t="s">
        <v>214</v>
      </c>
      <c r="O48" s="487"/>
      <c r="P48" s="323"/>
    </row>
    <row r="49" spans="1:16" s="325" customFormat="1" ht="29.25" thickTop="1">
      <c r="A49" s="123"/>
      <c r="B49" s="1178"/>
      <c r="C49" s="1255" t="s">
        <v>653</v>
      </c>
      <c r="D49" s="1256"/>
      <c r="E49" s="1256"/>
      <c r="F49" s="1256"/>
      <c r="G49" s="1256"/>
      <c r="H49" s="1256"/>
      <c r="I49" s="1256"/>
      <c r="J49" s="1256"/>
      <c r="K49" s="1256"/>
      <c r="L49" s="135" t="s">
        <v>573</v>
      </c>
      <c r="M49" s="264">
        <f ca="1">SUM(M18,M27,M31,M42,M48)</f>
        <v>0</v>
      </c>
      <c r="N49" s="320" t="s">
        <v>214</v>
      </c>
      <c r="O49" s="140" t="s">
        <v>660</v>
      </c>
      <c r="P49" s="323"/>
    </row>
    <row r="50" spans="1:16" s="325" customFormat="1" ht="29.25" thickBot="1">
      <c r="A50" s="123"/>
      <c r="B50" s="1187" t="s">
        <v>559</v>
      </c>
      <c r="C50" s="1249" t="s">
        <v>560</v>
      </c>
      <c r="D50" s="1251" t="s">
        <v>558</v>
      </c>
      <c r="E50" s="1251"/>
      <c r="F50" s="1251"/>
      <c r="G50" s="1251"/>
      <c r="H50" s="1251"/>
      <c r="I50" s="1252"/>
      <c r="J50" s="1253"/>
      <c r="K50" s="1253"/>
      <c r="L50" s="1254"/>
      <c r="M50" s="492">
        <f ca="1">OFFSET('9-2.費用明細書（共用部）'!$A$1,MATCH("合計",'9-2.費用明細書（共用部）'!B:B,0)-1,MATCH("事業年度　"&amp;G8&amp;"年目",'9-2.費用明細書（共用部）'!12:12,0)+6)</f>
        <v>0</v>
      </c>
      <c r="N50" s="136" t="s">
        <v>214</v>
      </c>
      <c r="O50" s="493"/>
      <c r="P50" s="323"/>
    </row>
    <row r="51" spans="1:16" s="325" customFormat="1" ht="30" thickTop="1" thickBot="1">
      <c r="A51" s="123"/>
      <c r="B51" s="1188"/>
      <c r="C51" s="1250"/>
      <c r="D51" s="1248" t="s">
        <v>524</v>
      </c>
      <c r="E51" s="1248"/>
      <c r="F51" s="1248"/>
      <c r="G51" s="1248"/>
      <c r="H51" s="1248"/>
      <c r="I51" s="1248"/>
      <c r="J51" s="1248"/>
      <c r="K51" s="1248"/>
      <c r="L51" s="494" t="s">
        <v>626</v>
      </c>
      <c r="M51" s="263">
        <f ca="1">SUM(M50:M50)</f>
        <v>0</v>
      </c>
      <c r="N51" s="214" t="s">
        <v>214</v>
      </c>
      <c r="O51" s="487"/>
      <c r="P51" s="323"/>
    </row>
    <row r="52" spans="1:16" s="325" customFormat="1" ht="29.25" customHeight="1" thickTop="1">
      <c r="A52" s="171"/>
      <c r="B52" s="1185" t="s">
        <v>962</v>
      </c>
      <c r="C52" s="1186"/>
      <c r="D52" s="1186"/>
      <c r="E52" s="1186"/>
      <c r="F52" s="1186"/>
      <c r="G52" s="1186"/>
      <c r="H52" s="1186"/>
      <c r="I52" s="1186"/>
      <c r="J52" s="1186"/>
      <c r="K52" s="1186"/>
      <c r="L52" s="271" t="s">
        <v>659</v>
      </c>
      <c r="M52" s="272">
        <f ca="1">M49+M51</f>
        <v>0</v>
      </c>
      <c r="N52" s="273" t="s">
        <v>214</v>
      </c>
      <c r="O52" s="270" t="s">
        <v>661</v>
      </c>
      <c r="P52" s="323"/>
    </row>
    <row r="53" spans="1:16" s="325" customFormat="1" ht="28.5">
      <c r="A53" s="123"/>
      <c r="H53" s="126"/>
      <c r="I53" s="62"/>
      <c r="J53" s="126"/>
      <c r="L53" s="126"/>
      <c r="M53" s="62"/>
      <c r="N53" s="126"/>
      <c r="O53" s="125"/>
      <c r="P53" s="323"/>
    </row>
  </sheetData>
  <sheetProtection algorithmName="SHA-512" hashValue="kP57MlRfPgcoHFB2JH8uaTePgyzbnSFovw3iI7At5YSQ5S07xR1eYvAbMKRbH5KN8KU8Fq3XIDyyYAanJ5Qjxg==" saltValue="jKuxbRA201+jfoshtGcdPQ==" spinCount="100000" sheet="1" objects="1" scenarios="1" selectLockedCells="1"/>
  <mergeCells count="80">
    <mergeCell ref="B52:K52"/>
    <mergeCell ref="D47:G47"/>
    <mergeCell ref="I47:L47"/>
    <mergeCell ref="D48:K48"/>
    <mergeCell ref="C49:K49"/>
    <mergeCell ref="B50:B51"/>
    <mergeCell ref="C50:C51"/>
    <mergeCell ref="D50:H50"/>
    <mergeCell ref="I50:L50"/>
    <mergeCell ref="D51:K51"/>
    <mergeCell ref="C18:C48"/>
    <mergeCell ref="D18:G18"/>
    <mergeCell ref="I18:J18"/>
    <mergeCell ref="K18:L18"/>
    <mergeCell ref="B19:B49"/>
    <mergeCell ref="D19:D26"/>
    <mergeCell ref="D42:K42"/>
    <mergeCell ref="D43:G43"/>
    <mergeCell ref="O43:O46"/>
    <mergeCell ref="D44:G44"/>
    <mergeCell ref="D45:G45"/>
    <mergeCell ref="D46:H46"/>
    <mergeCell ref="O28:O30"/>
    <mergeCell ref="E29:F30"/>
    <mergeCell ref="G29:H29"/>
    <mergeCell ref="G30:H30"/>
    <mergeCell ref="D31:K31"/>
    <mergeCell ref="D32:D41"/>
    <mergeCell ref="E32:H32"/>
    <mergeCell ref="O32:O41"/>
    <mergeCell ref="E33:H33"/>
    <mergeCell ref="E34:H34"/>
    <mergeCell ref="E35:H35"/>
    <mergeCell ref="E36:H36"/>
    <mergeCell ref="E37:H37"/>
    <mergeCell ref="E38:E41"/>
    <mergeCell ref="F38:H38"/>
    <mergeCell ref="F39:H39"/>
    <mergeCell ref="F40:H40"/>
    <mergeCell ref="F41:H41"/>
    <mergeCell ref="O19:O26"/>
    <mergeCell ref="E20:H20"/>
    <mergeCell ref="E21:H21"/>
    <mergeCell ref="E22:H22"/>
    <mergeCell ref="E23:H23"/>
    <mergeCell ref="E24:H24"/>
    <mergeCell ref="E25:H25"/>
    <mergeCell ref="E26:H26"/>
    <mergeCell ref="E19:H19"/>
    <mergeCell ref="D27:K27"/>
    <mergeCell ref="D28:D30"/>
    <mergeCell ref="E28:H28"/>
    <mergeCell ref="G14:I14"/>
    <mergeCell ref="K14:L14"/>
    <mergeCell ref="G15:I15"/>
    <mergeCell ref="G16:I16"/>
    <mergeCell ref="K16:L16"/>
    <mergeCell ref="D17:K17"/>
    <mergeCell ref="B8:F8"/>
    <mergeCell ref="G8:H8"/>
    <mergeCell ref="B10:F10"/>
    <mergeCell ref="G10:N10"/>
    <mergeCell ref="B12:C17"/>
    <mergeCell ref="D12:J12"/>
    <mergeCell ref="K12:L12"/>
    <mergeCell ref="M12:N12"/>
    <mergeCell ref="D13:I13"/>
    <mergeCell ref="D14:F16"/>
    <mergeCell ref="K13:L13"/>
    <mergeCell ref="K15:L15"/>
    <mergeCell ref="M13:N13"/>
    <mergeCell ref="M14:N14"/>
    <mergeCell ref="M15:N15"/>
    <mergeCell ref="M16:N16"/>
    <mergeCell ref="B6:G6"/>
    <mergeCell ref="B1:O1"/>
    <mergeCell ref="B2:O2"/>
    <mergeCell ref="B3:O3"/>
    <mergeCell ref="B4:O4"/>
    <mergeCell ref="B5:O5"/>
  </mergeCells>
  <phoneticPr fontId="7"/>
  <conditionalFormatting sqref="A12:B12 D12 D14 A13:A17 A8:G8 K12:XFD12 A54:XFD1048576 A1:XFD7 D17:XFD17 A9:XFD9 I8:XFD8 D13:L13 G14:L16 O13:XFD16 A11:XFD11 A10:N10 P10:XFD10">
    <cfRule type="expression" dxfId="56" priority="13">
      <formula>_xlfn.ISFORMULA(A1)=TRUE</formula>
    </cfRule>
  </conditionalFormatting>
  <conditionalFormatting sqref="M13:M16">
    <cfRule type="expression" dxfId="55" priority="12">
      <formula>_xlfn.ISFORMULA(M13)=TRUE</formula>
    </cfRule>
  </conditionalFormatting>
  <conditionalFormatting sqref="O10">
    <cfRule type="expression" dxfId="54" priority="6">
      <formula>_xlfn.ISFORMULA(O10)=TRUE</formula>
    </cfRule>
  </conditionalFormatting>
  <conditionalFormatting sqref="M47">
    <cfRule type="containsBlanks" dxfId="53" priority="5">
      <formula>LEN(TRIM(M47))=0</formula>
    </cfRule>
  </conditionalFormatting>
  <conditionalFormatting sqref="Y45:XFD45 A50:D50 A51:B52 L52:XFD52 I50:XFD50 D51:XFD51 A53:XFD53 A47:XFD49 A18:XFD18 A46:D46 I46:J46 L46:XFD46 A43:J45 L43:XFD44 L45:W45 A27:XFD28 A19:D26 I19:XFD26 A31:XFD42 A29:F30 I29:XFD30">
    <cfRule type="expression" dxfId="52" priority="4">
      <formula>_xlfn.ISFORMULA(A18)=TRUE</formula>
    </cfRule>
  </conditionalFormatting>
  <conditionalFormatting sqref="K43:K46">
    <cfRule type="expression" dxfId="51" priority="3">
      <formula>_xlfn.ISFORMULA(K43)=TRUE</formula>
    </cfRule>
  </conditionalFormatting>
  <conditionalFormatting sqref="E19:H26">
    <cfRule type="expression" dxfId="50" priority="2">
      <formula>_xlfn.ISFORMULA(E19)=TRUE</formula>
    </cfRule>
  </conditionalFormatting>
  <conditionalFormatting sqref="G29:H30">
    <cfRule type="expression" dxfId="49" priority="1">
      <formula>_xlfn.ISFORMULA(G29)=TRUE</formula>
    </cfRule>
  </conditionalFormatting>
  <printOptions horizontalCentered="1"/>
  <pageMargins left="0.59055118110236227" right="0.39370078740157483" top="0.59055118110236227" bottom="0.35433070866141736" header="0.31496062992125984" footer="0.11811023622047245"/>
  <pageSetup paperSize="9" scale="50" orientation="portrait" r:id="rId1"/>
  <headerFooter scaleWithDoc="0">
    <oddFooter>&amp;R&amp;8R2超高層ZEH-M</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5DBF6-3DA9-4BDD-AC44-870A3A875B22}">
  <sheetPr codeName="Sheet11"/>
  <dimension ref="A1:S53"/>
  <sheetViews>
    <sheetView showGridLines="0" view="pageBreakPreview" topLeftCell="A6" zoomScale="70" zoomScaleNormal="100" zoomScaleSheetLayoutView="70" workbookViewId="0">
      <selection activeCell="B10" sqref="B10:F10"/>
    </sheetView>
  </sheetViews>
  <sheetFormatPr defaultRowHeight="21"/>
  <cols>
    <col min="1" max="1" width="2.625" style="104" customWidth="1"/>
    <col min="2" max="4" width="4.625" style="243" customWidth="1"/>
    <col min="5" max="6" width="8.625" style="243" customWidth="1"/>
    <col min="7" max="7" width="15.625" style="243" customWidth="1"/>
    <col min="8" max="8" width="10.625" style="126" customWidth="1"/>
    <col min="9" max="9" width="15.625" style="62" customWidth="1"/>
    <col min="10" max="10" width="5.625" style="126" customWidth="1"/>
    <col min="11" max="11" width="10.625" style="243" customWidth="1"/>
    <col min="12" max="12" width="5.625" style="126" customWidth="1"/>
    <col min="13" max="13" width="15.625" style="62" customWidth="1"/>
    <col min="14" max="14" width="5.625" style="126" customWidth="1"/>
    <col min="15" max="15" width="48.625" style="125" customWidth="1"/>
    <col min="16" max="16" width="9.25" style="242" bestFit="1" customWidth="1"/>
    <col min="17" max="16384" width="9" style="243"/>
  </cols>
  <sheetData>
    <row r="1" spans="1:19" s="242" customFormat="1" hidden="1">
      <c r="A1" s="110"/>
      <c r="B1" s="1116" t="s">
        <v>293</v>
      </c>
      <c r="C1" s="1116"/>
      <c r="D1" s="1116"/>
      <c r="E1" s="1116"/>
      <c r="F1" s="1116"/>
      <c r="G1" s="1116"/>
      <c r="H1" s="1116"/>
      <c r="I1" s="1116"/>
      <c r="J1" s="1116"/>
      <c r="K1" s="1116"/>
      <c r="L1" s="1116"/>
      <c r="M1" s="1116"/>
      <c r="N1" s="1116"/>
      <c r="O1" s="1116"/>
    </row>
    <row r="2" spans="1:19" s="242" customFormat="1" hidden="1">
      <c r="A2" s="110"/>
      <c r="B2" s="1116" t="s">
        <v>294</v>
      </c>
      <c r="C2" s="1116"/>
      <c r="D2" s="1116"/>
      <c r="E2" s="1116"/>
      <c r="F2" s="1116"/>
      <c r="G2" s="1116"/>
      <c r="H2" s="1116"/>
      <c r="I2" s="1116"/>
      <c r="J2" s="1116"/>
      <c r="K2" s="1116"/>
      <c r="L2" s="1116"/>
      <c r="M2" s="1116"/>
      <c r="N2" s="1116"/>
      <c r="O2" s="1116"/>
    </row>
    <row r="3" spans="1:19" s="242" customFormat="1" hidden="1">
      <c r="A3" s="110"/>
      <c r="B3" s="1116" t="s">
        <v>295</v>
      </c>
      <c r="C3" s="1116"/>
      <c r="D3" s="1116"/>
      <c r="E3" s="1116"/>
      <c r="F3" s="1116"/>
      <c r="G3" s="1116"/>
      <c r="H3" s="1116"/>
      <c r="I3" s="1116"/>
      <c r="J3" s="1116"/>
      <c r="K3" s="1116"/>
      <c r="L3" s="1116"/>
      <c r="M3" s="1116"/>
      <c r="N3" s="1116"/>
      <c r="O3" s="1116"/>
    </row>
    <row r="4" spans="1:19" s="242" customFormat="1" hidden="1">
      <c r="A4" s="110"/>
      <c r="B4" s="1116" t="s">
        <v>296</v>
      </c>
      <c r="C4" s="1116"/>
      <c r="D4" s="1116"/>
      <c r="E4" s="1116"/>
      <c r="F4" s="1116"/>
      <c r="G4" s="1116"/>
      <c r="H4" s="1116"/>
      <c r="I4" s="1116"/>
      <c r="J4" s="1116"/>
      <c r="K4" s="1116"/>
      <c r="L4" s="1116"/>
      <c r="M4" s="1116"/>
      <c r="N4" s="1116"/>
      <c r="O4" s="1116"/>
    </row>
    <row r="5" spans="1:19" s="242" customFormat="1" hidden="1">
      <c r="A5" s="110"/>
      <c r="B5" s="1116" t="s">
        <v>297</v>
      </c>
      <c r="C5" s="1116"/>
      <c r="D5" s="1116"/>
      <c r="E5" s="1116"/>
      <c r="F5" s="1116"/>
      <c r="G5" s="1116"/>
      <c r="H5" s="1116"/>
      <c r="I5" s="1116"/>
      <c r="J5" s="1116"/>
      <c r="K5" s="1116"/>
      <c r="L5" s="1116"/>
      <c r="M5" s="1116"/>
      <c r="N5" s="1116"/>
      <c r="O5" s="1116"/>
    </row>
    <row r="6" spans="1:19">
      <c r="B6" s="1117" t="s">
        <v>785</v>
      </c>
      <c r="C6" s="1117"/>
      <c r="D6" s="1117"/>
      <c r="E6" s="1117"/>
      <c r="F6" s="1117"/>
      <c r="G6" s="1117"/>
    </row>
    <row r="7" spans="1:19" s="127" customFormat="1" ht="13.5">
      <c r="H7" s="128"/>
      <c r="I7" s="253"/>
      <c r="J7" s="128"/>
      <c r="L7" s="128"/>
      <c r="M7" s="253"/>
      <c r="N7" s="128"/>
      <c r="O7" s="130"/>
      <c r="P7" s="131"/>
    </row>
    <row r="8" spans="1:19" ht="30.75">
      <c r="A8" s="102"/>
      <c r="B8" s="874" t="s">
        <v>298</v>
      </c>
      <c r="C8" s="875"/>
      <c r="D8" s="875"/>
      <c r="E8" s="875"/>
      <c r="F8" s="840"/>
      <c r="G8" s="1261" t="s">
        <v>649</v>
      </c>
      <c r="H8" s="1262"/>
    </row>
    <row r="9" spans="1:19" s="127" customFormat="1" ht="13.5">
      <c r="B9" s="129"/>
      <c r="C9" s="129"/>
      <c r="D9" s="129"/>
      <c r="E9" s="129"/>
      <c r="H9" s="128"/>
      <c r="I9" s="253"/>
      <c r="J9" s="128"/>
      <c r="L9" s="128"/>
      <c r="M9" s="253"/>
      <c r="N9" s="128"/>
      <c r="O9" s="130"/>
      <c r="P9" s="131"/>
    </row>
    <row r="10" spans="1:19" ht="30.75">
      <c r="A10" s="102"/>
      <c r="B10" s="1230" t="s">
        <v>299</v>
      </c>
      <c r="C10" s="1231"/>
      <c r="D10" s="1231"/>
      <c r="E10" s="1231"/>
      <c r="F10" s="1232"/>
      <c r="G10" s="868" t="str">
        <f>'2.全体概要'!C7</f>
        <v>(例)　○○○○マンション</v>
      </c>
      <c r="H10" s="869"/>
      <c r="I10" s="869"/>
      <c r="J10" s="869"/>
      <c r="K10" s="869"/>
      <c r="L10" s="869"/>
      <c r="M10" s="869"/>
      <c r="N10" s="869"/>
      <c r="O10" s="82" t="str">
        <f>入力シート!H11</f>
        <v>超高層ＺＥＨ－Ｍ実証事業</v>
      </c>
      <c r="P10" s="132"/>
      <c r="Q10" s="108"/>
      <c r="R10" s="108"/>
      <c r="S10" s="108"/>
    </row>
    <row r="11" spans="1:19" s="127" customFormat="1" ht="13.5">
      <c r="H11" s="128"/>
      <c r="I11" s="253"/>
      <c r="J11" s="128"/>
      <c r="L11" s="128"/>
      <c r="M11" s="253"/>
      <c r="N11" s="128"/>
      <c r="O11" s="130"/>
      <c r="P11" s="131"/>
    </row>
    <row r="12" spans="1:19" ht="21" customHeight="1">
      <c r="B12" s="1179" t="s">
        <v>336</v>
      </c>
      <c r="C12" s="1180"/>
      <c r="D12" s="874" t="s">
        <v>300</v>
      </c>
      <c r="E12" s="875"/>
      <c r="F12" s="875"/>
      <c r="G12" s="875"/>
      <c r="H12" s="875"/>
      <c r="I12" s="875"/>
      <c r="J12" s="840"/>
      <c r="K12" s="874" t="s">
        <v>301</v>
      </c>
      <c r="L12" s="840"/>
      <c r="M12" s="875" t="s">
        <v>302</v>
      </c>
      <c r="N12" s="875"/>
      <c r="O12" s="139" t="s">
        <v>303</v>
      </c>
    </row>
    <row r="13" spans="1:19" ht="28.5" customHeight="1">
      <c r="A13" s="123"/>
      <c r="B13" s="1181"/>
      <c r="C13" s="1182"/>
      <c r="D13" s="1233" t="s">
        <v>850</v>
      </c>
      <c r="E13" s="1234"/>
      <c r="F13" s="1234"/>
      <c r="G13" s="1234"/>
      <c r="H13" s="1234"/>
      <c r="I13" s="1234"/>
      <c r="J13" s="134" t="s">
        <v>518</v>
      </c>
      <c r="K13" s="1228"/>
      <c r="L13" s="1229"/>
      <c r="M13" s="1265"/>
      <c r="N13" s="1266"/>
      <c r="O13" s="133" t="s">
        <v>525</v>
      </c>
    </row>
    <row r="14" spans="1:19" ht="28.5" customHeight="1">
      <c r="A14" s="123"/>
      <c r="B14" s="1181"/>
      <c r="C14" s="1182"/>
      <c r="D14" s="1235" t="s">
        <v>513</v>
      </c>
      <c r="E14" s="1236"/>
      <c r="F14" s="1237"/>
      <c r="G14" s="1190" t="s">
        <v>304</v>
      </c>
      <c r="H14" s="1190"/>
      <c r="I14" s="1190"/>
      <c r="J14" s="137" t="s">
        <v>519</v>
      </c>
      <c r="K14" s="1228"/>
      <c r="L14" s="1229"/>
      <c r="M14" s="1265"/>
      <c r="N14" s="1266"/>
      <c r="O14" s="217" t="s">
        <v>849</v>
      </c>
    </row>
    <row r="15" spans="1:19" ht="28.5">
      <c r="A15" s="123"/>
      <c r="B15" s="1181"/>
      <c r="C15" s="1182"/>
      <c r="D15" s="1238"/>
      <c r="E15" s="1239"/>
      <c r="F15" s="1240"/>
      <c r="G15" s="1246" t="s">
        <v>305</v>
      </c>
      <c r="H15" s="1247"/>
      <c r="I15" s="1247"/>
      <c r="J15" s="215" t="s">
        <v>520</v>
      </c>
      <c r="K15" s="1228"/>
      <c r="L15" s="1229"/>
      <c r="M15" s="1265"/>
      <c r="N15" s="1266"/>
      <c r="O15" s="216" t="s">
        <v>306</v>
      </c>
    </row>
    <row r="16" spans="1:19" ht="29.25" thickBot="1">
      <c r="A16" s="123"/>
      <c r="B16" s="1181"/>
      <c r="C16" s="1182"/>
      <c r="D16" s="1241"/>
      <c r="E16" s="1242"/>
      <c r="F16" s="1243"/>
      <c r="G16" s="1244" t="s">
        <v>658</v>
      </c>
      <c r="H16" s="1245"/>
      <c r="I16" s="1245"/>
      <c r="J16" s="213" t="s">
        <v>521</v>
      </c>
      <c r="K16" s="1263"/>
      <c r="L16" s="1264"/>
      <c r="M16" s="1267"/>
      <c r="N16" s="1268"/>
      <c r="O16" s="487"/>
    </row>
    <row r="17" spans="1:16" ht="29.25" thickTop="1">
      <c r="A17" s="123"/>
      <c r="B17" s="1183"/>
      <c r="C17" s="1184"/>
      <c r="D17" s="1193" t="s">
        <v>523</v>
      </c>
      <c r="E17" s="1194"/>
      <c r="F17" s="1194"/>
      <c r="G17" s="1194"/>
      <c r="H17" s="1194"/>
      <c r="I17" s="1194"/>
      <c r="J17" s="1194"/>
      <c r="K17" s="1194"/>
      <c r="L17" s="201" t="s">
        <v>624</v>
      </c>
      <c r="M17" s="264">
        <f>M13+M16</f>
        <v>0</v>
      </c>
      <c r="N17" s="241" t="s">
        <v>214</v>
      </c>
      <c r="O17" s="486" t="s">
        <v>625</v>
      </c>
    </row>
    <row r="18" spans="1:16" s="325" customFormat="1" ht="108" customHeight="1" thickBot="1">
      <c r="A18" s="123"/>
      <c r="B18" s="225" t="s">
        <v>652</v>
      </c>
      <c r="C18" s="1195" t="s">
        <v>307</v>
      </c>
      <c r="D18" s="1257" t="s">
        <v>308</v>
      </c>
      <c r="E18" s="1258"/>
      <c r="F18" s="1258"/>
      <c r="G18" s="1258"/>
      <c r="H18" s="491" t="s">
        <v>623</v>
      </c>
      <c r="I18" s="1221"/>
      <c r="J18" s="1222"/>
      <c r="K18" s="1221"/>
      <c r="L18" s="1222"/>
      <c r="M18" s="269">
        <f>SUMIF('6.住戸情報入力'!P:P,G8,'6.住戸情報入力'!O:O)</f>
        <v>0</v>
      </c>
      <c r="N18" s="136" t="s">
        <v>214</v>
      </c>
      <c r="O18" s="500" t="s">
        <v>794</v>
      </c>
      <c r="P18" s="323"/>
    </row>
    <row r="19" spans="1:16" s="325" customFormat="1" ht="28.5" customHeight="1" thickTop="1">
      <c r="A19" s="123"/>
      <c r="B19" s="1178" t="s">
        <v>309</v>
      </c>
      <c r="C19" s="1195"/>
      <c r="D19" s="1223" t="s">
        <v>310</v>
      </c>
      <c r="E19" s="1224" t="s">
        <v>897</v>
      </c>
      <c r="F19" s="1225"/>
      <c r="G19" s="1225"/>
      <c r="H19" s="1225"/>
      <c r="I19" s="501">
        <v>150000</v>
      </c>
      <c r="J19" s="502" t="s">
        <v>214</v>
      </c>
      <c r="K19" s="503">
        <f>SUMIFS('6.住戸情報入力'!R:R,'6.住戸情報入力'!Q:Q,E19,'6.住戸情報入力'!S:S,$G$8)+SUMIFS('6.住戸情報入力'!U:U,'6.住戸情報入力'!T:T,E19,'6.住戸情報入力'!V:V,$G$8)</f>
        <v>0</v>
      </c>
      <c r="L19" s="502" t="s">
        <v>311</v>
      </c>
      <c r="M19" s="504">
        <f t="shared" ref="M19:M26" si="0">I19*K19</f>
        <v>0</v>
      </c>
      <c r="N19" s="502" t="s">
        <v>214</v>
      </c>
      <c r="O19" s="1201" t="s">
        <v>793</v>
      </c>
      <c r="P19" s="323"/>
    </row>
    <row r="20" spans="1:16" s="325" customFormat="1" ht="28.5">
      <c r="A20" s="123"/>
      <c r="B20" s="1178"/>
      <c r="C20" s="1195"/>
      <c r="D20" s="1195"/>
      <c r="E20" s="1191" t="s">
        <v>884</v>
      </c>
      <c r="F20" s="1192"/>
      <c r="G20" s="1192"/>
      <c r="H20" s="1192"/>
      <c r="I20" s="255">
        <v>160000</v>
      </c>
      <c r="J20" s="142" t="s">
        <v>214</v>
      </c>
      <c r="K20" s="245">
        <f>SUMIFS('6.住戸情報入力'!R:R,'6.住戸情報入力'!Q:Q,E20,'6.住戸情報入力'!S:S,$G$8)+SUMIFS('6.住戸情報入力'!U:U,'6.住戸情報入力'!T:T,E20,'6.住戸情報入力'!V:V,$G$8)</f>
        <v>0</v>
      </c>
      <c r="L20" s="142" t="s">
        <v>311</v>
      </c>
      <c r="M20" s="262">
        <f t="shared" si="0"/>
        <v>0</v>
      </c>
      <c r="N20" s="142" t="s">
        <v>214</v>
      </c>
      <c r="O20" s="1202"/>
      <c r="P20" s="323"/>
    </row>
    <row r="21" spans="1:16" s="325" customFormat="1" ht="28.5">
      <c r="A21" s="123"/>
      <c r="B21" s="1178"/>
      <c r="C21" s="1195"/>
      <c r="D21" s="1195"/>
      <c r="E21" s="1191" t="s">
        <v>886</v>
      </c>
      <c r="F21" s="1192"/>
      <c r="G21" s="1192"/>
      <c r="H21" s="1192"/>
      <c r="I21" s="255">
        <v>170000</v>
      </c>
      <c r="J21" s="142" t="s">
        <v>214</v>
      </c>
      <c r="K21" s="245">
        <f>SUMIFS('6.住戸情報入力'!R:R,'6.住戸情報入力'!Q:Q,E21,'6.住戸情報入力'!S:S,$G$8)+SUMIFS('6.住戸情報入力'!U:U,'6.住戸情報入力'!T:T,E21,'6.住戸情報入力'!V:V,$G$8)</f>
        <v>0</v>
      </c>
      <c r="L21" s="142" t="s">
        <v>311</v>
      </c>
      <c r="M21" s="262">
        <f t="shared" si="0"/>
        <v>0</v>
      </c>
      <c r="N21" s="142" t="s">
        <v>214</v>
      </c>
      <c r="O21" s="1202"/>
      <c r="P21" s="323"/>
    </row>
    <row r="22" spans="1:16" s="325" customFormat="1" ht="28.5">
      <c r="A22" s="123"/>
      <c r="B22" s="1178"/>
      <c r="C22" s="1195"/>
      <c r="D22" s="1195"/>
      <c r="E22" s="1191" t="s">
        <v>888</v>
      </c>
      <c r="F22" s="1192"/>
      <c r="G22" s="1192"/>
      <c r="H22" s="1192"/>
      <c r="I22" s="255">
        <v>180000</v>
      </c>
      <c r="J22" s="142" t="s">
        <v>214</v>
      </c>
      <c r="K22" s="245">
        <f>SUMIFS('6.住戸情報入力'!R:R,'6.住戸情報入力'!Q:Q,E22,'6.住戸情報入力'!S:S,$G$8)+SUMIFS('6.住戸情報入力'!U:U,'6.住戸情報入力'!T:T,E22,'6.住戸情報入力'!V:V,$G$8)</f>
        <v>0</v>
      </c>
      <c r="L22" s="142" t="s">
        <v>311</v>
      </c>
      <c r="M22" s="262">
        <f t="shared" si="0"/>
        <v>0</v>
      </c>
      <c r="N22" s="142" t="s">
        <v>214</v>
      </c>
      <c r="O22" s="1202"/>
      <c r="P22" s="323"/>
    </row>
    <row r="23" spans="1:16" s="325" customFormat="1" ht="28.5">
      <c r="A23" s="123"/>
      <c r="B23" s="1178"/>
      <c r="C23" s="1195"/>
      <c r="D23" s="1195"/>
      <c r="E23" s="1191" t="s">
        <v>890</v>
      </c>
      <c r="F23" s="1192"/>
      <c r="G23" s="1192"/>
      <c r="H23" s="1192"/>
      <c r="I23" s="255">
        <v>190000</v>
      </c>
      <c r="J23" s="142" t="s">
        <v>214</v>
      </c>
      <c r="K23" s="245">
        <f>SUMIFS('6.住戸情報入力'!R:R,'6.住戸情報入力'!Q:Q,E23,'6.住戸情報入力'!S:S,$G$8)+SUMIFS('6.住戸情報入力'!U:U,'6.住戸情報入力'!T:T,E23,'6.住戸情報入力'!V:V,$G$8)</f>
        <v>0</v>
      </c>
      <c r="L23" s="142" t="s">
        <v>311</v>
      </c>
      <c r="M23" s="262">
        <f t="shared" si="0"/>
        <v>0</v>
      </c>
      <c r="N23" s="142" t="s">
        <v>214</v>
      </c>
      <c r="O23" s="1202"/>
      <c r="P23" s="323"/>
    </row>
    <row r="24" spans="1:16" s="325" customFormat="1" ht="28.5">
      <c r="A24" s="123"/>
      <c r="B24" s="1178"/>
      <c r="C24" s="1195"/>
      <c r="D24" s="1195"/>
      <c r="E24" s="1191" t="s">
        <v>892</v>
      </c>
      <c r="F24" s="1192"/>
      <c r="G24" s="1192"/>
      <c r="H24" s="1192"/>
      <c r="I24" s="255">
        <v>200000</v>
      </c>
      <c r="J24" s="142" t="s">
        <v>214</v>
      </c>
      <c r="K24" s="245">
        <f>SUMIFS('6.住戸情報入力'!R:R,'6.住戸情報入力'!Q:Q,E24,'6.住戸情報入力'!S:S,$G$8)+SUMIFS('6.住戸情報入力'!U:U,'6.住戸情報入力'!T:T,E24,'6.住戸情報入力'!V:V,$G$8)</f>
        <v>0</v>
      </c>
      <c r="L24" s="142" t="s">
        <v>311</v>
      </c>
      <c r="M24" s="262">
        <f t="shared" si="0"/>
        <v>0</v>
      </c>
      <c r="N24" s="142" t="s">
        <v>214</v>
      </c>
      <c r="O24" s="1202"/>
      <c r="P24" s="323"/>
    </row>
    <row r="25" spans="1:16" s="325" customFormat="1" ht="28.5">
      <c r="A25" s="123"/>
      <c r="B25" s="1178"/>
      <c r="C25" s="1195"/>
      <c r="D25" s="1195"/>
      <c r="E25" s="1191" t="s">
        <v>894</v>
      </c>
      <c r="F25" s="1192"/>
      <c r="G25" s="1192"/>
      <c r="H25" s="1192"/>
      <c r="I25" s="255">
        <v>220000</v>
      </c>
      <c r="J25" s="142" t="s">
        <v>214</v>
      </c>
      <c r="K25" s="245">
        <f>SUMIFS('6.住戸情報入力'!R:R,'6.住戸情報入力'!Q:Q,E25,'6.住戸情報入力'!S:S,$G$8)+SUMIFS('6.住戸情報入力'!U:U,'6.住戸情報入力'!T:T,E25,'6.住戸情報入力'!V:V,$G$8)</f>
        <v>0</v>
      </c>
      <c r="L25" s="142" t="s">
        <v>311</v>
      </c>
      <c r="M25" s="262">
        <f t="shared" si="0"/>
        <v>0</v>
      </c>
      <c r="N25" s="142" t="s">
        <v>214</v>
      </c>
      <c r="O25" s="1202"/>
      <c r="P25" s="323"/>
    </row>
    <row r="26" spans="1:16" s="325" customFormat="1" ht="29.25" thickBot="1">
      <c r="A26" s="123"/>
      <c r="B26" s="1178"/>
      <c r="C26" s="1195"/>
      <c r="D26" s="1196"/>
      <c r="E26" s="1226" t="s">
        <v>898</v>
      </c>
      <c r="F26" s="1227"/>
      <c r="G26" s="1227"/>
      <c r="H26" s="1227"/>
      <c r="I26" s="256">
        <v>240000</v>
      </c>
      <c r="J26" s="143" t="s">
        <v>214</v>
      </c>
      <c r="K26" s="248">
        <f>SUMIFS('6.住戸情報入力'!R:R,'6.住戸情報入力'!Q:Q,E26,'6.住戸情報入力'!S:S,$G$8)+SUMIFS('6.住戸情報入力'!U:U,'6.住戸情報入力'!T:T,E26,'6.住戸情報入力'!V:V,$G$8)</f>
        <v>0</v>
      </c>
      <c r="L26" s="143" t="s">
        <v>311</v>
      </c>
      <c r="M26" s="266">
        <f t="shared" si="0"/>
        <v>0</v>
      </c>
      <c r="N26" s="143" t="s">
        <v>214</v>
      </c>
      <c r="O26" s="1203"/>
      <c r="P26" s="323"/>
    </row>
    <row r="27" spans="1:16" s="325" customFormat="1" ht="29.25" thickTop="1">
      <c r="A27" s="123"/>
      <c r="B27" s="1178"/>
      <c r="C27" s="1195"/>
      <c r="D27" s="1193" t="s">
        <v>627</v>
      </c>
      <c r="E27" s="1194"/>
      <c r="F27" s="1194"/>
      <c r="G27" s="1194"/>
      <c r="H27" s="1194"/>
      <c r="I27" s="1194"/>
      <c r="J27" s="1194"/>
      <c r="K27" s="1194"/>
      <c r="L27" s="201" t="s">
        <v>569</v>
      </c>
      <c r="M27" s="264">
        <f>SUM(M19:M26)</f>
        <v>0</v>
      </c>
      <c r="N27" s="475" t="s">
        <v>214</v>
      </c>
      <c r="O27" s="488"/>
      <c r="P27" s="323"/>
    </row>
    <row r="28" spans="1:16" s="325" customFormat="1" ht="28.5" customHeight="1">
      <c r="A28" s="123"/>
      <c r="B28" s="1178"/>
      <c r="C28" s="1195"/>
      <c r="D28" s="1195" t="s">
        <v>312</v>
      </c>
      <c r="E28" s="1065" t="s">
        <v>313</v>
      </c>
      <c r="F28" s="1065"/>
      <c r="G28" s="1065"/>
      <c r="H28" s="1065"/>
      <c r="I28" s="257">
        <v>100000</v>
      </c>
      <c r="J28" s="87" t="s">
        <v>214</v>
      </c>
      <c r="K28" s="244">
        <f>COUNTIFS('6.住戸情報入力'!W:W,"床暖房",'6.住戸情報入力'!X:X,$G$8)</f>
        <v>0</v>
      </c>
      <c r="L28" s="87" t="s">
        <v>311</v>
      </c>
      <c r="M28" s="260">
        <f>I28*K28</f>
        <v>0</v>
      </c>
      <c r="N28" s="87" t="s">
        <v>214</v>
      </c>
      <c r="O28" s="1204" t="s">
        <v>793</v>
      </c>
      <c r="P28" s="323"/>
    </row>
    <row r="29" spans="1:16" s="325" customFormat="1" ht="28.5">
      <c r="A29" s="123"/>
      <c r="B29" s="1178"/>
      <c r="C29" s="1195"/>
      <c r="D29" s="1195"/>
      <c r="E29" s="1197" t="s">
        <v>314</v>
      </c>
      <c r="F29" s="1198"/>
      <c r="G29" s="1190" t="s">
        <v>899</v>
      </c>
      <c r="H29" s="1190"/>
      <c r="I29" s="254">
        <v>530000</v>
      </c>
      <c r="J29" s="138" t="s">
        <v>214</v>
      </c>
      <c r="K29" s="246">
        <f>COUNTIFS('6.住戸情報入力'!W:W,"エアコン*"&amp;G29,'6.住戸情報入力'!X:X,$G$8)</f>
        <v>0</v>
      </c>
      <c r="L29" s="138" t="s">
        <v>311</v>
      </c>
      <c r="M29" s="265">
        <f>I29*K29</f>
        <v>0</v>
      </c>
      <c r="N29" s="138" t="s">
        <v>214</v>
      </c>
      <c r="O29" s="1202"/>
      <c r="P29" s="323"/>
    </row>
    <row r="30" spans="1:16" s="325" customFormat="1" ht="29.25" thickBot="1">
      <c r="A30" s="123"/>
      <c r="B30" s="1178"/>
      <c r="C30" s="1195"/>
      <c r="D30" s="1196"/>
      <c r="E30" s="1199"/>
      <c r="F30" s="1200"/>
      <c r="G30" s="1227" t="s">
        <v>900</v>
      </c>
      <c r="H30" s="1227"/>
      <c r="I30" s="256">
        <v>460000</v>
      </c>
      <c r="J30" s="143" t="s">
        <v>214</v>
      </c>
      <c r="K30" s="248">
        <f>COUNTIFS('6.住戸情報入力'!W:W,"エアコン*"&amp;G30,'6.住戸情報入力'!X:X,$G$8)</f>
        <v>0</v>
      </c>
      <c r="L30" s="143" t="s">
        <v>311</v>
      </c>
      <c r="M30" s="266">
        <f>I30*K30</f>
        <v>0</v>
      </c>
      <c r="N30" s="143" t="s">
        <v>214</v>
      </c>
      <c r="O30" s="1203"/>
      <c r="P30" s="323"/>
    </row>
    <row r="31" spans="1:16" s="325" customFormat="1" ht="29.25" thickTop="1">
      <c r="A31" s="123"/>
      <c r="B31" s="1178"/>
      <c r="C31" s="1195"/>
      <c r="D31" s="1193" t="s">
        <v>627</v>
      </c>
      <c r="E31" s="1194"/>
      <c r="F31" s="1194"/>
      <c r="G31" s="1194"/>
      <c r="H31" s="1194"/>
      <c r="I31" s="1194"/>
      <c r="J31" s="1194"/>
      <c r="K31" s="1194"/>
      <c r="L31" s="201" t="s">
        <v>570</v>
      </c>
      <c r="M31" s="264">
        <f>SUM(M28:M30)</f>
        <v>0</v>
      </c>
      <c r="N31" s="475" t="s">
        <v>214</v>
      </c>
      <c r="O31" s="489"/>
      <c r="P31" s="323"/>
    </row>
    <row r="32" spans="1:16" s="325" customFormat="1" ht="28.5">
      <c r="A32" s="123"/>
      <c r="B32" s="1178"/>
      <c r="C32" s="1195"/>
      <c r="D32" s="1195" t="s">
        <v>315</v>
      </c>
      <c r="E32" s="1208" t="s">
        <v>657</v>
      </c>
      <c r="F32" s="1209"/>
      <c r="G32" s="1209"/>
      <c r="H32" s="1209"/>
      <c r="I32" s="254">
        <v>300000</v>
      </c>
      <c r="J32" s="138" t="s">
        <v>214</v>
      </c>
      <c r="K32" s="246">
        <f>COUNTIFS('6.住戸情報入力'!AA:AA,E32,'6.住戸情報入力'!AF:AF,$G$8)</f>
        <v>0</v>
      </c>
      <c r="L32" s="138" t="s">
        <v>311</v>
      </c>
      <c r="M32" s="265">
        <f t="shared" ref="M32:M41" si="1">I32*K32</f>
        <v>0</v>
      </c>
      <c r="N32" s="138" t="s">
        <v>214</v>
      </c>
      <c r="O32" s="1205" t="s">
        <v>793</v>
      </c>
      <c r="P32" s="323"/>
    </row>
    <row r="33" spans="1:16" s="325" customFormat="1" ht="28.5">
      <c r="A33" s="123"/>
      <c r="B33" s="1178"/>
      <c r="C33" s="1195"/>
      <c r="D33" s="1195"/>
      <c r="E33" s="1210" t="s">
        <v>656</v>
      </c>
      <c r="F33" s="1211"/>
      <c r="G33" s="1211"/>
      <c r="H33" s="1211"/>
      <c r="I33" s="255">
        <v>160000</v>
      </c>
      <c r="J33" s="142" t="s">
        <v>214</v>
      </c>
      <c r="K33" s="245">
        <f>COUNTIFS('6.住戸情報入力'!AA:AA,E33,'6.住戸情報入力'!AF:AF,$G$8)</f>
        <v>0</v>
      </c>
      <c r="L33" s="142" t="s">
        <v>311</v>
      </c>
      <c r="M33" s="262">
        <f t="shared" si="1"/>
        <v>0</v>
      </c>
      <c r="N33" s="142" t="s">
        <v>214</v>
      </c>
      <c r="O33" s="1206"/>
      <c r="P33" s="323"/>
    </row>
    <row r="34" spans="1:16" s="325" customFormat="1" ht="28.5">
      <c r="A34" s="123"/>
      <c r="B34" s="1178"/>
      <c r="C34" s="1195"/>
      <c r="D34" s="1195"/>
      <c r="E34" s="1210" t="s">
        <v>316</v>
      </c>
      <c r="F34" s="1211"/>
      <c r="G34" s="1211"/>
      <c r="H34" s="1211"/>
      <c r="I34" s="255">
        <v>400000</v>
      </c>
      <c r="J34" s="142" t="s">
        <v>214</v>
      </c>
      <c r="K34" s="245">
        <f>COUNTIFS('6.住戸情報入力'!AA:AA,E34,'6.住戸情報入力'!AF:AF,$G$8)</f>
        <v>0</v>
      </c>
      <c r="L34" s="142" t="s">
        <v>311</v>
      </c>
      <c r="M34" s="262">
        <f t="shared" si="1"/>
        <v>0</v>
      </c>
      <c r="N34" s="142" t="s">
        <v>214</v>
      </c>
      <c r="O34" s="1206"/>
      <c r="P34" s="323"/>
    </row>
    <row r="35" spans="1:16" s="325" customFormat="1" ht="28.5">
      <c r="A35" s="123"/>
      <c r="B35" s="1178"/>
      <c r="C35" s="1195"/>
      <c r="D35" s="1195"/>
      <c r="E35" s="1210" t="s">
        <v>540</v>
      </c>
      <c r="F35" s="1211"/>
      <c r="G35" s="1211"/>
      <c r="H35" s="1211"/>
      <c r="I35" s="255">
        <v>1000000</v>
      </c>
      <c r="J35" s="142" t="s">
        <v>214</v>
      </c>
      <c r="K35" s="245">
        <f>COUNTIFS('6.住戸情報入力'!AA:AA,E35,'6.住戸情報入力'!AF:AF,$G$8)</f>
        <v>0</v>
      </c>
      <c r="L35" s="142" t="s">
        <v>311</v>
      </c>
      <c r="M35" s="262">
        <f t="shared" si="1"/>
        <v>0</v>
      </c>
      <c r="N35" s="142" t="s">
        <v>214</v>
      </c>
      <c r="O35" s="1206"/>
      <c r="P35" s="323"/>
    </row>
    <row r="36" spans="1:16" s="325" customFormat="1" ht="28.5">
      <c r="A36" s="123"/>
      <c r="B36" s="1178"/>
      <c r="C36" s="1195"/>
      <c r="D36" s="1195"/>
      <c r="E36" s="1210" t="s">
        <v>813</v>
      </c>
      <c r="F36" s="1211"/>
      <c r="G36" s="1211"/>
      <c r="H36" s="1211"/>
      <c r="I36" s="255">
        <v>1230000</v>
      </c>
      <c r="J36" s="142" t="s">
        <v>214</v>
      </c>
      <c r="K36" s="245">
        <f>COUNTIFS('6.住戸情報入力'!AA:AA,E36,'6.住戸情報入力'!AF:AF,$G$8)</f>
        <v>0</v>
      </c>
      <c r="L36" s="142" t="s">
        <v>311</v>
      </c>
      <c r="M36" s="262">
        <f t="shared" si="1"/>
        <v>0</v>
      </c>
      <c r="N36" s="142" t="s">
        <v>214</v>
      </c>
      <c r="O36" s="1206"/>
      <c r="P36" s="323"/>
    </row>
    <row r="37" spans="1:16" s="325" customFormat="1" ht="28.5">
      <c r="A37" s="123"/>
      <c r="B37" s="1178"/>
      <c r="C37" s="1195"/>
      <c r="D37" s="1195"/>
      <c r="E37" s="1172" t="s">
        <v>541</v>
      </c>
      <c r="F37" s="1173"/>
      <c r="G37" s="1173"/>
      <c r="H37" s="1173"/>
      <c r="I37" s="258">
        <v>990000</v>
      </c>
      <c r="J37" s="144" t="s">
        <v>214</v>
      </c>
      <c r="K37" s="247">
        <f>COUNTIFS('6.住戸情報入力'!AA:AA,E37,'6.住戸情報入力'!AF:AF,$G$8)</f>
        <v>0</v>
      </c>
      <c r="L37" s="144" t="s">
        <v>311</v>
      </c>
      <c r="M37" s="267">
        <f t="shared" si="1"/>
        <v>0</v>
      </c>
      <c r="N37" s="144" t="s">
        <v>214</v>
      </c>
      <c r="O37" s="1206"/>
      <c r="P37" s="323"/>
    </row>
    <row r="38" spans="1:16" s="325" customFormat="1" ht="30.75">
      <c r="A38" s="102"/>
      <c r="B38" s="1178"/>
      <c r="C38" s="1195"/>
      <c r="D38" s="1195"/>
      <c r="E38" s="1220" t="s">
        <v>514</v>
      </c>
      <c r="F38" s="1218" t="s">
        <v>317</v>
      </c>
      <c r="G38" s="1219"/>
      <c r="H38" s="1219"/>
      <c r="I38" s="254">
        <v>250000</v>
      </c>
      <c r="J38" s="138" t="s">
        <v>214</v>
      </c>
      <c r="K38" s="246">
        <f>COUNTIFS('6.住戸情報入力'!AB:AB,"●",'6.住戸情報入力'!AF:AF,$G$8)</f>
        <v>0</v>
      </c>
      <c r="L38" s="138" t="s">
        <v>311</v>
      </c>
      <c r="M38" s="265">
        <f t="shared" si="1"/>
        <v>0</v>
      </c>
      <c r="N38" s="138" t="s">
        <v>214</v>
      </c>
      <c r="O38" s="1206"/>
      <c r="P38" s="323"/>
    </row>
    <row r="39" spans="1:16" s="325" customFormat="1" ht="30.75">
      <c r="A39" s="102"/>
      <c r="B39" s="1178"/>
      <c r="C39" s="1195"/>
      <c r="D39" s="1195"/>
      <c r="E39" s="1195"/>
      <c r="F39" s="1216" t="s">
        <v>318</v>
      </c>
      <c r="G39" s="1217"/>
      <c r="H39" s="1217"/>
      <c r="I39" s="255">
        <v>100000</v>
      </c>
      <c r="J39" s="142" t="s">
        <v>214</v>
      </c>
      <c r="K39" s="245">
        <f>COUNTIFS('6.住戸情報入力'!AC:AC,"●",'6.住戸情報入力'!AF:AF,$G$8)</f>
        <v>0</v>
      </c>
      <c r="L39" s="142" t="s">
        <v>311</v>
      </c>
      <c r="M39" s="262">
        <f t="shared" si="1"/>
        <v>0</v>
      </c>
      <c r="N39" s="142" t="s">
        <v>214</v>
      </c>
      <c r="O39" s="1206"/>
      <c r="P39" s="323"/>
    </row>
    <row r="40" spans="1:16" s="325" customFormat="1" ht="30.75">
      <c r="A40" s="102"/>
      <c r="B40" s="1178"/>
      <c r="C40" s="1195"/>
      <c r="D40" s="1195"/>
      <c r="E40" s="1195"/>
      <c r="F40" s="1214" t="s">
        <v>319</v>
      </c>
      <c r="G40" s="1215"/>
      <c r="H40" s="1215"/>
      <c r="I40" s="255">
        <v>120000</v>
      </c>
      <c r="J40" s="142" t="s">
        <v>214</v>
      </c>
      <c r="K40" s="245">
        <f>COUNTIFS('6.住戸情報入力'!AD:AD,"●",'6.住戸情報入力'!AF:AF,$G$8)</f>
        <v>0</v>
      </c>
      <c r="L40" s="142" t="s">
        <v>311</v>
      </c>
      <c r="M40" s="262">
        <f t="shared" si="1"/>
        <v>0</v>
      </c>
      <c r="N40" s="142" t="s">
        <v>214</v>
      </c>
      <c r="O40" s="1206"/>
      <c r="P40" s="323"/>
    </row>
    <row r="41" spans="1:16" s="325" customFormat="1" ht="31.5" thickBot="1">
      <c r="A41" s="102"/>
      <c r="B41" s="1178"/>
      <c r="C41" s="1195"/>
      <c r="D41" s="1196"/>
      <c r="E41" s="1196"/>
      <c r="F41" s="1212" t="s">
        <v>320</v>
      </c>
      <c r="G41" s="1213"/>
      <c r="H41" s="1213"/>
      <c r="I41" s="256">
        <v>60000</v>
      </c>
      <c r="J41" s="143" t="s">
        <v>214</v>
      </c>
      <c r="K41" s="248">
        <f>COUNTIFS('6.住戸情報入力'!AE:AE,"●",'6.住戸情報入力'!AF:AF,$G$8)</f>
        <v>0</v>
      </c>
      <c r="L41" s="143" t="s">
        <v>311</v>
      </c>
      <c r="M41" s="266">
        <f t="shared" si="1"/>
        <v>0</v>
      </c>
      <c r="N41" s="143" t="s">
        <v>214</v>
      </c>
      <c r="O41" s="1207"/>
      <c r="P41" s="323"/>
    </row>
    <row r="42" spans="1:16" s="325" customFormat="1" ht="29.25" thickTop="1">
      <c r="A42" s="123"/>
      <c r="B42" s="1178"/>
      <c r="C42" s="1195"/>
      <c r="D42" s="1193" t="s">
        <v>627</v>
      </c>
      <c r="E42" s="1194"/>
      <c r="F42" s="1194"/>
      <c r="G42" s="1194"/>
      <c r="H42" s="1194"/>
      <c r="I42" s="1194"/>
      <c r="J42" s="1194"/>
      <c r="K42" s="1194"/>
      <c r="L42" s="201" t="s">
        <v>571</v>
      </c>
      <c r="M42" s="264">
        <f>SUM(M32:M41)</f>
        <v>0</v>
      </c>
      <c r="N42" s="475" t="s">
        <v>214</v>
      </c>
      <c r="O42" s="489"/>
      <c r="P42" s="323"/>
    </row>
    <row r="43" spans="1:16" s="325" customFormat="1" ht="28.5">
      <c r="A43" s="123"/>
      <c r="B43" s="1178"/>
      <c r="C43" s="1195"/>
      <c r="D43" s="1064" t="s">
        <v>321</v>
      </c>
      <c r="E43" s="1065"/>
      <c r="F43" s="1065"/>
      <c r="G43" s="1065"/>
      <c r="H43" s="134"/>
      <c r="I43" s="257">
        <v>80000</v>
      </c>
      <c r="J43" s="87" t="s">
        <v>214</v>
      </c>
      <c r="K43" s="244">
        <f>COUNTIFS('6.住戸情報入力'!Y:Y,"ダクト*",'6.住戸情報入力'!Z:Z,$G$8)</f>
        <v>0</v>
      </c>
      <c r="L43" s="87" t="s">
        <v>311</v>
      </c>
      <c r="M43" s="260">
        <f>I43*K43</f>
        <v>0</v>
      </c>
      <c r="N43" s="87" t="s">
        <v>214</v>
      </c>
      <c r="O43" s="1175" t="s">
        <v>793</v>
      </c>
      <c r="P43" s="323"/>
    </row>
    <row r="44" spans="1:16" s="325" customFormat="1" ht="28.5">
      <c r="A44" s="123"/>
      <c r="B44" s="1178"/>
      <c r="C44" s="1195"/>
      <c r="D44" s="1064" t="s">
        <v>515</v>
      </c>
      <c r="E44" s="1065"/>
      <c r="F44" s="1065"/>
      <c r="G44" s="1065"/>
      <c r="H44" s="134"/>
      <c r="I44" s="257">
        <v>6000</v>
      </c>
      <c r="J44" s="87" t="s">
        <v>214</v>
      </c>
      <c r="K44" s="244">
        <f>SUMIF('6.住戸情報入力'!AH:AH,$G$8,'6.住戸情報入力'!AG:AG)</f>
        <v>0</v>
      </c>
      <c r="L44" s="87" t="s">
        <v>311</v>
      </c>
      <c r="M44" s="260">
        <f>I44*K44</f>
        <v>0</v>
      </c>
      <c r="N44" s="87" t="s">
        <v>214</v>
      </c>
      <c r="O44" s="1176"/>
      <c r="P44" s="323"/>
    </row>
    <row r="45" spans="1:16" s="325" customFormat="1" ht="28.5">
      <c r="A45" s="123"/>
      <c r="B45" s="1178"/>
      <c r="C45" s="1195"/>
      <c r="D45" s="1189" t="s">
        <v>322</v>
      </c>
      <c r="E45" s="1190"/>
      <c r="F45" s="1190"/>
      <c r="G45" s="1190"/>
      <c r="H45" s="137"/>
      <c r="I45" s="254">
        <v>100000</v>
      </c>
      <c r="J45" s="138" t="s">
        <v>214</v>
      </c>
      <c r="K45" s="246">
        <f>COUNTIFS('6.住戸情報入力'!AI:AI,"有り",'6.住戸情報入力'!AJ:AJ,$G$8)</f>
        <v>0</v>
      </c>
      <c r="L45" s="138" t="s">
        <v>311</v>
      </c>
      <c r="M45" s="265">
        <f>I45*K45</f>
        <v>0</v>
      </c>
      <c r="N45" s="138" t="s">
        <v>214</v>
      </c>
      <c r="O45" s="1176"/>
      <c r="P45" s="323"/>
    </row>
    <row r="46" spans="1:16" s="325" customFormat="1" ht="28.5">
      <c r="A46" s="123"/>
      <c r="B46" s="1178"/>
      <c r="C46" s="1195"/>
      <c r="D46" s="1172" t="s">
        <v>517</v>
      </c>
      <c r="E46" s="1173"/>
      <c r="F46" s="1173"/>
      <c r="G46" s="1173"/>
      <c r="H46" s="1174"/>
      <c r="I46" s="259">
        <v>115000</v>
      </c>
      <c r="J46" s="475" t="s">
        <v>214</v>
      </c>
      <c r="K46" s="249">
        <f>COUNTIFS('6.住戸情報入力'!AI:AI,"有り（*",'6.住戸情報入力'!AJ:AJ,$G$8)</f>
        <v>0</v>
      </c>
      <c r="L46" s="475" t="s">
        <v>311</v>
      </c>
      <c r="M46" s="264">
        <f>I46*K46</f>
        <v>0</v>
      </c>
      <c r="N46" s="475" t="s">
        <v>214</v>
      </c>
      <c r="O46" s="1177"/>
      <c r="P46" s="323"/>
    </row>
    <row r="47" spans="1:16" s="325" customFormat="1" ht="29.25" thickBot="1">
      <c r="A47" s="123"/>
      <c r="B47" s="1178"/>
      <c r="C47" s="1195"/>
      <c r="D47" s="1257" t="s">
        <v>516</v>
      </c>
      <c r="E47" s="1258"/>
      <c r="F47" s="1258"/>
      <c r="G47" s="1258"/>
      <c r="H47" s="491"/>
      <c r="I47" s="1252"/>
      <c r="J47" s="1253"/>
      <c r="K47" s="1253"/>
      <c r="L47" s="1254"/>
      <c r="M47" s="492">
        <f ca="1">OFFSET('9-1.費用明細書（専有部）'!$A$1,MATCH("合計",'9-1.費用明細書（専有部）'!B:B,0)-1,MATCH("事業年度　"&amp;G8&amp;"年目",'9-1.費用明細書（専有部）'!12:12,0)+6)</f>
        <v>0</v>
      </c>
      <c r="N47" s="136" t="s">
        <v>214</v>
      </c>
      <c r="O47" s="493"/>
      <c r="P47" s="323"/>
    </row>
    <row r="48" spans="1:16" s="325" customFormat="1" ht="30" thickTop="1" thickBot="1">
      <c r="A48" s="123"/>
      <c r="B48" s="1178"/>
      <c r="C48" s="1196"/>
      <c r="D48" s="1259" t="s">
        <v>627</v>
      </c>
      <c r="E48" s="1260"/>
      <c r="F48" s="1260"/>
      <c r="G48" s="1260"/>
      <c r="H48" s="1260"/>
      <c r="I48" s="1260"/>
      <c r="J48" s="1260"/>
      <c r="K48" s="1260"/>
      <c r="L48" s="490" t="s">
        <v>572</v>
      </c>
      <c r="M48" s="263">
        <f ca="1">SUM(M43:M47)</f>
        <v>0</v>
      </c>
      <c r="N48" s="214" t="s">
        <v>214</v>
      </c>
      <c r="O48" s="487"/>
      <c r="P48" s="323"/>
    </row>
    <row r="49" spans="1:16" s="325" customFormat="1" ht="29.25" thickTop="1">
      <c r="A49" s="123"/>
      <c r="B49" s="1178"/>
      <c r="C49" s="1255" t="s">
        <v>653</v>
      </c>
      <c r="D49" s="1256"/>
      <c r="E49" s="1256"/>
      <c r="F49" s="1256"/>
      <c r="G49" s="1256"/>
      <c r="H49" s="1256"/>
      <c r="I49" s="1256"/>
      <c r="J49" s="1256"/>
      <c r="K49" s="1256"/>
      <c r="L49" s="135" t="s">
        <v>573</v>
      </c>
      <c r="M49" s="264">
        <f ca="1">SUM(M18,M27,M31,M42,M48)</f>
        <v>0</v>
      </c>
      <c r="N49" s="320" t="s">
        <v>214</v>
      </c>
      <c r="O49" s="140" t="s">
        <v>660</v>
      </c>
      <c r="P49" s="323"/>
    </row>
    <row r="50" spans="1:16" s="325" customFormat="1" ht="29.25" thickBot="1">
      <c r="A50" s="123"/>
      <c r="B50" s="1187" t="s">
        <v>559</v>
      </c>
      <c r="C50" s="1249" t="s">
        <v>560</v>
      </c>
      <c r="D50" s="1251" t="s">
        <v>558</v>
      </c>
      <c r="E50" s="1251"/>
      <c r="F50" s="1251"/>
      <c r="G50" s="1251"/>
      <c r="H50" s="1251"/>
      <c r="I50" s="1252"/>
      <c r="J50" s="1253"/>
      <c r="K50" s="1253"/>
      <c r="L50" s="1254"/>
      <c r="M50" s="492">
        <f ca="1">OFFSET('9-2.費用明細書（共用部）'!$A$1,MATCH("合計",'9-2.費用明細書（共用部）'!B:B,0)-1,MATCH("事業年度　"&amp;G8&amp;"年目",'9-2.費用明細書（共用部）'!12:12,0)+6)</f>
        <v>0</v>
      </c>
      <c r="N50" s="136" t="s">
        <v>214</v>
      </c>
      <c r="O50" s="493"/>
      <c r="P50" s="323"/>
    </row>
    <row r="51" spans="1:16" s="325" customFormat="1" ht="30" thickTop="1" thickBot="1">
      <c r="A51" s="123"/>
      <c r="B51" s="1188"/>
      <c r="C51" s="1250"/>
      <c r="D51" s="1248" t="s">
        <v>524</v>
      </c>
      <c r="E51" s="1248"/>
      <c r="F51" s="1248"/>
      <c r="G51" s="1248"/>
      <c r="H51" s="1248"/>
      <c r="I51" s="1248"/>
      <c r="J51" s="1248"/>
      <c r="K51" s="1248"/>
      <c r="L51" s="494" t="s">
        <v>626</v>
      </c>
      <c r="M51" s="263">
        <f ca="1">SUM(M50:M50)</f>
        <v>0</v>
      </c>
      <c r="N51" s="214" t="s">
        <v>214</v>
      </c>
      <c r="O51" s="487"/>
      <c r="P51" s="323"/>
    </row>
    <row r="52" spans="1:16" s="325" customFormat="1" ht="29.25" customHeight="1" thickTop="1">
      <c r="A52" s="171"/>
      <c r="B52" s="1185" t="s">
        <v>962</v>
      </c>
      <c r="C52" s="1186"/>
      <c r="D52" s="1186"/>
      <c r="E52" s="1186"/>
      <c r="F52" s="1186"/>
      <c r="G52" s="1186"/>
      <c r="H52" s="1186"/>
      <c r="I52" s="1186"/>
      <c r="J52" s="1186"/>
      <c r="K52" s="1186"/>
      <c r="L52" s="271" t="s">
        <v>659</v>
      </c>
      <c r="M52" s="272">
        <f ca="1">M49+M51</f>
        <v>0</v>
      </c>
      <c r="N52" s="273" t="s">
        <v>214</v>
      </c>
      <c r="O52" s="270" t="s">
        <v>661</v>
      </c>
      <c r="P52" s="323"/>
    </row>
    <row r="53" spans="1:16" ht="28.5">
      <c r="A53" s="123"/>
    </row>
  </sheetData>
  <sheetProtection algorithmName="SHA-512" hashValue="tnr+PvACuqW5x+4F9+WToltHW8OFntzfeEn2pgVbyXAc/m4uSUCPEkdMw8XcpadesD9grbiydY2QmeYZYVCIHQ==" saltValue="i4O/KFb+zZgOvlMKhZTnkA==" spinCount="100000" sheet="1" objects="1" scenarios="1" selectLockedCells="1"/>
  <mergeCells count="80">
    <mergeCell ref="B52:K52"/>
    <mergeCell ref="D47:G47"/>
    <mergeCell ref="I47:L47"/>
    <mergeCell ref="D48:K48"/>
    <mergeCell ref="C49:K49"/>
    <mergeCell ref="B50:B51"/>
    <mergeCell ref="C50:C51"/>
    <mergeCell ref="D50:H50"/>
    <mergeCell ref="I50:L50"/>
    <mergeCell ref="D51:K51"/>
    <mergeCell ref="C18:C48"/>
    <mergeCell ref="D18:G18"/>
    <mergeCell ref="I18:J18"/>
    <mergeCell ref="K18:L18"/>
    <mergeCell ref="B19:B49"/>
    <mergeCell ref="D19:D26"/>
    <mergeCell ref="D42:K42"/>
    <mergeCell ref="D43:G43"/>
    <mergeCell ref="O43:O46"/>
    <mergeCell ref="D44:G44"/>
    <mergeCell ref="D45:G45"/>
    <mergeCell ref="D46:H46"/>
    <mergeCell ref="O28:O30"/>
    <mergeCell ref="E29:F30"/>
    <mergeCell ref="G29:H29"/>
    <mergeCell ref="G30:H30"/>
    <mergeCell ref="D31:K31"/>
    <mergeCell ref="D32:D41"/>
    <mergeCell ref="E32:H32"/>
    <mergeCell ref="O32:O41"/>
    <mergeCell ref="E33:H33"/>
    <mergeCell ref="E34:H34"/>
    <mergeCell ref="E35:H35"/>
    <mergeCell ref="E36:H36"/>
    <mergeCell ref="E37:H37"/>
    <mergeCell ref="E38:E41"/>
    <mergeCell ref="F38:H38"/>
    <mergeCell ref="F39:H39"/>
    <mergeCell ref="F40:H40"/>
    <mergeCell ref="F41:H41"/>
    <mergeCell ref="O19:O26"/>
    <mergeCell ref="E20:H20"/>
    <mergeCell ref="E21:H21"/>
    <mergeCell ref="E22:H22"/>
    <mergeCell ref="E23:H23"/>
    <mergeCell ref="E24:H24"/>
    <mergeCell ref="E25:H25"/>
    <mergeCell ref="E26:H26"/>
    <mergeCell ref="E19:H19"/>
    <mergeCell ref="D27:K27"/>
    <mergeCell ref="D28:D30"/>
    <mergeCell ref="E28:H28"/>
    <mergeCell ref="G14:I14"/>
    <mergeCell ref="K14:L14"/>
    <mergeCell ref="G15:I15"/>
    <mergeCell ref="G16:I16"/>
    <mergeCell ref="K16:L16"/>
    <mergeCell ref="D17:K17"/>
    <mergeCell ref="B8:F8"/>
    <mergeCell ref="G8:H8"/>
    <mergeCell ref="B10:F10"/>
    <mergeCell ref="G10:N10"/>
    <mergeCell ref="B12:C17"/>
    <mergeCell ref="D12:J12"/>
    <mergeCell ref="K12:L12"/>
    <mergeCell ref="M12:N12"/>
    <mergeCell ref="D13:I13"/>
    <mergeCell ref="D14:F16"/>
    <mergeCell ref="K13:L13"/>
    <mergeCell ref="K15:L15"/>
    <mergeCell ref="M13:N13"/>
    <mergeCell ref="M14:N14"/>
    <mergeCell ref="M15:N15"/>
    <mergeCell ref="M16:N16"/>
    <mergeCell ref="B6:G6"/>
    <mergeCell ref="B1:O1"/>
    <mergeCell ref="B2:O2"/>
    <mergeCell ref="B3:O3"/>
    <mergeCell ref="B4:O4"/>
    <mergeCell ref="B5:O5"/>
  </mergeCells>
  <phoneticPr fontId="7"/>
  <conditionalFormatting sqref="A12:B12 D12 D14 A13:A17 A8:G8 K12:XFD12 A53:XFD1048576 A1:XFD7 D17:XFD17 A9:XFD9 I8:XFD8 D13:L13 G14:L16 O13:XFD16 A11:XFD11 A10:N10 P10:XFD10">
    <cfRule type="expression" dxfId="48" priority="13">
      <formula>_xlfn.ISFORMULA(A1)=TRUE</formula>
    </cfRule>
  </conditionalFormatting>
  <conditionalFormatting sqref="M13:M16">
    <cfRule type="expression" dxfId="47" priority="12">
      <formula>_xlfn.ISFORMULA(M13)=TRUE</formula>
    </cfRule>
  </conditionalFormatting>
  <conditionalFormatting sqref="O10">
    <cfRule type="expression" dxfId="46" priority="6">
      <formula>_xlfn.ISFORMULA(O10)=TRUE</formula>
    </cfRule>
  </conditionalFormatting>
  <conditionalFormatting sqref="M47">
    <cfRule type="containsBlanks" dxfId="45" priority="5">
      <formula>LEN(TRIM(M47))=0</formula>
    </cfRule>
  </conditionalFormatting>
  <conditionalFormatting sqref="Y45:XFD45 A50:D50 A51:B52 L52:XFD52 I50:XFD50 D51:XFD51 A47:XFD49 A18:XFD18 A46:D46 I46:J46 L46:XFD46 A43:J45 L43:XFD44 L45:W45 A27:XFD28 A19:D26 I19:XFD26 A31:XFD42 A29:F30 I29:XFD30">
    <cfRule type="expression" dxfId="44" priority="4">
      <formula>_xlfn.ISFORMULA(A18)=TRUE</formula>
    </cfRule>
  </conditionalFormatting>
  <conditionalFormatting sqref="K43:K46">
    <cfRule type="expression" dxfId="43" priority="3">
      <formula>_xlfn.ISFORMULA(K43)=TRUE</formula>
    </cfRule>
  </conditionalFormatting>
  <conditionalFormatting sqref="E19:H26">
    <cfRule type="expression" dxfId="42" priority="2">
      <formula>_xlfn.ISFORMULA(E19)=TRUE</formula>
    </cfRule>
  </conditionalFormatting>
  <conditionalFormatting sqref="G29:H30">
    <cfRule type="expression" dxfId="41" priority="1">
      <formula>_xlfn.ISFORMULA(G29)=TRUE</formula>
    </cfRule>
  </conditionalFormatting>
  <printOptions horizontalCentered="1"/>
  <pageMargins left="0.59055118110236227" right="0.39370078740157483" top="0.59055118110236227" bottom="0.35433070866141736" header="0.31496062992125984" footer="0.11811023622047245"/>
  <pageSetup paperSize="9" scale="50" orientation="portrait" r:id="rId1"/>
  <headerFooter scaleWithDoc="0">
    <oddFooter>&amp;R&amp;8R2超高層ZEH-M</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A8FF4-4B92-4F04-A00C-E3FD8D6E3423}">
  <sheetPr codeName="Sheet13"/>
  <dimension ref="A1:S53"/>
  <sheetViews>
    <sheetView showGridLines="0" view="pageBreakPreview" topLeftCell="A6" zoomScale="70" zoomScaleNormal="100" zoomScaleSheetLayoutView="70" workbookViewId="0">
      <selection activeCell="B10" sqref="B10:F10"/>
    </sheetView>
  </sheetViews>
  <sheetFormatPr defaultRowHeight="21"/>
  <cols>
    <col min="1" max="1" width="2.625" style="104" customWidth="1"/>
    <col min="2" max="4" width="4.625" style="243" customWidth="1"/>
    <col min="5" max="6" width="8.625" style="243" customWidth="1"/>
    <col min="7" max="7" width="15.625" style="243" customWidth="1"/>
    <col min="8" max="8" width="10.625" style="126" customWidth="1"/>
    <col min="9" max="9" width="15.625" style="62" customWidth="1"/>
    <col min="10" max="10" width="5.625" style="126" customWidth="1"/>
    <col min="11" max="11" width="10.625" style="243" customWidth="1"/>
    <col min="12" max="12" width="5.625" style="126" customWidth="1"/>
    <col min="13" max="13" width="15.625" style="62" customWidth="1"/>
    <col min="14" max="14" width="5.625" style="126" customWidth="1"/>
    <col min="15" max="15" width="48.625" style="125" customWidth="1"/>
    <col min="16" max="16" width="9.25" style="242" bestFit="1" customWidth="1"/>
    <col min="17" max="16384" width="9" style="243"/>
  </cols>
  <sheetData>
    <row r="1" spans="1:19" s="242" customFormat="1" hidden="1">
      <c r="A1" s="110"/>
      <c r="B1" s="1116" t="s">
        <v>293</v>
      </c>
      <c r="C1" s="1116"/>
      <c r="D1" s="1116"/>
      <c r="E1" s="1116"/>
      <c r="F1" s="1116"/>
      <c r="G1" s="1116"/>
      <c r="H1" s="1116"/>
      <c r="I1" s="1116"/>
      <c r="J1" s="1116"/>
      <c r="K1" s="1116"/>
      <c r="L1" s="1116"/>
      <c r="M1" s="1116"/>
      <c r="N1" s="1116"/>
      <c r="O1" s="1116"/>
    </row>
    <row r="2" spans="1:19" s="242" customFormat="1" hidden="1">
      <c r="A2" s="110"/>
      <c r="B2" s="1116" t="s">
        <v>294</v>
      </c>
      <c r="C2" s="1116"/>
      <c r="D2" s="1116"/>
      <c r="E2" s="1116"/>
      <c r="F2" s="1116"/>
      <c r="G2" s="1116"/>
      <c r="H2" s="1116"/>
      <c r="I2" s="1116"/>
      <c r="J2" s="1116"/>
      <c r="K2" s="1116"/>
      <c r="L2" s="1116"/>
      <c r="M2" s="1116"/>
      <c r="N2" s="1116"/>
      <c r="O2" s="1116"/>
    </row>
    <row r="3" spans="1:19" s="242" customFormat="1" hidden="1">
      <c r="A3" s="110"/>
      <c r="B3" s="1116" t="s">
        <v>295</v>
      </c>
      <c r="C3" s="1116"/>
      <c r="D3" s="1116"/>
      <c r="E3" s="1116"/>
      <c r="F3" s="1116"/>
      <c r="G3" s="1116"/>
      <c r="H3" s="1116"/>
      <c r="I3" s="1116"/>
      <c r="J3" s="1116"/>
      <c r="K3" s="1116"/>
      <c r="L3" s="1116"/>
      <c r="M3" s="1116"/>
      <c r="N3" s="1116"/>
      <c r="O3" s="1116"/>
    </row>
    <row r="4" spans="1:19" s="242" customFormat="1" hidden="1">
      <c r="A4" s="110"/>
      <c r="B4" s="1116" t="s">
        <v>296</v>
      </c>
      <c r="C4" s="1116"/>
      <c r="D4" s="1116"/>
      <c r="E4" s="1116"/>
      <c r="F4" s="1116"/>
      <c r="G4" s="1116"/>
      <c r="H4" s="1116"/>
      <c r="I4" s="1116"/>
      <c r="J4" s="1116"/>
      <c r="K4" s="1116"/>
      <c r="L4" s="1116"/>
      <c r="M4" s="1116"/>
      <c r="N4" s="1116"/>
      <c r="O4" s="1116"/>
    </row>
    <row r="5" spans="1:19" s="242" customFormat="1" hidden="1">
      <c r="A5" s="110"/>
      <c r="B5" s="1116" t="s">
        <v>297</v>
      </c>
      <c r="C5" s="1116"/>
      <c r="D5" s="1116"/>
      <c r="E5" s="1116"/>
      <c r="F5" s="1116"/>
      <c r="G5" s="1116"/>
      <c r="H5" s="1116"/>
      <c r="I5" s="1116"/>
      <c r="J5" s="1116"/>
      <c r="K5" s="1116"/>
      <c r="L5" s="1116"/>
      <c r="M5" s="1116"/>
      <c r="N5" s="1116"/>
      <c r="O5" s="1116"/>
    </row>
    <row r="6" spans="1:19">
      <c r="B6" s="1117" t="s">
        <v>786</v>
      </c>
      <c r="C6" s="1117"/>
      <c r="D6" s="1117"/>
      <c r="E6" s="1117"/>
      <c r="F6" s="1117"/>
      <c r="G6" s="1117"/>
    </row>
    <row r="7" spans="1:19" s="127" customFormat="1" ht="13.5">
      <c r="H7" s="128"/>
      <c r="I7" s="253"/>
      <c r="J7" s="128"/>
      <c r="L7" s="128"/>
      <c r="M7" s="253"/>
      <c r="N7" s="128"/>
      <c r="O7" s="130"/>
      <c r="P7" s="131"/>
    </row>
    <row r="8" spans="1:19" ht="30.75">
      <c r="A8" s="102"/>
      <c r="B8" s="874" t="s">
        <v>298</v>
      </c>
      <c r="C8" s="875"/>
      <c r="D8" s="875"/>
      <c r="E8" s="875"/>
      <c r="F8" s="840"/>
      <c r="G8" s="1261" t="s">
        <v>650</v>
      </c>
      <c r="H8" s="1262"/>
    </row>
    <row r="9" spans="1:19" s="127" customFormat="1" ht="13.5">
      <c r="B9" s="129"/>
      <c r="C9" s="129"/>
      <c r="D9" s="129"/>
      <c r="E9" s="129"/>
      <c r="H9" s="128"/>
      <c r="I9" s="253"/>
      <c r="J9" s="128"/>
      <c r="L9" s="128"/>
      <c r="M9" s="253"/>
      <c r="N9" s="128"/>
      <c r="O9" s="130"/>
      <c r="P9" s="131"/>
    </row>
    <row r="10" spans="1:19" ht="30.75">
      <c r="A10" s="102"/>
      <c r="B10" s="1230" t="s">
        <v>299</v>
      </c>
      <c r="C10" s="1231"/>
      <c r="D10" s="1231"/>
      <c r="E10" s="1231"/>
      <c r="F10" s="1232"/>
      <c r="G10" s="868" t="str">
        <f>'2.全体概要'!C7</f>
        <v>(例)　○○○○マンション</v>
      </c>
      <c r="H10" s="869"/>
      <c r="I10" s="869"/>
      <c r="J10" s="869"/>
      <c r="K10" s="869"/>
      <c r="L10" s="869"/>
      <c r="M10" s="869"/>
      <c r="N10" s="869"/>
      <c r="O10" s="82" t="str">
        <f>入力シート!H11</f>
        <v>超高層ＺＥＨ－Ｍ実証事業</v>
      </c>
      <c r="P10" s="132"/>
      <c r="Q10" s="108"/>
      <c r="R10" s="108"/>
      <c r="S10" s="108"/>
    </row>
    <row r="11" spans="1:19" s="127" customFormat="1" ht="13.5">
      <c r="H11" s="128"/>
      <c r="I11" s="253"/>
      <c r="J11" s="128"/>
      <c r="L11" s="128"/>
      <c r="M11" s="253"/>
      <c r="N11" s="128"/>
      <c r="O11" s="130"/>
      <c r="P11" s="131"/>
    </row>
    <row r="12" spans="1:19" ht="21" customHeight="1">
      <c r="B12" s="1179" t="s">
        <v>336</v>
      </c>
      <c r="C12" s="1180"/>
      <c r="D12" s="874" t="s">
        <v>300</v>
      </c>
      <c r="E12" s="875"/>
      <c r="F12" s="875"/>
      <c r="G12" s="875"/>
      <c r="H12" s="875"/>
      <c r="I12" s="875"/>
      <c r="J12" s="840"/>
      <c r="K12" s="874" t="s">
        <v>301</v>
      </c>
      <c r="L12" s="840"/>
      <c r="M12" s="875" t="s">
        <v>302</v>
      </c>
      <c r="N12" s="875"/>
      <c r="O12" s="139" t="s">
        <v>303</v>
      </c>
    </row>
    <row r="13" spans="1:19" ht="28.5" customHeight="1">
      <c r="A13" s="123"/>
      <c r="B13" s="1181"/>
      <c r="C13" s="1182"/>
      <c r="D13" s="1233" t="s">
        <v>850</v>
      </c>
      <c r="E13" s="1234"/>
      <c r="F13" s="1234"/>
      <c r="G13" s="1234"/>
      <c r="H13" s="1234"/>
      <c r="I13" s="1234"/>
      <c r="J13" s="134" t="s">
        <v>518</v>
      </c>
      <c r="K13" s="1228"/>
      <c r="L13" s="1229"/>
      <c r="M13" s="1265"/>
      <c r="N13" s="1266"/>
      <c r="O13" s="133" t="s">
        <v>525</v>
      </c>
    </row>
    <row r="14" spans="1:19" ht="28.5" customHeight="1">
      <c r="A14" s="123"/>
      <c r="B14" s="1181"/>
      <c r="C14" s="1182"/>
      <c r="D14" s="1235" t="s">
        <v>513</v>
      </c>
      <c r="E14" s="1236"/>
      <c r="F14" s="1237"/>
      <c r="G14" s="1190" t="s">
        <v>304</v>
      </c>
      <c r="H14" s="1190"/>
      <c r="I14" s="1190"/>
      <c r="J14" s="137" t="s">
        <v>519</v>
      </c>
      <c r="K14" s="1228"/>
      <c r="L14" s="1229"/>
      <c r="M14" s="1265"/>
      <c r="N14" s="1266"/>
      <c r="O14" s="217" t="s">
        <v>849</v>
      </c>
    </row>
    <row r="15" spans="1:19" ht="28.5">
      <c r="A15" s="123"/>
      <c r="B15" s="1181"/>
      <c r="C15" s="1182"/>
      <c r="D15" s="1238"/>
      <c r="E15" s="1239"/>
      <c r="F15" s="1240"/>
      <c r="G15" s="1246" t="s">
        <v>305</v>
      </c>
      <c r="H15" s="1247"/>
      <c r="I15" s="1247"/>
      <c r="J15" s="215" t="s">
        <v>520</v>
      </c>
      <c r="K15" s="1228"/>
      <c r="L15" s="1229"/>
      <c r="M15" s="1265"/>
      <c r="N15" s="1266"/>
      <c r="O15" s="216" t="s">
        <v>306</v>
      </c>
    </row>
    <row r="16" spans="1:19" ht="29.25" thickBot="1">
      <c r="A16" s="123"/>
      <c r="B16" s="1181"/>
      <c r="C16" s="1182"/>
      <c r="D16" s="1241"/>
      <c r="E16" s="1242"/>
      <c r="F16" s="1243"/>
      <c r="G16" s="1244" t="s">
        <v>658</v>
      </c>
      <c r="H16" s="1245"/>
      <c r="I16" s="1245"/>
      <c r="J16" s="213" t="s">
        <v>521</v>
      </c>
      <c r="K16" s="1263"/>
      <c r="L16" s="1264"/>
      <c r="M16" s="1267"/>
      <c r="N16" s="1268"/>
      <c r="O16" s="487"/>
    </row>
    <row r="17" spans="1:16" ht="29.25" thickTop="1">
      <c r="A17" s="123"/>
      <c r="B17" s="1183"/>
      <c r="C17" s="1184"/>
      <c r="D17" s="1193" t="s">
        <v>523</v>
      </c>
      <c r="E17" s="1194"/>
      <c r="F17" s="1194"/>
      <c r="G17" s="1194"/>
      <c r="H17" s="1194"/>
      <c r="I17" s="1194"/>
      <c r="J17" s="1194"/>
      <c r="K17" s="1194"/>
      <c r="L17" s="201" t="s">
        <v>624</v>
      </c>
      <c r="M17" s="264">
        <f>M13+M16</f>
        <v>0</v>
      </c>
      <c r="N17" s="241" t="s">
        <v>214</v>
      </c>
      <c r="O17" s="486" t="s">
        <v>625</v>
      </c>
    </row>
    <row r="18" spans="1:16" s="325" customFormat="1" ht="108" customHeight="1" thickBot="1">
      <c r="A18" s="123"/>
      <c r="B18" s="225" t="s">
        <v>652</v>
      </c>
      <c r="C18" s="1195" t="s">
        <v>307</v>
      </c>
      <c r="D18" s="1257" t="s">
        <v>308</v>
      </c>
      <c r="E18" s="1258"/>
      <c r="F18" s="1258"/>
      <c r="G18" s="1258"/>
      <c r="H18" s="491" t="s">
        <v>623</v>
      </c>
      <c r="I18" s="1221"/>
      <c r="J18" s="1222"/>
      <c r="K18" s="1221"/>
      <c r="L18" s="1222"/>
      <c r="M18" s="269">
        <f>SUMIF('6.住戸情報入力'!P:P,G8,'6.住戸情報入力'!O:O)</f>
        <v>0</v>
      </c>
      <c r="N18" s="136" t="s">
        <v>214</v>
      </c>
      <c r="O18" s="500" t="s">
        <v>794</v>
      </c>
      <c r="P18" s="323"/>
    </row>
    <row r="19" spans="1:16" s="325" customFormat="1" ht="28.5" customHeight="1" thickTop="1">
      <c r="A19" s="123"/>
      <c r="B19" s="1178" t="s">
        <v>309</v>
      </c>
      <c r="C19" s="1195"/>
      <c r="D19" s="1223" t="s">
        <v>310</v>
      </c>
      <c r="E19" s="1224" t="s">
        <v>897</v>
      </c>
      <c r="F19" s="1225"/>
      <c r="G19" s="1225"/>
      <c r="H19" s="1225"/>
      <c r="I19" s="501">
        <v>150000</v>
      </c>
      <c r="J19" s="502" t="s">
        <v>214</v>
      </c>
      <c r="K19" s="503">
        <f>SUMIFS('6.住戸情報入力'!R:R,'6.住戸情報入力'!Q:Q,E19,'6.住戸情報入力'!S:S,$G$8)+SUMIFS('6.住戸情報入力'!U:U,'6.住戸情報入力'!T:T,E19,'6.住戸情報入力'!V:V,$G$8)</f>
        <v>0</v>
      </c>
      <c r="L19" s="502" t="s">
        <v>311</v>
      </c>
      <c r="M19" s="504">
        <f t="shared" ref="M19:M26" si="0">I19*K19</f>
        <v>0</v>
      </c>
      <c r="N19" s="502" t="s">
        <v>214</v>
      </c>
      <c r="O19" s="1201" t="s">
        <v>793</v>
      </c>
      <c r="P19" s="323"/>
    </row>
    <row r="20" spans="1:16" s="325" customFormat="1" ht="28.5">
      <c r="A20" s="123"/>
      <c r="B20" s="1178"/>
      <c r="C20" s="1195"/>
      <c r="D20" s="1195"/>
      <c r="E20" s="1191" t="s">
        <v>884</v>
      </c>
      <c r="F20" s="1192"/>
      <c r="G20" s="1192"/>
      <c r="H20" s="1192"/>
      <c r="I20" s="255">
        <v>160000</v>
      </c>
      <c r="J20" s="142" t="s">
        <v>214</v>
      </c>
      <c r="K20" s="245">
        <f>SUMIFS('6.住戸情報入力'!R:R,'6.住戸情報入力'!Q:Q,E20,'6.住戸情報入力'!S:S,$G$8)+SUMIFS('6.住戸情報入力'!U:U,'6.住戸情報入力'!T:T,E20,'6.住戸情報入力'!V:V,$G$8)</f>
        <v>0</v>
      </c>
      <c r="L20" s="142" t="s">
        <v>311</v>
      </c>
      <c r="M20" s="262">
        <f t="shared" si="0"/>
        <v>0</v>
      </c>
      <c r="N20" s="142" t="s">
        <v>214</v>
      </c>
      <c r="O20" s="1202"/>
      <c r="P20" s="323"/>
    </row>
    <row r="21" spans="1:16" s="325" customFormat="1" ht="28.5">
      <c r="A21" s="123"/>
      <c r="B21" s="1178"/>
      <c r="C21" s="1195"/>
      <c r="D21" s="1195"/>
      <c r="E21" s="1191" t="s">
        <v>886</v>
      </c>
      <c r="F21" s="1192"/>
      <c r="G21" s="1192"/>
      <c r="H21" s="1192"/>
      <c r="I21" s="255">
        <v>170000</v>
      </c>
      <c r="J21" s="142" t="s">
        <v>214</v>
      </c>
      <c r="K21" s="245">
        <f>SUMIFS('6.住戸情報入力'!R:R,'6.住戸情報入力'!Q:Q,E21,'6.住戸情報入力'!S:S,$G$8)+SUMIFS('6.住戸情報入力'!U:U,'6.住戸情報入力'!T:T,E21,'6.住戸情報入力'!V:V,$G$8)</f>
        <v>0</v>
      </c>
      <c r="L21" s="142" t="s">
        <v>311</v>
      </c>
      <c r="M21" s="262">
        <f t="shared" si="0"/>
        <v>0</v>
      </c>
      <c r="N21" s="142" t="s">
        <v>214</v>
      </c>
      <c r="O21" s="1202"/>
      <c r="P21" s="323"/>
    </row>
    <row r="22" spans="1:16" s="325" customFormat="1" ht="28.5">
      <c r="A22" s="123"/>
      <c r="B22" s="1178"/>
      <c r="C22" s="1195"/>
      <c r="D22" s="1195"/>
      <c r="E22" s="1191" t="s">
        <v>888</v>
      </c>
      <c r="F22" s="1192"/>
      <c r="G22" s="1192"/>
      <c r="H22" s="1192"/>
      <c r="I22" s="255">
        <v>180000</v>
      </c>
      <c r="J22" s="142" t="s">
        <v>214</v>
      </c>
      <c r="K22" s="245">
        <f>SUMIFS('6.住戸情報入力'!R:R,'6.住戸情報入力'!Q:Q,E22,'6.住戸情報入力'!S:S,$G$8)+SUMIFS('6.住戸情報入力'!U:U,'6.住戸情報入力'!T:T,E22,'6.住戸情報入力'!V:V,$G$8)</f>
        <v>0</v>
      </c>
      <c r="L22" s="142" t="s">
        <v>311</v>
      </c>
      <c r="M22" s="262">
        <f t="shared" si="0"/>
        <v>0</v>
      </c>
      <c r="N22" s="142" t="s">
        <v>214</v>
      </c>
      <c r="O22" s="1202"/>
      <c r="P22" s="323"/>
    </row>
    <row r="23" spans="1:16" s="325" customFormat="1" ht="28.5">
      <c r="A23" s="123"/>
      <c r="B23" s="1178"/>
      <c r="C23" s="1195"/>
      <c r="D23" s="1195"/>
      <c r="E23" s="1191" t="s">
        <v>890</v>
      </c>
      <c r="F23" s="1192"/>
      <c r="G23" s="1192"/>
      <c r="H23" s="1192"/>
      <c r="I23" s="255">
        <v>190000</v>
      </c>
      <c r="J23" s="142" t="s">
        <v>214</v>
      </c>
      <c r="K23" s="245">
        <f>SUMIFS('6.住戸情報入力'!R:R,'6.住戸情報入力'!Q:Q,E23,'6.住戸情報入力'!S:S,$G$8)+SUMIFS('6.住戸情報入力'!U:U,'6.住戸情報入力'!T:T,E23,'6.住戸情報入力'!V:V,$G$8)</f>
        <v>0</v>
      </c>
      <c r="L23" s="142" t="s">
        <v>311</v>
      </c>
      <c r="M23" s="262">
        <f t="shared" si="0"/>
        <v>0</v>
      </c>
      <c r="N23" s="142" t="s">
        <v>214</v>
      </c>
      <c r="O23" s="1202"/>
      <c r="P23" s="323"/>
    </row>
    <row r="24" spans="1:16" s="325" customFormat="1" ht="28.5">
      <c r="A24" s="123"/>
      <c r="B24" s="1178"/>
      <c r="C24" s="1195"/>
      <c r="D24" s="1195"/>
      <c r="E24" s="1191" t="s">
        <v>892</v>
      </c>
      <c r="F24" s="1192"/>
      <c r="G24" s="1192"/>
      <c r="H24" s="1192"/>
      <c r="I24" s="255">
        <v>200000</v>
      </c>
      <c r="J24" s="142" t="s">
        <v>214</v>
      </c>
      <c r="K24" s="245">
        <f>SUMIFS('6.住戸情報入力'!R:R,'6.住戸情報入力'!Q:Q,E24,'6.住戸情報入力'!S:S,$G$8)+SUMIFS('6.住戸情報入力'!U:U,'6.住戸情報入力'!T:T,E24,'6.住戸情報入力'!V:V,$G$8)</f>
        <v>0</v>
      </c>
      <c r="L24" s="142" t="s">
        <v>311</v>
      </c>
      <c r="M24" s="262">
        <f t="shared" si="0"/>
        <v>0</v>
      </c>
      <c r="N24" s="142" t="s">
        <v>214</v>
      </c>
      <c r="O24" s="1202"/>
      <c r="P24" s="323"/>
    </row>
    <row r="25" spans="1:16" s="325" customFormat="1" ht="28.5">
      <c r="A25" s="123"/>
      <c r="B25" s="1178"/>
      <c r="C25" s="1195"/>
      <c r="D25" s="1195"/>
      <c r="E25" s="1191" t="s">
        <v>894</v>
      </c>
      <c r="F25" s="1192"/>
      <c r="G25" s="1192"/>
      <c r="H25" s="1192"/>
      <c r="I25" s="255">
        <v>220000</v>
      </c>
      <c r="J25" s="142" t="s">
        <v>214</v>
      </c>
      <c r="K25" s="245">
        <f>SUMIFS('6.住戸情報入力'!R:R,'6.住戸情報入力'!Q:Q,E25,'6.住戸情報入力'!S:S,$G$8)+SUMIFS('6.住戸情報入力'!U:U,'6.住戸情報入力'!T:T,E25,'6.住戸情報入力'!V:V,$G$8)</f>
        <v>0</v>
      </c>
      <c r="L25" s="142" t="s">
        <v>311</v>
      </c>
      <c r="M25" s="262">
        <f t="shared" si="0"/>
        <v>0</v>
      </c>
      <c r="N25" s="142" t="s">
        <v>214</v>
      </c>
      <c r="O25" s="1202"/>
      <c r="P25" s="323"/>
    </row>
    <row r="26" spans="1:16" s="325" customFormat="1" ht="29.25" thickBot="1">
      <c r="A26" s="123"/>
      <c r="B26" s="1178"/>
      <c r="C26" s="1195"/>
      <c r="D26" s="1196"/>
      <c r="E26" s="1226" t="s">
        <v>898</v>
      </c>
      <c r="F26" s="1227"/>
      <c r="G26" s="1227"/>
      <c r="H26" s="1227"/>
      <c r="I26" s="256">
        <v>240000</v>
      </c>
      <c r="J26" s="143" t="s">
        <v>214</v>
      </c>
      <c r="K26" s="248">
        <f>SUMIFS('6.住戸情報入力'!R:R,'6.住戸情報入力'!Q:Q,E26,'6.住戸情報入力'!S:S,$G$8)+SUMIFS('6.住戸情報入力'!U:U,'6.住戸情報入力'!T:T,E26,'6.住戸情報入力'!V:V,$G$8)</f>
        <v>0</v>
      </c>
      <c r="L26" s="143" t="s">
        <v>311</v>
      </c>
      <c r="M26" s="266">
        <f t="shared" si="0"/>
        <v>0</v>
      </c>
      <c r="N26" s="143" t="s">
        <v>214</v>
      </c>
      <c r="O26" s="1203"/>
      <c r="P26" s="323"/>
    </row>
    <row r="27" spans="1:16" s="325" customFormat="1" ht="29.25" thickTop="1">
      <c r="A27" s="123"/>
      <c r="B27" s="1178"/>
      <c r="C27" s="1195"/>
      <c r="D27" s="1193" t="s">
        <v>627</v>
      </c>
      <c r="E27" s="1194"/>
      <c r="F27" s="1194"/>
      <c r="G27" s="1194"/>
      <c r="H27" s="1194"/>
      <c r="I27" s="1194"/>
      <c r="J27" s="1194"/>
      <c r="K27" s="1194"/>
      <c r="L27" s="201" t="s">
        <v>569</v>
      </c>
      <c r="M27" s="264">
        <f>SUM(M19:M26)</f>
        <v>0</v>
      </c>
      <c r="N27" s="320" t="s">
        <v>214</v>
      </c>
      <c r="O27" s="488"/>
      <c r="P27" s="323"/>
    </row>
    <row r="28" spans="1:16" s="325" customFormat="1" ht="28.5" customHeight="1">
      <c r="A28" s="123"/>
      <c r="B28" s="1178"/>
      <c r="C28" s="1195"/>
      <c r="D28" s="1195" t="s">
        <v>312</v>
      </c>
      <c r="E28" s="1065" t="s">
        <v>313</v>
      </c>
      <c r="F28" s="1065"/>
      <c r="G28" s="1065"/>
      <c r="H28" s="1065"/>
      <c r="I28" s="257">
        <v>100000</v>
      </c>
      <c r="J28" s="87" t="s">
        <v>214</v>
      </c>
      <c r="K28" s="244">
        <f>COUNTIFS('6.住戸情報入力'!W:W,"床暖房",'6.住戸情報入力'!X:X,$G$8)</f>
        <v>0</v>
      </c>
      <c r="L28" s="87" t="s">
        <v>311</v>
      </c>
      <c r="M28" s="260">
        <f>I28*K28</f>
        <v>0</v>
      </c>
      <c r="N28" s="87" t="s">
        <v>214</v>
      </c>
      <c r="O28" s="1204" t="s">
        <v>793</v>
      </c>
      <c r="P28" s="323"/>
    </row>
    <row r="29" spans="1:16" s="325" customFormat="1" ht="28.5">
      <c r="A29" s="123"/>
      <c r="B29" s="1178"/>
      <c r="C29" s="1195"/>
      <c r="D29" s="1195"/>
      <c r="E29" s="1197" t="s">
        <v>314</v>
      </c>
      <c r="F29" s="1198"/>
      <c r="G29" s="1190" t="s">
        <v>899</v>
      </c>
      <c r="H29" s="1190"/>
      <c r="I29" s="254">
        <v>530000</v>
      </c>
      <c r="J29" s="138" t="s">
        <v>214</v>
      </c>
      <c r="K29" s="246">
        <f>COUNTIFS('6.住戸情報入力'!W:W,"エアコン*"&amp;G29,'6.住戸情報入力'!X:X,$G$8)</f>
        <v>0</v>
      </c>
      <c r="L29" s="138" t="s">
        <v>311</v>
      </c>
      <c r="M29" s="265">
        <f>I29*K29</f>
        <v>0</v>
      </c>
      <c r="N29" s="138" t="s">
        <v>214</v>
      </c>
      <c r="O29" s="1202"/>
      <c r="P29" s="323"/>
    </row>
    <row r="30" spans="1:16" s="325" customFormat="1" ht="29.25" thickBot="1">
      <c r="A30" s="123"/>
      <c r="B30" s="1178"/>
      <c r="C30" s="1195"/>
      <c r="D30" s="1196"/>
      <c r="E30" s="1199"/>
      <c r="F30" s="1200"/>
      <c r="G30" s="1227" t="s">
        <v>900</v>
      </c>
      <c r="H30" s="1227"/>
      <c r="I30" s="256">
        <v>460000</v>
      </c>
      <c r="J30" s="143" t="s">
        <v>214</v>
      </c>
      <c r="K30" s="248">
        <f>COUNTIFS('6.住戸情報入力'!W:W,"エアコン*"&amp;G30,'6.住戸情報入力'!X:X,$G$8)</f>
        <v>0</v>
      </c>
      <c r="L30" s="143" t="s">
        <v>311</v>
      </c>
      <c r="M30" s="266">
        <f>I30*K30</f>
        <v>0</v>
      </c>
      <c r="N30" s="143" t="s">
        <v>214</v>
      </c>
      <c r="O30" s="1203"/>
      <c r="P30" s="323"/>
    </row>
    <row r="31" spans="1:16" s="325" customFormat="1" ht="29.25" thickTop="1">
      <c r="A31" s="123"/>
      <c r="B31" s="1178"/>
      <c r="C31" s="1195"/>
      <c r="D31" s="1193" t="s">
        <v>627</v>
      </c>
      <c r="E31" s="1194"/>
      <c r="F31" s="1194"/>
      <c r="G31" s="1194"/>
      <c r="H31" s="1194"/>
      <c r="I31" s="1194"/>
      <c r="J31" s="1194"/>
      <c r="K31" s="1194"/>
      <c r="L31" s="201" t="s">
        <v>570</v>
      </c>
      <c r="M31" s="264">
        <f>SUM(M28:M30)</f>
        <v>0</v>
      </c>
      <c r="N31" s="320" t="s">
        <v>214</v>
      </c>
      <c r="O31" s="489"/>
      <c r="P31" s="323"/>
    </row>
    <row r="32" spans="1:16" s="325" customFormat="1" ht="28.5">
      <c r="A32" s="123"/>
      <c r="B32" s="1178"/>
      <c r="C32" s="1195"/>
      <c r="D32" s="1195" t="s">
        <v>315</v>
      </c>
      <c r="E32" s="1208" t="s">
        <v>657</v>
      </c>
      <c r="F32" s="1209"/>
      <c r="G32" s="1209"/>
      <c r="H32" s="1209"/>
      <c r="I32" s="254">
        <v>300000</v>
      </c>
      <c r="J32" s="138" t="s">
        <v>214</v>
      </c>
      <c r="K32" s="246">
        <f>COUNTIFS('6.住戸情報入力'!AA:AA,E32,'6.住戸情報入力'!AF:AF,$G$8)</f>
        <v>0</v>
      </c>
      <c r="L32" s="138" t="s">
        <v>311</v>
      </c>
      <c r="M32" s="265">
        <f t="shared" ref="M32:M41" si="1">I32*K32</f>
        <v>0</v>
      </c>
      <c r="N32" s="138" t="s">
        <v>214</v>
      </c>
      <c r="O32" s="1205" t="s">
        <v>793</v>
      </c>
      <c r="P32" s="323"/>
    </row>
    <row r="33" spans="1:16" s="325" customFormat="1" ht="28.5">
      <c r="A33" s="123"/>
      <c r="B33" s="1178"/>
      <c r="C33" s="1195"/>
      <c r="D33" s="1195"/>
      <c r="E33" s="1210" t="s">
        <v>656</v>
      </c>
      <c r="F33" s="1211"/>
      <c r="G33" s="1211"/>
      <c r="H33" s="1211"/>
      <c r="I33" s="255">
        <v>160000</v>
      </c>
      <c r="J33" s="142" t="s">
        <v>214</v>
      </c>
      <c r="K33" s="245">
        <f>COUNTIFS('6.住戸情報入力'!AA:AA,E33,'6.住戸情報入力'!AF:AF,$G$8)</f>
        <v>0</v>
      </c>
      <c r="L33" s="142" t="s">
        <v>311</v>
      </c>
      <c r="M33" s="262">
        <f t="shared" si="1"/>
        <v>0</v>
      </c>
      <c r="N33" s="142" t="s">
        <v>214</v>
      </c>
      <c r="O33" s="1206"/>
      <c r="P33" s="323"/>
    </row>
    <row r="34" spans="1:16" s="325" customFormat="1" ht="28.5">
      <c r="A34" s="123"/>
      <c r="B34" s="1178"/>
      <c r="C34" s="1195"/>
      <c r="D34" s="1195"/>
      <c r="E34" s="1210" t="s">
        <v>316</v>
      </c>
      <c r="F34" s="1211"/>
      <c r="G34" s="1211"/>
      <c r="H34" s="1211"/>
      <c r="I34" s="255">
        <v>400000</v>
      </c>
      <c r="J34" s="142" t="s">
        <v>214</v>
      </c>
      <c r="K34" s="245">
        <f>COUNTIFS('6.住戸情報入力'!AA:AA,E34,'6.住戸情報入力'!AF:AF,$G$8)</f>
        <v>0</v>
      </c>
      <c r="L34" s="142" t="s">
        <v>311</v>
      </c>
      <c r="M34" s="262">
        <f t="shared" si="1"/>
        <v>0</v>
      </c>
      <c r="N34" s="142" t="s">
        <v>214</v>
      </c>
      <c r="O34" s="1206"/>
      <c r="P34" s="323"/>
    </row>
    <row r="35" spans="1:16" s="325" customFormat="1" ht="28.5">
      <c r="A35" s="123"/>
      <c r="B35" s="1178"/>
      <c r="C35" s="1195"/>
      <c r="D35" s="1195"/>
      <c r="E35" s="1210" t="s">
        <v>540</v>
      </c>
      <c r="F35" s="1211"/>
      <c r="G35" s="1211"/>
      <c r="H35" s="1211"/>
      <c r="I35" s="255">
        <v>1000000</v>
      </c>
      <c r="J35" s="142" t="s">
        <v>214</v>
      </c>
      <c r="K35" s="245">
        <f>COUNTIFS('6.住戸情報入力'!AA:AA,E35,'6.住戸情報入力'!AF:AF,$G$8)</f>
        <v>0</v>
      </c>
      <c r="L35" s="142" t="s">
        <v>311</v>
      </c>
      <c r="M35" s="262">
        <f t="shared" si="1"/>
        <v>0</v>
      </c>
      <c r="N35" s="142" t="s">
        <v>214</v>
      </c>
      <c r="O35" s="1206"/>
      <c r="P35" s="323"/>
    </row>
    <row r="36" spans="1:16" s="325" customFormat="1" ht="28.5">
      <c r="A36" s="123"/>
      <c r="B36" s="1178"/>
      <c r="C36" s="1195"/>
      <c r="D36" s="1195"/>
      <c r="E36" s="1210" t="s">
        <v>813</v>
      </c>
      <c r="F36" s="1211"/>
      <c r="G36" s="1211"/>
      <c r="H36" s="1211"/>
      <c r="I36" s="255">
        <v>1230000</v>
      </c>
      <c r="J36" s="142" t="s">
        <v>214</v>
      </c>
      <c r="K36" s="245">
        <f>COUNTIFS('6.住戸情報入力'!AA:AA,E36,'6.住戸情報入力'!AF:AF,$G$8)</f>
        <v>0</v>
      </c>
      <c r="L36" s="142" t="s">
        <v>311</v>
      </c>
      <c r="M36" s="262">
        <f t="shared" si="1"/>
        <v>0</v>
      </c>
      <c r="N36" s="142" t="s">
        <v>214</v>
      </c>
      <c r="O36" s="1206"/>
      <c r="P36" s="323"/>
    </row>
    <row r="37" spans="1:16" s="325" customFormat="1" ht="28.5">
      <c r="A37" s="123"/>
      <c r="B37" s="1178"/>
      <c r="C37" s="1195"/>
      <c r="D37" s="1195"/>
      <c r="E37" s="1172" t="s">
        <v>541</v>
      </c>
      <c r="F37" s="1173"/>
      <c r="G37" s="1173"/>
      <c r="H37" s="1173"/>
      <c r="I37" s="258">
        <v>990000</v>
      </c>
      <c r="J37" s="144" t="s">
        <v>214</v>
      </c>
      <c r="K37" s="247">
        <f>COUNTIFS('6.住戸情報入力'!AA:AA,E37,'6.住戸情報入力'!AF:AF,$G$8)</f>
        <v>0</v>
      </c>
      <c r="L37" s="144" t="s">
        <v>311</v>
      </c>
      <c r="M37" s="267">
        <f t="shared" si="1"/>
        <v>0</v>
      </c>
      <c r="N37" s="144" t="s">
        <v>214</v>
      </c>
      <c r="O37" s="1206"/>
      <c r="P37" s="323"/>
    </row>
    <row r="38" spans="1:16" s="325" customFormat="1" ht="30.75">
      <c r="A38" s="102"/>
      <c r="B38" s="1178"/>
      <c r="C38" s="1195"/>
      <c r="D38" s="1195"/>
      <c r="E38" s="1220" t="s">
        <v>514</v>
      </c>
      <c r="F38" s="1218" t="s">
        <v>317</v>
      </c>
      <c r="G38" s="1219"/>
      <c r="H38" s="1219"/>
      <c r="I38" s="254">
        <v>250000</v>
      </c>
      <c r="J38" s="138" t="s">
        <v>214</v>
      </c>
      <c r="K38" s="246">
        <f>COUNTIFS('6.住戸情報入力'!AB:AB,"●",'6.住戸情報入力'!AF:AF,$G$8)</f>
        <v>0</v>
      </c>
      <c r="L38" s="138" t="s">
        <v>311</v>
      </c>
      <c r="M38" s="265">
        <f t="shared" si="1"/>
        <v>0</v>
      </c>
      <c r="N38" s="138" t="s">
        <v>214</v>
      </c>
      <c r="O38" s="1206"/>
      <c r="P38" s="323"/>
    </row>
    <row r="39" spans="1:16" s="325" customFormat="1" ht="30.75">
      <c r="A39" s="102"/>
      <c r="B39" s="1178"/>
      <c r="C39" s="1195"/>
      <c r="D39" s="1195"/>
      <c r="E39" s="1195"/>
      <c r="F39" s="1216" t="s">
        <v>318</v>
      </c>
      <c r="G39" s="1217"/>
      <c r="H39" s="1217"/>
      <c r="I39" s="255">
        <v>100000</v>
      </c>
      <c r="J39" s="142" t="s">
        <v>214</v>
      </c>
      <c r="K39" s="245">
        <f>COUNTIFS('6.住戸情報入力'!AC:AC,"●",'6.住戸情報入力'!AF:AF,$G$8)</f>
        <v>0</v>
      </c>
      <c r="L39" s="142" t="s">
        <v>311</v>
      </c>
      <c r="M39" s="262">
        <f t="shared" si="1"/>
        <v>0</v>
      </c>
      <c r="N39" s="142" t="s">
        <v>214</v>
      </c>
      <c r="O39" s="1206"/>
      <c r="P39" s="323"/>
    </row>
    <row r="40" spans="1:16" s="325" customFormat="1" ht="30.75">
      <c r="A40" s="102"/>
      <c r="B40" s="1178"/>
      <c r="C40" s="1195"/>
      <c r="D40" s="1195"/>
      <c r="E40" s="1195"/>
      <c r="F40" s="1214" t="s">
        <v>319</v>
      </c>
      <c r="G40" s="1215"/>
      <c r="H40" s="1215"/>
      <c r="I40" s="255">
        <v>120000</v>
      </c>
      <c r="J40" s="142" t="s">
        <v>214</v>
      </c>
      <c r="K40" s="245">
        <f>COUNTIFS('6.住戸情報入力'!AD:AD,"●",'6.住戸情報入力'!AF:AF,$G$8)</f>
        <v>0</v>
      </c>
      <c r="L40" s="142" t="s">
        <v>311</v>
      </c>
      <c r="M40" s="262">
        <f t="shared" si="1"/>
        <v>0</v>
      </c>
      <c r="N40" s="142" t="s">
        <v>214</v>
      </c>
      <c r="O40" s="1206"/>
      <c r="P40" s="323"/>
    </row>
    <row r="41" spans="1:16" s="325" customFormat="1" ht="31.5" thickBot="1">
      <c r="A41" s="102"/>
      <c r="B41" s="1178"/>
      <c r="C41" s="1195"/>
      <c r="D41" s="1196"/>
      <c r="E41" s="1196"/>
      <c r="F41" s="1212" t="s">
        <v>320</v>
      </c>
      <c r="G41" s="1213"/>
      <c r="H41" s="1213"/>
      <c r="I41" s="256">
        <v>60000</v>
      </c>
      <c r="J41" s="143" t="s">
        <v>214</v>
      </c>
      <c r="K41" s="248">
        <f>COUNTIFS('6.住戸情報入力'!AE:AE,"●",'6.住戸情報入力'!AF:AF,$G$8)</f>
        <v>0</v>
      </c>
      <c r="L41" s="143" t="s">
        <v>311</v>
      </c>
      <c r="M41" s="266">
        <f t="shared" si="1"/>
        <v>0</v>
      </c>
      <c r="N41" s="143" t="s">
        <v>214</v>
      </c>
      <c r="O41" s="1207"/>
      <c r="P41" s="323"/>
    </row>
    <row r="42" spans="1:16" s="325" customFormat="1" ht="29.25" thickTop="1">
      <c r="A42" s="123"/>
      <c r="B42" s="1178"/>
      <c r="C42" s="1195"/>
      <c r="D42" s="1193" t="s">
        <v>627</v>
      </c>
      <c r="E42" s="1194"/>
      <c r="F42" s="1194"/>
      <c r="G42" s="1194"/>
      <c r="H42" s="1194"/>
      <c r="I42" s="1194"/>
      <c r="J42" s="1194"/>
      <c r="K42" s="1194"/>
      <c r="L42" s="201" t="s">
        <v>571</v>
      </c>
      <c r="M42" s="264">
        <f>SUM(M32:M41)</f>
        <v>0</v>
      </c>
      <c r="N42" s="320" t="s">
        <v>214</v>
      </c>
      <c r="O42" s="489"/>
      <c r="P42" s="323"/>
    </row>
    <row r="43" spans="1:16" s="325" customFormat="1" ht="28.5">
      <c r="A43" s="123"/>
      <c r="B43" s="1178"/>
      <c r="C43" s="1195"/>
      <c r="D43" s="1064" t="s">
        <v>321</v>
      </c>
      <c r="E43" s="1065"/>
      <c r="F43" s="1065"/>
      <c r="G43" s="1065"/>
      <c r="H43" s="134"/>
      <c r="I43" s="257">
        <v>80000</v>
      </c>
      <c r="J43" s="87" t="s">
        <v>214</v>
      </c>
      <c r="K43" s="244">
        <f>COUNTIFS('6.住戸情報入力'!Y:Y,"ダクト*",'6.住戸情報入力'!Z:Z,$G$8)</f>
        <v>0</v>
      </c>
      <c r="L43" s="87" t="s">
        <v>311</v>
      </c>
      <c r="M43" s="260">
        <f>I43*K43</f>
        <v>0</v>
      </c>
      <c r="N43" s="87" t="s">
        <v>214</v>
      </c>
      <c r="O43" s="1175" t="s">
        <v>793</v>
      </c>
      <c r="P43" s="323"/>
    </row>
    <row r="44" spans="1:16" s="325" customFormat="1" ht="28.5">
      <c r="A44" s="123"/>
      <c r="B44" s="1178"/>
      <c r="C44" s="1195"/>
      <c r="D44" s="1064" t="s">
        <v>515</v>
      </c>
      <c r="E44" s="1065"/>
      <c r="F44" s="1065"/>
      <c r="G44" s="1065"/>
      <c r="H44" s="134"/>
      <c r="I44" s="257">
        <v>6000</v>
      </c>
      <c r="J44" s="87" t="s">
        <v>214</v>
      </c>
      <c r="K44" s="244">
        <f>SUMIF('6.住戸情報入力'!AH:AH,$G$8,'6.住戸情報入力'!AG:AG)</f>
        <v>0</v>
      </c>
      <c r="L44" s="87" t="s">
        <v>311</v>
      </c>
      <c r="M44" s="260">
        <f>I44*K44</f>
        <v>0</v>
      </c>
      <c r="N44" s="87" t="s">
        <v>214</v>
      </c>
      <c r="O44" s="1176"/>
      <c r="P44" s="323"/>
    </row>
    <row r="45" spans="1:16" s="325" customFormat="1" ht="28.5">
      <c r="A45" s="123"/>
      <c r="B45" s="1178"/>
      <c r="C45" s="1195"/>
      <c r="D45" s="1189" t="s">
        <v>322</v>
      </c>
      <c r="E45" s="1190"/>
      <c r="F45" s="1190"/>
      <c r="G45" s="1190"/>
      <c r="H45" s="137"/>
      <c r="I45" s="254">
        <v>100000</v>
      </c>
      <c r="J45" s="138" t="s">
        <v>214</v>
      </c>
      <c r="K45" s="246">
        <f>COUNTIFS('6.住戸情報入力'!AI:AI,"有り",'6.住戸情報入力'!AJ:AJ,$G$8)</f>
        <v>0</v>
      </c>
      <c r="L45" s="138" t="s">
        <v>311</v>
      </c>
      <c r="M45" s="265">
        <f>I45*K45</f>
        <v>0</v>
      </c>
      <c r="N45" s="138" t="s">
        <v>214</v>
      </c>
      <c r="O45" s="1176"/>
      <c r="P45" s="323"/>
    </row>
    <row r="46" spans="1:16" s="325" customFormat="1" ht="28.5">
      <c r="A46" s="123"/>
      <c r="B46" s="1178"/>
      <c r="C46" s="1195"/>
      <c r="D46" s="1172" t="s">
        <v>517</v>
      </c>
      <c r="E46" s="1173"/>
      <c r="F46" s="1173"/>
      <c r="G46" s="1173"/>
      <c r="H46" s="1174"/>
      <c r="I46" s="259">
        <v>115000</v>
      </c>
      <c r="J46" s="320" t="s">
        <v>214</v>
      </c>
      <c r="K46" s="249">
        <f>COUNTIFS('6.住戸情報入力'!AI:AI,"有り（*",'6.住戸情報入力'!AJ:AJ,$G$8)</f>
        <v>0</v>
      </c>
      <c r="L46" s="320" t="s">
        <v>311</v>
      </c>
      <c r="M46" s="264">
        <f>I46*K46</f>
        <v>0</v>
      </c>
      <c r="N46" s="320" t="s">
        <v>214</v>
      </c>
      <c r="O46" s="1177"/>
      <c r="P46" s="323"/>
    </row>
    <row r="47" spans="1:16" s="325" customFormat="1" ht="29.25" thickBot="1">
      <c r="A47" s="123"/>
      <c r="B47" s="1178"/>
      <c r="C47" s="1195"/>
      <c r="D47" s="1257" t="s">
        <v>516</v>
      </c>
      <c r="E47" s="1258"/>
      <c r="F47" s="1258"/>
      <c r="G47" s="1258"/>
      <c r="H47" s="491"/>
      <c r="I47" s="1252"/>
      <c r="J47" s="1253"/>
      <c r="K47" s="1253"/>
      <c r="L47" s="1254"/>
      <c r="M47" s="492">
        <f ca="1">OFFSET('9-1.費用明細書（専有部）'!$A$1,MATCH("合計",'9-1.費用明細書（専有部）'!B:B,0)-1,MATCH("事業年度　"&amp;G8&amp;"年目",'9-1.費用明細書（専有部）'!12:12,0)+6)</f>
        <v>0</v>
      </c>
      <c r="N47" s="136" t="s">
        <v>214</v>
      </c>
      <c r="O47" s="493"/>
      <c r="P47" s="323"/>
    </row>
    <row r="48" spans="1:16" s="325" customFormat="1" ht="30" thickTop="1" thickBot="1">
      <c r="A48" s="123"/>
      <c r="B48" s="1178"/>
      <c r="C48" s="1196"/>
      <c r="D48" s="1271" t="s">
        <v>627</v>
      </c>
      <c r="E48" s="1272"/>
      <c r="F48" s="1272"/>
      <c r="G48" s="1272"/>
      <c r="H48" s="1272"/>
      <c r="I48" s="1272"/>
      <c r="J48" s="1272"/>
      <c r="K48" s="1272"/>
      <c r="L48" s="505" t="s">
        <v>572</v>
      </c>
      <c r="M48" s="506">
        <f ca="1">SUM(M43:M47)</f>
        <v>0</v>
      </c>
      <c r="N48" s="507" t="s">
        <v>214</v>
      </c>
      <c r="O48" s="508"/>
      <c r="P48" s="323"/>
    </row>
    <row r="49" spans="1:16" s="325" customFormat="1" ht="29.25" thickTop="1">
      <c r="A49" s="123"/>
      <c r="B49" s="1178"/>
      <c r="C49" s="1255" t="s">
        <v>653</v>
      </c>
      <c r="D49" s="1256"/>
      <c r="E49" s="1256"/>
      <c r="F49" s="1256"/>
      <c r="G49" s="1256"/>
      <c r="H49" s="1256"/>
      <c r="I49" s="1256"/>
      <c r="J49" s="1256"/>
      <c r="K49" s="1256"/>
      <c r="L49" s="135" t="s">
        <v>573</v>
      </c>
      <c r="M49" s="264">
        <f ca="1">SUM(M18,M27,M31,M42,M48)</f>
        <v>0</v>
      </c>
      <c r="N49" s="320" t="s">
        <v>214</v>
      </c>
      <c r="O49" s="140" t="s">
        <v>660</v>
      </c>
      <c r="P49" s="323"/>
    </row>
    <row r="50" spans="1:16" s="325" customFormat="1" ht="29.25" thickBot="1">
      <c r="A50" s="123"/>
      <c r="B50" s="1187" t="s">
        <v>559</v>
      </c>
      <c r="C50" s="1249" t="s">
        <v>560</v>
      </c>
      <c r="D50" s="1251" t="s">
        <v>558</v>
      </c>
      <c r="E50" s="1251"/>
      <c r="F50" s="1251"/>
      <c r="G50" s="1251"/>
      <c r="H50" s="1251"/>
      <c r="I50" s="1252"/>
      <c r="J50" s="1253"/>
      <c r="K50" s="1253"/>
      <c r="L50" s="1254"/>
      <c r="M50" s="492">
        <f ca="1">OFFSET('9-2.費用明細書（共用部）'!$A$1,MATCH("合計",'9-2.費用明細書（共用部）'!B:B,0)-1,MATCH("事業年度　"&amp;G8&amp;"年目",'9-2.費用明細書（共用部）'!12:12,0)+6)</f>
        <v>0</v>
      </c>
      <c r="N50" s="136" t="s">
        <v>214</v>
      </c>
      <c r="O50" s="493"/>
      <c r="P50" s="323"/>
    </row>
    <row r="51" spans="1:16" s="325" customFormat="1" ht="30" thickTop="1" thickBot="1">
      <c r="A51" s="123"/>
      <c r="B51" s="1188"/>
      <c r="C51" s="1250"/>
      <c r="D51" s="1248" t="s">
        <v>524</v>
      </c>
      <c r="E51" s="1248"/>
      <c r="F51" s="1248"/>
      <c r="G51" s="1248"/>
      <c r="H51" s="1248"/>
      <c r="I51" s="1248"/>
      <c r="J51" s="1248"/>
      <c r="K51" s="1248"/>
      <c r="L51" s="494" t="s">
        <v>626</v>
      </c>
      <c r="M51" s="263">
        <f ca="1">SUM(M50:M50)</f>
        <v>0</v>
      </c>
      <c r="N51" s="214" t="s">
        <v>214</v>
      </c>
      <c r="O51" s="487"/>
      <c r="P51" s="323"/>
    </row>
    <row r="52" spans="1:16" s="325" customFormat="1" ht="29.25" customHeight="1" thickTop="1">
      <c r="A52" s="171"/>
      <c r="B52" s="1185" t="s">
        <v>962</v>
      </c>
      <c r="C52" s="1186"/>
      <c r="D52" s="1186"/>
      <c r="E52" s="1186"/>
      <c r="F52" s="1186"/>
      <c r="G52" s="1186"/>
      <c r="H52" s="1186"/>
      <c r="I52" s="1186"/>
      <c r="J52" s="1186"/>
      <c r="K52" s="1186"/>
      <c r="L52" s="271" t="s">
        <v>659</v>
      </c>
      <c r="M52" s="272">
        <f ca="1">M49+M51</f>
        <v>0</v>
      </c>
      <c r="N52" s="273" t="s">
        <v>214</v>
      </c>
      <c r="O52" s="270" t="s">
        <v>661</v>
      </c>
      <c r="P52" s="323"/>
    </row>
    <row r="53" spans="1:16" ht="28.5">
      <c r="A53" s="123"/>
    </row>
  </sheetData>
  <sheetProtection algorithmName="SHA-512" hashValue="0ahfVxLuP3ks3ch1jCCmmhHey13YZp3sQncmcrJJ6m1zDLanMiFHQv+vSgAJdrURUXjoPevi0kFzcmpgBM2POQ==" saltValue="RRT7w+JjqxaUWlxXM8nCMg==" spinCount="100000" sheet="1" objects="1" scenarios="1" selectLockedCells="1"/>
  <mergeCells count="80">
    <mergeCell ref="B52:K52"/>
    <mergeCell ref="D47:G47"/>
    <mergeCell ref="I47:L47"/>
    <mergeCell ref="D48:K48"/>
    <mergeCell ref="C49:K49"/>
    <mergeCell ref="B50:B51"/>
    <mergeCell ref="C50:C51"/>
    <mergeCell ref="D50:H50"/>
    <mergeCell ref="I50:L50"/>
    <mergeCell ref="D51:K51"/>
    <mergeCell ref="C18:C48"/>
    <mergeCell ref="D18:G18"/>
    <mergeCell ref="I18:J18"/>
    <mergeCell ref="K18:L18"/>
    <mergeCell ref="B19:B49"/>
    <mergeCell ref="D19:D26"/>
    <mergeCell ref="D42:K42"/>
    <mergeCell ref="D43:G43"/>
    <mergeCell ref="O43:O46"/>
    <mergeCell ref="D44:G44"/>
    <mergeCell ref="D45:G45"/>
    <mergeCell ref="D46:H46"/>
    <mergeCell ref="O28:O30"/>
    <mergeCell ref="E29:F30"/>
    <mergeCell ref="G29:H29"/>
    <mergeCell ref="G30:H30"/>
    <mergeCell ref="D31:K31"/>
    <mergeCell ref="D32:D41"/>
    <mergeCell ref="E32:H32"/>
    <mergeCell ref="O32:O41"/>
    <mergeCell ref="E33:H33"/>
    <mergeCell ref="E34:H34"/>
    <mergeCell ref="E35:H35"/>
    <mergeCell ref="E36:H36"/>
    <mergeCell ref="E37:H37"/>
    <mergeCell ref="E38:E41"/>
    <mergeCell ref="F38:H38"/>
    <mergeCell ref="F39:H39"/>
    <mergeCell ref="F40:H40"/>
    <mergeCell ref="F41:H41"/>
    <mergeCell ref="O19:O26"/>
    <mergeCell ref="E20:H20"/>
    <mergeCell ref="E21:H21"/>
    <mergeCell ref="E22:H22"/>
    <mergeCell ref="E23:H23"/>
    <mergeCell ref="E24:H24"/>
    <mergeCell ref="E25:H25"/>
    <mergeCell ref="E26:H26"/>
    <mergeCell ref="E19:H19"/>
    <mergeCell ref="D27:K27"/>
    <mergeCell ref="D28:D30"/>
    <mergeCell ref="E28:H28"/>
    <mergeCell ref="G14:I14"/>
    <mergeCell ref="K14:L14"/>
    <mergeCell ref="G15:I15"/>
    <mergeCell ref="G16:I16"/>
    <mergeCell ref="K16:L16"/>
    <mergeCell ref="D17:K17"/>
    <mergeCell ref="B8:F8"/>
    <mergeCell ref="G8:H8"/>
    <mergeCell ref="B10:F10"/>
    <mergeCell ref="G10:N10"/>
    <mergeCell ref="B12:C17"/>
    <mergeCell ref="D12:J12"/>
    <mergeCell ref="K12:L12"/>
    <mergeCell ref="M12:N12"/>
    <mergeCell ref="D13:I13"/>
    <mergeCell ref="D14:F16"/>
    <mergeCell ref="K13:L13"/>
    <mergeCell ref="K15:L15"/>
    <mergeCell ref="M13:N13"/>
    <mergeCell ref="M14:N14"/>
    <mergeCell ref="M15:N15"/>
    <mergeCell ref="M16:N16"/>
    <mergeCell ref="B6:G6"/>
    <mergeCell ref="B1:O1"/>
    <mergeCell ref="B2:O2"/>
    <mergeCell ref="B3:O3"/>
    <mergeCell ref="B4:O4"/>
    <mergeCell ref="B5:O5"/>
  </mergeCells>
  <phoneticPr fontId="7"/>
  <conditionalFormatting sqref="A12:B12 D12 D14 A13:A17 A8:G8 K12:XFD12 A53:XFD1048576 A1:XFD7 D17:XFD17 A9:XFD9 I8:XFD8 D13:L13 G14:L16 O13:XFD16 A11:XFD11 A10:N10 P10:XFD10">
    <cfRule type="expression" dxfId="40" priority="13">
      <formula>_xlfn.ISFORMULA(A1)=TRUE</formula>
    </cfRule>
  </conditionalFormatting>
  <conditionalFormatting sqref="M13:M16">
    <cfRule type="expression" dxfId="39" priority="12">
      <formula>_xlfn.ISFORMULA(M13)=TRUE</formula>
    </cfRule>
  </conditionalFormatting>
  <conditionalFormatting sqref="O10">
    <cfRule type="expression" dxfId="38" priority="6">
      <formula>_xlfn.ISFORMULA(O10)=TRUE</formula>
    </cfRule>
  </conditionalFormatting>
  <conditionalFormatting sqref="M47">
    <cfRule type="containsBlanks" dxfId="37" priority="5">
      <formula>LEN(TRIM(M47))=0</formula>
    </cfRule>
  </conditionalFormatting>
  <conditionalFormatting sqref="Y45:XFD45 A50:D50 A51:B52 L52:XFD52 I50:XFD50 D51:XFD51 A47:XFD49 A18:XFD18 A46:D46 I46:J46 L46:XFD46 A43:J45 L43:XFD44 L45:W45 A27:XFD28 A19:D26 I19:XFD26 A31:XFD42 A29:F30 I29:XFD30">
    <cfRule type="expression" dxfId="36" priority="4">
      <formula>_xlfn.ISFORMULA(A18)=TRUE</formula>
    </cfRule>
  </conditionalFormatting>
  <conditionalFormatting sqref="K43:K46">
    <cfRule type="expression" dxfId="35" priority="3">
      <formula>_xlfn.ISFORMULA(K43)=TRUE</formula>
    </cfRule>
  </conditionalFormatting>
  <conditionalFormatting sqref="E19:H26">
    <cfRule type="expression" dxfId="34" priority="2">
      <formula>_xlfn.ISFORMULA(E19)=TRUE</formula>
    </cfRule>
  </conditionalFormatting>
  <conditionalFormatting sqref="G29:H30">
    <cfRule type="expression" dxfId="33" priority="1">
      <formula>_xlfn.ISFORMULA(G29)=TRUE</formula>
    </cfRule>
  </conditionalFormatting>
  <printOptions horizontalCentered="1"/>
  <pageMargins left="0.59055118110236227" right="0.39370078740157483" top="0.59055118110236227" bottom="0.35433070866141736" header="0.31496062992125984" footer="0.11811023622047245"/>
  <pageSetup paperSize="9" scale="50" orientation="portrait" r:id="rId1"/>
  <headerFooter scaleWithDoc="0">
    <oddFooter>&amp;R&amp;8R2超高層ZEH-M</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2BF3B-17C7-4D4F-9940-3992BDCB231F}">
  <sheetPr codeName="Sheet14"/>
  <dimension ref="A1:S53"/>
  <sheetViews>
    <sheetView showGridLines="0" view="pageBreakPreview" topLeftCell="A6" zoomScale="70" zoomScaleNormal="100" zoomScaleSheetLayoutView="70" workbookViewId="0">
      <selection activeCell="B10" sqref="B10:F10"/>
    </sheetView>
  </sheetViews>
  <sheetFormatPr defaultRowHeight="21"/>
  <cols>
    <col min="1" max="1" width="2.625" style="104" customWidth="1"/>
    <col min="2" max="4" width="4.625" style="298" customWidth="1"/>
    <col min="5" max="6" width="8.625" style="298" customWidth="1"/>
    <col min="7" max="7" width="15.625" style="298" customWidth="1"/>
    <col min="8" max="8" width="10.625" style="126" customWidth="1"/>
    <col min="9" max="9" width="15.625" style="62" customWidth="1"/>
    <col min="10" max="10" width="5.625" style="126" customWidth="1"/>
    <col min="11" max="11" width="10.625" style="298" customWidth="1"/>
    <col min="12" max="12" width="5.625" style="126" customWidth="1"/>
    <col min="13" max="13" width="15.625" style="62" customWidth="1"/>
    <col min="14" max="14" width="5.625" style="126" customWidth="1"/>
    <col min="15" max="15" width="48.625" style="125" customWidth="1"/>
    <col min="16" max="16" width="9.25" style="297" bestFit="1" customWidth="1"/>
    <col min="17" max="16384" width="9" style="298"/>
  </cols>
  <sheetData>
    <row r="1" spans="1:19" s="297" customFormat="1" hidden="1">
      <c r="A1" s="110"/>
      <c r="B1" s="1116" t="s">
        <v>293</v>
      </c>
      <c r="C1" s="1116"/>
      <c r="D1" s="1116"/>
      <c r="E1" s="1116"/>
      <c r="F1" s="1116"/>
      <c r="G1" s="1116"/>
      <c r="H1" s="1116"/>
      <c r="I1" s="1116"/>
      <c r="J1" s="1116"/>
      <c r="K1" s="1116"/>
      <c r="L1" s="1116"/>
      <c r="M1" s="1116"/>
      <c r="N1" s="1116"/>
      <c r="O1" s="1116"/>
    </row>
    <row r="2" spans="1:19" s="297" customFormat="1" hidden="1">
      <c r="A2" s="110"/>
      <c r="B2" s="1116" t="s">
        <v>294</v>
      </c>
      <c r="C2" s="1116"/>
      <c r="D2" s="1116"/>
      <c r="E2" s="1116"/>
      <c r="F2" s="1116"/>
      <c r="G2" s="1116"/>
      <c r="H2" s="1116"/>
      <c r="I2" s="1116"/>
      <c r="J2" s="1116"/>
      <c r="K2" s="1116"/>
      <c r="L2" s="1116"/>
      <c r="M2" s="1116"/>
      <c r="N2" s="1116"/>
      <c r="O2" s="1116"/>
    </row>
    <row r="3" spans="1:19" s="297" customFormat="1" hidden="1">
      <c r="A3" s="110"/>
      <c r="B3" s="1116" t="s">
        <v>295</v>
      </c>
      <c r="C3" s="1116"/>
      <c r="D3" s="1116"/>
      <c r="E3" s="1116"/>
      <c r="F3" s="1116"/>
      <c r="G3" s="1116"/>
      <c r="H3" s="1116"/>
      <c r="I3" s="1116"/>
      <c r="J3" s="1116"/>
      <c r="K3" s="1116"/>
      <c r="L3" s="1116"/>
      <c r="M3" s="1116"/>
      <c r="N3" s="1116"/>
      <c r="O3" s="1116"/>
    </row>
    <row r="4" spans="1:19" s="297" customFormat="1" hidden="1">
      <c r="A4" s="110"/>
      <c r="B4" s="1116" t="s">
        <v>296</v>
      </c>
      <c r="C4" s="1116"/>
      <c r="D4" s="1116"/>
      <c r="E4" s="1116"/>
      <c r="F4" s="1116"/>
      <c r="G4" s="1116"/>
      <c r="H4" s="1116"/>
      <c r="I4" s="1116"/>
      <c r="J4" s="1116"/>
      <c r="K4" s="1116"/>
      <c r="L4" s="1116"/>
      <c r="M4" s="1116"/>
      <c r="N4" s="1116"/>
      <c r="O4" s="1116"/>
    </row>
    <row r="5" spans="1:19" s="297" customFormat="1" hidden="1">
      <c r="A5" s="110"/>
      <c r="B5" s="1116" t="s">
        <v>297</v>
      </c>
      <c r="C5" s="1116"/>
      <c r="D5" s="1116"/>
      <c r="E5" s="1116"/>
      <c r="F5" s="1116"/>
      <c r="G5" s="1116"/>
      <c r="H5" s="1116"/>
      <c r="I5" s="1116"/>
      <c r="J5" s="1116"/>
      <c r="K5" s="1116"/>
      <c r="L5" s="1116"/>
      <c r="M5" s="1116"/>
      <c r="N5" s="1116"/>
      <c r="O5" s="1116"/>
    </row>
    <row r="6" spans="1:19">
      <c r="B6" s="1117" t="s">
        <v>851</v>
      </c>
      <c r="C6" s="1117"/>
      <c r="D6" s="1117"/>
      <c r="E6" s="1117"/>
      <c r="F6" s="1117"/>
      <c r="G6" s="1117"/>
    </row>
    <row r="7" spans="1:19" s="127" customFormat="1" ht="13.5">
      <c r="H7" s="128"/>
      <c r="I7" s="253"/>
      <c r="J7" s="128"/>
      <c r="L7" s="128"/>
      <c r="M7" s="253"/>
      <c r="N7" s="128"/>
      <c r="O7" s="130"/>
      <c r="P7" s="131"/>
    </row>
    <row r="8" spans="1:19" ht="30.75">
      <c r="A8" s="102"/>
      <c r="B8" s="874" t="s">
        <v>298</v>
      </c>
      <c r="C8" s="875"/>
      <c r="D8" s="875"/>
      <c r="E8" s="875"/>
      <c r="F8" s="840"/>
      <c r="G8" s="1261" t="s">
        <v>683</v>
      </c>
      <c r="H8" s="1262"/>
    </row>
    <row r="9" spans="1:19" s="127" customFormat="1" ht="13.5">
      <c r="B9" s="129"/>
      <c r="C9" s="129"/>
      <c r="D9" s="129"/>
      <c r="E9" s="129"/>
      <c r="H9" s="128"/>
      <c r="I9" s="253"/>
      <c r="J9" s="128"/>
      <c r="L9" s="128"/>
      <c r="M9" s="253"/>
      <c r="N9" s="128"/>
      <c r="O9" s="130"/>
      <c r="P9" s="131"/>
    </row>
    <row r="10" spans="1:19" ht="30.75">
      <c r="A10" s="102"/>
      <c r="B10" s="1230" t="s">
        <v>299</v>
      </c>
      <c r="C10" s="1231"/>
      <c r="D10" s="1231"/>
      <c r="E10" s="1231"/>
      <c r="F10" s="1232"/>
      <c r="G10" s="868" t="str">
        <f>'2.全体概要'!C7</f>
        <v>(例)　○○○○マンション</v>
      </c>
      <c r="H10" s="869"/>
      <c r="I10" s="869"/>
      <c r="J10" s="869"/>
      <c r="K10" s="869"/>
      <c r="L10" s="869"/>
      <c r="M10" s="869"/>
      <c r="N10" s="869"/>
      <c r="O10" s="82" t="str">
        <f>入力シート!H11</f>
        <v>超高層ＺＥＨ－Ｍ実証事業</v>
      </c>
      <c r="P10" s="132"/>
      <c r="Q10" s="108"/>
      <c r="R10" s="108"/>
      <c r="S10" s="108"/>
    </row>
    <row r="11" spans="1:19" s="127" customFormat="1" ht="13.5">
      <c r="H11" s="128"/>
      <c r="I11" s="253"/>
      <c r="J11" s="128"/>
      <c r="L11" s="128"/>
      <c r="M11" s="253"/>
      <c r="N11" s="128"/>
      <c r="O11" s="130"/>
      <c r="P11" s="131"/>
    </row>
    <row r="12" spans="1:19" ht="21" customHeight="1">
      <c r="B12" s="1179" t="s">
        <v>336</v>
      </c>
      <c r="C12" s="1180"/>
      <c r="D12" s="874" t="s">
        <v>300</v>
      </c>
      <c r="E12" s="875"/>
      <c r="F12" s="875"/>
      <c r="G12" s="875"/>
      <c r="H12" s="875"/>
      <c r="I12" s="875"/>
      <c r="J12" s="840"/>
      <c r="K12" s="874" t="s">
        <v>301</v>
      </c>
      <c r="L12" s="840"/>
      <c r="M12" s="875" t="s">
        <v>302</v>
      </c>
      <c r="N12" s="875"/>
      <c r="O12" s="139" t="s">
        <v>303</v>
      </c>
    </row>
    <row r="13" spans="1:19" ht="28.5" customHeight="1">
      <c r="A13" s="123"/>
      <c r="B13" s="1181"/>
      <c r="C13" s="1182"/>
      <c r="D13" s="1233" t="s">
        <v>850</v>
      </c>
      <c r="E13" s="1234"/>
      <c r="F13" s="1234"/>
      <c r="G13" s="1234"/>
      <c r="H13" s="1234"/>
      <c r="I13" s="1234"/>
      <c r="J13" s="134" t="s">
        <v>518</v>
      </c>
      <c r="K13" s="1228"/>
      <c r="L13" s="1229"/>
      <c r="M13" s="1265"/>
      <c r="N13" s="1266"/>
      <c r="O13" s="133" t="s">
        <v>525</v>
      </c>
    </row>
    <row r="14" spans="1:19" ht="28.5" customHeight="1">
      <c r="A14" s="123"/>
      <c r="B14" s="1181"/>
      <c r="C14" s="1182"/>
      <c r="D14" s="1235" t="s">
        <v>513</v>
      </c>
      <c r="E14" s="1236"/>
      <c r="F14" s="1237"/>
      <c r="G14" s="1190" t="s">
        <v>304</v>
      </c>
      <c r="H14" s="1190"/>
      <c r="I14" s="1190"/>
      <c r="J14" s="137" t="s">
        <v>519</v>
      </c>
      <c r="K14" s="1228"/>
      <c r="L14" s="1229"/>
      <c r="M14" s="1265"/>
      <c r="N14" s="1266"/>
      <c r="O14" s="217" t="s">
        <v>849</v>
      </c>
    </row>
    <row r="15" spans="1:19" ht="28.5">
      <c r="A15" s="123"/>
      <c r="B15" s="1181"/>
      <c r="C15" s="1182"/>
      <c r="D15" s="1238"/>
      <c r="E15" s="1239"/>
      <c r="F15" s="1240"/>
      <c r="G15" s="1246" t="s">
        <v>305</v>
      </c>
      <c r="H15" s="1247"/>
      <c r="I15" s="1247"/>
      <c r="J15" s="215" t="s">
        <v>520</v>
      </c>
      <c r="K15" s="1228"/>
      <c r="L15" s="1229"/>
      <c r="M15" s="1265"/>
      <c r="N15" s="1266"/>
      <c r="O15" s="216" t="s">
        <v>306</v>
      </c>
    </row>
    <row r="16" spans="1:19" ht="29.25" thickBot="1">
      <c r="A16" s="123"/>
      <c r="B16" s="1181"/>
      <c r="C16" s="1182"/>
      <c r="D16" s="1241"/>
      <c r="E16" s="1242"/>
      <c r="F16" s="1243"/>
      <c r="G16" s="1244" t="s">
        <v>658</v>
      </c>
      <c r="H16" s="1245"/>
      <c r="I16" s="1245"/>
      <c r="J16" s="213" t="s">
        <v>521</v>
      </c>
      <c r="K16" s="1263"/>
      <c r="L16" s="1264"/>
      <c r="M16" s="1267"/>
      <c r="N16" s="1268"/>
      <c r="O16" s="487"/>
    </row>
    <row r="17" spans="1:16" ht="29.25" thickTop="1">
      <c r="A17" s="123"/>
      <c r="B17" s="1183"/>
      <c r="C17" s="1184"/>
      <c r="D17" s="1193" t="s">
        <v>523</v>
      </c>
      <c r="E17" s="1194"/>
      <c r="F17" s="1194"/>
      <c r="G17" s="1194"/>
      <c r="H17" s="1194"/>
      <c r="I17" s="1194"/>
      <c r="J17" s="1194"/>
      <c r="K17" s="1194"/>
      <c r="L17" s="201" t="s">
        <v>624</v>
      </c>
      <c r="M17" s="264">
        <f>M13+M16</f>
        <v>0</v>
      </c>
      <c r="N17" s="296" t="s">
        <v>214</v>
      </c>
      <c r="O17" s="486" t="s">
        <v>625</v>
      </c>
    </row>
    <row r="18" spans="1:16" s="325" customFormat="1" ht="108" customHeight="1" thickBot="1">
      <c r="A18" s="123"/>
      <c r="B18" s="225" t="s">
        <v>652</v>
      </c>
      <c r="C18" s="1195" t="s">
        <v>307</v>
      </c>
      <c r="D18" s="1257" t="s">
        <v>308</v>
      </c>
      <c r="E18" s="1258"/>
      <c r="F18" s="1258"/>
      <c r="G18" s="1258"/>
      <c r="H18" s="491" t="s">
        <v>623</v>
      </c>
      <c r="I18" s="1221"/>
      <c r="J18" s="1222"/>
      <c r="K18" s="1221"/>
      <c r="L18" s="1222"/>
      <c r="M18" s="269">
        <f>SUMIF('6.住戸情報入力'!P:P,G8,'6.住戸情報入力'!O:O)</f>
        <v>0</v>
      </c>
      <c r="N18" s="136" t="s">
        <v>214</v>
      </c>
      <c r="O18" s="500" t="s">
        <v>794</v>
      </c>
      <c r="P18" s="323"/>
    </row>
    <row r="19" spans="1:16" s="325" customFormat="1" ht="28.5" customHeight="1" thickTop="1">
      <c r="A19" s="123"/>
      <c r="B19" s="1178" t="s">
        <v>309</v>
      </c>
      <c r="C19" s="1195"/>
      <c r="D19" s="1223" t="s">
        <v>310</v>
      </c>
      <c r="E19" s="1224" t="s">
        <v>897</v>
      </c>
      <c r="F19" s="1225"/>
      <c r="G19" s="1225"/>
      <c r="H19" s="1225"/>
      <c r="I19" s="501">
        <v>150000</v>
      </c>
      <c r="J19" s="502" t="s">
        <v>214</v>
      </c>
      <c r="K19" s="503">
        <f>SUMIFS('6.住戸情報入力'!R:R,'6.住戸情報入力'!Q:Q,E19,'6.住戸情報入力'!S:S,$G$8)+SUMIFS('6.住戸情報入力'!U:U,'6.住戸情報入力'!T:T,E19,'6.住戸情報入力'!V:V,$G$8)</f>
        <v>0</v>
      </c>
      <c r="L19" s="502" t="s">
        <v>311</v>
      </c>
      <c r="M19" s="504">
        <f t="shared" ref="M19:M26" si="0">I19*K19</f>
        <v>0</v>
      </c>
      <c r="N19" s="502" t="s">
        <v>214</v>
      </c>
      <c r="O19" s="1201" t="s">
        <v>793</v>
      </c>
      <c r="P19" s="323"/>
    </row>
    <row r="20" spans="1:16" s="325" customFormat="1" ht="28.5">
      <c r="A20" s="123"/>
      <c r="B20" s="1178"/>
      <c r="C20" s="1195"/>
      <c r="D20" s="1195"/>
      <c r="E20" s="1191" t="s">
        <v>884</v>
      </c>
      <c r="F20" s="1192"/>
      <c r="G20" s="1192"/>
      <c r="H20" s="1192"/>
      <c r="I20" s="255">
        <v>160000</v>
      </c>
      <c r="J20" s="142" t="s">
        <v>214</v>
      </c>
      <c r="K20" s="245">
        <f>SUMIFS('6.住戸情報入力'!R:R,'6.住戸情報入力'!Q:Q,E20,'6.住戸情報入力'!S:S,$G$8)+SUMIFS('6.住戸情報入力'!U:U,'6.住戸情報入力'!T:T,E20,'6.住戸情報入力'!V:V,$G$8)</f>
        <v>0</v>
      </c>
      <c r="L20" s="142" t="s">
        <v>311</v>
      </c>
      <c r="M20" s="262">
        <f t="shared" si="0"/>
        <v>0</v>
      </c>
      <c r="N20" s="142" t="s">
        <v>214</v>
      </c>
      <c r="O20" s="1202"/>
      <c r="P20" s="323"/>
    </row>
    <row r="21" spans="1:16" s="325" customFormat="1" ht="28.5">
      <c r="A21" s="123"/>
      <c r="B21" s="1178"/>
      <c r="C21" s="1195"/>
      <c r="D21" s="1195"/>
      <c r="E21" s="1191" t="s">
        <v>886</v>
      </c>
      <c r="F21" s="1192"/>
      <c r="G21" s="1192"/>
      <c r="H21" s="1192"/>
      <c r="I21" s="255">
        <v>170000</v>
      </c>
      <c r="J21" s="142" t="s">
        <v>214</v>
      </c>
      <c r="K21" s="245">
        <f>SUMIFS('6.住戸情報入力'!R:R,'6.住戸情報入力'!Q:Q,E21,'6.住戸情報入力'!S:S,$G$8)+SUMIFS('6.住戸情報入力'!U:U,'6.住戸情報入力'!T:T,E21,'6.住戸情報入力'!V:V,$G$8)</f>
        <v>0</v>
      </c>
      <c r="L21" s="142" t="s">
        <v>311</v>
      </c>
      <c r="M21" s="262">
        <f t="shared" si="0"/>
        <v>0</v>
      </c>
      <c r="N21" s="142" t="s">
        <v>214</v>
      </c>
      <c r="O21" s="1202"/>
      <c r="P21" s="323"/>
    </row>
    <row r="22" spans="1:16" s="325" customFormat="1" ht="28.5">
      <c r="A22" s="123"/>
      <c r="B22" s="1178"/>
      <c r="C22" s="1195"/>
      <c r="D22" s="1195"/>
      <c r="E22" s="1191" t="s">
        <v>888</v>
      </c>
      <c r="F22" s="1192"/>
      <c r="G22" s="1192"/>
      <c r="H22" s="1192"/>
      <c r="I22" s="255">
        <v>180000</v>
      </c>
      <c r="J22" s="142" t="s">
        <v>214</v>
      </c>
      <c r="K22" s="245">
        <f>SUMIFS('6.住戸情報入力'!R:R,'6.住戸情報入力'!Q:Q,E22,'6.住戸情報入力'!S:S,$G$8)+SUMIFS('6.住戸情報入力'!U:U,'6.住戸情報入力'!T:T,E22,'6.住戸情報入力'!V:V,$G$8)</f>
        <v>0</v>
      </c>
      <c r="L22" s="142" t="s">
        <v>311</v>
      </c>
      <c r="M22" s="262">
        <f t="shared" si="0"/>
        <v>0</v>
      </c>
      <c r="N22" s="142" t="s">
        <v>214</v>
      </c>
      <c r="O22" s="1202"/>
      <c r="P22" s="323"/>
    </row>
    <row r="23" spans="1:16" s="325" customFormat="1" ht="28.5">
      <c r="A23" s="123"/>
      <c r="B23" s="1178"/>
      <c r="C23" s="1195"/>
      <c r="D23" s="1195"/>
      <c r="E23" s="1191" t="s">
        <v>890</v>
      </c>
      <c r="F23" s="1192"/>
      <c r="G23" s="1192"/>
      <c r="H23" s="1192"/>
      <c r="I23" s="255">
        <v>190000</v>
      </c>
      <c r="J23" s="142" t="s">
        <v>214</v>
      </c>
      <c r="K23" s="245">
        <f>SUMIFS('6.住戸情報入力'!R:R,'6.住戸情報入力'!Q:Q,E23,'6.住戸情報入力'!S:S,$G$8)+SUMIFS('6.住戸情報入力'!U:U,'6.住戸情報入力'!T:T,E23,'6.住戸情報入力'!V:V,$G$8)</f>
        <v>0</v>
      </c>
      <c r="L23" s="142" t="s">
        <v>311</v>
      </c>
      <c r="M23" s="262">
        <f t="shared" si="0"/>
        <v>0</v>
      </c>
      <c r="N23" s="142" t="s">
        <v>214</v>
      </c>
      <c r="O23" s="1202"/>
      <c r="P23" s="323"/>
    </row>
    <row r="24" spans="1:16" s="325" customFormat="1" ht="28.5">
      <c r="A24" s="123"/>
      <c r="B24" s="1178"/>
      <c r="C24" s="1195"/>
      <c r="D24" s="1195"/>
      <c r="E24" s="1191" t="s">
        <v>892</v>
      </c>
      <c r="F24" s="1192"/>
      <c r="G24" s="1192"/>
      <c r="H24" s="1192"/>
      <c r="I24" s="255">
        <v>200000</v>
      </c>
      <c r="J24" s="142" t="s">
        <v>214</v>
      </c>
      <c r="K24" s="245">
        <f>SUMIFS('6.住戸情報入力'!R:R,'6.住戸情報入力'!Q:Q,E24,'6.住戸情報入力'!S:S,$G$8)+SUMIFS('6.住戸情報入力'!U:U,'6.住戸情報入力'!T:T,E24,'6.住戸情報入力'!V:V,$G$8)</f>
        <v>0</v>
      </c>
      <c r="L24" s="142" t="s">
        <v>311</v>
      </c>
      <c r="M24" s="262">
        <f t="shared" si="0"/>
        <v>0</v>
      </c>
      <c r="N24" s="142" t="s">
        <v>214</v>
      </c>
      <c r="O24" s="1202"/>
      <c r="P24" s="323"/>
    </row>
    <row r="25" spans="1:16" s="325" customFormat="1" ht="28.5">
      <c r="A25" s="123"/>
      <c r="B25" s="1178"/>
      <c r="C25" s="1195"/>
      <c r="D25" s="1195"/>
      <c r="E25" s="1191" t="s">
        <v>894</v>
      </c>
      <c r="F25" s="1192"/>
      <c r="G25" s="1192"/>
      <c r="H25" s="1192"/>
      <c r="I25" s="255">
        <v>220000</v>
      </c>
      <c r="J25" s="142" t="s">
        <v>214</v>
      </c>
      <c r="K25" s="245">
        <f>SUMIFS('6.住戸情報入力'!R:R,'6.住戸情報入力'!Q:Q,E25,'6.住戸情報入力'!S:S,$G$8)+SUMIFS('6.住戸情報入力'!U:U,'6.住戸情報入力'!T:T,E25,'6.住戸情報入力'!V:V,$G$8)</f>
        <v>0</v>
      </c>
      <c r="L25" s="142" t="s">
        <v>311</v>
      </c>
      <c r="M25" s="262">
        <f t="shared" si="0"/>
        <v>0</v>
      </c>
      <c r="N25" s="142" t="s">
        <v>214</v>
      </c>
      <c r="O25" s="1202"/>
      <c r="P25" s="323"/>
    </row>
    <row r="26" spans="1:16" s="325" customFormat="1" ht="29.25" thickBot="1">
      <c r="A26" s="123"/>
      <c r="B26" s="1178"/>
      <c r="C26" s="1195"/>
      <c r="D26" s="1196"/>
      <c r="E26" s="1226" t="s">
        <v>898</v>
      </c>
      <c r="F26" s="1227"/>
      <c r="G26" s="1227"/>
      <c r="H26" s="1227"/>
      <c r="I26" s="256">
        <v>240000</v>
      </c>
      <c r="J26" s="143" t="s">
        <v>214</v>
      </c>
      <c r="K26" s="248">
        <f>SUMIFS('6.住戸情報入力'!R:R,'6.住戸情報入力'!Q:Q,E26,'6.住戸情報入力'!S:S,$G$8)+SUMIFS('6.住戸情報入力'!U:U,'6.住戸情報入力'!T:T,E26,'6.住戸情報入力'!V:V,$G$8)</f>
        <v>0</v>
      </c>
      <c r="L26" s="143" t="s">
        <v>311</v>
      </c>
      <c r="M26" s="266">
        <f t="shared" si="0"/>
        <v>0</v>
      </c>
      <c r="N26" s="143" t="s">
        <v>214</v>
      </c>
      <c r="O26" s="1203"/>
      <c r="P26" s="323"/>
    </row>
    <row r="27" spans="1:16" s="325" customFormat="1" ht="29.25" thickTop="1">
      <c r="A27" s="123"/>
      <c r="B27" s="1178"/>
      <c r="C27" s="1195"/>
      <c r="D27" s="1193" t="s">
        <v>627</v>
      </c>
      <c r="E27" s="1194"/>
      <c r="F27" s="1194"/>
      <c r="G27" s="1194"/>
      <c r="H27" s="1194"/>
      <c r="I27" s="1194"/>
      <c r="J27" s="1194"/>
      <c r="K27" s="1194"/>
      <c r="L27" s="201" t="s">
        <v>569</v>
      </c>
      <c r="M27" s="264">
        <f>SUM(M19:M26)</f>
        <v>0</v>
      </c>
      <c r="N27" s="320" t="s">
        <v>214</v>
      </c>
      <c r="O27" s="488"/>
      <c r="P27" s="323"/>
    </row>
    <row r="28" spans="1:16" s="325" customFormat="1" ht="28.5" customHeight="1">
      <c r="A28" s="123"/>
      <c r="B28" s="1178"/>
      <c r="C28" s="1195"/>
      <c r="D28" s="1195" t="s">
        <v>312</v>
      </c>
      <c r="E28" s="1065" t="s">
        <v>313</v>
      </c>
      <c r="F28" s="1065"/>
      <c r="G28" s="1065"/>
      <c r="H28" s="1065"/>
      <c r="I28" s="257">
        <v>100000</v>
      </c>
      <c r="J28" s="87" t="s">
        <v>214</v>
      </c>
      <c r="K28" s="244">
        <f>COUNTIFS('6.住戸情報入力'!W:W,"床暖房",'6.住戸情報入力'!X:X,$G$8)</f>
        <v>0</v>
      </c>
      <c r="L28" s="87" t="s">
        <v>311</v>
      </c>
      <c r="M28" s="260">
        <f>I28*K28</f>
        <v>0</v>
      </c>
      <c r="N28" s="87" t="s">
        <v>214</v>
      </c>
      <c r="O28" s="1204" t="s">
        <v>793</v>
      </c>
      <c r="P28" s="323"/>
    </row>
    <row r="29" spans="1:16" s="325" customFormat="1" ht="28.5">
      <c r="A29" s="123"/>
      <c r="B29" s="1178"/>
      <c r="C29" s="1195"/>
      <c r="D29" s="1195"/>
      <c r="E29" s="1197" t="s">
        <v>314</v>
      </c>
      <c r="F29" s="1198"/>
      <c r="G29" s="1190" t="s">
        <v>899</v>
      </c>
      <c r="H29" s="1190"/>
      <c r="I29" s="254">
        <v>530000</v>
      </c>
      <c r="J29" s="138" t="s">
        <v>214</v>
      </c>
      <c r="K29" s="246">
        <f>COUNTIFS('6.住戸情報入力'!W:W,"エアコン*"&amp;G29,'6.住戸情報入力'!X:X,$G$8)</f>
        <v>0</v>
      </c>
      <c r="L29" s="138" t="s">
        <v>311</v>
      </c>
      <c r="M29" s="265">
        <f>I29*K29</f>
        <v>0</v>
      </c>
      <c r="N29" s="138" t="s">
        <v>214</v>
      </c>
      <c r="O29" s="1202"/>
      <c r="P29" s="323"/>
    </row>
    <row r="30" spans="1:16" s="325" customFormat="1" ht="29.25" thickBot="1">
      <c r="A30" s="123"/>
      <c r="B30" s="1178"/>
      <c r="C30" s="1195"/>
      <c r="D30" s="1196"/>
      <c r="E30" s="1199"/>
      <c r="F30" s="1200"/>
      <c r="G30" s="1227" t="s">
        <v>900</v>
      </c>
      <c r="H30" s="1227"/>
      <c r="I30" s="256">
        <v>460000</v>
      </c>
      <c r="J30" s="143" t="s">
        <v>214</v>
      </c>
      <c r="K30" s="248">
        <f>COUNTIFS('6.住戸情報入力'!W:W,"エアコン*"&amp;G30,'6.住戸情報入力'!X:X,$G$8)</f>
        <v>0</v>
      </c>
      <c r="L30" s="143" t="s">
        <v>311</v>
      </c>
      <c r="M30" s="266">
        <f>I30*K30</f>
        <v>0</v>
      </c>
      <c r="N30" s="143" t="s">
        <v>214</v>
      </c>
      <c r="O30" s="1203"/>
      <c r="P30" s="323"/>
    </row>
    <row r="31" spans="1:16" s="325" customFormat="1" ht="29.25" thickTop="1">
      <c r="A31" s="123"/>
      <c r="B31" s="1178"/>
      <c r="C31" s="1195"/>
      <c r="D31" s="1193" t="s">
        <v>627</v>
      </c>
      <c r="E31" s="1194"/>
      <c r="F31" s="1194"/>
      <c r="G31" s="1194"/>
      <c r="H31" s="1194"/>
      <c r="I31" s="1194"/>
      <c r="J31" s="1194"/>
      <c r="K31" s="1194"/>
      <c r="L31" s="201" t="s">
        <v>570</v>
      </c>
      <c r="M31" s="264">
        <f>SUM(M28:M30)</f>
        <v>0</v>
      </c>
      <c r="N31" s="320" t="s">
        <v>214</v>
      </c>
      <c r="O31" s="489"/>
      <c r="P31" s="323"/>
    </row>
    <row r="32" spans="1:16" s="325" customFormat="1" ht="28.5">
      <c r="A32" s="123"/>
      <c r="B32" s="1178"/>
      <c r="C32" s="1195"/>
      <c r="D32" s="1195" t="s">
        <v>315</v>
      </c>
      <c r="E32" s="1208" t="s">
        <v>657</v>
      </c>
      <c r="F32" s="1209"/>
      <c r="G32" s="1209"/>
      <c r="H32" s="1209"/>
      <c r="I32" s="254">
        <v>300000</v>
      </c>
      <c r="J32" s="138" t="s">
        <v>214</v>
      </c>
      <c r="K32" s="246">
        <f>COUNTIFS('6.住戸情報入力'!AA:AA,E32,'6.住戸情報入力'!AF:AF,$G$8)</f>
        <v>0</v>
      </c>
      <c r="L32" s="138" t="s">
        <v>311</v>
      </c>
      <c r="M32" s="265">
        <f t="shared" ref="M32:M41" si="1">I32*K32</f>
        <v>0</v>
      </c>
      <c r="N32" s="138" t="s">
        <v>214</v>
      </c>
      <c r="O32" s="1205" t="s">
        <v>793</v>
      </c>
      <c r="P32" s="323"/>
    </row>
    <row r="33" spans="1:16" s="325" customFormat="1" ht="28.5">
      <c r="A33" s="123"/>
      <c r="B33" s="1178"/>
      <c r="C33" s="1195"/>
      <c r="D33" s="1195"/>
      <c r="E33" s="1210" t="s">
        <v>656</v>
      </c>
      <c r="F33" s="1211"/>
      <c r="G33" s="1211"/>
      <c r="H33" s="1211"/>
      <c r="I33" s="255">
        <v>160000</v>
      </c>
      <c r="J33" s="142" t="s">
        <v>214</v>
      </c>
      <c r="K33" s="245">
        <f>COUNTIFS('6.住戸情報入力'!AA:AA,E33,'6.住戸情報入力'!AF:AF,$G$8)</f>
        <v>0</v>
      </c>
      <c r="L33" s="142" t="s">
        <v>311</v>
      </c>
      <c r="M33" s="262">
        <f t="shared" si="1"/>
        <v>0</v>
      </c>
      <c r="N33" s="142" t="s">
        <v>214</v>
      </c>
      <c r="O33" s="1206"/>
      <c r="P33" s="323"/>
    </row>
    <row r="34" spans="1:16" s="325" customFormat="1" ht="28.5">
      <c r="A34" s="123"/>
      <c r="B34" s="1178"/>
      <c r="C34" s="1195"/>
      <c r="D34" s="1195"/>
      <c r="E34" s="1210" t="s">
        <v>316</v>
      </c>
      <c r="F34" s="1211"/>
      <c r="G34" s="1211"/>
      <c r="H34" s="1211"/>
      <c r="I34" s="255">
        <v>400000</v>
      </c>
      <c r="J34" s="142" t="s">
        <v>214</v>
      </c>
      <c r="K34" s="245">
        <f>COUNTIFS('6.住戸情報入力'!AA:AA,E34,'6.住戸情報入力'!AF:AF,$G$8)</f>
        <v>0</v>
      </c>
      <c r="L34" s="142" t="s">
        <v>311</v>
      </c>
      <c r="M34" s="262">
        <f t="shared" si="1"/>
        <v>0</v>
      </c>
      <c r="N34" s="142" t="s">
        <v>214</v>
      </c>
      <c r="O34" s="1206"/>
      <c r="P34" s="323"/>
    </row>
    <row r="35" spans="1:16" s="325" customFormat="1" ht="28.5">
      <c r="A35" s="123"/>
      <c r="B35" s="1178"/>
      <c r="C35" s="1195"/>
      <c r="D35" s="1195"/>
      <c r="E35" s="1210" t="s">
        <v>540</v>
      </c>
      <c r="F35" s="1211"/>
      <c r="G35" s="1211"/>
      <c r="H35" s="1211"/>
      <c r="I35" s="255">
        <v>1000000</v>
      </c>
      <c r="J35" s="142" t="s">
        <v>214</v>
      </c>
      <c r="K35" s="245">
        <f>COUNTIFS('6.住戸情報入力'!AA:AA,E35,'6.住戸情報入力'!AF:AF,$G$8)</f>
        <v>0</v>
      </c>
      <c r="L35" s="142" t="s">
        <v>311</v>
      </c>
      <c r="M35" s="262">
        <f t="shared" si="1"/>
        <v>0</v>
      </c>
      <c r="N35" s="142" t="s">
        <v>214</v>
      </c>
      <c r="O35" s="1206"/>
      <c r="P35" s="323"/>
    </row>
    <row r="36" spans="1:16" s="325" customFormat="1" ht="28.5">
      <c r="A36" s="123"/>
      <c r="B36" s="1178"/>
      <c r="C36" s="1195"/>
      <c r="D36" s="1195"/>
      <c r="E36" s="1210" t="s">
        <v>813</v>
      </c>
      <c r="F36" s="1211"/>
      <c r="G36" s="1211"/>
      <c r="H36" s="1211"/>
      <c r="I36" s="255">
        <v>1230000</v>
      </c>
      <c r="J36" s="142" t="s">
        <v>214</v>
      </c>
      <c r="K36" s="245">
        <f>COUNTIFS('6.住戸情報入力'!AA:AA,E36,'6.住戸情報入力'!AF:AF,$G$8)</f>
        <v>0</v>
      </c>
      <c r="L36" s="142" t="s">
        <v>311</v>
      </c>
      <c r="M36" s="262">
        <f t="shared" si="1"/>
        <v>0</v>
      </c>
      <c r="N36" s="142" t="s">
        <v>214</v>
      </c>
      <c r="O36" s="1206"/>
      <c r="P36" s="323"/>
    </row>
    <row r="37" spans="1:16" s="325" customFormat="1" ht="28.5">
      <c r="A37" s="123"/>
      <c r="B37" s="1178"/>
      <c r="C37" s="1195"/>
      <c r="D37" s="1195"/>
      <c r="E37" s="1172" t="s">
        <v>541</v>
      </c>
      <c r="F37" s="1173"/>
      <c r="G37" s="1173"/>
      <c r="H37" s="1173"/>
      <c r="I37" s="258">
        <v>990000</v>
      </c>
      <c r="J37" s="144" t="s">
        <v>214</v>
      </c>
      <c r="K37" s="247">
        <f>COUNTIFS('6.住戸情報入力'!AA:AA,E37,'6.住戸情報入力'!AF:AF,$G$8)</f>
        <v>0</v>
      </c>
      <c r="L37" s="144" t="s">
        <v>311</v>
      </c>
      <c r="M37" s="267">
        <f t="shared" si="1"/>
        <v>0</v>
      </c>
      <c r="N37" s="144" t="s">
        <v>214</v>
      </c>
      <c r="O37" s="1206"/>
      <c r="P37" s="323"/>
    </row>
    <row r="38" spans="1:16" s="325" customFormat="1" ht="30.75">
      <c r="A38" s="102"/>
      <c r="B38" s="1178"/>
      <c r="C38" s="1195"/>
      <c r="D38" s="1195"/>
      <c r="E38" s="1220" t="s">
        <v>514</v>
      </c>
      <c r="F38" s="1218" t="s">
        <v>317</v>
      </c>
      <c r="G38" s="1219"/>
      <c r="H38" s="1219"/>
      <c r="I38" s="254">
        <v>250000</v>
      </c>
      <c r="J38" s="138" t="s">
        <v>214</v>
      </c>
      <c r="K38" s="246">
        <f>COUNTIFS('6.住戸情報入力'!AB:AB,"●",'6.住戸情報入力'!AF:AF,$G$8)</f>
        <v>0</v>
      </c>
      <c r="L38" s="138" t="s">
        <v>311</v>
      </c>
      <c r="M38" s="265">
        <f t="shared" si="1"/>
        <v>0</v>
      </c>
      <c r="N38" s="138" t="s">
        <v>214</v>
      </c>
      <c r="O38" s="1206"/>
      <c r="P38" s="323"/>
    </row>
    <row r="39" spans="1:16" s="325" customFormat="1" ht="30.75">
      <c r="A39" s="102"/>
      <c r="B39" s="1178"/>
      <c r="C39" s="1195"/>
      <c r="D39" s="1195"/>
      <c r="E39" s="1195"/>
      <c r="F39" s="1216" t="s">
        <v>318</v>
      </c>
      <c r="G39" s="1217"/>
      <c r="H39" s="1217"/>
      <c r="I39" s="255">
        <v>100000</v>
      </c>
      <c r="J39" s="142" t="s">
        <v>214</v>
      </c>
      <c r="K39" s="245">
        <f>COUNTIFS('6.住戸情報入力'!AC:AC,"●",'6.住戸情報入力'!AF:AF,$G$8)</f>
        <v>0</v>
      </c>
      <c r="L39" s="142" t="s">
        <v>311</v>
      </c>
      <c r="M39" s="262">
        <f t="shared" si="1"/>
        <v>0</v>
      </c>
      <c r="N39" s="142" t="s">
        <v>214</v>
      </c>
      <c r="O39" s="1206"/>
      <c r="P39" s="323"/>
    </row>
    <row r="40" spans="1:16" s="325" customFormat="1" ht="30.75">
      <c r="A40" s="102"/>
      <c r="B40" s="1178"/>
      <c r="C40" s="1195"/>
      <c r="D40" s="1195"/>
      <c r="E40" s="1195"/>
      <c r="F40" s="1214" t="s">
        <v>319</v>
      </c>
      <c r="G40" s="1215"/>
      <c r="H40" s="1215"/>
      <c r="I40" s="255">
        <v>120000</v>
      </c>
      <c r="J40" s="142" t="s">
        <v>214</v>
      </c>
      <c r="K40" s="245">
        <f>COUNTIFS('6.住戸情報入力'!AD:AD,"●",'6.住戸情報入力'!AF:AF,$G$8)</f>
        <v>0</v>
      </c>
      <c r="L40" s="142" t="s">
        <v>311</v>
      </c>
      <c r="M40" s="262">
        <f t="shared" si="1"/>
        <v>0</v>
      </c>
      <c r="N40" s="142" t="s">
        <v>214</v>
      </c>
      <c r="O40" s="1206"/>
      <c r="P40" s="323"/>
    </row>
    <row r="41" spans="1:16" s="325" customFormat="1" ht="31.5" thickBot="1">
      <c r="A41" s="102"/>
      <c r="B41" s="1178"/>
      <c r="C41" s="1195"/>
      <c r="D41" s="1196"/>
      <c r="E41" s="1196"/>
      <c r="F41" s="1212" t="s">
        <v>320</v>
      </c>
      <c r="G41" s="1213"/>
      <c r="H41" s="1213"/>
      <c r="I41" s="256">
        <v>60000</v>
      </c>
      <c r="J41" s="143" t="s">
        <v>214</v>
      </c>
      <c r="K41" s="248">
        <f>COUNTIFS('6.住戸情報入力'!AE:AE,"●",'6.住戸情報入力'!AF:AF,$G$8)</f>
        <v>0</v>
      </c>
      <c r="L41" s="143" t="s">
        <v>311</v>
      </c>
      <c r="M41" s="266">
        <f t="shared" si="1"/>
        <v>0</v>
      </c>
      <c r="N41" s="143" t="s">
        <v>214</v>
      </c>
      <c r="O41" s="1207"/>
      <c r="P41" s="323"/>
    </row>
    <row r="42" spans="1:16" s="325" customFormat="1" ht="29.25" thickTop="1">
      <c r="A42" s="123"/>
      <c r="B42" s="1178"/>
      <c r="C42" s="1195"/>
      <c r="D42" s="1193" t="s">
        <v>627</v>
      </c>
      <c r="E42" s="1194"/>
      <c r="F42" s="1194"/>
      <c r="G42" s="1194"/>
      <c r="H42" s="1194"/>
      <c r="I42" s="1194"/>
      <c r="J42" s="1194"/>
      <c r="K42" s="1194"/>
      <c r="L42" s="201" t="s">
        <v>571</v>
      </c>
      <c r="M42" s="264">
        <f>SUM(M32:M41)</f>
        <v>0</v>
      </c>
      <c r="N42" s="320" t="s">
        <v>214</v>
      </c>
      <c r="O42" s="489"/>
      <c r="P42" s="323"/>
    </row>
    <row r="43" spans="1:16" s="325" customFormat="1" ht="28.5">
      <c r="A43" s="123"/>
      <c r="B43" s="1178"/>
      <c r="C43" s="1195"/>
      <c r="D43" s="1064" t="s">
        <v>321</v>
      </c>
      <c r="E43" s="1065"/>
      <c r="F43" s="1065"/>
      <c r="G43" s="1065"/>
      <c r="H43" s="134"/>
      <c r="I43" s="257">
        <v>80000</v>
      </c>
      <c r="J43" s="87" t="s">
        <v>214</v>
      </c>
      <c r="K43" s="244">
        <f>COUNTIFS('6.住戸情報入力'!Y:Y,"ダクト*",'6.住戸情報入力'!Z:Z,$G$8)</f>
        <v>0</v>
      </c>
      <c r="L43" s="87" t="s">
        <v>311</v>
      </c>
      <c r="M43" s="260">
        <f>I43*K43</f>
        <v>0</v>
      </c>
      <c r="N43" s="87" t="s">
        <v>214</v>
      </c>
      <c r="O43" s="1175" t="s">
        <v>793</v>
      </c>
      <c r="P43" s="323"/>
    </row>
    <row r="44" spans="1:16" s="325" customFormat="1" ht="28.5">
      <c r="A44" s="123"/>
      <c r="B44" s="1178"/>
      <c r="C44" s="1195"/>
      <c r="D44" s="1064" t="s">
        <v>515</v>
      </c>
      <c r="E44" s="1065"/>
      <c r="F44" s="1065"/>
      <c r="G44" s="1065"/>
      <c r="H44" s="134"/>
      <c r="I44" s="257">
        <v>6000</v>
      </c>
      <c r="J44" s="87" t="s">
        <v>214</v>
      </c>
      <c r="K44" s="244">
        <f>SUMIF('6.住戸情報入力'!AH:AH,$G$8,'6.住戸情報入力'!AG:AG)</f>
        <v>0</v>
      </c>
      <c r="L44" s="87" t="s">
        <v>311</v>
      </c>
      <c r="M44" s="260">
        <f>I44*K44</f>
        <v>0</v>
      </c>
      <c r="N44" s="87" t="s">
        <v>214</v>
      </c>
      <c r="O44" s="1176"/>
      <c r="P44" s="323"/>
    </row>
    <row r="45" spans="1:16" s="325" customFormat="1" ht="28.5">
      <c r="A45" s="123"/>
      <c r="B45" s="1178"/>
      <c r="C45" s="1195"/>
      <c r="D45" s="1189" t="s">
        <v>322</v>
      </c>
      <c r="E45" s="1190"/>
      <c r="F45" s="1190"/>
      <c r="G45" s="1190"/>
      <c r="H45" s="137"/>
      <c r="I45" s="254">
        <v>100000</v>
      </c>
      <c r="J45" s="138" t="s">
        <v>214</v>
      </c>
      <c r="K45" s="246">
        <f>COUNTIFS('6.住戸情報入力'!AI:AI,"有り",'6.住戸情報入力'!AJ:AJ,$G$8)</f>
        <v>0</v>
      </c>
      <c r="L45" s="138" t="s">
        <v>311</v>
      </c>
      <c r="M45" s="265">
        <f>I45*K45</f>
        <v>0</v>
      </c>
      <c r="N45" s="138" t="s">
        <v>214</v>
      </c>
      <c r="O45" s="1176"/>
      <c r="P45" s="323"/>
    </row>
    <row r="46" spans="1:16" s="325" customFormat="1" ht="28.5">
      <c r="A46" s="123"/>
      <c r="B46" s="1178"/>
      <c r="C46" s="1195"/>
      <c r="D46" s="1172" t="s">
        <v>517</v>
      </c>
      <c r="E46" s="1173"/>
      <c r="F46" s="1173"/>
      <c r="G46" s="1173"/>
      <c r="H46" s="1174"/>
      <c r="I46" s="259">
        <v>115000</v>
      </c>
      <c r="J46" s="475" t="s">
        <v>214</v>
      </c>
      <c r="K46" s="249">
        <f>COUNTIFS('6.住戸情報入力'!AI:AI,"有り（*",'6.住戸情報入力'!AJ:AJ,$G$8)</f>
        <v>0</v>
      </c>
      <c r="L46" s="475" t="s">
        <v>311</v>
      </c>
      <c r="M46" s="264">
        <f>I46*K46</f>
        <v>0</v>
      </c>
      <c r="N46" s="320" t="s">
        <v>214</v>
      </c>
      <c r="O46" s="1177"/>
      <c r="P46" s="323"/>
    </row>
    <row r="47" spans="1:16" s="325" customFormat="1" ht="28.5">
      <c r="A47" s="123"/>
      <c r="B47" s="1178"/>
      <c r="C47" s="1195"/>
      <c r="D47" s="1064" t="s">
        <v>516</v>
      </c>
      <c r="E47" s="1065"/>
      <c r="F47" s="1065"/>
      <c r="G47" s="1065"/>
      <c r="H47" s="134"/>
      <c r="I47" s="1273"/>
      <c r="J47" s="1274"/>
      <c r="K47" s="1274"/>
      <c r="L47" s="1275"/>
      <c r="M47" s="268">
        <f ca="1">OFFSET('9-1.費用明細書（専有部）'!$A$1,MATCH("合計",'9-1.費用明細書（専有部）'!B:B,0)-1,MATCH("事業年度　"&amp;G8&amp;"年目",'9-1.費用明細書（専有部）'!12:12,0)+6)</f>
        <v>0</v>
      </c>
      <c r="N47" s="87" t="s">
        <v>214</v>
      </c>
      <c r="O47" s="155"/>
      <c r="P47" s="323"/>
    </row>
    <row r="48" spans="1:16" s="325" customFormat="1" ht="29.25" thickBot="1">
      <c r="A48" s="123"/>
      <c r="B48" s="1178"/>
      <c r="C48" s="1196"/>
      <c r="D48" s="1259" t="s">
        <v>627</v>
      </c>
      <c r="E48" s="1260"/>
      <c r="F48" s="1260"/>
      <c r="G48" s="1260"/>
      <c r="H48" s="1260"/>
      <c r="I48" s="1260"/>
      <c r="J48" s="1260"/>
      <c r="K48" s="1260"/>
      <c r="L48" s="490" t="s">
        <v>572</v>
      </c>
      <c r="M48" s="269">
        <f ca="1">SUM(M43:M47)</f>
        <v>0</v>
      </c>
      <c r="N48" s="136" t="s">
        <v>214</v>
      </c>
      <c r="O48" s="141"/>
      <c r="P48" s="323"/>
    </row>
    <row r="49" spans="1:16" s="325" customFormat="1" ht="29.25" thickTop="1">
      <c r="A49" s="123"/>
      <c r="B49" s="1178"/>
      <c r="C49" s="1276" t="s">
        <v>653</v>
      </c>
      <c r="D49" s="1277"/>
      <c r="E49" s="1277"/>
      <c r="F49" s="1277"/>
      <c r="G49" s="1277"/>
      <c r="H49" s="1277"/>
      <c r="I49" s="1277"/>
      <c r="J49" s="1277"/>
      <c r="K49" s="1277"/>
      <c r="L49" s="511" t="s">
        <v>573</v>
      </c>
      <c r="M49" s="512">
        <f ca="1">SUM(M18,M27,M31,M42,M48)</f>
        <v>0</v>
      </c>
      <c r="N49" s="273" t="s">
        <v>214</v>
      </c>
      <c r="O49" s="513" t="s">
        <v>660</v>
      </c>
      <c r="P49" s="323"/>
    </row>
    <row r="50" spans="1:16" s="325" customFormat="1" ht="29.25" thickBot="1">
      <c r="A50" s="123"/>
      <c r="B50" s="1187" t="s">
        <v>559</v>
      </c>
      <c r="C50" s="1278" t="s">
        <v>560</v>
      </c>
      <c r="D50" s="1279" t="s">
        <v>558</v>
      </c>
      <c r="E50" s="1279"/>
      <c r="F50" s="1279"/>
      <c r="G50" s="1279"/>
      <c r="H50" s="1279"/>
      <c r="I50" s="1280"/>
      <c r="J50" s="1281"/>
      <c r="K50" s="1281"/>
      <c r="L50" s="1282"/>
      <c r="M50" s="509">
        <f ca="1">OFFSET('9-2.費用明細書（共用部）'!$A$1,MATCH("合計",'9-2.費用明細書（共用部）'!B:B,0)-1,MATCH("事業年度　"&amp;G8&amp;"年目",'9-2.費用明細書（共用部）'!12:12,0)+6)</f>
        <v>0</v>
      </c>
      <c r="N50" s="214" t="s">
        <v>214</v>
      </c>
      <c r="O50" s="510"/>
      <c r="P50" s="323"/>
    </row>
    <row r="51" spans="1:16" s="325" customFormat="1" ht="30" thickTop="1" thickBot="1">
      <c r="A51" s="123"/>
      <c r="B51" s="1188"/>
      <c r="C51" s="1250"/>
      <c r="D51" s="1248" t="s">
        <v>524</v>
      </c>
      <c r="E51" s="1248"/>
      <c r="F51" s="1248"/>
      <c r="G51" s="1248"/>
      <c r="H51" s="1248"/>
      <c r="I51" s="1248"/>
      <c r="J51" s="1248"/>
      <c r="K51" s="1248"/>
      <c r="L51" s="494" t="s">
        <v>626</v>
      </c>
      <c r="M51" s="263">
        <f ca="1">SUM(M50:M50)</f>
        <v>0</v>
      </c>
      <c r="N51" s="214" t="s">
        <v>214</v>
      </c>
      <c r="O51" s="487"/>
      <c r="P51" s="323"/>
    </row>
    <row r="52" spans="1:16" s="325" customFormat="1" ht="29.25" customHeight="1" thickTop="1">
      <c r="A52" s="171"/>
      <c r="B52" s="1185" t="s">
        <v>962</v>
      </c>
      <c r="C52" s="1186"/>
      <c r="D52" s="1186"/>
      <c r="E52" s="1186"/>
      <c r="F52" s="1186"/>
      <c r="G52" s="1186"/>
      <c r="H52" s="1186"/>
      <c r="I52" s="1186"/>
      <c r="J52" s="1186"/>
      <c r="K52" s="1186"/>
      <c r="L52" s="271" t="s">
        <v>659</v>
      </c>
      <c r="M52" s="272">
        <f ca="1">M49+M51</f>
        <v>0</v>
      </c>
      <c r="N52" s="273" t="s">
        <v>214</v>
      </c>
      <c r="O52" s="270" t="s">
        <v>661</v>
      </c>
      <c r="P52" s="323"/>
    </row>
    <row r="53" spans="1:16" ht="28.5">
      <c r="A53" s="123"/>
    </row>
  </sheetData>
  <sheetProtection algorithmName="SHA-512" hashValue="/3TaypbiF82uigLrYzoRYC/wGEXI53xCh8RdPyQ6IxGmm8Fn2Z84o6hrpyze5QH9uj9f597YlT23Fn/9NYjsQw==" saltValue="M+XPno+A1VmsAoR4LtqC/Q==" spinCount="100000" sheet="1" objects="1" scenarios="1" selectLockedCells="1"/>
  <mergeCells count="80">
    <mergeCell ref="B6:G6"/>
    <mergeCell ref="B1:O1"/>
    <mergeCell ref="B2:O2"/>
    <mergeCell ref="B3:O3"/>
    <mergeCell ref="B4:O4"/>
    <mergeCell ref="B5:O5"/>
    <mergeCell ref="B8:F8"/>
    <mergeCell ref="G8:H8"/>
    <mergeCell ref="B10:F10"/>
    <mergeCell ref="G10:N10"/>
    <mergeCell ref="B12:C17"/>
    <mergeCell ref="D12:J12"/>
    <mergeCell ref="K12:L12"/>
    <mergeCell ref="M12:N12"/>
    <mergeCell ref="D13:I13"/>
    <mergeCell ref="K13:L13"/>
    <mergeCell ref="M13:N13"/>
    <mergeCell ref="D14:F16"/>
    <mergeCell ref="G14:I14"/>
    <mergeCell ref="K14:L14"/>
    <mergeCell ref="M14:N14"/>
    <mergeCell ref="G15:I15"/>
    <mergeCell ref="K15:L15"/>
    <mergeCell ref="M15:N15"/>
    <mergeCell ref="G16:I16"/>
    <mergeCell ref="K16:L16"/>
    <mergeCell ref="M16:N16"/>
    <mergeCell ref="D17:K17"/>
    <mergeCell ref="C18:C48"/>
    <mergeCell ref="D18:G18"/>
    <mergeCell ref="I18:J18"/>
    <mergeCell ref="K18:L18"/>
    <mergeCell ref="E26:H26"/>
    <mergeCell ref="D27:K27"/>
    <mergeCell ref="D28:D30"/>
    <mergeCell ref="E28:H28"/>
    <mergeCell ref="D32:D41"/>
    <mergeCell ref="E32:H32"/>
    <mergeCell ref="D42:K42"/>
    <mergeCell ref="D43:G43"/>
    <mergeCell ref="O19:O26"/>
    <mergeCell ref="E20:H20"/>
    <mergeCell ref="E21:H21"/>
    <mergeCell ref="E22:H22"/>
    <mergeCell ref="E23:H23"/>
    <mergeCell ref="E24:H24"/>
    <mergeCell ref="E25:H25"/>
    <mergeCell ref="E19:H19"/>
    <mergeCell ref="O32:O41"/>
    <mergeCell ref="E33:H33"/>
    <mergeCell ref="E34:H34"/>
    <mergeCell ref="O28:O30"/>
    <mergeCell ref="E29:F30"/>
    <mergeCell ref="G29:H29"/>
    <mergeCell ref="G30:H30"/>
    <mergeCell ref="D31:K31"/>
    <mergeCell ref="E35:H35"/>
    <mergeCell ref="E36:H36"/>
    <mergeCell ref="E37:H37"/>
    <mergeCell ref="E38:E41"/>
    <mergeCell ref="F38:H38"/>
    <mergeCell ref="F39:H39"/>
    <mergeCell ref="F40:H40"/>
    <mergeCell ref="F41:H41"/>
    <mergeCell ref="O43:O46"/>
    <mergeCell ref="D44:G44"/>
    <mergeCell ref="D45:G45"/>
    <mergeCell ref="D46:H46"/>
    <mergeCell ref="B52:K52"/>
    <mergeCell ref="D47:G47"/>
    <mergeCell ref="I47:L47"/>
    <mergeCell ref="D48:K48"/>
    <mergeCell ref="C49:K49"/>
    <mergeCell ref="B50:B51"/>
    <mergeCell ref="C50:C51"/>
    <mergeCell ref="D50:H50"/>
    <mergeCell ref="I50:L50"/>
    <mergeCell ref="D51:K51"/>
    <mergeCell ref="B19:B49"/>
    <mergeCell ref="D19:D26"/>
  </mergeCells>
  <phoneticPr fontId="7"/>
  <conditionalFormatting sqref="A12:B12 D12 D14 A13:A17 A8:G8 K12:XFD12 A53:XFD1048576 A1:XFD7 D17:XFD17 A9:XFD9 I8:XFD8 D13:L13 G14:L16 O13:XFD16 A11:XFD11 A10:N10 P10:XFD10">
    <cfRule type="expression" dxfId="32" priority="10">
      <formula>_xlfn.ISFORMULA(A1)=TRUE</formula>
    </cfRule>
  </conditionalFormatting>
  <conditionalFormatting sqref="M13:M16">
    <cfRule type="expression" dxfId="31" priority="9">
      <formula>_xlfn.ISFORMULA(M13)=TRUE</formula>
    </cfRule>
  </conditionalFormatting>
  <conditionalFormatting sqref="O10">
    <cfRule type="expression" dxfId="30" priority="6">
      <formula>_xlfn.ISFORMULA(O10)=TRUE</formula>
    </cfRule>
  </conditionalFormatting>
  <conditionalFormatting sqref="M47">
    <cfRule type="containsBlanks" dxfId="29" priority="5">
      <formula>LEN(TRIM(M47))=0</formula>
    </cfRule>
  </conditionalFormatting>
  <conditionalFormatting sqref="Y45:XFD45 A50:D50 A51:B52 L52:XFD52 I50:XFD50 D51:XFD51 A47:XFD49 A18:XFD18 A46:D46 I46:J46 L46:XFD46 A43:J45 L43:XFD44 L45:W45 A27:XFD28 A19:D26 I19:XFD26 A31:XFD42 A29:F30 I29:XFD30">
    <cfRule type="expression" dxfId="28" priority="4">
      <formula>_xlfn.ISFORMULA(A18)=TRUE</formula>
    </cfRule>
  </conditionalFormatting>
  <conditionalFormatting sqref="K43:K46">
    <cfRule type="expression" dxfId="27" priority="3">
      <formula>_xlfn.ISFORMULA(K43)=TRUE</formula>
    </cfRule>
  </conditionalFormatting>
  <conditionalFormatting sqref="E19:H26">
    <cfRule type="expression" dxfId="26" priority="2">
      <formula>_xlfn.ISFORMULA(E19)=TRUE</formula>
    </cfRule>
  </conditionalFormatting>
  <conditionalFormatting sqref="G29:H30">
    <cfRule type="expression" dxfId="25" priority="1">
      <formula>_xlfn.ISFORMULA(G29)=TRUE</formula>
    </cfRule>
  </conditionalFormatting>
  <printOptions horizontalCentered="1"/>
  <pageMargins left="0.59055118110236227" right="0.39370078740157483" top="0.59055118110236227" bottom="0.35433070866141736" header="0.31496062992125984" footer="0.11811023622047245"/>
  <pageSetup paperSize="9" scale="50" orientation="portrait" r:id="rId1"/>
  <headerFooter scaleWithDoc="0">
    <oddFooter>&amp;R&amp;8R2超高層ZEH-M</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211B5-8FE1-4F04-A819-8B54ADCDCCE6}">
  <sheetPr codeName="Sheet15"/>
  <dimension ref="A1:BH63"/>
  <sheetViews>
    <sheetView showGridLines="0" view="pageBreakPreview" zoomScale="70" zoomScaleNormal="100" zoomScaleSheetLayoutView="70" workbookViewId="0">
      <selection activeCell="B6" sqref="B6:L6"/>
    </sheetView>
  </sheetViews>
  <sheetFormatPr defaultRowHeight="24"/>
  <cols>
    <col min="1" max="1" width="2.625" style="428" customWidth="1"/>
    <col min="2" max="2" width="30.625" style="430" customWidth="1"/>
    <col min="3" max="3" width="20.625" style="430" customWidth="1"/>
    <col min="4" max="4" width="6.625" style="430" customWidth="1"/>
    <col min="5" max="5" width="10.625" style="431" customWidth="1"/>
    <col min="6" max="6" width="5.625" style="430" customWidth="1"/>
    <col min="7" max="7" width="13.625" style="430" customWidth="1"/>
    <col min="8" max="8" width="5.625" style="430" customWidth="1"/>
    <col min="9" max="9" width="13.625" style="430" customWidth="1"/>
    <col min="10" max="10" width="5.625" style="430" customWidth="1"/>
    <col min="11" max="11" width="13.625" style="430" customWidth="1"/>
    <col min="12" max="12" width="20.625" style="430" customWidth="1"/>
    <col min="13" max="13" width="1.625" style="317" customWidth="1"/>
    <col min="14" max="14" width="30.625" style="430" customWidth="1"/>
    <col min="15" max="15" width="20.625" style="430" customWidth="1"/>
    <col min="16" max="16" width="6.625" style="430" customWidth="1"/>
    <col min="17" max="17" width="10.625" style="431" customWidth="1"/>
    <col min="18" max="18" width="5.625" style="430" customWidth="1"/>
    <col min="19" max="19" width="13.625" style="430" customWidth="1"/>
    <col min="20" max="20" width="5.625" style="430" customWidth="1"/>
    <col min="21" max="21" width="13.625" style="430" customWidth="1"/>
    <col min="22" max="22" width="5.625" style="430" customWidth="1"/>
    <col min="23" max="23" width="13.625" style="430" customWidth="1"/>
    <col min="24" max="24" width="20.625" style="430" customWidth="1"/>
    <col min="25" max="25" width="1.625" style="317" customWidth="1"/>
    <col min="26" max="26" width="30.625" style="430" customWidth="1"/>
    <col min="27" max="27" width="20.625" style="430" customWidth="1"/>
    <col min="28" max="28" width="6.625" style="430" customWidth="1"/>
    <col min="29" max="29" width="10.625" style="431" customWidth="1"/>
    <col min="30" max="30" width="5.625" style="430" customWidth="1"/>
    <col min="31" max="31" width="13.625" style="430" customWidth="1"/>
    <col min="32" max="32" width="5.625" style="430" customWidth="1"/>
    <col min="33" max="33" width="13.625" style="430" customWidth="1"/>
    <col min="34" max="34" width="5.625" style="430" customWidth="1"/>
    <col min="35" max="35" width="13.625" style="430" customWidth="1"/>
    <col min="36" max="36" width="20.625" style="430" customWidth="1"/>
    <col min="37" max="37" width="1.625" style="317" customWidth="1"/>
    <col min="38" max="38" width="30.625" style="430" customWidth="1"/>
    <col min="39" max="39" width="20.625" style="430" customWidth="1"/>
    <col min="40" max="40" width="6.625" style="430" customWidth="1"/>
    <col min="41" max="41" width="10.625" style="431" customWidth="1"/>
    <col min="42" max="42" width="5.625" style="430" customWidth="1"/>
    <col min="43" max="43" width="13.625" style="430" customWidth="1"/>
    <col min="44" max="44" width="5.625" style="430" customWidth="1"/>
    <col min="45" max="45" width="13.625" style="430" customWidth="1"/>
    <col min="46" max="46" width="5.625" style="430" customWidth="1"/>
    <col min="47" max="47" width="13.625" style="430" customWidth="1"/>
    <col min="48" max="48" width="20.625" style="430" customWidth="1"/>
    <col min="49" max="49" width="1.625" style="317" customWidth="1"/>
    <col min="50" max="50" width="30.625" style="430" customWidth="1"/>
    <col min="51" max="51" width="20.625" style="430" customWidth="1"/>
    <col min="52" max="52" width="6.625" style="430" customWidth="1"/>
    <col min="53" max="53" width="10.625" style="431" customWidth="1"/>
    <col min="54" max="54" width="5.625" style="430" customWidth="1"/>
    <col min="55" max="55" width="13.625" style="430" customWidth="1"/>
    <col min="56" max="56" width="5.625" style="430" customWidth="1"/>
    <col min="57" max="57" width="13.625" style="430" customWidth="1"/>
    <col min="58" max="58" width="5.625" style="430" customWidth="1"/>
    <col min="59" max="59" width="13.625" style="430" customWidth="1"/>
    <col min="60" max="60" width="20.625" style="430" customWidth="1"/>
    <col min="61" max="66" width="9" style="310"/>
    <col min="67" max="67" width="9" style="310" customWidth="1"/>
    <col min="68" max="16384" width="9" style="310"/>
  </cols>
  <sheetData>
    <row r="1" spans="1:60" s="461" customFormat="1">
      <c r="A1" s="454"/>
      <c r="B1" s="455" t="s">
        <v>907</v>
      </c>
      <c r="C1" s="455"/>
      <c r="D1" s="457"/>
      <c r="E1" s="458"/>
      <c r="F1" s="457"/>
      <c r="G1" s="457"/>
      <c r="H1" s="457"/>
      <c r="I1" s="457"/>
      <c r="J1" s="459"/>
      <c r="K1" s="459"/>
      <c r="L1" s="459"/>
      <c r="M1" s="460"/>
      <c r="N1" s="456"/>
      <c r="O1" s="455"/>
      <c r="P1" s="457"/>
      <c r="Q1" s="458"/>
      <c r="R1" s="457"/>
      <c r="S1" s="457"/>
      <c r="T1" s="457"/>
      <c r="U1" s="457"/>
      <c r="V1" s="459"/>
      <c r="W1" s="459"/>
      <c r="X1" s="459"/>
      <c r="Y1" s="460"/>
      <c r="Z1" s="456"/>
      <c r="AA1" s="455"/>
      <c r="AB1" s="457"/>
      <c r="AC1" s="458"/>
      <c r="AD1" s="457"/>
      <c r="AE1" s="457"/>
      <c r="AF1" s="457"/>
      <c r="AG1" s="457"/>
      <c r="AH1" s="459"/>
      <c r="AI1" s="459"/>
      <c r="AJ1" s="459"/>
      <c r="AK1" s="460"/>
      <c r="AL1" s="456"/>
      <c r="AM1" s="455"/>
      <c r="AN1" s="457"/>
      <c r="AO1" s="458"/>
      <c r="AP1" s="457"/>
      <c r="AQ1" s="457"/>
      <c r="AR1" s="457"/>
      <c r="AS1" s="457"/>
      <c r="AT1" s="459"/>
      <c r="AU1" s="459"/>
      <c r="AV1" s="459"/>
      <c r="AW1" s="460"/>
      <c r="AX1" s="456"/>
      <c r="AY1" s="455"/>
      <c r="AZ1" s="457"/>
      <c r="BA1" s="458"/>
      <c r="BB1" s="457"/>
      <c r="BC1" s="457"/>
      <c r="BD1" s="457"/>
      <c r="BE1" s="457"/>
      <c r="BF1" s="459"/>
      <c r="BG1" s="459"/>
      <c r="BH1" s="459"/>
    </row>
    <row r="2" spans="1:60" s="470" customFormat="1">
      <c r="A2" s="462"/>
      <c r="B2" s="463" t="s">
        <v>825</v>
      </c>
      <c r="C2" s="463"/>
      <c r="D2" s="464"/>
      <c r="E2" s="465"/>
      <c r="F2" s="466"/>
      <c r="G2" s="466"/>
      <c r="H2" s="467"/>
      <c r="I2" s="468"/>
      <c r="J2" s="468"/>
      <c r="K2" s="469"/>
      <c r="L2" s="468"/>
      <c r="M2" s="460"/>
      <c r="N2" s="464"/>
      <c r="O2" s="463"/>
      <c r="P2" s="464"/>
      <c r="Q2" s="465"/>
      <c r="R2" s="466"/>
      <c r="S2" s="466"/>
      <c r="T2" s="467"/>
      <c r="U2" s="468"/>
      <c r="V2" s="468"/>
      <c r="W2" s="469"/>
      <c r="X2" s="468"/>
      <c r="Y2" s="460"/>
      <c r="Z2" s="464"/>
      <c r="AA2" s="463"/>
      <c r="AB2" s="464"/>
      <c r="AC2" s="465"/>
      <c r="AD2" s="466"/>
      <c r="AE2" s="466"/>
      <c r="AF2" s="467"/>
      <c r="AG2" s="468"/>
      <c r="AH2" s="468"/>
      <c r="AI2" s="469"/>
      <c r="AJ2" s="468"/>
      <c r="AK2" s="460"/>
      <c r="AL2" s="464"/>
      <c r="AM2" s="463"/>
      <c r="AN2" s="464"/>
      <c r="AO2" s="465"/>
      <c r="AP2" s="466"/>
      <c r="AQ2" s="466"/>
      <c r="AR2" s="467"/>
      <c r="AS2" s="468"/>
      <c r="AT2" s="468"/>
      <c r="AU2" s="469"/>
      <c r="AV2" s="468"/>
      <c r="AW2" s="460"/>
      <c r="AX2" s="464"/>
      <c r="AY2" s="463"/>
      <c r="AZ2" s="464"/>
      <c r="BA2" s="465"/>
      <c r="BB2" s="466"/>
      <c r="BC2" s="466"/>
      <c r="BD2" s="467"/>
      <c r="BE2" s="468"/>
      <c r="BF2" s="468"/>
      <c r="BG2" s="469"/>
      <c r="BH2" s="468"/>
    </row>
    <row r="3" spans="1:60" s="470" customFormat="1">
      <c r="A3" s="462"/>
      <c r="B3" s="463" t="s">
        <v>902</v>
      </c>
      <c r="C3" s="463"/>
      <c r="D3" s="464"/>
      <c r="E3" s="465"/>
      <c r="F3" s="466"/>
      <c r="G3" s="466"/>
      <c r="H3" s="467"/>
      <c r="I3" s="468"/>
      <c r="J3" s="468"/>
      <c r="K3" s="469"/>
      <c r="L3" s="468"/>
      <c r="M3" s="460"/>
      <c r="N3" s="464"/>
      <c r="O3" s="463"/>
      <c r="P3" s="464"/>
      <c r="Q3" s="465"/>
      <c r="R3" s="466"/>
      <c r="S3" s="466"/>
      <c r="T3" s="467"/>
      <c r="U3" s="468"/>
      <c r="V3" s="468"/>
      <c r="W3" s="469"/>
      <c r="X3" s="468"/>
      <c r="Y3" s="460"/>
      <c r="Z3" s="464"/>
      <c r="AA3" s="463"/>
      <c r="AB3" s="464"/>
      <c r="AC3" s="465"/>
      <c r="AD3" s="466"/>
      <c r="AE3" s="466"/>
      <c r="AF3" s="467"/>
      <c r="AG3" s="468"/>
      <c r="AH3" s="468"/>
      <c r="AI3" s="469"/>
      <c r="AJ3" s="468"/>
      <c r="AK3" s="460"/>
      <c r="AL3" s="464"/>
      <c r="AM3" s="463"/>
      <c r="AN3" s="464"/>
      <c r="AO3" s="465"/>
      <c r="AP3" s="466"/>
      <c r="AQ3" s="466"/>
      <c r="AR3" s="467"/>
      <c r="AS3" s="468"/>
      <c r="AT3" s="468"/>
      <c r="AU3" s="469"/>
      <c r="AV3" s="468"/>
      <c r="AW3" s="460"/>
      <c r="AX3" s="464"/>
      <c r="AY3" s="463"/>
      <c r="AZ3" s="464"/>
      <c r="BA3" s="465"/>
      <c r="BB3" s="466"/>
      <c r="BC3" s="466"/>
      <c r="BD3" s="467"/>
      <c r="BE3" s="468"/>
      <c r="BF3" s="468"/>
      <c r="BG3" s="469"/>
      <c r="BH3" s="468"/>
    </row>
    <row r="4" spans="1:60" s="470" customFormat="1">
      <c r="A4" s="462"/>
      <c r="B4" s="463" t="s">
        <v>904</v>
      </c>
      <c r="C4" s="463"/>
      <c r="D4" s="464"/>
      <c r="E4" s="465"/>
      <c r="F4" s="466"/>
      <c r="G4" s="466"/>
      <c r="H4" s="467"/>
      <c r="I4" s="468"/>
      <c r="J4" s="468"/>
      <c r="K4" s="469"/>
      <c r="L4" s="468"/>
      <c r="M4" s="460"/>
      <c r="N4" s="464"/>
      <c r="O4" s="463"/>
      <c r="P4" s="464"/>
      <c r="Q4" s="465"/>
      <c r="R4" s="466"/>
      <c r="S4" s="466"/>
      <c r="T4" s="467"/>
      <c r="U4" s="468"/>
      <c r="V4" s="468"/>
      <c r="W4" s="469"/>
      <c r="X4" s="468"/>
      <c r="Y4" s="460"/>
      <c r="Z4" s="464"/>
      <c r="AA4" s="463"/>
      <c r="AB4" s="464"/>
      <c r="AC4" s="465"/>
      <c r="AD4" s="466"/>
      <c r="AE4" s="466"/>
      <c r="AF4" s="467"/>
      <c r="AG4" s="468"/>
      <c r="AH4" s="468"/>
      <c r="AI4" s="469"/>
      <c r="AJ4" s="468"/>
      <c r="AK4" s="460"/>
      <c r="AL4" s="464"/>
      <c r="AM4" s="463"/>
      <c r="AN4" s="464"/>
      <c r="AO4" s="465"/>
      <c r="AP4" s="466"/>
      <c r="AQ4" s="466"/>
      <c r="AR4" s="467"/>
      <c r="AS4" s="468"/>
      <c r="AT4" s="468"/>
      <c r="AU4" s="469"/>
      <c r="AV4" s="468"/>
      <c r="AW4" s="460"/>
      <c r="AX4" s="464"/>
      <c r="AY4" s="463"/>
      <c r="AZ4" s="464"/>
      <c r="BA4" s="465"/>
      <c r="BB4" s="466"/>
      <c r="BC4" s="466"/>
      <c r="BD4" s="467"/>
      <c r="BE4" s="468"/>
      <c r="BF4" s="468"/>
      <c r="BG4" s="469"/>
      <c r="BH4" s="468"/>
    </row>
    <row r="5" spans="1:60" s="309" customFormat="1">
      <c r="A5" s="420"/>
      <c r="B5" s="423"/>
      <c r="C5" s="423"/>
      <c r="D5" s="423"/>
      <c r="E5" s="423"/>
      <c r="F5" s="424"/>
      <c r="G5" s="424"/>
      <c r="H5" s="425"/>
      <c r="I5" s="426"/>
      <c r="J5" s="426"/>
      <c r="K5" s="427"/>
      <c r="L5" s="426"/>
      <c r="M5" s="317"/>
      <c r="N5" s="423"/>
      <c r="O5" s="423"/>
      <c r="P5" s="423"/>
      <c r="Q5" s="423"/>
      <c r="R5" s="424"/>
      <c r="S5" s="424"/>
      <c r="T5" s="425"/>
      <c r="U5" s="426"/>
      <c r="V5" s="426"/>
      <c r="W5" s="427"/>
      <c r="X5" s="426"/>
      <c r="Y5" s="317"/>
      <c r="Z5" s="423"/>
      <c r="AA5" s="423"/>
      <c r="AB5" s="423"/>
      <c r="AC5" s="423"/>
      <c r="AD5" s="424"/>
      <c r="AE5" s="424"/>
      <c r="AF5" s="425"/>
      <c r="AG5" s="426"/>
      <c r="AH5" s="426"/>
      <c r="AI5" s="427"/>
      <c r="AJ5" s="426"/>
      <c r="AK5" s="317"/>
      <c r="AL5" s="423"/>
      <c r="AM5" s="423"/>
      <c r="AN5" s="423"/>
      <c r="AO5" s="423"/>
      <c r="AP5" s="424"/>
      <c r="AQ5" s="424"/>
      <c r="AR5" s="425"/>
      <c r="AS5" s="426"/>
      <c r="AT5" s="426"/>
      <c r="AU5" s="427"/>
      <c r="AV5" s="426"/>
      <c r="AW5" s="317"/>
      <c r="AX5" s="423"/>
      <c r="AY5" s="423"/>
      <c r="AZ5" s="423"/>
      <c r="BA5" s="423"/>
      <c r="BB5" s="424"/>
      <c r="BC5" s="424"/>
      <c r="BD5" s="425"/>
      <c r="BE5" s="426"/>
      <c r="BF5" s="426"/>
      <c r="BG5" s="427"/>
      <c r="BH5" s="426"/>
    </row>
    <row r="6" spans="1:60">
      <c r="B6" s="1292" t="s">
        <v>792</v>
      </c>
      <c r="C6" s="1292"/>
      <c r="D6" s="1292"/>
      <c r="E6" s="1292"/>
      <c r="F6" s="1292"/>
      <c r="G6" s="1292"/>
      <c r="H6" s="1292"/>
      <c r="I6" s="1292"/>
      <c r="J6" s="1292"/>
      <c r="K6" s="1292"/>
      <c r="L6" s="1292"/>
      <c r="N6" s="1289"/>
      <c r="O6" s="1289"/>
      <c r="P6" s="1289"/>
      <c r="Q6" s="1289"/>
      <c r="R6" s="1289"/>
      <c r="S6" s="1289"/>
      <c r="T6" s="1289"/>
      <c r="U6" s="1289"/>
      <c r="V6" s="1289"/>
      <c r="W6" s="1289"/>
      <c r="X6" s="1289"/>
      <c r="Z6" s="1289"/>
      <c r="AA6" s="1289"/>
      <c r="AB6" s="1289"/>
      <c r="AC6" s="1289"/>
      <c r="AD6" s="1289"/>
      <c r="AE6" s="1289"/>
      <c r="AF6" s="1289"/>
      <c r="AG6" s="1289"/>
      <c r="AH6" s="1289"/>
      <c r="AI6" s="1289"/>
      <c r="AJ6" s="1289"/>
      <c r="AL6" s="1289"/>
      <c r="AM6" s="1289"/>
      <c r="AN6" s="1289"/>
      <c r="AO6" s="1289"/>
      <c r="AP6" s="1289"/>
      <c r="AQ6" s="1289"/>
      <c r="AR6" s="1289"/>
      <c r="AS6" s="1289"/>
      <c r="AT6" s="1289"/>
      <c r="AU6" s="1289"/>
      <c r="AV6" s="1289"/>
      <c r="AX6" s="1289"/>
      <c r="AY6" s="1289"/>
      <c r="AZ6" s="1289"/>
      <c r="BA6" s="1289"/>
      <c r="BB6" s="1289"/>
      <c r="BC6" s="1289"/>
      <c r="BD6" s="1289"/>
      <c r="BE6" s="1289"/>
      <c r="BF6" s="1289"/>
      <c r="BG6" s="1289"/>
      <c r="BH6" s="1289"/>
    </row>
    <row r="7" spans="1:60" ht="17.25">
      <c r="A7" s="429"/>
      <c r="P7" s="432"/>
      <c r="AB7" s="432"/>
      <c r="AN7" s="432"/>
      <c r="AZ7" s="432"/>
    </row>
    <row r="8" spans="1:60">
      <c r="B8" s="433" t="s">
        <v>789</v>
      </c>
      <c r="C8" s="1290" t="str">
        <f>'2.全体概要'!C6</f>
        <v>(例)　2年度事業（1年目）</v>
      </c>
      <c r="D8" s="1290"/>
      <c r="E8" s="1290"/>
      <c r="F8" s="434"/>
      <c r="G8" s="434"/>
      <c r="P8" s="432"/>
      <c r="AB8" s="432"/>
      <c r="AN8" s="432"/>
      <c r="AZ8" s="432"/>
    </row>
    <row r="9" spans="1:60">
      <c r="B9" s="435" t="s">
        <v>547</v>
      </c>
      <c r="C9" s="1291" t="s">
        <v>563</v>
      </c>
      <c r="D9" s="1291"/>
      <c r="E9" s="1291"/>
      <c r="F9" s="436"/>
      <c r="G9" s="436"/>
      <c r="I9" s="437"/>
      <c r="J9" s="437"/>
      <c r="K9" s="437"/>
      <c r="L9" s="437"/>
      <c r="N9" s="437"/>
      <c r="O9" s="437"/>
      <c r="P9" s="437"/>
      <c r="Q9" s="438"/>
      <c r="R9" s="437"/>
      <c r="S9" s="437"/>
      <c r="T9" s="437"/>
      <c r="U9" s="437"/>
      <c r="V9" s="437"/>
      <c r="W9" s="437"/>
      <c r="X9" s="437"/>
      <c r="Z9" s="437"/>
      <c r="AA9" s="437"/>
      <c r="AB9" s="437"/>
      <c r="AC9" s="438"/>
      <c r="AD9" s="437"/>
      <c r="AE9" s="437"/>
      <c r="AF9" s="437"/>
      <c r="AG9" s="437"/>
      <c r="AH9" s="437"/>
      <c r="AI9" s="437"/>
      <c r="AJ9" s="437"/>
      <c r="AL9" s="437"/>
      <c r="AM9" s="437"/>
      <c r="AN9" s="437"/>
      <c r="AO9" s="438"/>
      <c r="AP9" s="437"/>
      <c r="AQ9" s="437"/>
      <c r="AR9" s="437"/>
      <c r="AS9" s="437"/>
      <c r="AT9" s="437"/>
      <c r="AU9" s="437"/>
      <c r="AV9" s="437"/>
      <c r="AX9" s="437"/>
      <c r="AY9" s="437"/>
      <c r="AZ9" s="437"/>
      <c r="BA9" s="438"/>
      <c r="BB9" s="437"/>
      <c r="BC9" s="437"/>
      <c r="BD9" s="437"/>
      <c r="BE9" s="437"/>
      <c r="BF9" s="437"/>
      <c r="BG9" s="437"/>
      <c r="BH9" s="437"/>
    </row>
    <row r="10" spans="1:60">
      <c r="B10" s="435" t="s">
        <v>548</v>
      </c>
      <c r="C10" s="1299" t="s">
        <v>564</v>
      </c>
      <c r="D10" s="1299"/>
      <c r="E10" s="1299"/>
      <c r="F10" s="436"/>
      <c r="G10" s="436"/>
      <c r="I10" s="437"/>
      <c r="J10" s="437"/>
      <c r="K10" s="437"/>
      <c r="L10" s="437"/>
      <c r="N10" s="437"/>
      <c r="O10" s="437"/>
      <c r="P10" s="437"/>
      <c r="Q10" s="438"/>
      <c r="R10" s="437"/>
      <c r="S10" s="437"/>
      <c r="T10" s="437"/>
      <c r="U10" s="437"/>
      <c r="V10" s="437"/>
      <c r="W10" s="437"/>
      <c r="X10" s="437"/>
      <c r="Z10" s="437"/>
      <c r="AA10" s="437"/>
      <c r="AB10" s="437"/>
      <c r="AC10" s="438"/>
      <c r="AD10" s="437"/>
      <c r="AE10" s="437"/>
      <c r="AF10" s="437"/>
      <c r="AG10" s="437"/>
      <c r="AH10" s="437"/>
      <c r="AI10" s="437"/>
      <c r="AJ10" s="437"/>
      <c r="AL10" s="437"/>
      <c r="AM10" s="437"/>
      <c r="AN10" s="437"/>
      <c r="AO10" s="438"/>
      <c r="AP10" s="437"/>
      <c r="AQ10" s="437"/>
      <c r="AR10" s="437"/>
      <c r="AS10" s="437"/>
      <c r="AT10" s="437"/>
      <c r="AU10" s="437"/>
      <c r="AV10" s="437"/>
      <c r="AX10" s="437"/>
      <c r="AY10" s="437"/>
      <c r="AZ10" s="437"/>
      <c r="BA10" s="438"/>
      <c r="BB10" s="437"/>
      <c r="BC10" s="437"/>
      <c r="BD10" s="437"/>
      <c r="BE10" s="437"/>
      <c r="BF10" s="437"/>
      <c r="BG10" s="437"/>
      <c r="BH10" s="437"/>
    </row>
    <row r="11" spans="1:60" ht="17.25">
      <c r="A11" s="429"/>
      <c r="N11" s="437"/>
      <c r="P11" s="437"/>
      <c r="Q11" s="438"/>
      <c r="R11" s="437"/>
      <c r="S11" s="437"/>
      <c r="T11" s="437"/>
      <c r="U11" s="437"/>
      <c r="V11" s="437"/>
      <c r="W11" s="437"/>
      <c r="X11" s="437"/>
      <c r="Z11" s="437"/>
      <c r="AB11" s="437"/>
      <c r="AC11" s="438"/>
      <c r="AD11" s="437"/>
      <c r="AE11" s="437"/>
      <c r="AF11" s="437"/>
      <c r="AG11" s="437"/>
      <c r="AH11" s="437"/>
      <c r="AI11" s="437"/>
      <c r="AJ11" s="437"/>
      <c r="AL11" s="437"/>
      <c r="AN11" s="437"/>
      <c r="AO11" s="438"/>
      <c r="AP11" s="437"/>
      <c r="AQ11" s="437"/>
      <c r="AR11" s="437"/>
      <c r="AS11" s="437"/>
      <c r="AT11" s="437"/>
      <c r="AU11" s="437"/>
      <c r="AV11" s="437"/>
      <c r="AX11" s="437"/>
      <c r="AZ11" s="437"/>
      <c r="BA11" s="438"/>
      <c r="BB11" s="437"/>
      <c r="BC11" s="437"/>
      <c r="BD11" s="437"/>
      <c r="BE11" s="437"/>
      <c r="BF11" s="437"/>
      <c r="BG11" s="437"/>
      <c r="BH11" s="437"/>
    </row>
    <row r="12" spans="1:60" s="309" customFormat="1" ht="24.75" thickBot="1">
      <c r="A12" s="428"/>
      <c r="B12" s="1300" t="s">
        <v>568</v>
      </c>
      <c r="C12" s="1301"/>
      <c r="D12" s="1301"/>
      <c r="E12" s="1301"/>
      <c r="F12" s="1301"/>
      <c r="G12" s="1301"/>
      <c r="H12" s="1301"/>
      <c r="I12" s="1301"/>
      <c r="J12" s="1301"/>
      <c r="K12" s="1301"/>
      <c r="L12" s="1302"/>
      <c r="M12" s="317"/>
      <c r="N12" s="1300" t="s">
        <v>565</v>
      </c>
      <c r="O12" s="1301"/>
      <c r="P12" s="1301"/>
      <c r="Q12" s="1301"/>
      <c r="R12" s="1301"/>
      <c r="S12" s="1301"/>
      <c r="T12" s="1301"/>
      <c r="U12" s="1301"/>
      <c r="V12" s="1301"/>
      <c r="W12" s="1301"/>
      <c r="X12" s="1302"/>
      <c r="Y12" s="317"/>
      <c r="Z12" s="1300" t="s">
        <v>566</v>
      </c>
      <c r="AA12" s="1301"/>
      <c r="AB12" s="1301"/>
      <c r="AC12" s="1301"/>
      <c r="AD12" s="1301"/>
      <c r="AE12" s="1301"/>
      <c r="AF12" s="1301"/>
      <c r="AG12" s="1301"/>
      <c r="AH12" s="1301"/>
      <c r="AI12" s="1301"/>
      <c r="AJ12" s="1302"/>
      <c r="AK12" s="317"/>
      <c r="AL12" s="1300" t="s">
        <v>567</v>
      </c>
      <c r="AM12" s="1301"/>
      <c r="AN12" s="1301"/>
      <c r="AO12" s="1301"/>
      <c r="AP12" s="1301"/>
      <c r="AQ12" s="1301"/>
      <c r="AR12" s="1301"/>
      <c r="AS12" s="1301"/>
      <c r="AT12" s="1301"/>
      <c r="AU12" s="1301"/>
      <c r="AV12" s="1302"/>
      <c r="AW12" s="317"/>
      <c r="AX12" s="1300" t="s">
        <v>684</v>
      </c>
      <c r="AY12" s="1301"/>
      <c r="AZ12" s="1301"/>
      <c r="BA12" s="1301"/>
      <c r="BB12" s="1301"/>
      <c r="BC12" s="1301"/>
      <c r="BD12" s="1301"/>
      <c r="BE12" s="1301"/>
      <c r="BF12" s="1301"/>
      <c r="BG12" s="1301"/>
      <c r="BH12" s="1302"/>
    </row>
    <row r="13" spans="1:60" s="309" customFormat="1" ht="17.25">
      <c r="A13" s="280"/>
      <c r="B13" s="1283" t="s">
        <v>549</v>
      </c>
      <c r="C13" s="1286" t="s">
        <v>664</v>
      </c>
      <c r="D13" s="1296" t="s">
        <v>550</v>
      </c>
      <c r="E13" s="1293" t="s">
        <v>901</v>
      </c>
      <c r="F13" s="1294"/>
      <c r="G13" s="1294"/>
      <c r="H13" s="1294"/>
      <c r="I13" s="1294"/>
      <c r="J13" s="1294"/>
      <c r="K13" s="1295"/>
      <c r="L13" s="1316" t="s">
        <v>551</v>
      </c>
      <c r="M13" s="317"/>
      <c r="N13" s="1283" t="s">
        <v>549</v>
      </c>
      <c r="O13" s="1286" t="s">
        <v>664</v>
      </c>
      <c r="P13" s="1296" t="s">
        <v>550</v>
      </c>
      <c r="Q13" s="1293" t="s">
        <v>901</v>
      </c>
      <c r="R13" s="1294"/>
      <c r="S13" s="1294"/>
      <c r="T13" s="1294"/>
      <c r="U13" s="1294"/>
      <c r="V13" s="1294"/>
      <c r="W13" s="1295"/>
      <c r="X13" s="1316" t="s">
        <v>551</v>
      </c>
      <c r="Y13" s="317"/>
      <c r="Z13" s="1283" t="s">
        <v>549</v>
      </c>
      <c r="AA13" s="1286" t="s">
        <v>664</v>
      </c>
      <c r="AB13" s="1296" t="s">
        <v>550</v>
      </c>
      <c r="AC13" s="1293" t="s">
        <v>901</v>
      </c>
      <c r="AD13" s="1294"/>
      <c r="AE13" s="1294"/>
      <c r="AF13" s="1294"/>
      <c r="AG13" s="1294"/>
      <c r="AH13" s="1294"/>
      <c r="AI13" s="1295"/>
      <c r="AJ13" s="1316" t="s">
        <v>551</v>
      </c>
      <c r="AK13" s="317"/>
      <c r="AL13" s="1283" t="s">
        <v>549</v>
      </c>
      <c r="AM13" s="1286" t="s">
        <v>664</v>
      </c>
      <c r="AN13" s="1296" t="s">
        <v>550</v>
      </c>
      <c r="AO13" s="1293" t="s">
        <v>901</v>
      </c>
      <c r="AP13" s="1294"/>
      <c r="AQ13" s="1294"/>
      <c r="AR13" s="1294"/>
      <c r="AS13" s="1294"/>
      <c r="AT13" s="1294"/>
      <c r="AU13" s="1295"/>
      <c r="AV13" s="1316" t="s">
        <v>551</v>
      </c>
      <c r="AW13" s="317"/>
      <c r="AX13" s="1283" t="s">
        <v>549</v>
      </c>
      <c r="AY13" s="1286" t="s">
        <v>664</v>
      </c>
      <c r="AZ13" s="1296" t="s">
        <v>550</v>
      </c>
      <c r="BA13" s="1293" t="s">
        <v>901</v>
      </c>
      <c r="BB13" s="1294"/>
      <c r="BC13" s="1294"/>
      <c r="BD13" s="1294"/>
      <c r="BE13" s="1294"/>
      <c r="BF13" s="1294"/>
      <c r="BG13" s="1295"/>
      <c r="BH13" s="1316" t="s">
        <v>551</v>
      </c>
    </row>
    <row r="14" spans="1:60" s="309" customFormat="1" ht="17.25">
      <c r="A14" s="280"/>
      <c r="B14" s="1284"/>
      <c r="C14" s="1287"/>
      <c r="D14" s="1297"/>
      <c r="E14" s="1309" t="s">
        <v>552</v>
      </c>
      <c r="F14" s="1303" t="s">
        <v>553</v>
      </c>
      <c r="G14" s="1304"/>
      <c r="H14" s="1305" t="s">
        <v>554</v>
      </c>
      <c r="I14" s="1306"/>
      <c r="J14" s="1307" t="s">
        <v>555</v>
      </c>
      <c r="K14" s="1308"/>
      <c r="L14" s="1317"/>
      <c r="M14" s="317"/>
      <c r="N14" s="1284"/>
      <c r="O14" s="1287"/>
      <c r="P14" s="1297"/>
      <c r="Q14" s="1309" t="s">
        <v>552</v>
      </c>
      <c r="R14" s="1303" t="s">
        <v>553</v>
      </c>
      <c r="S14" s="1304"/>
      <c r="T14" s="1305" t="s">
        <v>554</v>
      </c>
      <c r="U14" s="1306"/>
      <c r="V14" s="1307" t="s">
        <v>555</v>
      </c>
      <c r="W14" s="1308"/>
      <c r="X14" s="1317"/>
      <c r="Y14" s="317"/>
      <c r="Z14" s="1284"/>
      <c r="AA14" s="1287"/>
      <c r="AB14" s="1297"/>
      <c r="AC14" s="1309" t="s">
        <v>552</v>
      </c>
      <c r="AD14" s="1303" t="s">
        <v>553</v>
      </c>
      <c r="AE14" s="1304"/>
      <c r="AF14" s="1305" t="s">
        <v>554</v>
      </c>
      <c r="AG14" s="1306"/>
      <c r="AH14" s="1307" t="s">
        <v>555</v>
      </c>
      <c r="AI14" s="1308"/>
      <c r="AJ14" s="1317"/>
      <c r="AK14" s="317"/>
      <c r="AL14" s="1284"/>
      <c r="AM14" s="1287"/>
      <c r="AN14" s="1297"/>
      <c r="AO14" s="1309" t="s">
        <v>552</v>
      </c>
      <c r="AP14" s="1303" t="s">
        <v>553</v>
      </c>
      <c r="AQ14" s="1304"/>
      <c r="AR14" s="1305" t="s">
        <v>554</v>
      </c>
      <c r="AS14" s="1306"/>
      <c r="AT14" s="1307" t="s">
        <v>555</v>
      </c>
      <c r="AU14" s="1308"/>
      <c r="AV14" s="1317"/>
      <c r="AW14" s="317"/>
      <c r="AX14" s="1284"/>
      <c r="AY14" s="1287"/>
      <c r="AZ14" s="1297"/>
      <c r="BA14" s="1309" t="s">
        <v>552</v>
      </c>
      <c r="BB14" s="1303" t="s">
        <v>553</v>
      </c>
      <c r="BC14" s="1304"/>
      <c r="BD14" s="1305" t="s">
        <v>554</v>
      </c>
      <c r="BE14" s="1306"/>
      <c r="BF14" s="1307" t="s">
        <v>555</v>
      </c>
      <c r="BG14" s="1308"/>
      <c r="BH14" s="1317"/>
    </row>
    <row r="15" spans="1:60" s="308" customFormat="1" ht="18" thickBot="1">
      <c r="A15" s="280"/>
      <c r="B15" s="1285"/>
      <c r="C15" s="1288"/>
      <c r="D15" s="1298"/>
      <c r="E15" s="1310"/>
      <c r="F15" s="277" t="s">
        <v>556</v>
      </c>
      <c r="G15" s="277" t="s">
        <v>557</v>
      </c>
      <c r="H15" s="276" t="s">
        <v>556</v>
      </c>
      <c r="I15" s="276" t="s">
        <v>557</v>
      </c>
      <c r="J15" s="168" t="s">
        <v>556</v>
      </c>
      <c r="K15" s="168" t="s">
        <v>557</v>
      </c>
      <c r="L15" s="1318"/>
      <c r="M15" s="317"/>
      <c r="N15" s="1285"/>
      <c r="O15" s="1288"/>
      <c r="P15" s="1298"/>
      <c r="Q15" s="1310"/>
      <c r="R15" s="277" t="s">
        <v>556</v>
      </c>
      <c r="S15" s="277" t="s">
        <v>557</v>
      </c>
      <c r="T15" s="276" t="s">
        <v>556</v>
      </c>
      <c r="U15" s="276" t="s">
        <v>557</v>
      </c>
      <c r="V15" s="168" t="s">
        <v>556</v>
      </c>
      <c r="W15" s="168" t="s">
        <v>557</v>
      </c>
      <c r="X15" s="1318"/>
      <c r="Y15" s="317"/>
      <c r="Z15" s="1285"/>
      <c r="AA15" s="1288"/>
      <c r="AB15" s="1298"/>
      <c r="AC15" s="1310"/>
      <c r="AD15" s="277" t="s">
        <v>556</v>
      </c>
      <c r="AE15" s="277" t="s">
        <v>557</v>
      </c>
      <c r="AF15" s="276" t="s">
        <v>556</v>
      </c>
      <c r="AG15" s="276" t="s">
        <v>557</v>
      </c>
      <c r="AH15" s="168" t="s">
        <v>556</v>
      </c>
      <c r="AI15" s="168" t="s">
        <v>557</v>
      </c>
      <c r="AJ15" s="1318"/>
      <c r="AK15" s="317"/>
      <c r="AL15" s="1285"/>
      <c r="AM15" s="1288"/>
      <c r="AN15" s="1298"/>
      <c r="AO15" s="1310"/>
      <c r="AP15" s="277" t="s">
        <v>556</v>
      </c>
      <c r="AQ15" s="277" t="s">
        <v>557</v>
      </c>
      <c r="AR15" s="276" t="s">
        <v>556</v>
      </c>
      <c r="AS15" s="276" t="s">
        <v>557</v>
      </c>
      <c r="AT15" s="168" t="s">
        <v>556</v>
      </c>
      <c r="AU15" s="168" t="s">
        <v>557</v>
      </c>
      <c r="AV15" s="1318"/>
      <c r="AW15" s="317"/>
      <c r="AX15" s="1285"/>
      <c r="AY15" s="1288"/>
      <c r="AZ15" s="1298"/>
      <c r="BA15" s="1310"/>
      <c r="BB15" s="277" t="s">
        <v>556</v>
      </c>
      <c r="BC15" s="277" t="s">
        <v>557</v>
      </c>
      <c r="BD15" s="276" t="s">
        <v>556</v>
      </c>
      <c r="BE15" s="276" t="s">
        <v>557</v>
      </c>
      <c r="BF15" s="168" t="s">
        <v>556</v>
      </c>
      <c r="BG15" s="168" t="s">
        <v>557</v>
      </c>
      <c r="BH15" s="1318"/>
    </row>
    <row r="16" spans="1:60" s="308" customFormat="1">
      <c r="A16" s="420"/>
      <c r="B16" s="524"/>
      <c r="C16" s="525"/>
      <c r="D16" s="526"/>
      <c r="E16" s="527"/>
      <c r="F16" s="528"/>
      <c r="G16" s="439">
        <f t="shared" ref="G16:G25" si="0">INT(E16*F16)</f>
        <v>0</v>
      </c>
      <c r="H16" s="539"/>
      <c r="I16" s="440">
        <f t="shared" ref="I16:I25" si="1">INT(E16*H16)</f>
        <v>0</v>
      </c>
      <c r="J16" s="441">
        <f t="shared" ref="J16:J25" si="2">F16-H16</f>
        <v>0</v>
      </c>
      <c r="K16" s="441">
        <f t="shared" ref="K16:K25" si="3">G16-I16</f>
        <v>0</v>
      </c>
      <c r="L16" s="541"/>
      <c r="M16" s="317"/>
      <c r="N16" s="524"/>
      <c r="O16" s="525"/>
      <c r="P16" s="526"/>
      <c r="Q16" s="527"/>
      <c r="R16" s="528"/>
      <c r="S16" s="439">
        <f t="shared" ref="S16:S25" si="4">INT(Q16*R16)</f>
        <v>0</v>
      </c>
      <c r="T16" s="539"/>
      <c r="U16" s="440">
        <f t="shared" ref="U16:U25" si="5">INT(Q16*T16)</f>
        <v>0</v>
      </c>
      <c r="V16" s="441">
        <f t="shared" ref="V16:V25" si="6">R16-T16</f>
        <v>0</v>
      </c>
      <c r="W16" s="441">
        <f t="shared" ref="W16:W25" si="7">S16-U16</f>
        <v>0</v>
      </c>
      <c r="X16" s="541"/>
      <c r="Y16" s="317"/>
      <c r="Z16" s="524"/>
      <c r="AA16" s="525"/>
      <c r="AB16" s="526"/>
      <c r="AC16" s="527"/>
      <c r="AD16" s="528"/>
      <c r="AE16" s="439">
        <f t="shared" ref="AE16:AE25" si="8">INT(AC16*AD16)</f>
        <v>0</v>
      </c>
      <c r="AF16" s="539"/>
      <c r="AG16" s="440">
        <f t="shared" ref="AG16:AG25" si="9">INT(AC16*AF16)</f>
        <v>0</v>
      </c>
      <c r="AH16" s="441">
        <f t="shared" ref="AH16:AH25" si="10">AD16-AF16</f>
        <v>0</v>
      </c>
      <c r="AI16" s="441">
        <f t="shared" ref="AI16:AI25" si="11">AE16-AG16</f>
        <v>0</v>
      </c>
      <c r="AJ16" s="541"/>
      <c r="AK16" s="317"/>
      <c r="AL16" s="524"/>
      <c r="AM16" s="525"/>
      <c r="AN16" s="526"/>
      <c r="AO16" s="527"/>
      <c r="AP16" s="528"/>
      <c r="AQ16" s="439">
        <f t="shared" ref="AQ16:AQ25" si="12">INT(AO16*AP16)</f>
        <v>0</v>
      </c>
      <c r="AR16" s="539"/>
      <c r="AS16" s="440">
        <f t="shared" ref="AS16:AS25" si="13">INT(AO16*AR16)</f>
        <v>0</v>
      </c>
      <c r="AT16" s="441">
        <f t="shared" ref="AT16:AT25" si="14">AP16-AR16</f>
        <v>0</v>
      </c>
      <c r="AU16" s="441">
        <f t="shared" ref="AU16:AU25" si="15">AQ16-AS16</f>
        <v>0</v>
      </c>
      <c r="AV16" s="541"/>
      <c r="AW16" s="317"/>
      <c r="AX16" s="524"/>
      <c r="AY16" s="525"/>
      <c r="AZ16" s="526"/>
      <c r="BA16" s="527"/>
      <c r="BB16" s="528"/>
      <c r="BC16" s="439">
        <f t="shared" ref="BC16:BC25" si="16">INT(BA16*BB16)</f>
        <v>0</v>
      </c>
      <c r="BD16" s="539"/>
      <c r="BE16" s="440">
        <f t="shared" ref="BE16:BE25" si="17">INT(BA16*BD16)</f>
        <v>0</v>
      </c>
      <c r="BF16" s="441">
        <f t="shared" ref="BF16:BF25" si="18">BB16-BD16</f>
        <v>0</v>
      </c>
      <c r="BG16" s="441">
        <f t="shared" ref="BG16:BG25" si="19">BC16-BE16</f>
        <v>0</v>
      </c>
      <c r="BH16" s="541"/>
    </row>
    <row r="17" spans="1:60" s="308" customFormat="1">
      <c r="A17" s="420"/>
      <c r="B17" s="529"/>
      <c r="C17" s="530"/>
      <c r="D17" s="526"/>
      <c r="E17" s="527"/>
      <c r="F17" s="528"/>
      <c r="G17" s="439">
        <f t="shared" si="0"/>
        <v>0</v>
      </c>
      <c r="H17" s="539"/>
      <c r="I17" s="440">
        <f t="shared" si="1"/>
        <v>0</v>
      </c>
      <c r="J17" s="441">
        <f t="shared" si="2"/>
        <v>0</v>
      </c>
      <c r="K17" s="441">
        <f t="shared" si="3"/>
        <v>0</v>
      </c>
      <c r="L17" s="541"/>
      <c r="M17" s="317"/>
      <c r="N17" s="529"/>
      <c r="O17" s="530"/>
      <c r="P17" s="526"/>
      <c r="Q17" s="527"/>
      <c r="R17" s="528"/>
      <c r="S17" s="439">
        <f t="shared" si="4"/>
        <v>0</v>
      </c>
      <c r="T17" s="539"/>
      <c r="U17" s="440">
        <f t="shared" si="5"/>
        <v>0</v>
      </c>
      <c r="V17" s="441">
        <f t="shared" si="6"/>
        <v>0</v>
      </c>
      <c r="W17" s="441">
        <f t="shared" si="7"/>
        <v>0</v>
      </c>
      <c r="X17" s="541"/>
      <c r="Y17" s="317"/>
      <c r="Z17" s="529"/>
      <c r="AA17" s="530"/>
      <c r="AB17" s="526"/>
      <c r="AC17" s="527"/>
      <c r="AD17" s="528"/>
      <c r="AE17" s="439">
        <f t="shared" si="8"/>
        <v>0</v>
      </c>
      <c r="AF17" s="539"/>
      <c r="AG17" s="440">
        <f t="shared" si="9"/>
        <v>0</v>
      </c>
      <c r="AH17" s="441">
        <f t="shared" si="10"/>
        <v>0</v>
      </c>
      <c r="AI17" s="441">
        <f t="shared" si="11"/>
        <v>0</v>
      </c>
      <c r="AJ17" s="541"/>
      <c r="AK17" s="317"/>
      <c r="AL17" s="529"/>
      <c r="AM17" s="530"/>
      <c r="AN17" s="526"/>
      <c r="AO17" s="527"/>
      <c r="AP17" s="528"/>
      <c r="AQ17" s="439">
        <f t="shared" si="12"/>
        <v>0</v>
      </c>
      <c r="AR17" s="539"/>
      <c r="AS17" s="440">
        <f t="shared" si="13"/>
        <v>0</v>
      </c>
      <c r="AT17" s="441">
        <f t="shared" si="14"/>
        <v>0</v>
      </c>
      <c r="AU17" s="441">
        <f t="shared" si="15"/>
        <v>0</v>
      </c>
      <c r="AV17" s="541"/>
      <c r="AW17" s="317"/>
      <c r="AX17" s="529"/>
      <c r="AY17" s="530"/>
      <c r="AZ17" s="526"/>
      <c r="BA17" s="527"/>
      <c r="BB17" s="528"/>
      <c r="BC17" s="439">
        <f t="shared" si="16"/>
        <v>0</v>
      </c>
      <c r="BD17" s="539"/>
      <c r="BE17" s="440">
        <f t="shared" si="17"/>
        <v>0</v>
      </c>
      <c r="BF17" s="441">
        <f t="shared" si="18"/>
        <v>0</v>
      </c>
      <c r="BG17" s="441">
        <f t="shared" si="19"/>
        <v>0</v>
      </c>
      <c r="BH17" s="541"/>
    </row>
    <row r="18" spans="1:60" s="308" customFormat="1">
      <c r="A18" s="420"/>
      <c r="B18" s="529"/>
      <c r="C18" s="530"/>
      <c r="D18" s="526"/>
      <c r="E18" s="527"/>
      <c r="F18" s="528"/>
      <c r="G18" s="439">
        <f t="shared" si="0"/>
        <v>0</v>
      </c>
      <c r="H18" s="539"/>
      <c r="I18" s="440">
        <f t="shared" si="1"/>
        <v>0</v>
      </c>
      <c r="J18" s="441">
        <f t="shared" si="2"/>
        <v>0</v>
      </c>
      <c r="K18" s="441">
        <f t="shared" si="3"/>
        <v>0</v>
      </c>
      <c r="L18" s="541"/>
      <c r="M18" s="317"/>
      <c r="N18" s="529"/>
      <c r="O18" s="530"/>
      <c r="P18" s="526"/>
      <c r="Q18" s="527"/>
      <c r="R18" s="528"/>
      <c r="S18" s="439">
        <f t="shared" si="4"/>
        <v>0</v>
      </c>
      <c r="T18" s="539"/>
      <c r="U18" s="440">
        <f t="shared" si="5"/>
        <v>0</v>
      </c>
      <c r="V18" s="441">
        <f t="shared" si="6"/>
        <v>0</v>
      </c>
      <c r="W18" s="441">
        <f t="shared" si="7"/>
        <v>0</v>
      </c>
      <c r="X18" s="541"/>
      <c r="Y18" s="317"/>
      <c r="Z18" s="529"/>
      <c r="AA18" s="530"/>
      <c r="AB18" s="526"/>
      <c r="AC18" s="527"/>
      <c r="AD18" s="528"/>
      <c r="AE18" s="439">
        <f t="shared" si="8"/>
        <v>0</v>
      </c>
      <c r="AF18" s="539"/>
      <c r="AG18" s="440">
        <f t="shared" si="9"/>
        <v>0</v>
      </c>
      <c r="AH18" s="441">
        <f t="shared" si="10"/>
        <v>0</v>
      </c>
      <c r="AI18" s="441">
        <f t="shared" si="11"/>
        <v>0</v>
      </c>
      <c r="AJ18" s="541"/>
      <c r="AK18" s="317"/>
      <c r="AL18" s="529"/>
      <c r="AM18" s="530"/>
      <c r="AN18" s="526"/>
      <c r="AO18" s="527"/>
      <c r="AP18" s="528"/>
      <c r="AQ18" s="439">
        <f t="shared" si="12"/>
        <v>0</v>
      </c>
      <c r="AR18" s="539"/>
      <c r="AS18" s="440">
        <f t="shared" si="13"/>
        <v>0</v>
      </c>
      <c r="AT18" s="441">
        <f t="shared" si="14"/>
        <v>0</v>
      </c>
      <c r="AU18" s="441">
        <f t="shared" si="15"/>
        <v>0</v>
      </c>
      <c r="AV18" s="541"/>
      <c r="AW18" s="317"/>
      <c r="AX18" s="529"/>
      <c r="AY18" s="530"/>
      <c r="AZ18" s="526"/>
      <c r="BA18" s="527"/>
      <c r="BB18" s="528"/>
      <c r="BC18" s="439">
        <f t="shared" si="16"/>
        <v>0</v>
      </c>
      <c r="BD18" s="539"/>
      <c r="BE18" s="440">
        <f t="shared" si="17"/>
        <v>0</v>
      </c>
      <c r="BF18" s="441">
        <f t="shared" si="18"/>
        <v>0</v>
      </c>
      <c r="BG18" s="441">
        <f t="shared" si="19"/>
        <v>0</v>
      </c>
      <c r="BH18" s="541"/>
    </row>
    <row r="19" spans="1:60" s="308" customFormat="1">
      <c r="A19" s="420"/>
      <c r="B19" s="529"/>
      <c r="C19" s="530"/>
      <c r="D19" s="526"/>
      <c r="E19" s="527"/>
      <c r="F19" s="528"/>
      <c r="G19" s="439">
        <f t="shared" si="0"/>
        <v>0</v>
      </c>
      <c r="H19" s="539"/>
      <c r="I19" s="440">
        <f t="shared" si="1"/>
        <v>0</v>
      </c>
      <c r="J19" s="441">
        <f t="shared" si="2"/>
        <v>0</v>
      </c>
      <c r="K19" s="441">
        <f t="shared" si="3"/>
        <v>0</v>
      </c>
      <c r="L19" s="541"/>
      <c r="M19" s="317"/>
      <c r="N19" s="529"/>
      <c r="O19" s="530"/>
      <c r="P19" s="526"/>
      <c r="Q19" s="527"/>
      <c r="R19" s="528"/>
      <c r="S19" s="439">
        <f t="shared" si="4"/>
        <v>0</v>
      </c>
      <c r="T19" s="539"/>
      <c r="U19" s="440">
        <f t="shared" si="5"/>
        <v>0</v>
      </c>
      <c r="V19" s="441">
        <f t="shared" si="6"/>
        <v>0</v>
      </c>
      <c r="W19" s="441">
        <f t="shared" si="7"/>
        <v>0</v>
      </c>
      <c r="X19" s="541"/>
      <c r="Y19" s="317"/>
      <c r="Z19" s="529"/>
      <c r="AA19" s="530"/>
      <c r="AB19" s="526"/>
      <c r="AC19" s="527"/>
      <c r="AD19" s="528"/>
      <c r="AE19" s="439">
        <f t="shared" si="8"/>
        <v>0</v>
      </c>
      <c r="AF19" s="539"/>
      <c r="AG19" s="440">
        <f t="shared" si="9"/>
        <v>0</v>
      </c>
      <c r="AH19" s="441">
        <f t="shared" si="10"/>
        <v>0</v>
      </c>
      <c r="AI19" s="441">
        <f t="shared" si="11"/>
        <v>0</v>
      </c>
      <c r="AJ19" s="541"/>
      <c r="AK19" s="317"/>
      <c r="AL19" s="529"/>
      <c r="AM19" s="530"/>
      <c r="AN19" s="526"/>
      <c r="AO19" s="527"/>
      <c r="AP19" s="528"/>
      <c r="AQ19" s="439">
        <f t="shared" si="12"/>
        <v>0</v>
      </c>
      <c r="AR19" s="539"/>
      <c r="AS19" s="440">
        <f t="shared" si="13"/>
        <v>0</v>
      </c>
      <c r="AT19" s="441">
        <f t="shared" si="14"/>
        <v>0</v>
      </c>
      <c r="AU19" s="441">
        <f t="shared" si="15"/>
        <v>0</v>
      </c>
      <c r="AV19" s="541"/>
      <c r="AW19" s="317"/>
      <c r="AX19" s="529"/>
      <c r="AY19" s="530"/>
      <c r="AZ19" s="526"/>
      <c r="BA19" s="527"/>
      <c r="BB19" s="528"/>
      <c r="BC19" s="439">
        <f t="shared" si="16"/>
        <v>0</v>
      </c>
      <c r="BD19" s="539"/>
      <c r="BE19" s="440">
        <f t="shared" si="17"/>
        <v>0</v>
      </c>
      <c r="BF19" s="441">
        <f t="shared" si="18"/>
        <v>0</v>
      </c>
      <c r="BG19" s="441">
        <f t="shared" si="19"/>
        <v>0</v>
      </c>
      <c r="BH19" s="541"/>
    </row>
    <row r="20" spans="1:60" s="308" customFormat="1">
      <c r="A20" s="420"/>
      <c r="B20" s="529"/>
      <c r="C20" s="530"/>
      <c r="D20" s="526"/>
      <c r="E20" s="527"/>
      <c r="F20" s="528"/>
      <c r="G20" s="439">
        <f t="shared" si="0"/>
        <v>0</v>
      </c>
      <c r="H20" s="539"/>
      <c r="I20" s="440">
        <f t="shared" si="1"/>
        <v>0</v>
      </c>
      <c r="J20" s="441">
        <f t="shared" si="2"/>
        <v>0</v>
      </c>
      <c r="K20" s="441">
        <f t="shared" si="3"/>
        <v>0</v>
      </c>
      <c r="L20" s="541"/>
      <c r="M20" s="317"/>
      <c r="N20" s="529"/>
      <c r="O20" s="530"/>
      <c r="P20" s="526"/>
      <c r="Q20" s="527"/>
      <c r="R20" s="528"/>
      <c r="S20" s="439">
        <f t="shared" si="4"/>
        <v>0</v>
      </c>
      <c r="T20" s="539"/>
      <c r="U20" s="440">
        <f t="shared" si="5"/>
        <v>0</v>
      </c>
      <c r="V20" s="441">
        <f t="shared" si="6"/>
        <v>0</v>
      </c>
      <c r="W20" s="441">
        <f t="shared" si="7"/>
        <v>0</v>
      </c>
      <c r="X20" s="541"/>
      <c r="Y20" s="317"/>
      <c r="Z20" s="529"/>
      <c r="AA20" s="530"/>
      <c r="AB20" s="526"/>
      <c r="AC20" s="527"/>
      <c r="AD20" s="528"/>
      <c r="AE20" s="439">
        <f t="shared" si="8"/>
        <v>0</v>
      </c>
      <c r="AF20" s="539"/>
      <c r="AG20" s="440">
        <f t="shared" si="9"/>
        <v>0</v>
      </c>
      <c r="AH20" s="441">
        <f t="shared" si="10"/>
        <v>0</v>
      </c>
      <c r="AI20" s="441">
        <f t="shared" si="11"/>
        <v>0</v>
      </c>
      <c r="AJ20" s="541"/>
      <c r="AK20" s="317"/>
      <c r="AL20" s="529"/>
      <c r="AM20" s="530"/>
      <c r="AN20" s="526"/>
      <c r="AO20" s="527"/>
      <c r="AP20" s="528"/>
      <c r="AQ20" s="439">
        <f t="shared" si="12"/>
        <v>0</v>
      </c>
      <c r="AR20" s="539"/>
      <c r="AS20" s="440">
        <f t="shared" si="13"/>
        <v>0</v>
      </c>
      <c r="AT20" s="441">
        <f t="shared" si="14"/>
        <v>0</v>
      </c>
      <c r="AU20" s="441">
        <f t="shared" si="15"/>
        <v>0</v>
      </c>
      <c r="AV20" s="541"/>
      <c r="AW20" s="317"/>
      <c r="AX20" s="529"/>
      <c r="AY20" s="530"/>
      <c r="AZ20" s="526"/>
      <c r="BA20" s="527"/>
      <c r="BB20" s="528"/>
      <c r="BC20" s="439">
        <f t="shared" si="16"/>
        <v>0</v>
      </c>
      <c r="BD20" s="539"/>
      <c r="BE20" s="440">
        <f t="shared" si="17"/>
        <v>0</v>
      </c>
      <c r="BF20" s="441">
        <f t="shared" si="18"/>
        <v>0</v>
      </c>
      <c r="BG20" s="441">
        <f t="shared" si="19"/>
        <v>0</v>
      </c>
      <c r="BH20" s="541"/>
    </row>
    <row r="21" spans="1:60" s="308" customFormat="1">
      <c r="A21" s="420"/>
      <c r="B21" s="529"/>
      <c r="C21" s="530"/>
      <c r="D21" s="526"/>
      <c r="E21" s="527"/>
      <c r="F21" s="528"/>
      <c r="G21" s="439">
        <f t="shared" si="0"/>
        <v>0</v>
      </c>
      <c r="H21" s="539"/>
      <c r="I21" s="440">
        <f t="shared" si="1"/>
        <v>0</v>
      </c>
      <c r="J21" s="441">
        <f t="shared" si="2"/>
        <v>0</v>
      </c>
      <c r="K21" s="441">
        <f t="shared" si="3"/>
        <v>0</v>
      </c>
      <c r="L21" s="541"/>
      <c r="M21" s="317"/>
      <c r="N21" s="529"/>
      <c r="O21" s="530"/>
      <c r="P21" s="526"/>
      <c r="Q21" s="527"/>
      <c r="R21" s="528"/>
      <c r="S21" s="439">
        <f t="shared" si="4"/>
        <v>0</v>
      </c>
      <c r="T21" s="539"/>
      <c r="U21" s="440">
        <f t="shared" si="5"/>
        <v>0</v>
      </c>
      <c r="V21" s="441">
        <f t="shared" si="6"/>
        <v>0</v>
      </c>
      <c r="W21" s="441">
        <f t="shared" si="7"/>
        <v>0</v>
      </c>
      <c r="X21" s="541"/>
      <c r="Y21" s="317"/>
      <c r="Z21" s="529"/>
      <c r="AA21" s="530"/>
      <c r="AB21" s="526"/>
      <c r="AC21" s="527"/>
      <c r="AD21" s="528"/>
      <c r="AE21" s="439">
        <f t="shared" si="8"/>
        <v>0</v>
      </c>
      <c r="AF21" s="539"/>
      <c r="AG21" s="440">
        <f t="shared" si="9"/>
        <v>0</v>
      </c>
      <c r="AH21" s="441">
        <f t="shared" si="10"/>
        <v>0</v>
      </c>
      <c r="AI21" s="441">
        <f t="shared" si="11"/>
        <v>0</v>
      </c>
      <c r="AJ21" s="541"/>
      <c r="AK21" s="317"/>
      <c r="AL21" s="529"/>
      <c r="AM21" s="530"/>
      <c r="AN21" s="526"/>
      <c r="AO21" s="527"/>
      <c r="AP21" s="528"/>
      <c r="AQ21" s="439">
        <f t="shared" si="12"/>
        <v>0</v>
      </c>
      <c r="AR21" s="539"/>
      <c r="AS21" s="440">
        <f t="shared" si="13"/>
        <v>0</v>
      </c>
      <c r="AT21" s="441">
        <f t="shared" si="14"/>
        <v>0</v>
      </c>
      <c r="AU21" s="441">
        <f t="shared" si="15"/>
        <v>0</v>
      </c>
      <c r="AV21" s="541"/>
      <c r="AW21" s="317"/>
      <c r="AX21" s="529"/>
      <c r="AY21" s="530"/>
      <c r="AZ21" s="526"/>
      <c r="BA21" s="527"/>
      <c r="BB21" s="528"/>
      <c r="BC21" s="439">
        <f t="shared" si="16"/>
        <v>0</v>
      </c>
      <c r="BD21" s="539"/>
      <c r="BE21" s="440">
        <f t="shared" si="17"/>
        <v>0</v>
      </c>
      <c r="BF21" s="441">
        <f t="shared" si="18"/>
        <v>0</v>
      </c>
      <c r="BG21" s="441">
        <f t="shared" si="19"/>
        <v>0</v>
      </c>
      <c r="BH21" s="541"/>
    </row>
    <row r="22" spans="1:60" s="308" customFormat="1">
      <c r="A22" s="420"/>
      <c r="B22" s="529"/>
      <c r="C22" s="531"/>
      <c r="D22" s="526"/>
      <c r="E22" s="527"/>
      <c r="F22" s="528"/>
      <c r="G22" s="439">
        <f t="shared" si="0"/>
        <v>0</v>
      </c>
      <c r="H22" s="539"/>
      <c r="I22" s="440">
        <f t="shared" si="1"/>
        <v>0</v>
      </c>
      <c r="J22" s="441">
        <f t="shared" si="2"/>
        <v>0</v>
      </c>
      <c r="K22" s="441">
        <f t="shared" si="3"/>
        <v>0</v>
      </c>
      <c r="L22" s="541"/>
      <c r="M22" s="317"/>
      <c r="N22" s="529"/>
      <c r="O22" s="531"/>
      <c r="P22" s="526"/>
      <c r="Q22" s="527"/>
      <c r="R22" s="528"/>
      <c r="S22" s="439">
        <f t="shared" si="4"/>
        <v>0</v>
      </c>
      <c r="T22" s="539"/>
      <c r="U22" s="440">
        <f t="shared" si="5"/>
        <v>0</v>
      </c>
      <c r="V22" s="441">
        <f t="shared" si="6"/>
        <v>0</v>
      </c>
      <c r="W22" s="441">
        <f t="shared" si="7"/>
        <v>0</v>
      </c>
      <c r="X22" s="541"/>
      <c r="Y22" s="317"/>
      <c r="Z22" s="529"/>
      <c r="AA22" s="531"/>
      <c r="AB22" s="526"/>
      <c r="AC22" s="527"/>
      <c r="AD22" s="528"/>
      <c r="AE22" s="439">
        <f t="shared" si="8"/>
        <v>0</v>
      </c>
      <c r="AF22" s="539"/>
      <c r="AG22" s="440">
        <f t="shared" si="9"/>
        <v>0</v>
      </c>
      <c r="AH22" s="441">
        <f t="shared" si="10"/>
        <v>0</v>
      </c>
      <c r="AI22" s="441">
        <f t="shared" si="11"/>
        <v>0</v>
      </c>
      <c r="AJ22" s="541"/>
      <c r="AK22" s="317"/>
      <c r="AL22" s="529"/>
      <c r="AM22" s="531"/>
      <c r="AN22" s="526"/>
      <c r="AO22" s="527"/>
      <c r="AP22" s="528"/>
      <c r="AQ22" s="439">
        <f t="shared" si="12"/>
        <v>0</v>
      </c>
      <c r="AR22" s="539"/>
      <c r="AS22" s="440">
        <f t="shared" si="13"/>
        <v>0</v>
      </c>
      <c r="AT22" s="441">
        <f t="shared" si="14"/>
        <v>0</v>
      </c>
      <c r="AU22" s="441">
        <f t="shared" si="15"/>
        <v>0</v>
      </c>
      <c r="AV22" s="541"/>
      <c r="AW22" s="317"/>
      <c r="AX22" s="529"/>
      <c r="AY22" s="531"/>
      <c r="AZ22" s="526"/>
      <c r="BA22" s="527"/>
      <c r="BB22" s="528"/>
      <c r="BC22" s="439">
        <f t="shared" si="16"/>
        <v>0</v>
      </c>
      <c r="BD22" s="539"/>
      <c r="BE22" s="440">
        <f t="shared" si="17"/>
        <v>0</v>
      </c>
      <c r="BF22" s="441">
        <f t="shared" si="18"/>
        <v>0</v>
      </c>
      <c r="BG22" s="441">
        <f t="shared" si="19"/>
        <v>0</v>
      </c>
      <c r="BH22" s="541"/>
    </row>
    <row r="23" spans="1:60" s="308" customFormat="1">
      <c r="A23" s="420"/>
      <c r="B23" s="529"/>
      <c r="C23" s="531"/>
      <c r="D23" s="526"/>
      <c r="E23" s="527"/>
      <c r="F23" s="528"/>
      <c r="G23" s="439">
        <f t="shared" si="0"/>
        <v>0</v>
      </c>
      <c r="H23" s="539"/>
      <c r="I23" s="440">
        <f t="shared" si="1"/>
        <v>0</v>
      </c>
      <c r="J23" s="441">
        <f t="shared" si="2"/>
        <v>0</v>
      </c>
      <c r="K23" s="441">
        <f t="shared" si="3"/>
        <v>0</v>
      </c>
      <c r="L23" s="541"/>
      <c r="M23" s="317"/>
      <c r="N23" s="529"/>
      <c r="O23" s="531"/>
      <c r="P23" s="526"/>
      <c r="Q23" s="527"/>
      <c r="R23" s="528"/>
      <c r="S23" s="439">
        <f t="shared" si="4"/>
        <v>0</v>
      </c>
      <c r="T23" s="539"/>
      <c r="U23" s="440">
        <f t="shared" si="5"/>
        <v>0</v>
      </c>
      <c r="V23" s="441">
        <f t="shared" si="6"/>
        <v>0</v>
      </c>
      <c r="W23" s="441">
        <f t="shared" si="7"/>
        <v>0</v>
      </c>
      <c r="X23" s="541"/>
      <c r="Y23" s="317"/>
      <c r="Z23" s="529"/>
      <c r="AA23" s="531"/>
      <c r="AB23" s="526"/>
      <c r="AC23" s="527"/>
      <c r="AD23" s="528"/>
      <c r="AE23" s="439">
        <f t="shared" si="8"/>
        <v>0</v>
      </c>
      <c r="AF23" s="539"/>
      <c r="AG23" s="440">
        <f t="shared" si="9"/>
        <v>0</v>
      </c>
      <c r="AH23" s="441">
        <f t="shared" si="10"/>
        <v>0</v>
      </c>
      <c r="AI23" s="441">
        <f t="shared" si="11"/>
        <v>0</v>
      </c>
      <c r="AJ23" s="541"/>
      <c r="AK23" s="317"/>
      <c r="AL23" s="529"/>
      <c r="AM23" s="531"/>
      <c r="AN23" s="526"/>
      <c r="AO23" s="527"/>
      <c r="AP23" s="528"/>
      <c r="AQ23" s="439">
        <f t="shared" si="12"/>
        <v>0</v>
      </c>
      <c r="AR23" s="539"/>
      <c r="AS23" s="440">
        <f t="shared" si="13"/>
        <v>0</v>
      </c>
      <c r="AT23" s="441">
        <f t="shared" si="14"/>
        <v>0</v>
      </c>
      <c r="AU23" s="441">
        <f t="shared" si="15"/>
        <v>0</v>
      </c>
      <c r="AV23" s="541"/>
      <c r="AW23" s="317"/>
      <c r="AX23" s="529"/>
      <c r="AY23" s="531"/>
      <c r="AZ23" s="526"/>
      <c r="BA23" s="527"/>
      <c r="BB23" s="528"/>
      <c r="BC23" s="439">
        <f t="shared" si="16"/>
        <v>0</v>
      </c>
      <c r="BD23" s="539"/>
      <c r="BE23" s="440">
        <f t="shared" si="17"/>
        <v>0</v>
      </c>
      <c r="BF23" s="441">
        <f t="shared" si="18"/>
        <v>0</v>
      </c>
      <c r="BG23" s="441">
        <f t="shared" si="19"/>
        <v>0</v>
      </c>
      <c r="BH23" s="541"/>
    </row>
    <row r="24" spans="1:60" s="308" customFormat="1">
      <c r="A24" s="420"/>
      <c r="B24" s="529"/>
      <c r="C24" s="531"/>
      <c r="D24" s="526"/>
      <c r="E24" s="527"/>
      <c r="F24" s="528"/>
      <c r="G24" s="439">
        <f t="shared" si="0"/>
        <v>0</v>
      </c>
      <c r="H24" s="539"/>
      <c r="I24" s="440">
        <f t="shared" si="1"/>
        <v>0</v>
      </c>
      <c r="J24" s="441">
        <f t="shared" si="2"/>
        <v>0</v>
      </c>
      <c r="K24" s="441">
        <f t="shared" si="3"/>
        <v>0</v>
      </c>
      <c r="L24" s="541"/>
      <c r="M24" s="317"/>
      <c r="N24" s="529"/>
      <c r="O24" s="531"/>
      <c r="P24" s="526"/>
      <c r="Q24" s="527"/>
      <c r="R24" s="528"/>
      <c r="S24" s="439">
        <f t="shared" si="4"/>
        <v>0</v>
      </c>
      <c r="T24" s="539"/>
      <c r="U24" s="440">
        <f t="shared" si="5"/>
        <v>0</v>
      </c>
      <c r="V24" s="441">
        <f t="shared" si="6"/>
        <v>0</v>
      </c>
      <c r="W24" s="441">
        <f t="shared" si="7"/>
        <v>0</v>
      </c>
      <c r="X24" s="541"/>
      <c r="Y24" s="317"/>
      <c r="Z24" s="529"/>
      <c r="AA24" s="531"/>
      <c r="AB24" s="526"/>
      <c r="AC24" s="527"/>
      <c r="AD24" s="528"/>
      <c r="AE24" s="439">
        <f t="shared" si="8"/>
        <v>0</v>
      </c>
      <c r="AF24" s="539"/>
      <c r="AG24" s="440">
        <f t="shared" si="9"/>
        <v>0</v>
      </c>
      <c r="AH24" s="441">
        <f t="shared" si="10"/>
        <v>0</v>
      </c>
      <c r="AI24" s="441">
        <f t="shared" si="11"/>
        <v>0</v>
      </c>
      <c r="AJ24" s="541"/>
      <c r="AK24" s="317"/>
      <c r="AL24" s="529"/>
      <c r="AM24" s="531"/>
      <c r="AN24" s="526"/>
      <c r="AO24" s="527"/>
      <c r="AP24" s="528"/>
      <c r="AQ24" s="439">
        <f t="shared" si="12"/>
        <v>0</v>
      </c>
      <c r="AR24" s="539"/>
      <c r="AS24" s="440">
        <f t="shared" si="13"/>
        <v>0</v>
      </c>
      <c r="AT24" s="441">
        <f t="shared" si="14"/>
        <v>0</v>
      </c>
      <c r="AU24" s="441">
        <f t="shared" si="15"/>
        <v>0</v>
      </c>
      <c r="AV24" s="541"/>
      <c r="AW24" s="317"/>
      <c r="AX24" s="529"/>
      <c r="AY24" s="531"/>
      <c r="AZ24" s="526"/>
      <c r="BA24" s="527"/>
      <c r="BB24" s="528"/>
      <c r="BC24" s="439">
        <f t="shared" si="16"/>
        <v>0</v>
      </c>
      <c r="BD24" s="539"/>
      <c r="BE24" s="440">
        <f t="shared" si="17"/>
        <v>0</v>
      </c>
      <c r="BF24" s="441">
        <f t="shared" si="18"/>
        <v>0</v>
      </c>
      <c r="BG24" s="441">
        <f t="shared" si="19"/>
        <v>0</v>
      </c>
      <c r="BH24" s="541"/>
    </row>
    <row r="25" spans="1:60" s="308" customFormat="1" ht="24.75" thickBot="1">
      <c r="A25" s="420"/>
      <c r="B25" s="532"/>
      <c r="C25" s="533"/>
      <c r="D25" s="534"/>
      <c r="E25" s="535"/>
      <c r="F25" s="536"/>
      <c r="G25" s="442">
        <f t="shared" si="0"/>
        <v>0</v>
      </c>
      <c r="H25" s="540"/>
      <c r="I25" s="443">
        <f t="shared" si="1"/>
        <v>0</v>
      </c>
      <c r="J25" s="444">
        <f t="shared" si="2"/>
        <v>0</v>
      </c>
      <c r="K25" s="444">
        <f t="shared" si="3"/>
        <v>0</v>
      </c>
      <c r="L25" s="542"/>
      <c r="M25" s="317"/>
      <c r="N25" s="532"/>
      <c r="O25" s="533"/>
      <c r="P25" s="534"/>
      <c r="Q25" s="535"/>
      <c r="R25" s="536"/>
      <c r="S25" s="442">
        <f t="shared" si="4"/>
        <v>0</v>
      </c>
      <c r="T25" s="540"/>
      <c r="U25" s="443">
        <f t="shared" si="5"/>
        <v>0</v>
      </c>
      <c r="V25" s="444">
        <f t="shared" si="6"/>
        <v>0</v>
      </c>
      <c r="W25" s="444">
        <f t="shared" si="7"/>
        <v>0</v>
      </c>
      <c r="X25" s="542"/>
      <c r="Y25" s="317"/>
      <c r="Z25" s="532"/>
      <c r="AA25" s="533"/>
      <c r="AB25" s="534"/>
      <c r="AC25" s="535"/>
      <c r="AD25" s="536"/>
      <c r="AE25" s="442">
        <f t="shared" si="8"/>
        <v>0</v>
      </c>
      <c r="AF25" s="540"/>
      <c r="AG25" s="443">
        <f t="shared" si="9"/>
        <v>0</v>
      </c>
      <c r="AH25" s="444">
        <f t="shared" si="10"/>
        <v>0</v>
      </c>
      <c r="AI25" s="444">
        <f t="shared" si="11"/>
        <v>0</v>
      </c>
      <c r="AJ25" s="542"/>
      <c r="AK25" s="317"/>
      <c r="AL25" s="532"/>
      <c r="AM25" s="533"/>
      <c r="AN25" s="534"/>
      <c r="AO25" s="535"/>
      <c r="AP25" s="536"/>
      <c r="AQ25" s="442">
        <f t="shared" si="12"/>
        <v>0</v>
      </c>
      <c r="AR25" s="540"/>
      <c r="AS25" s="443">
        <f t="shared" si="13"/>
        <v>0</v>
      </c>
      <c r="AT25" s="444">
        <f t="shared" si="14"/>
        <v>0</v>
      </c>
      <c r="AU25" s="444">
        <f t="shared" si="15"/>
        <v>0</v>
      </c>
      <c r="AV25" s="542"/>
      <c r="AW25" s="317"/>
      <c r="AX25" s="532"/>
      <c r="AY25" s="533"/>
      <c r="AZ25" s="534"/>
      <c r="BA25" s="535"/>
      <c r="BB25" s="536"/>
      <c r="BC25" s="442">
        <f t="shared" si="16"/>
        <v>0</v>
      </c>
      <c r="BD25" s="540"/>
      <c r="BE25" s="443">
        <f t="shared" si="17"/>
        <v>0</v>
      </c>
      <c r="BF25" s="444">
        <f t="shared" si="18"/>
        <v>0</v>
      </c>
      <c r="BG25" s="444">
        <f t="shared" si="19"/>
        <v>0</v>
      </c>
      <c r="BH25" s="542"/>
    </row>
    <row r="26" spans="1:60" s="308" customFormat="1" ht="25.5" thickTop="1" thickBot="1">
      <c r="A26" s="420"/>
      <c r="B26" s="1311" t="s">
        <v>562</v>
      </c>
      <c r="C26" s="1312"/>
      <c r="D26" s="1312"/>
      <c r="E26" s="1312"/>
      <c r="F26" s="445"/>
      <c r="G26" s="445">
        <f>SUM(G16:G25)</f>
        <v>0</v>
      </c>
      <c r="H26" s="446"/>
      <c r="I26" s="446">
        <f>SUM(I16:I25)</f>
        <v>0</v>
      </c>
      <c r="J26" s="447"/>
      <c r="K26" s="447">
        <f>SUM(K16:K25)</f>
        <v>0</v>
      </c>
      <c r="L26" s="448"/>
      <c r="M26" s="317"/>
      <c r="N26" s="1311" t="s">
        <v>562</v>
      </c>
      <c r="O26" s="1312"/>
      <c r="P26" s="1312"/>
      <c r="Q26" s="1312"/>
      <c r="R26" s="445"/>
      <c r="S26" s="445">
        <f>SUM(S16:S25)</f>
        <v>0</v>
      </c>
      <c r="T26" s="446"/>
      <c r="U26" s="446">
        <f>SUM(U16:U25)</f>
        <v>0</v>
      </c>
      <c r="V26" s="447"/>
      <c r="W26" s="447">
        <f>SUM(W16:W25)</f>
        <v>0</v>
      </c>
      <c r="X26" s="448"/>
      <c r="Y26" s="317"/>
      <c r="Z26" s="1311" t="s">
        <v>562</v>
      </c>
      <c r="AA26" s="1312"/>
      <c r="AB26" s="1312"/>
      <c r="AC26" s="1312"/>
      <c r="AD26" s="445"/>
      <c r="AE26" s="445">
        <f>SUM(AE16:AE25)</f>
        <v>0</v>
      </c>
      <c r="AF26" s="446"/>
      <c r="AG26" s="446">
        <f>SUM(AG16:AG25)</f>
        <v>0</v>
      </c>
      <c r="AH26" s="447"/>
      <c r="AI26" s="447">
        <f>SUM(AI16:AI25)</f>
        <v>0</v>
      </c>
      <c r="AJ26" s="448"/>
      <c r="AK26" s="317"/>
      <c r="AL26" s="1311" t="s">
        <v>562</v>
      </c>
      <c r="AM26" s="1312"/>
      <c r="AN26" s="1312"/>
      <c r="AO26" s="1312"/>
      <c r="AP26" s="445"/>
      <c r="AQ26" s="445">
        <f>SUM(AQ16:AQ25)</f>
        <v>0</v>
      </c>
      <c r="AR26" s="446"/>
      <c r="AS26" s="446">
        <f>SUM(AS16:AS25)</f>
        <v>0</v>
      </c>
      <c r="AT26" s="447"/>
      <c r="AU26" s="447">
        <f>SUM(AU16:AU25)</f>
        <v>0</v>
      </c>
      <c r="AV26" s="448"/>
      <c r="AW26" s="317"/>
      <c r="AX26" s="1311" t="s">
        <v>562</v>
      </c>
      <c r="AY26" s="1312"/>
      <c r="AZ26" s="1312"/>
      <c r="BA26" s="1312"/>
      <c r="BB26" s="445"/>
      <c r="BC26" s="445">
        <f>SUM(BC16:BC25)</f>
        <v>0</v>
      </c>
      <c r="BD26" s="446"/>
      <c r="BE26" s="446">
        <f>SUM(BE16:BE25)</f>
        <v>0</v>
      </c>
      <c r="BF26" s="447"/>
      <c r="BG26" s="447">
        <f>SUM(BG16:BG25)</f>
        <v>0</v>
      </c>
      <c r="BH26" s="448"/>
    </row>
    <row r="27" spans="1:60" s="308" customFormat="1">
      <c r="A27" s="420"/>
      <c r="B27" s="524"/>
      <c r="C27" s="525"/>
      <c r="D27" s="526"/>
      <c r="E27" s="527"/>
      <c r="F27" s="528"/>
      <c r="G27" s="439">
        <f t="shared" ref="G27:G38" si="20">INT(E27*F27)</f>
        <v>0</v>
      </c>
      <c r="H27" s="539"/>
      <c r="I27" s="440">
        <f t="shared" ref="I27:I38" si="21">INT(E27*H27)</f>
        <v>0</v>
      </c>
      <c r="J27" s="441">
        <f t="shared" ref="J27:J38" si="22">F27-H27</f>
        <v>0</v>
      </c>
      <c r="K27" s="441">
        <f t="shared" ref="K27:K38" si="23">G27-I27</f>
        <v>0</v>
      </c>
      <c r="L27" s="541"/>
      <c r="M27" s="317"/>
      <c r="N27" s="524"/>
      <c r="O27" s="525"/>
      <c r="P27" s="526"/>
      <c r="Q27" s="527"/>
      <c r="R27" s="528"/>
      <c r="S27" s="439">
        <f t="shared" ref="S27:S38" si="24">INT(Q27*R27)</f>
        <v>0</v>
      </c>
      <c r="T27" s="539"/>
      <c r="U27" s="440">
        <f t="shared" ref="U27:U38" si="25">INT(Q27*T27)</f>
        <v>0</v>
      </c>
      <c r="V27" s="441">
        <f t="shared" ref="V27:V38" si="26">R27-T27</f>
        <v>0</v>
      </c>
      <c r="W27" s="441">
        <f t="shared" ref="W27:W38" si="27">S27-U27</f>
        <v>0</v>
      </c>
      <c r="X27" s="541"/>
      <c r="Y27" s="317"/>
      <c r="Z27" s="524"/>
      <c r="AA27" s="525"/>
      <c r="AB27" s="526"/>
      <c r="AC27" s="527"/>
      <c r="AD27" s="528"/>
      <c r="AE27" s="439">
        <f t="shared" ref="AE27:AE38" si="28">INT(AC27*AD27)</f>
        <v>0</v>
      </c>
      <c r="AF27" s="539"/>
      <c r="AG27" s="440">
        <f t="shared" ref="AG27:AG38" si="29">INT(AC27*AF27)</f>
        <v>0</v>
      </c>
      <c r="AH27" s="441">
        <f t="shared" ref="AH27:AH38" si="30">AD27-AF27</f>
        <v>0</v>
      </c>
      <c r="AI27" s="441">
        <f t="shared" ref="AI27:AI38" si="31">AE27-AG27</f>
        <v>0</v>
      </c>
      <c r="AJ27" s="541"/>
      <c r="AK27" s="317"/>
      <c r="AL27" s="524"/>
      <c r="AM27" s="525"/>
      <c r="AN27" s="526"/>
      <c r="AO27" s="527"/>
      <c r="AP27" s="528"/>
      <c r="AQ27" s="439">
        <f t="shared" ref="AQ27:AQ38" si="32">INT(AO27*AP27)</f>
        <v>0</v>
      </c>
      <c r="AR27" s="539"/>
      <c r="AS27" s="440">
        <f t="shared" ref="AS27:AS38" si="33">INT(AO27*AR27)</f>
        <v>0</v>
      </c>
      <c r="AT27" s="441">
        <f t="shared" ref="AT27:AT38" si="34">AP27-AR27</f>
        <v>0</v>
      </c>
      <c r="AU27" s="441">
        <f t="shared" ref="AU27:AU38" si="35">AQ27-AS27</f>
        <v>0</v>
      </c>
      <c r="AV27" s="541"/>
      <c r="AW27" s="317"/>
      <c r="AX27" s="524"/>
      <c r="AY27" s="525"/>
      <c r="AZ27" s="526"/>
      <c r="BA27" s="527"/>
      <c r="BB27" s="528"/>
      <c r="BC27" s="439">
        <f t="shared" ref="BC27:BC38" si="36">INT(BA27*BB27)</f>
        <v>0</v>
      </c>
      <c r="BD27" s="539"/>
      <c r="BE27" s="440">
        <f t="shared" ref="BE27:BE38" si="37">INT(BA27*BD27)</f>
        <v>0</v>
      </c>
      <c r="BF27" s="441">
        <f t="shared" ref="BF27:BF38" si="38">BB27-BD27</f>
        <v>0</v>
      </c>
      <c r="BG27" s="441">
        <f t="shared" ref="BG27:BG38" si="39">BC27-BE27</f>
        <v>0</v>
      </c>
      <c r="BH27" s="541"/>
    </row>
    <row r="28" spans="1:60" s="308" customFormat="1">
      <c r="A28" s="420"/>
      <c r="B28" s="529"/>
      <c r="C28" s="530"/>
      <c r="D28" s="526"/>
      <c r="E28" s="527"/>
      <c r="F28" s="528"/>
      <c r="G28" s="439">
        <f t="shared" si="20"/>
        <v>0</v>
      </c>
      <c r="H28" s="539"/>
      <c r="I28" s="440">
        <f t="shared" si="21"/>
        <v>0</v>
      </c>
      <c r="J28" s="441">
        <f t="shared" si="22"/>
        <v>0</v>
      </c>
      <c r="K28" s="441">
        <f t="shared" si="23"/>
        <v>0</v>
      </c>
      <c r="L28" s="541"/>
      <c r="M28" s="317"/>
      <c r="N28" s="529"/>
      <c r="O28" s="530"/>
      <c r="P28" s="526"/>
      <c r="Q28" s="527"/>
      <c r="R28" s="528"/>
      <c r="S28" s="439">
        <f t="shared" si="24"/>
        <v>0</v>
      </c>
      <c r="T28" s="539"/>
      <c r="U28" s="440">
        <f t="shared" si="25"/>
        <v>0</v>
      </c>
      <c r="V28" s="441">
        <f t="shared" si="26"/>
        <v>0</v>
      </c>
      <c r="W28" s="441">
        <f t="shared" si="27"/>
        <v>0</v>
      </c>
      <c r="X28" s="541"/>
      <c r="Y28" s="317"/>
      <c r="Z28" s="529"/>
      <c r="AA28" s="530"/>
      <c r="AB28" s="526"/>
      <c r="AC28" s="527"/>
      <c r="AD28" s="528"/>
      <c r="AE28" s="439">
        <f t="shared" si="28"/>
        <v>0</v>
      </c>
      <c r="AF28" s="539"/>
      <c r="AG28" s="440">
        <f t="shared" si="29"/>
        <v>0</v>
      </c>
      <c r="AH28" s="441">
        <f t="shared" si="30"/>
        <v>0</v>
      </c>
      <c r="AI28" s="441">
        <f t="shared" si="31"/>
        <v>0</v>
      </c>
      <c r="AJ28" s="541"/>
      <c r="AK28" s="317"/>
      <c r="AL28" s="529"/>
      <c r="AM28" s="530"/>
      <c r="AN28" s="526"/>
      <c r="AO28" s="527"/>
      <c r="AP28" s="528"/>
      <c r="AQ28" s="439">
        <f t="shared" si="32"/>
        <v>0</v>
      </c>
      <c r="AR28" s="539"/>
      <c r="AS28" s="440">
        <f t="shared" si="33"/>
        <v>0</v>
      </c>
      <c r="AT28" s="441">
        <f t="shared" si="34"/>
        <v>0</v>
      </c>
      <c r="AU28" s="441">
        <f t="shared" si="35"/>
        <v>0</v>
      </c>
      <c r="AV28" s="541"/>
      <c r="AW28" s="317"/>
      <c r="AX28" s="529"/>
      <c r="AY28" s="530"/>
      <c r="AZ28" s="526"/>
      <c r="BA28" s="527"/>
      <c r="BB28" s="528"/>
      <c r="BC28" s="439">
        <f t="shared" si="36"/>
        <v>0</v>
      </c>
      <c r="BD28" s="539"/>
      <c r="BE28" s="440">
        <f t="shared" si="37"/>
        <v>0</v>
      </c>
      <c r="BF28" s="441">
        <f t="shared" si="38"/>
        <v>0</v>
      </c>
      <c r="BG28" s="441">
        <f t="shared" si="39"/>
        <v>0</v>
      </c>
      <c r="BH28" s="541"/>
    </row>
    <row r="29" spans="1:60" s="308" customFormat="1">
      <c r="A29" s="420"/>
      <c r="B29" s="529"/>
      <c r="C29" s="530"/>
      <c r="D29" s="526"/>
      <c r="E29" s="527"/>
      <c r="F29" s="528"/>
      <c r="G29" s="439">
        <f t="shared" si="20"/>
        <v>0</v>
      </c>
      <c r="H29" s="539"/>
      <c r="I29" s="440">
        <f t="shared" si="21"/>
        <v>0</v>
      </c>
      <c r="J29" s="441">
        <f t="shared" si="22"/>
        <v>0</v>
      </c>
      <c r="K29" s="441">
        <f t="shared" si="23"/>
        <v>0</v>
      </c>
      <c r="L29" s="541"/>
      <c r="M29" s="317"/>
      <c r="N29" s="529"/>
      <c r="O29" s="530"/>
      <c r="P29" s="526"/>
      <c r="Q29" s="527"/>
      <c r="R29" s="528"/>
      <c r="S29" s="439">
        <f t="shared" si="24"/>
        <v>0</v>
      </c>
      <c r="T29" s="539"/>
      <c r="U29" s="440">
        <f t="shared" si="25"/>
        <v>0</v>
      </c>
      <c r="V29" s="441">
        <f t="shared" si="26"/>
        <v>0</v>
      </c>
      <c r="W29" s="441">
        <f t="shared" si="27"/>
        <v>0</v>
      </c>
      <c r="X29" s="541"/>
      <c r="Y29" s="317"/>
      <c r="Z29" s="529"/>
      <c r="AA29" s="530"/>
      <c r="AB29" s="526"/>
      <c r="AC29" s="527"/>
      <c r="AD29" s="528"/>
      <c r="AE29" s="439">
        <f t="shared" si="28"/>
        <v>0</v>
      </c>
      <c r="AF29" s="539"/>
      <c r="AG29" s="440">
        <f t="shared" si="29"/>
        <v>0</v>
      </c>
      <c r="AH29" s="441">
        <f t="shared" si="30"/>
        <v>0</v>
      </c>
      <c r="AI29" s="441">
        <f t="shared" si="31"/>
        <v>0</v>
      </c>
      <c r="AJ29" s="541"/>
      <c r="AK29" s="317"/>
      <c r="AL29" s="529"/>
      <c r="AM29" s="530"/>
      <c r="AN29" s="526"/>
      <c r="AO29" s="527"/>
      <c r="AP29" s="528"/>
      <c r="AQ29" s="439">
        <f t="shared" si="32"/>
        <v>0</v>
      </c>
      <c r="AR29" s="539"/>
      <c r="AS29" s="440">
        <f t="shared" si="33"/>
        <v>0</v>
      </c>
      <c r="AT29" s="441">
        <f t="shared" si="34"/>
        <v>0</v>
      </c>
      <c r="AU29" s="441">
        <f t="shared" si="35"/>
        <v>0</v>
      </c>
      <c r="AV29" s="541"/>
      <c r="AW29" s="317"/>
      <c r="AX29" s="529"/>
      <c r="AY29" s="530"/>
      <c r="AZ29" s="526"/>
      <c r="BA29" s="527"/>
      <c r="BB29" s="528"/>
      <c r="BC29" s="439">
        <f t="shared" si="36"/>
        <v>0</v>
      </c>
      <c r="BD29" s="539"/>
      <c r="BE29" s="440">
        <f t="shared" si="37"/>
        <v>0</v>
      </c>
      <c r="BF29" s="441">
        <f t="shared" si="38"/>
        <v>0</v>
      </c>
      <c r="BG29" s="441">
        <f t="shared" si="39"/>
        <v>0</v>
      </c>
      <c r="BH29" s="541"/>
    </row>
    <row r="30" spans="1:60" s="309" customFormat="1">
      <c r="A30" s="420"/>
      <c r="B30" s="529"/>
      <c r="C30" s="530"/>
      <c r="D30" s="526"/>
      <c r="E30" s="527"/>
      <c r="F30" s="528"/>
      <c r="G30" s="439">
        <f t="shared" si="20"/>
        <v>0</v>
      </c>
      <c r="H30" s="539"/>
      <c r="I30" s="440">
        <f t="shared" si="21"/>
        <v>0</v>
      </c>
      <c r="J30" s="441">
        <f t="shared" si="22"/>
        <v>0</v>
      </c>
      <c r="K30" s="441">
        <f t="shared" si="23"/>
        <v>0</v>
      </c>
      <c r="L30" s="541"/>
      <c r="M30" s="317"/>
      <c r="N30" s="529"/>
      <c r="O30" s="530"/>
      <c r="P30" s="526"/>
      <c r="Q30" s="527"/>
      <c r="R30" s="528"/>
      <c r="S30" s="439">
        <f t="shared" si="24"/>
        <v>0</v>
      </c>
      <c r="T30" s="539"/>
      <c r="U30" s="440">
        <f t="shared" si="25"/>
        <v>0</v>
      </c>
      <c r="V30" s="441">
        <f t="shared" si="26"/>
        <v>0</v>
      </c>
      <c r="W30" s="441">
        <f t="shared" si="27"/>
        <v>0</v>
      </c>
      <c r="X30" s="541"/>
      <c r="Y30" s="317"/>
      <c r="Z30" s="529"/>
      <c r="AA30" s="530"/>
      <c r="AB30" s="526"/>
      <c r="AC30" s="527"/>
      <c r="AD30" s="528"/>
      <c r="AE30" s="439">
        <f t="shared" si="28"/>
        <v>0</v>
      </c>
      <c r="AF30" s="539"/>
      <c r="AG30" s="440">
        <f t="shared" si="29"/>
        <v>0</v>
      </c>
      <c r="AH30" s="441">
        <f t="shared" si="30"/>
        <v>0</v>
      </c>
      <c r="AI30" s="441">
        <f t="shared" si="31"/>
        <v>0</v>
      </c>
      <c r="AJ30" s="541"/>
      <c r="AK30" s="317"/>
      <c r="AL30" s="529"/>
      <c r="AM30" s="530"/>
      <c r="AN30" s="526"/>
      <c r="AO30" s="527"/>
      <c r="AP30" s="528"/>
      <c r="AQ30" s="439">
        <f t="shared" si="32"/>
        <v>0</v>
      </c>
      <c r="AR30" s="539"/>
      <c r="AS30" s="440">
        <f t="shared" si="33"/>
        <v>0</v>
      </c>
      <c r="AT30" s="441">
        <f t="shared" si="34"/>
        <v>0</v>
      </c>
      <c r="AU30" s="441">
        <f t="shared" si="35"/>
        <v>0</v>
      </c>
      <c r="AV30" s="541"/>
      <c r="AW30" s="317"/>
      <c r="AX30" s="529"/>
      <c r="AY30" s="530"/>
      <c r="AZ30" s="526"/>
      <c r="BA30" s="527"/>
      <c r="BB30" s="528"/>
      <c r="BC30" s="439">
        <f t="shared" si="36"/>
        <v>0</v>
      </c>
      <c r="BD30" s="539"/>
      <c r="BE30" s="440">
        <f t="shared" si="37"/>
        <v>0</v>
      </c>
      <c r="BF30" s="441">
        <f t="shared" si="38"/>
        <v>0</v>
      </c>
      <c r="BG30" s="441">
        <f t="shared" si="39"/>
        <v>0</v>
      </c>
      <c r="BH30" s="541"/>
    </row>
    <row r="31" spans="1:60" s="308" customFormat="1">
      <c r="A31" s="420"/>
      <c r="B31" s="529"/>
      <c r="C31" s="530"/>
      <c r="D31" s="526"/>
      <c r="E31" s="527"/>
      <c r="F31" s="528"/>
      <c r="G31" s="439">
        <f t="shared" si="20"/>
        <v>0</v>
      </c>
      <c r="H31" s="539"/>
      <c r="I31" s="440">
        <f t="shared" si="21"/>
        <v>0</v>
      </c>
      <c r="J31" s="441">
        <f t="shared" si="22"/>
        <v>0</v>
      </c>
      <c r="K31" s="441">
        <f t="shared" si="23"/>
        <v>0</v>
      </c>
      <c r="L31" s="541"/>
      <c r="M31" s="317"/>
      <c r="N31" s="529"/>
      <c r="O31" s="530"/>
      <c r="P31" s="526"/>
      <c r="Q31" s="527"/>
      <c r="R31" s="528"/>
      <c r="S31" s="439">
        <f t="shared" si="24"/>
        <v>0</v>
      </c>
      <c r="T31" s="539"/>
      <c r="U31" s="440">
        <f t="shared" si="25"/>
        <v>0</v>
      </c>
      <c r="V31" s="441">
        <f t="shared" si="26"/>
        <v>0</v>
      </c>
      <c r="W31" s="441">
        <f t="shared" si="27"/>
        <v>0</v>
      </c>
      <c r="X31" s="541"/>
      <c r="Y31" s="317"/>
      <c r="Z31" s="529"/>
      <c r="AA31" s="530"/>
      <c r="AB31" s="526"/>
      <c r="AC31" s="527"/>
      <c r="AD31" s="528"/>
      <c r="AE31" s="439">
        <f t="shared" si="28"/>
        <v>0</v>
      </c>
      <c r="AF31" s="539"/>
      <c r="AG31" s="440">
        <f t="shared" si="29"/>
        <v>0</v>
      </c>
      <c r="AH31" s="441">
        <f t="shared" si="30"/>
        <v>0</v>
      </c>
      <c r="AI31" s="441">
        <f t="shared" si="31"/>
        <v>0</v>
      </c>
      <c r="AJ31" s="541"/>
      <c r="AK31" s="317"/>
      <c r="AL31" s="529"/>
      <c r="AM31" s="530"/>
      <c r="AN31" s="526"/>
      <c r="AO31" s="527"/>
      <c r="AP31" s="528"/>
      <c r="AQ31" s="439">
        <f t="shared" si="32"/>
        <v>0</v>
      </c>
      <c r="AR31" s="539"/>
      <c r="AS31" s="440">
        <f t="shared" si="33"/>
        <v>0</v>
      </c>
      <c r="AT31" s="441">
        <f t="shared" si="34"/>
        <v>0</v>
      </c>
      <c r="AU31" s="441">
        <f t="shared" si="35"/>
        <v>0</v>
      </c>
      <c r="AV31" s="541"/>
      <c r="AW31" s="317"/>
      <c r="AX31" s="529"/>
      <c r="AY31" s="530"/>
      <c r="AZ31" s="526"/>
      <c r="BA31" s="527"/>
      <c r="BB31" s="528"/>
      <c r="BC31" s="439">
        <f t="shared" si="36"/>
        <v>0</v>
      </c>
      <c r="BD31" s="539"/>
      <c r="BE31" s="440">
        <f t="shared" si="37"/>
        <v>0</v>
      </c>
      <c r="BF31" s="441">
        <f t="shared" si="38"/>
        <v>0</v>
      </c>
      <c r="BG31" s="441">
        <f t="shared" si="39"/>
        <v>0</v>
      </c>
      <c r="BH31" s="541"/>
    </row>
    <row r="32" spans="1:60" s="308" customFormat="1">
      <c r="A32" s="420"/>
      <c r="B32" s="529"/>
      <c r="C32" s="530"/>
      <c r="D32" s="526"/>
      <c r="E32" s="527"/>
      <c r="F32" s="528"/>
      <c r="G32" s="439">
        <f t="shared" si="20"/>
        <v>0</v>
      </c>
      <c r="H32" s="539"/>
      <c r="I32" s="440">
        <f t="shared" si="21"/>
        <v>0</v>
      </c>
      <c r="J32" s="441">
        <f t="shared" si="22"/>
        <v>0</v>
      </c>
      <c r="K32" s="441">
        <f t="shared" si="23"/>
        <v>0</v>
      </c>
      <c r="L32" s="541"/>
      <c r="M32" s="317"/>
      <c r="N32" s="529"/>
      <c r="O32" s="530"/>
      <c r="P32" s="526"/>
      <c r="Q32" s="527"/>
      <c r="R32" s="528"/>
      <c r="S32" s="439">
        <f t="shared" si="24"/>
        <v>0</v>
      </c>
      <c r="T32" s="539"/>
      <c r="U32" s="440">
        <f t="shared" si="25"/>
        <v>0</v>
      </c>
      <c r="V32" s="441">
        <f t="shared" si="26"/>
        <v>0</v>
      </c>
      <c r="W32" s="441">
        <f t="shared" si="27"/>
        <v>0</v>
      </c>
      <c r="X32" s="541"/>
      <c r="Y32" s="317"/>
      <c r="Z32" s="529"/>
      <c r="AA32" s="530"/>
      <c r="AB32" s="526"/>
      <c r="AC32" s="527"/>
      <c r="AD32" s="528"/>
      <c r="AE32" s="439">
        <f t="shared" si="28"/>
        <v>0</v>
      </c>
      <c r="AF32" s="539"/>
      <c r="AG32" s="440">
        <f t="shared" si="29"/>
        <v>0</v>
      </c>
      <c r="AH32" s="441">
        <f t="shared" si="30"/>
        <v>0</v>
      </c>
      <c r="AI32" s="441">
        <f t="shared" si="31"/>
        <v>0</v>
      </c>
      <c r="AJ32" s="541"/>
      <c r="AK32" s="317"/>
      <c r="AL32" s="529"/>
      <c r="AM32" s="530"/>
      <c r="AN32" s="526"/>
      <c r="AO32" s="527"/>
      <c r="AP32" s="528"/>
      <c r="AQ32" s="439">
        <f t="shared" si="32"/>
        <v>0</v>
      </c>
      <c r="AR32" s="539"/>
      <c r="AS32" s="440">
        <f t="shared" si="33"/>
        <v>0</v>
      </c>
      <c r="AT32" s="441">
        <f t="shared" si="34"/>
        <v>0</v>
      </c>
      <c r="AU32" s="441">
        <f t="shared" si="35"/>
        <v>0</v>
      </c>
      <c r="AV32" s="541"/>
      <c r="AW32" s="317"/>
      <c r="AX32" s="529"/>
      <c r="AY32" s="530"/>
      <c r="AZ32" s="526"/>
      <c r="BA32" s="527"/>
      <c r="BB32" s="528"/>
      <c r="BC32" s="439">
        <f t="shared" si="36"/>
        <v>0</v>
      </c>
      <c r="BD32" s="539"/>
      <c r="BE32" s="440">
        <f t="shared" si="37"/>
        <v>0</v>
      </c>
      <c r="BF32" s="441">
        <f t="shared" si="38"/>
        <v>0</v>
      </c>
      <c r="BG32" s="441">
        <f t="shared" si="39"/>
        <v>0</v>
      </c>
      <c r="BH32" s="541"/>
    </row>
    <row r="33" spans="1:60" s="308" customFormat="1">
      <c r="A33" s="420"/>
      <c r="B33" s="529"/>
      <c r="C33" s="531"/>
      <c r="D33" s="526"/>
      <c r="E33" s="527"/>
      <c r="F33" s="528"/>
      <c r="G33" s="439">
        <f t="shared" si="20"/>
        <v>0</v>
      </c>
      <c r="H33" s="539"/>
      <c r="I33" s="440">
        <f t="shared" si="21"/>
        <v>0</v>
      </c>
      <c r="J33" s="441">
        <f t="shared" si="22"/>
        <v>0</v>
      </c>
      <c r="K33" s="441">
        <f t="shared" si="23"/>
        <v>0</v>
      </c>
      <c r="L33" s="541"/>
      <c r="M33" s="317"/>
      <c r="N33" s="529"/>
      <c r="O33" s="531"/>
      <c r="P33" s="526"/>
      <c r="Q33" s="527"/>
      <c r="R33" s="528"/>
      <c r="S33" s="439">
        <f t="shared" si="24"/>
        <v>0</v>
      </c>
      <c r="T33" s="539"/>
      <c r="U33" s="440">
        <f t="shared" si="25"/>
        <v>0</v>
      </c>
      <c r="V33" s="441">
        <f t="shared" si="26"/>
        <v>0</v>
      </c>
      <c r="W33" s="441">
        <f t="shared" si="27"/>
        <v>0</v>
      </c>
      <c r="X33" s="541"/>
      <c r="Y33" s="317"/>
      <c r="Z33" s="529"/>
      <c r="AA33" s="531"/>
      <c r="AB33" s="526"/>
      <c r="AC33" s="527"/>
      <c r="AD33" s="528"/>
      <c r="AE33" s="439">
        <f t="shared" si="28"/>
        <v>0</v>
      </c>
      <c r="AF33" s="539"/>
      <c r="AG33" s="440">
        <f t="shared" si="29"/>
        <v>0</v>
      </c>
      <c r="AH33" s="441">
        <f t="shared" si="30"/>
        <v>0</v>
      </c>
      <c r="AI33" s="441">
        <f t="shared" si="31"/>
        <v>0</v>
      </c>
      <c r="AJ33" s="541"/>
      <c r="AK33" s="317"/>
      <c r="AL33" s="529"/>
      <c r="AM33" s="531"/>
      <c r="AN33" s="526"/>
      <c r="AO33" s="527"/>
      <c r="AP33" s="528"/>
      <c r="AQ33" s="439">
        <f t="shared" si="32"/>
        <v>0</v>
      </c>
      <c r="AR33" s="539"/>
      <c r="AS33" s="440">
        <f t="shared" si="33"/>
        <v>0</v>
      </c>
      <c r="AT33" s="441">
        <f t="shared" si="34"/>
        <v>0</v>
      </c>
      <c r="AU33" s="441">
        <f t="shared" si="35"/>
        <v>0</v>
      </c>
      <c r="AV33" s="541"/>
      <c r="AW33" s="317"/>
      <c r="AX33" s="529"/>
      <c r="AY33" s="531"/>
      <c r="AZ33" s="526"/>
      <c r="BA33" s="527"/>
      <c r="BB33" s="528"/>
      <c r="BC33" s="439">
        <f t="shared" si="36"/>
        <v>0</v>
      </c>
      <c r="BD33" s="539"/>
      <c r="BE33" s="440">
        <f t="shared" si="37"/>
        <v>0</v>
      </c>
      <c r="BF33" s="441">
        <f t="shared" si="38"/>
        <v>0</v>
      </c>
      <c r="BG33" s="441">
        <f t="shared" si="39"/>
        <v>0</v>
      </c>
      <c r="BH33" s="541"/>
    </row>
    <row r="34" spans="1:60" s="308" customFormat="1">
      <c r="A34" s="420"/>
      <c r="B34" s="529"/>
      <c r="C34" s="531"/>
      <c r="D34" s="526"/>
      <c r="E34" s="527"/>
      <c r="F34" s="528"/>
      <c r="G34" s="439">
        <f t="shared" si="20"/>
        <v>0</v>
      </c>
      <c r="H34" s="539"/>
      <c r="I34" s="440">
        <f t="shared" si="21"/>
        <v>0</v>
      </c>
      <c r="J34" s="441">
        <f t="shared" si="22"/>
        <v>0</v>
      </c>
      <c r="K34" s="441">
        <f t="shared" si="23"/>
        <v>0</v>
      </c>
      <c r="L34" s="541"/>
      <c r="M34" s="317"/>
      <c r="N34" s="529"/>
      <c r="O34" s="531"/>
      <c r="P34" s="526"/>
      <c r="Q34" s="527"/>
      <c r="R34" s="528"/>
      <c r="S34" s="439">
        <f t="shared" si="24"/>
        <v>0</v>
      </c>
      <c r="T34" s="539"/>
      <c r="U34" s="440">
        <f t="shared" si="25"/>
        <v>0</v>
      </c>
      <c r="V34" s="441">
        <f t="shared" si="26"/>
        <v>0</v>
      </c>
      <c r="W34" s="441">
        <f t="shared" si="27"/>
        <v>0</v>
      </c>
      <c r="X34" s="541"/>
      <c r="Y34" s="317"/>
      <c r="Z34" s="529"/>
      <c r="AA34" s="531"/>
      <c r="AB34" s="526"/>
      <c r="AC34" s="527"/>
      <c r="AD34" s="528"/>
      <c r="AE34" s="439">
        <f t="shared" si="28"/>
        <v>0</v>
      </c>
      <c r="AF34" s="539"/>
      <c r="AG34" s="440">
        <f t="shared" si="29"/>
        <v>0</v>
      </c>
      <c r="AH34" s="441">
        <f t="shared" si="30"/>
        <v>0</v>
      </c>
      <c r="AI34" s="441">
        <f t="shared" si="31"/>
        <v>0</v>
      </c>
      <c r="AJ34" s="541"/>
      <c r="AK34" s="317"/>
      <c r="AL34" s="529"/>
      <c r="AM34" s="531"/>
      <c r="AN34" s="526"/>
      <c r="AO34" s="527"/>
      <c r="AP34" s="528"/>
      <c r="AQ34" s="439">
        <f t="shared" si="32"/>
        <v>0</v>
      </c>
      <c r="AR34" s="539"/>
      <c r="AS34" s="440">
        <f t="shared" si="33"/>
        <v>0</v>
      </c>
      <c r="AT34" s="441">
        <f t="shared" si="34"/>
        <v>0</v>
      </c>
      <c r="AU34" s="441">
        <f t="shared" si="35"/>
        <v>0</v>
      </c>
      <c r="AV34" s="541"/>
      <c r="AW34" s="317"/>
      <c r="AX34" s="529"/>
      <c r="AY34" s="531"/>
      <c r="AZ34" s="526"/>
      <c r="BA34" s="527"/>
      <c r="BB34" s="528"/>
      <c r="BC34" s="439">
        <f t="shared" si="36"/>
        <v>0</v>
      </c>
      <c r="BD34" s="539"/>
      <c r="BE34" s="440">
        <f t="shared" si="37"/>
        <v>0</v>
      </c>
      <c r="BF34" s="441">
        <f t="shared" si="38"/>
        <v>0</v>
      </c>
      <c r="BG34" s="441">
        <f t="shared" si="39"/>
        <v>0</v>
      </c>
      <c r="BH34" s="541"/>
    </row>
    <row r="35" spans="1:60" s="308" customFormat="1">
      <c r="A35" s="420"/>
      <c r="B35" s="529"/>
      <c r="C35" s="531"/>
      <c r="D35" s="526"/>
      <c r="E35" s="527"/>
      <c r="F35" s="528"/>
      <c r="G35" s="439">
        <f t="shared" si="20"/>
        <v>0</v>
      </c>
      <c r="H35" s="539"/>
      <c r="I35" s="440">
        <f t="shared" si="21"/>
        <v>0</v>
      </c>
      <c r="J35" s="441">
        <f t="shared" si="22"/>
        <v>0</v>
      </c>
      <c r="K35" s="441">
        <f t="shared" si="23"/>
        <v>0</v>
      </c>
      <c r="L35" s="541"/>
      <c r="M35" s="317"/>
      <c r="N35" s="529"/>
      <c r="O35" s="531"/>
      <c r="P35" s="526"/>
      <c r="Q35" s="527"/>
      <c r="R35" s="528"/>
      <c r="S35" s="439">
        <f t="shared" si="24"/>
        <v>0</v>
      </c>
      <c r="T35" s="539"/>
      <c r="U35" s="440">
        <f t="shared" si="25"/>
        <v>0</v>
      </c>
      <c r="V35" s="441">
        <f t="shared" si="26"/>
        <v>0</v>
      </c>
      <c r="W35" s="441">
        <f t="shared" si="27"/>
        <v>0</v>
      </c>
      <c r="X35" s="541"/>
      <c r="Y35" s="317"/>
      <c r="Z35" s="529"/>
      <c r="AA35" s="531"/>
      <c r="AB35" s="526"/>
      <c r="AC35" s="527"/>
      <c r="AD35" s="528"/>
      <c r="AE35" s="439">
        <f t="shared" si="28"/>
        <v>0</v>
      </c>
      <c r="AF35" s="539"/>
      <c r="AG35" s="440">
        <f t="shared" si="29"/>
        <v>0</v>
      </c>
      <c r="AH35" s="441">
        <f t="shared" si="30"/>
        <v>0</v>
      </c>
      <c r="AI35" s="441">
        <f t="shared" si="31"/>
        <v>0</v>
      </c>
      <c r="AJ35" s="541"/>
      <c r="AK35" s="317"/>
      <c r="AL35" s="529"/>
      <c r="AM35" s="531"/>
      <c r="AN35" s="526"/>
      <c r="AO35" s="527"/>
      <c r="AP35" s="528"/>
      <c r="AQ35" s="439">
        <f t="shared" si="32"/>
        <v>0</v>
      </c>
      <c r="AR35" s="539"/>
      <c r="AS35" s="440">
        <f t="shared" si="33"/>
        <v>0</v>
      </c>
      <c r="AT35" s="441">
        <f t="shared" si="34"/>
        <v>0</v>
      </c>
      <c r="AU35" s="441">
        <f t="shared" si="35"/>
        <v>0</v>
      </c>
      <c r="AV35" s="541"/>
      <c r="AW35" s="317"/>
      <c r="AX35" s="529"/>
      <c r="AY35" s="531"/>
      <c r="AZ35" s="526"/>
      <c r="BA35" s="527"/>
      <c r="BB35" s="528"/>
      <c r="BC35" s="439">
        <f t="shared" si="36"/>
        <v>0</v>
      </c>
      <c r="BD35" s="539"/>
      <c r="BE35" s="440">
        <f t="shared" si="37"/>
        <v>0</v>
      </c>
      <c r="BF35" s="441">
        <f t="shared" si="38"/>
        <v>0</v>
      </c>
      <c r="BG35" s="441">
        <f t="shared" si="39"/>
        <v>0</v>
      </c>
      <c r="BH35" s="541"/>
    </row>
    <row r="36" spans="1:60" s="308" customFormat="1">
      <c r="A36" s="420"/>
      <c r="B36" s="529"/>
      <c r="C36" s="531"/>
      <c r="D36" s="526"/>
      <c r="E36" s="527"/>
      <c r="F36" s="528"/>
      <c r="G36" s="439">
        <f t="shared" si="20"/>
        <v>0</v>
      </c>
      <c r="H36" s="539"/>
      <c r="I36" s="440">
        <f t="shared" si="21"/>
        <v>0</v>
      </c>
      <c r="J36" s="441">
        <f t="shared" si="22"/>
        <v>0</v>
      </c>
      <c r="K36" s="441">
        <f t="shared" si="23"/>
        <v>0</v>
      </c>
      <c r="L36" s="541"/>
      <c r="M36" s="317"/>
      <c r="N36" s="529"/>
      <c r="O36" s="531"/>
      <c r="P36" s="526"/>
      <c r="Q36" s="527"/>
      <c r="R36" s="528"/>
      <c r="S36" s="439">
        <f t="shared" si="24"/>
        <v>0</v>
      </c>
      <c r="T36" s="539"/>
      <c r="U36" s="440">
        <f t="shared" si="25"/>
        <v>0</v>
      </c>
      <c r="V36" s="441">
        <f t="shared" si="26"/>
        <v>0</v>
      </c>
      <c r="W36" s="441">
        <f t="shared" si="27"/>
        <v>0</v>
      </c>
      <c r="X36" s="541"/>
      <c r="Y36" s="317"/>
      <c r="Z36" s="529"/>
      <c r="AA36" s="531"/>
      <c r="AB36" s="526"/>
      <c r="AC36" s="527"/>
      <c r="AD36" s="528"/>
      <c r="AE36" s="439">
        <f t="shared" si="28"/>
        <v>0</v>
      </c>
      <c r="AF36" s="539"/>
      <c r="AG36" s="440">
        <f t="shared" si="29"/>
        <v>0</v>
      </c>
      <c r="AH36" s="441">
        <f t="shared" si="30"/>
        <v>0</v>
      </c>
      <c r="AI36" s="441">
        <f t="shared" si="31"/>
        <v>0</v>
      </c>
      <c r="AJ36" s="541"/>
      <c r="AK36" s="317"/>
      <c r="AL36" s="529"/>
      <c r="AM36" s="531"/>
      <c r="AN36" s="526"/>
      <c r="AO36" s="527"/>
      <c r="AP36" s="528"/>
      <c r="AQ36" s="439">
        <f t="shared" si="32"/>
        <v>0</v>
      </c>
      <c r="AR36" s="539"/>
      <c r="AS36" s="440">
        <f t="shared" si="33"/>
        <v>0</v>
      </c>
      <c r="AT36" s="441">
        <f t="shared" si="34"/>
        <v>0</v>
      </c>
      <c r="AU36" s="441">
        <f t="shared" si="35"/>
        <v>0</v>
      </c>
      <c r="AV36" s="541"/>
      <c r="AW36" s="317"/>
      <c r="AX36" s="529"/>
      <c r="AY36" s="531"/>
      <c r="AZ36" s="526"/>
      <c r="BA36" s="527"/>
      <c r="BB36" s="528"/>
      <c r="BC36" s="439">
        <f t="shared" si="36"/>
        <v>0</v>
      </c>
      <c r="BD36" s="539"/>
      <c r="BE36" s="440">
        <f t="shared" si="37"/>
        <v>0</v>
      </c>
      <c r="BF36" s="441">
        <f t="shared" si="38"/>
        <v>0</v>
      </c>
      <c r="BG36" s="441">
        <f t="shared" si="39"/>
        <v>0</v>
      </c>
      <c r="BH36" s="541"/>
    </row>
    <row r="37" spans="1:60" s="308" customFormat="1">
      <c r="A37" s="420"/>
      <c r="B37" s="529"/>
      <c r="C37" s="531"/>
      <c r="D37" s="526"/>
      <c r="E37" s="527"/>
      <c r="F37" s="528"/>
      <c r="G37" s="439">
        <f t="shared" si="20"/>
        <v>0</v>
      </c>
      <c r="H37" s="539"/>
      <c r="I37" s="440">
        <f t="shared" si="21"/>
        <v>0</v>
      </c>
      <c r="J37" s="441">
        <f t="shared" si="22"/>
        <v>0</v>
      </c>
      <c r="K37" s="441">
        <f t="shared" si="23"/>
        <v>0</v>
      </c>
      <c r="L37" s="541"/>
      <c r="M37" s="317"/>
      <c r="N37" s="529"/>
      <c r="O37" s="531"/>
      <c r="P37" s="526"/>
      <c r="Q37" s="527"/>
      <c r="R37" s="528"/>
      <c r="S37" s="439">
        <f t="shared" si="24"/>
        <v>0</v>
      </c>
      <c r="T37" s="539"/>
      <c r="U37" s="440">
        <f t="shared" si="25"/>
        <v>0</v>
      </c>
      <c r="V37" s="441">
        <f t="shared" si="26"/>
        <v>0</v>
      </c>
      <c r="W37" s="441">
        <f t="shared" si="27"/>
        <v>0</v>
      </c>
      <c r="X37" s="541"/>
      <c r="Y37" s="317"/>
      <c r="Z37" s="529"/>
      <c r="AA37" s="531"/>
      <c r="AB37" s="526"/>
      <c r="AC37" s="527"/>
      <c r="AD37" s="528"/>
      <c r="AE37" s="439">
        <f t="shared" si="28"/>
        <v>0</v>
      </c>
      <c r="AF37" s="539"/>
      <c r="AG37" s="440">
        <f t="shared" si="29"/>
        <v>0</v>
      </c>
      <c r="AH37" s="441">
        <f t="shared" si="30"/>
        <v>0</v>
      </c>
      <c r="AI37" s="441">
        <f t="shared" si="31"/>
        <v>0</v>
      </c>
      <c r="AJ37" s="541"/>
      <c r="AK37" s="317"/>
      <c r="AL37" s="529"/>
      <c r="AM37" s="531"/>
      <c r="AN37" s="526"/>
      <c r="AO37" s="527"/>
      <c r="AP37" s="528"/>
      <c r="AQ37" s="439">
        <f t="shared" si="32"/>
        <v>0</v>
      </c>
      <c r="AR37" s="539"/>
      <c r="AS37" s="440">
        <f t="shared" si="33"/>
        <v>0</v>
      </c>
      <c r="AT37" s="441">
        <f t="shared" si="34"/>
        <v>0</v>
      </c>
      <c r="AU37" s="441">
        <f t="shared" si="35"/>
        <v>0</v>
      </c>
      <c r="AV37" s="541"/>
      <c r="AW37" s="317"/>
      <c r="AX37" s="529"/>
      <c r="AY37" s="531"/>
      <c r="AZ37" s="526"/>
      <c r="BA37" s="527"/>
      <c r="BB37" s="528"/>
      <c r="BC37" s="439">
        <f t="shared" si="36"/>
        <v>0</v>
      </c>
      <c r="BD37" s="539"/>
      <c r="BE37" s="440">
        <f t="shared" si="37"/>
        <v>0</v>
      </c>
      <c r="BF37" s="441">
        <f t="shared" si="38"/>
        <v>0</v>
      </c>
      <c r="BG37" s="441">
        <f t="shared" si="39"/>
        <v>0</v>
      </c>
      <c r="BH37" s="541"/>
    </row>
    <row r="38" spans="1:60" s="308" customFormat="1" ht="24.75" thickBot="1">
      <c r="A38" s="420"/>
      <c r="B38" s="529"/>
      <c r="C38" s="531"/>
      <c r="D38" s="526"/>
      <c r="E38" s="527"/>
      <c r="F38" s="528"/>
      <c r="G38" s="439">
        <f t="shared" si="20"/>
        <v>0</v>
      </c>
      <c r="H38" s="539"/>
      <c r="I38" s="440">
        <f t="shared" si="21"/>
        <v>0</v>
      </c>
      <c r="J38" s="441">
        <f t="shared" si="22"/>
        <v>0</v>
      </c>
      <c r="K38" s="441">
        <f t="shared" si="23"/>
        <v>0</v>
      </c>
      <c r="L38" s="541"/>
      <c r="M38" s="317"/>
      <c r="N38" s="529"/>
      <c r="O38" s="531"/>
      <c r="P38" s="526"/>
      <c r="Q38" s="527"/>
      <c r="R38" s="528"/>
      <c r="S38" s="439">
        <f t="shared" si="24"/>
        <v>0</v>
      </c>
      <c r="T38" s="539"/>
      <c r="U38" s="440">
        <f t="shared" si="25"/>
        <v>0</v>
      </c>
      <c r="V38" s="441">
        <f t="shared" si="26"/>
        <v>0</v>
      </c>
      <c r="W38" s="441">
        <f t="shared" si="27"/>
        <v>0</v>
      </c>
      <c r="X38" s="541"/>
      <c r="Y38" s="317"/>
      <c r="Z38" s="529"/>
      <c r="AA38" s="531"/>
      <c r="AB38" s="526"/>
      <c r="AC38" s="527"/>
      <c r="AD38" s="528"/>
      <c r="AE38" s="439">
        <f t="shared" si="28"/>
        <v>0</v>
      </c>
      <c r="AF38" s="539"/>
      <c r="AG38" s="440">
        <f t="shared" si="29"/>
        <v>0</v>
      </c>
      <c r="AH38" s="441">
        <f t="shared" si="30"/>
        <v>0</v>
      </c>
      <c r="AI38" s="441">
        <f t="shared" si="31"/>
        <v>0</v>
      </c>
      <c r="AJ38" s="541"/>
      <c r="AK38" s="317"/>
      <c r="AL38" s="529"/>
      <c r="AM38" s="531"/>
      <c r="AN38" s="526"/>
      <c r="AO38" s="527"/>
      <c r="AP38" s="528"/>
      <c r="AQ38" s="439">
        <f t="shared" si="32"/>
        <v>0</v>
      </c>
      <c r="AR38" s="539"/>
      <c r="AS38" s="440">
        <f t="shared" si="33"/>
        <v>0</v>
      </c>
      <c r="AT38" s="441">
        <f t="shared" si="34"/>
        <v>0</v>
      </c>
      <c r="AU38" s="441">
        <f t="shared" si="35"/>
        <v>0</v>
      </c>
      <c r="AV38" s="541"/>
      <c r="AW38" s="317"/>
      <c r="AX38" s="529"/>
      <c r="AY38" s="531"/>
      <c r="AZ38" s="526"/>
      <c r="BA38" s="527"/>
      <c r="BB38" s="528"/>
      <c r="BC38" s="439">
        <f t="shared" si="36"/>
        <v>0</v>
      </c>
      <c r="BD38" s="539"/>
      <c r="BE38" s="440">
        <f t="shared" si="37"/>
        <v>0</v>
      </c>
      <c r="BF38" s="441">
        <f t="shared" si="38"/>
        <v>0</v>
      </c>
      <c r="BG38" s="441">
        <f t="shared" si="39"/>
        <v>0</v>
      </c>
      <c r="BH38" s="541"/>
    </row>
    <row r="39" spans="1:60" s="308" customFormat="1" ht="25.5" thickTop="1" thickBot="1">
      <c r="A39" s="420"/>
      <c r="B39" s="1311" t="s">
        <v>663</v>
      </c>
      <c r="C39" s="1312"/>
      <c r="D39" s="1312"/>
      <c r="E39" s="1312"/>
      <c r="F39" s="445"/>
      <c r="G39" s="445">
        <f>SUM(G27:G38)</f>
        <v>0</v>
      </c>
      <c r="H39" s="446"/>
      <c r="I39" s="446">
        <f>SUM(I27:I38)</f>
        <v>0</v>
      </c>
      <c r="J39" s="447"/>
      <c r="K39" s="447">
        <f>SUM(K27:K38)</f>
        <v>0</v>
      </c>
      <c r="L39" s="448"/>
      <c r="M39" s="317"/>
      <c r="N39" s="1311" t="s">
        <v>663</v>
      </c>
      <c r="O39" s="1312"/>
      <c r="P39" s="1312"/>
      <c r="Q39" s="1312"/>
      <c r="R39" s="445"/>
      <c r="S39" s="445">
        <f>SUM(S27:S38)</f>
        <v>0</v>
      </c>
      <c r="T39" s="446"/>
      <c r="U39" s="446">
        <f>SUM(U27:U38)</f>
        <v>0</v>
      </c>
      <c r="V39" s="447"/>
      <c r="W39" s="447">
        <f>SUM(W27:W38)</f>
        <v>0</v>
      </c>
      <c r="X39" s="448"/>
      <c r="Y39" s="317"/>
      <c r="Z39" s="1311" t="s">
        <v>663</v>
      </c>
      <c r="AA39" s="1312"/>
      <c r="AB39" s="1312"/>
      <c r="AC39" s="1312"/>
      <c r="AD39" s="445"/>
      <c r="AE39" s="445">
        <f>SUM(AE27:AE38)</f>
        <v>0</v>
      </c>
      <c r="AF39" s="446"/>
      <c r="AG39" s="446">
        <f>SUM(AG27:AG38)</f>
        <v>0</v>
      </c>
      <c r="AH39" s="447"/>
      <c r="AI39" s="447">
        <f>SUM(AI27:AI38)</f>
        <v>0</v>
      </c>
      <c r="AJ39" s="448"/>
      <c r="AK39" s="317"/>
      <c r="AL39" s="1311" t="s">
        <v>663</v>
      </c>
      <c r="AM39" s="1312"/>
      <c r="AN39" s="1312"/>
      <c r="AO39" s="1312"/>
      <c r="AP39" s="445"/>
      <c r="AQ39" s="445">
        <f>SUM(AQ27:AQ38)</f>
        <v>0</v>
      </c>
      <c r="AR39" s="446"/>
      <c r="AS39" s="446">
        <f>SUM(AS27:AS38)</f>
        <v>0</v>
      </c>
      <c r="AT39" s="447"/>
      <c r="AU39" s="447">
        <f>SUM(AU27:AU38)</f>
        <v>0</v>
      </c>
      <c r="AV39" s="448"/>
      <c r="AW39" s="317"/>
      <c r="AX39" s="1311" t="s">
        <v>663</v>
      </c>
      <c r="AY39" s="1312"/>
      <c r="AZ39" s="1312"/>
      <c r="BA39" s="1312"/>
      <c r="BB39" s="445"/>
      <c r="BC39" s="445">
        <f>SUM(BC27:BC38)</f>
        <v>0</v>
      </c>
      <c r="BD39" s="446"/>
      <c r="BE39" s="446">
        <f>SUM(BE27:BE38)</f>
        <v>0</v>
      </c>
      <c r="BF39" s="447"/>
      <c r="BG39" s="447">
        <f>SUM(BG27:BG38)</f>
        <v>0</v>
      </c>
      <c r="BH39" s="448"/>
    </row>
    <row r="40" spans="1:60" s="308" customFormat="1">
      <c r="A40" s="420"/>
      <c r="B40" s="524"/>
      <c r="C40" s="525"/>
      <c r="D40" s="526"/>
      <c r="E40" s="527"/>
      <c r="F40" s="528"/>
      <c r="G40" s="439">
        <f t="shared" ref="G40:G49" si="40">INT(E40*F40)</f>
        <v>0</v>
      </c>
      <c r="H40" s="539"/>
      <c r="I40" s="440">
        <f t="shared" ref="I40:I49" si="41">INT(E40*H40)</f>
        <v>0</v>
      </c>
      <c r="J40" s="441">
        <f t="shared" ref="J40:J49" si="42">F40-H40</f>
        <v>0</v>
      </c>
      <c r="K40" s="441">
        <f t="shared" ref="K40:K49" si="43">G40-I40</f>
        <v>0</v>
      </c>
      <c r="L40" s="541"/>
      <c r="M40" s="317"/>
      <c r="N40" s="524"/>
      <c r="O40" s="525"/>
      <c r="P40" s="526"/>
      <c r="Q40" s="527"/>
      <c r="R40" s="528"/>
      <c r="S40" s="439">
        <f t="shared" ref="S40:S49" si="44">INT(Q40*R40)</f>
        <v>0</v>
      </c>
      <c r="T40" s="539"/>
      <c r="U40" s="440">
        <f t="shared" ref="U40:U49" si="45">INT(Q40*T40)</f>
        <v>0</v>
      </c>
      <c r="V40" s="441">
        <f t="shared" ref="V40:V49" si="46">R40-T40</f>
        <v>0</v>
      </c>
      <c r="W40" s="441">
        <f t="shared" ref="W40:W49" si="47">S40-U40</f>
        <v>0</v>
      </c>
      <c r="X40" s="541"/>
      <c r="Y40" s="317"/>
      <c r="Z40" s="524"/>
      <c r="AA40" s="525"/>
      <c r="AB40" s="526"/>
      <c r="AC40" s="527"/>
      <c r="AD40" s="528"/>
      <c r="AE40" s="439">
        <f t="shared" ref="AE40:AE49" si="48">INT(AC40*AD40)</f>
        <v>0</v>
      </c>
      <c r="AF40" s="539"/>
      <c r="AG40" s="440">
        <f t="shared" ref="AG40:AG49" si="49">INT(AC40*AF40)</f>
        <v>0</v>
      </c>
      <c r="AH40" s="441">
        <f t="shared" ref="AH40:AH49" si="50">AD40-AF40</f>
        <v>0</v>
      </c>
      <c r="AI40" s="441">
        <f t="shared" ref="AI40:AI49" si="51">AE40-AG40</f>
        <v>0</v>
      </c>
      <c r="AJ40" s="541"/>
      <c r="AK40" s="317"/>
      <c r="AL40" s="524"/>
      <c r="AM40" s="525"/>
      <c r="AN40" s="526"/>
      <c r="AO40" s="527"/>
      <c r="AP40" s="528"/>
      <c r="AQ40" s="439">
        <f t="shared" ref="AQ40:AQ49" si="52">INT(AO40*AP40)</f>
        <v>0</v>
      </c>
      <c r="AR40" s="539"/>
      <c r="AS40" s="440">
        <f t="shared" ref="AS40:AS49" si="53">INT(AO40*AR40)</f>
        <v>0</v>
      </c>
      <c r="AT40" s="441">
        <f t="shared" ref="AT40:AT49" si="54">AP40-AR40</f>
        <v>0</v>
      </c>
      <c r="AU40" s="441">
        <f t="shared" ref="AU40:AU49" si="55">AQ40-AS40</f>
        <v>0</v>
      </c>
      <c r="AV40" s="541"/>
      <c r="AW40" s="317"/>
      <c r="AX40" s="524"/>
      <c r="AY40" s="525"/>
      <c r="AZ40" s="526"/>
      <c r="BA40" s="527"/>
      <c r="BB40" s="528"/>
      <c r="BC40" s="439">
        <f t="shared" ref="BC40:BC49" si="56">INT(BA40*BB40)</f>
        <v>0</v>
      </c>
      <c r="BD40" s="539"/>
      <c r="BE40" s="440">
        <f t="shared" ref="BE40:BE49" si="57">INT(BA40*BD40)</f>
        <v>0</v>
      </c>
      <c r="BF40" s="441">
        <f t="shared" ref="BF40:BF49" si="58">BB40-BD40</f>
        <v>0</v>
      </c>
      <c r="BG40" s="441">
        <f t="shared" ref="BG40:BG49" si="59">BC40-BE40</f>
        <v>0</v>
      </c>
      <c r="BH40" s="541"/>
    </row>
    <row r="41" spans="1:60" s="308" customFormat="1">
      <c r="A41" s="420"/>
      <c r="B41" s="529"/>
      <c r="C41" s="530"/>
      <c r="D41" s="526"/>
      <c r="E41" s="527"/>
      <c r="F41" s="528"/>
      <c r="G41" s="439">
        <f t="shared" si="40"/>
        <v>0</v>
      </c>
      <c r="H41" s="539"/>
      <c r="I41" s="440">
        <f t="shared" si="41"/>
        <v>0</v>
      </c>
      <c r="J41" s="441">
        <f t="shared" si="42"/>
        <v>0</v>
      </c>
      <c r="K41" s="441">
        <f t="shared" si="43"/>
        <v>0</v>
      </c>
      <c r="L41" s="541"/>
      <c r="M41" s="317"/>
      <c r="N41" s="529"/>
      <c r="O41" s="530"/>
      <c r="P41" s="526"/>
      <c r="Q41" s="527"/>
      <c r="R41" s="528"/>
      <c r="S41" s="439">
        <f t="shared" si="44"/>
        <v>0</v>
      </c>
      <c r="T41" s="539"/>
      <c r="U41" s="440">
        <f t="shared" si="45"/>
        <v>0</v>
      </c>
      <c r="V41" s="441">
        <f t="shared" si="46"/>
        <v>0</v>
      </c>
      <c r="W41" s="441">
        <f t="shared" si="47"/>
        <v>0</v>
      </c>
      <c r="X41" s="541"/>
      <c r="Y41" s="317"/>
      <c r="Z41" s="529"/>
      <c r="AA41" s="530"/>
      <c r="AB41" s="526"/>
      <c r="AC41" s="527"/>
      <c r="AD41" s="528"/>
      <c r="AE41" s="439">
        <f t="shared" si="48"/>
        <v>0</v>
      </c>
      <c r="AF41" s="539"/>
      <c r="AG41" s="440">
        <f t="shared" si="49"/>
        <v>0</v>
      </c>
      <c r="AH41" s="441">
        <f t="shared" si="50"/>
        <v>0</v>
      </c>
      <c r="AI41" s="441">
        <f t="shared" si="51"/>
        <v>0</v>
      </c>
      <c r="AJ41" s="541"/>
      <c r="AK41" s="317"/>
      <c r="AL41" s="529"/>
      <c r="AM41" s="530"/>
      <c r="AN41" s="526"/>
      <c r="AO41" s="527"/>
      <c r="AP41" s="528"/>
      <c r="AQ41" s="439">
        <f t="shared" si="52"/>
        <v>0</v>
      </c>
      <c r="AR41" s="539"/>
      <c r="AS41" s="440">
        <f t="shared" si="53"/>
        <v>0</v>
      </c>
      <c r="AT41" s="441">
        <f t="shared" si="54"/>
        <v>0</v>
      </c>
      <c r="AU41" s="441">
        <f t="shared" si="55"/>
        <v>0</v>
      </c>
      <c r="AV41" s="541"/>
      <c r="AW41" s="317"/>
      <c r="AX41" s="529"/>
      <c r="AY41" s="530"/>
      <c r="AZ41" s="526"/>
      <c r="BA41" s="527"/>
      <c r="BB41" s="528"/>
      <c r="BC41" s="439">
        <f t="shared" si="56"/>
        <v>0</v>
      </c>
      <c r="BD41" s="539"/>
      <c r="BE41" s="440">
        <f t="shared" si="57"/>
        <v>0</v>
      </c>
      <c r="BF41" s="441">
        <f t="shared" si="58"/>
        <v>0</v>
      </c>
      <c r="BG41" s="441">
        <f t="shared" si="59"/>
        <v>0</v>
      </c>
      <c r="BH41" s="541"/>
    </row>
    <row r="42" spans="1:60" s="308" customFormat="1">
      <c r="A42" s="420"/>
      <c r="B42" s="529"/>
      <c r="C42" s="530"/>
      <c r="D42" s="526"/>
      <c r="E42" s="527"/>
      <c r="F42" s="528"/>
      <c r="G42" s="439">
        <f t="shared" si="40"/>
        <v>0</v>
      </c>
      <c r="H42" s="539"/>
      <c r="I42" s="440">
        <f t="shared" si="41"/>
        <v>0</v>
      </c>
      <c r="J42" s="441">
        <f t="shared" si="42"/>
        <v>0</v>
      </c>
      <c r="K42" s="441">
        <f t="shared" si="43"/>
        <v>0</v>
      </c>
      <c r="L42" s="541"/>
      <c r="M42" s="317"/>
      <c r="N42" s="529"/>
      <c r="O42" s="530"/>
      <c r="P42" s="526"/>
      <c r="Q42" s="527"/>
      <c r="R42" s="528"/>
      <c r="S42" s="439">
        <f t="shared" si="44"/>
        <v>0</v>
      </c>
      <c r="T42" s="539"/>
      <c r="U42" s="440">
        <f t="shared" si="45"/>
        <v>0</v>
      </c>
      <c r="V42" s="441">
        <f t="shared" si="46"/>
        <v>0</v>
      </c>
      <c r="W42" s="441">
        <f t="shared" si="47"/>
        <v>0</v>
      </c>
      <c r="X42" s="541"/>
      <c r="Y42" s="317"/>
      <c r="Z42" s="529"/>
      <c r="AA42" s="530"/>
      <c r="AB42" s="526"/>
      <c r="AC42" s="527"/>
      <c r="AD42" s="528"/>
      <c r="AE42" s="439">
        <f t="shared" si="48"/>
        <v>0</v>
      </c>
      <c r="AF42" s="539"/>
      <c r="AG42" s="440">
        <f t="shared" si="49"/>
        <v>0</v>
      </c>
      <c r="AH42" s="441">
        <f t="shared" si="50"/>
        <v>0</v>
      </c>
      <c r="AI42" s="441">
        <f t="shared" si="51"/>
        <v>0</v>
      </c>
      <c r="AJ42" s="541"/>
      <c r="AK42" s="317"/>
      <c r="AL42" s="529"/>
      <c r="AM42" s="530"/>
      <c r="AN42" s="526"/>
      <c r="AO42" s="527"/>
      <c r="AP42" s="528"/>
      <c r="AQ42" s="439">
        <f t="shared" si="52"/>
        <v>0</v>
      </c>
      <c r="AR42" s="539"/>
      <c r="AS42" s="440">
        <f t="shared" si="53"/>
        <v>0</v>
      </c>
      <c r="AT42" s="441">
        <f t="shared" si="54"/>
        <v>0</v>
      </c>
      <c r="AU42" s="441">
        <f t="shared" si="55"/>
        <v>0</v>
      </c>
      <c r="AV42" s="541"/>
      <c r="AW42" s="317"/>
      <c r="AX42" s="529"/>
      <c r="AY42" s="530"/>
      <c r="AZ42" s="526"/>
      <c r="BA42" s="527"/>
      <c r="BB42" s="528"/>
      <c r="BC42" s="439">
        <f t="shared" si="56"/>
        <v>0</v>
      </c>
      <c r="BD42" s="539"/>
      <c r="BE42" s="440">
        <f t="shared" si="57"/>
        <v>0</v>
      </c>
      <c r="BF42" s="441">
        <f t="shared" si="58"/>
        <v>0</v>
      </c>
      <c r="BG42" s="441">
        <f t="shared" si="59"/>
        <v>0</v>
      </c>
      <c r="BH42" s="541"/>
    </row>
    <row r="43" spans="1:60" s="308" customFormat="1">
      <c r="A43" s="420"/>
      <c r="B43" s="529"/>
      <c r="C43" s="530"/>
      <c r="D43" s="526"/>
      <c r="E43" s="527"/>
      <c r="F43" s="528"/>
      <c r="G43" s="439">
        <f t="shared" si="40"/>
        <v>0</v>
      </c>
      <c r="H43" s="539"/>
      <c r="I43" s="440">
        <f t="shared" si="41"/>
        <v>0</v>
      </c>
      <c r="J43" s="441">
        <f t="shared" si="42"/>
        <v>0</v>
      </c>
      <c r="K43" s="441">
        <f t="shared" si="43"/>
        <v>0</v>
      </c>
      <c r="L43" s="541"/>
      <c r="M43" s="317"/>
      <c r="N43" s="529"/>
      <c r="O43" s="530"/>
      <c r="P43" s="526"/>
      <c r="Q43" s="527"/>
      <c r="R43" s="528"/>
      <c r="S43" s="439">
        <f t="shared" si="44"/>
        <v>0</v>
      </c>
      <c r="T43" s="539"/>
      <c r="U43" s="440">
        <f t="shared" si="45"/>
        <v>0</v>
      </c>
      <c r="V43" s="441">
        <f t="shared" si="46"/>
        <v>0</v>
      </c>
      <c r="W43" s="441">
        <f t="shared" si="47"/>
        <v>0</v>
      </c>
      <c r="X43" s="541"/>
      <c r="Y43" s="317"/>
      <c r="Z43" s="529"/>
      <c r="AA43" s="530"/>
      <c r="AB43" s="526"/>
      <c r="AC43" s="527"/>
      <c r="AD43" s="528"/>
      <c r="AE43" s="439">
        <f t="shared" si="48"/>
        <v>0</v>
      </c>
      <c r="AF43" s="539"/>
      <c r="AG43" s="440">
        <f t="shared" si="49"/>
        <v>0</v>
      </c>
      <c r="AH43" s="441">
        <f t="shared" si="50"/>
        <v>0</v>
      </c>
      <c r="AI43" s="441">
        <f t="shared" si="51"/>
        <v>0</v>
      </c>
      <c r="AJ43" s="541"/>
      <c r="AK43" s="317"/>
      <c r="AL43" s="529"/>
      <c r="AM43" s="530"/>
      <c r="AN43" s="526"/>
      <c r="AO43" s="527"/>
      <c r="AP43" s="528"/>
      <c r="AQ43" s="439">
        <f t="shared" si="52"/>
        <v>0</v>
      </c>
      <c r="AR43" s="539"/>
      <c r="AS43" s="440">
        <f t="shared" si="53"/>
        <v>0</v>
      </c>
      <c r="AT43" s="441">
        <f t="shared" si="54"/>
        <v>0</v>
      </c>
      <c r="AU43" s="441">
        <f t="shared" si="55"/>
        <v>0</v>
      </c>
      <c r="AV43" s="541"/>
      <c r="AW43" s="317"/>
      <c r="AX43" s="529"/>
      <c r="AY43" s="530"/>
      <c r="AZ43" s="526"/>
      <c r="BA43" s="527"/>
      <c r="BB43" s="528"/>
      <c r="BC43" s="439">
        <f t="shared" si="56"/>
        <v>0</v>
      </c>
      <c r="BD43" s="539"/>
      <c r="BE43" s="440">
        <f t="shared" si="57"/>
        <v>0</v>
      </c>
      <c r="BF43" s="441">
        <f t="shared" si="58"/>
        <v>0</v>
      </c>
      <c r="BG43" s="441">
        <f t="shared" si="59"/>
        <v>0</v>
      </c>
      <c r="BH43" s="541"/>
    </row>
    <row r="44" spans="1:60" s="308" customFormat="1">
      <c r="A44" s="420"/>
      <c r="B44" s="529"/>
      <c r="C44" s="530"/>
      <c r="D44" s="526"/>
      <c r="E44" s="527"/>
      <c r="F44" s="528"/>
      <c r="G44" s="439">
        <f t="shared" si="40"/>
        <v>0</v>
      </c>
      <c r="H44" s="539"/>
      <c r="I44" s="440">
        <f t="shared" si="41"/>
        <v>0</v>
      </c>
      <c r="J44" s="441">
        <f t="shared" si="42"/>
        <v>0</v>
      </c>
      <c r="K44" s="441">
        <f t="shared" si="43"/>
        <v>0</v>
      </c>
      <c r="L44" s="541"/>
      <c r="M44" s="317"/>
      <c r="N44" s="529"/>
      <c r="O44" s="530"/>
      <c r="P44" s="526"/>
      <c r="Q44" s="527"/>
      <c r="R44" s="528"/>
      <c r="S44" s="439">
        <f t="shared" si="44"/>
        <v>0</v>
      </c>
      <c r="T44" s="539"/>
      <c r="U44" s="440">
        <f t="shared" si="45"/>
        <v>0</v>
      </c>
      <c r="V44" s="441">
        <f t="shared" si="46"/>
        <v>0</v>
      </c>
      <c r="W44" s="441">
        <f t="shared" si="47"/>
        <v>0</v>
      </c>
      <c r="X44" s="541"/>
      <c r="Y44" s="317"/>
      <c r="Z44" s="529"/>
      <c r="AA44" s="530"/>
      <c r="AB44" s="526"/>
      <c r="AC44" s="527"/>
      <c r="AD44" s="528"/>
      <c r="AE44" s="439">
        <f t="shared" si="48"/>
        <v>0</v>
      </c>
      <c r="AF44" s="539"/>
      <c r="AG44" s="440">
        <f t="shared" si="49"/>
        <v>0</v>
      </c>
      <c r="AH44" s="441">
        <f t="shared" si="50"/>
        <v>0</v>
      </c>
      <c r="AI44" s="441">
        <f t="shared" si="51"/>
        <v>0</v>
      </c>
      <c r="AJ44" s="541"/>
      <c r="AK44" s="317"/>
      <c r="AL44" s="529"/>
      <c r="AM44" s="530"/>
      <c r="AN44" s="526"/>
      <c r="AO44" s="527"/>
      <c r="AP44" s="528"/>
      <c r="AQ44" s="439">
        <f t="shared" si="52"/>
        <v>0</v>
      </c>
      <c r="AR44" s="539"/>
      <c r="AS44" s="440">
        <f t="shared" si="53"/>
        <v>0</v>
      </c>
      <c r="AT44" s="441">
        <f t="shared" si="54"/>
        <v>0</v>
      </c>
      <c r="AU44" s="441">
        <f t="shared" si="55"/>
        <v>0</v>
      </c>
      <c r="AV44" s="541"/>
      <c r="AW44" s="317"/>
      <c r="AX44" s="529"/>
      <c r="AY44" s="530"/>
      <c r="AZ44" s="526"/>
      <c r="BA44" s="527"/>
      <c r="BB44" s="528"/>
      <c r="BC44" s="439">
        <f t="shared" si="56"/>
        <v>0</v>
      </c>
      <c r="BD44" s="539"/>
      <c r="BE44" s="440">
        <f t="shared" si="57"/>
        <v>0</v>
      </c>
      <c r="BF44" s="441">
        <f t="shared" si="58"/>
        <v>0</v>
      </c>
      <c r="BG44" s="441">
        <f t="shared" si="59"/>
        <v>0</v>
      </c>
      <c r="BH44" s="541"/>
    </row>
    <row r="45" spans="1:60" s="308" customFormat="1">
      <c r="A45" s="420"/>
      <c r="B45" s="529"/>
      <c r="C45" s="530"/>
      <c r="D45" s="526"/>
      <c r="E45" s="527"/>
      <c r="F45" s="528"/>
      <c r="G45" s="439">
        <f t="shared" si="40"/>
        <v>0</v>
      </c>
      <c r="H45" s="539"/>
      <c r="I45" s="440">
        <f t="shared" si="41"/>
        <v>0</v>
      </c>
      <c r="J45" s="441">
        <f t="shared" si="42"/>
        <v>0</v>
      </c>
      <c r="K45" s="441">
        <f t="shared" si="43"/>
        <v>0</v>
      </c>
      <c r="L45" s="541"/>
      <c r="M45" s="317"/>
      <c r="N45" s="529"/>
      <c r="O45" s="530"/>
      <c r="P45" s="526"/>
      <c r="Q45" s="527"/>
      <c r="R45" s="528"/>
      <c r="S45" s="439">
        <f t="shared" si="44"/>
        <v>0</v>
      </c>
      <c r="T45" s="539"/>
      <c r="U45" s="440">
        <f t="shared" si="45"/>
        <v>0</v>
      </c>
      <c r="V45" s="441">
        <f t="shared" si="46"/>
        <v>0</v>
      </c>
      <c r="W45" s="441">
        <f t="shared" si="47"/>
        <v>0</v>
      </c>
      <c r="X45" s="541"/>
      <c r="Y45" s="317"/>
      <c r="Z45" s="529"/>
      <c r="AA45" s="530"/>
      <c r="AB45" s="526"/>
      <c r="AC45" s="527"/>
      <c r="AD45" s="528"/>
      <c r="AE45" s="439">
        <f t="shared" si="48"/>
        <v>0</v>
      </c>
      <c r="AF45" s="539"/>
      <c r="AG45" s="440">
        <f t="shared" si="49"/>
        <v>0</v>
      </c>
      <c r="AH45" s="441">
        <f t="shared" si="50"/>
        <v>0</v>
      </c>
      <c r="AI45" s="441">
        <f t="shared" si="51"/>
        <v>0</v>
      </c>
      <c r="AJ45" s="541"/>
      <c r="AK45" s="317"/>
      <c r="AL45" s="529"/>
      <c r="AM45" s="530"/>
      <c r="AN45" s="526"/>
      <c r="AO45" s="527"/>
      <c r="AP45" s="528"/>
      <c r="AQ45" s="439">
        <f t="shared" si="52"/>
        <v>0</v>
      </c>
      <c r="AR45" s="539"/>
      <c r="AS45" s="440">
        <f t="shared" si="53"/>
        <v>0</v>
      </c>
      <c r="AT45" s="441">
        <f t="shared" si="54"/>
        <v>0</v>
      </c>
      <c r="AU45" s="441">
        <f t="shared" si="55"/>
        <v>0</v>
      </c>
      <c r="AV45" s="541"/>
      <c r="AW45" s="317"/>
      <c r="AX45" s="529"/>
      <c r="AY45" s="530"/>
      <c r="AZ45" s="526"/>
      <c r="BA45" s="527"/>
      <c r="BB45" s="528"/>
      <c r="BC45" s="439">
        <f t="shared" si="56"/>
        <v>0</v>
      </c>
      <c r="BD45" s="539"/>
      <c r="BE45" s="440">
        <f t="shared" si="57"/>
        <v>0</v>
      </c>
      <c r="BF45" s="441">
        <f t="shared" si="58"/>
        <v>0</v>
      </c>
      <c r="BG45" s="441">
        <f t="shared" si="59"/>
        <v>0</v>
      </c>
      <c r="BH45" s="541"/>
    </row>
    <row r="46" spans="1:60" s="309" customFormat="1">
      <c r="A46" s="420"/>
      <c r="B46" s="529"/>
      <c r="C46" s="531"/>
      <c r="D46" s="526"/>
      <c r="E46" s="527"/>
      <c r="F46" s="528"/>
      <c r="G46" s="439">
        <f t="shared" si="40"/>
        <v>0</v>
      </c>
      <c r="H46" s="539"/>
      <c r="I46" s="440">
        <f t="shared" si="41"/>
        <v>0</v>
      </c>
      <c r="J46" s="441">
        <f t="shared" si="42"/>
        <v>0</v>
      </c>
      <c r="K46" s="441">
        <f t="shared" si="43"/>
        <v>0</v>
      </c>
      <c r="L46" s="541"/>
      <c r="M46" s="317"/>
      <c r="N46" s="529"/>
      <c r="O46" s="531"/>
      <c r="P46" s="526"/>
      <c r="Q46" s="527"/>
      <c r="R46" s="528"/>
      <c r="S46" s="439">
        <f t="shared" si="44"/>
        <v>0</v>
      </c>
      <c r="T46" s="539"/>
      <c r="U46" s="440">
        <f t="shared" si="45"/>
        <v>0</v>
      </c>
      <c r="V46" s="441">
        <f t="shared" si="46"/>
        <v>0</v>
      </c>
      <c r="W46" s="441">
        <f t="shared" si="47"/>
        <v>0</v>
      </c>
      <c r="X46" s="541"/>
      <c r="Y46" s="317"/>
      <c r="Z46" s="529"/>
      <c r="AA46" s="531"/>
      <c r="AB46" s="526"/>
      <c r="AC46" s="527"/>
      <c r="AD46" s="528"/>
      <c r="AE46" s="439">
        <f t="shared" si="48"/>
        <v>0</v>
      </c>
      <c r="AF46" s="539"/>
      <c r="AG46" s="440">
        <f t="shared" si="49"/>
        <v>0</v>
      </c>
      <c r="AH46" s="441">
        <f t="shared" si="50"/>
        <v>0</v>
      </c>
      <c r="AI46" s="441">
        <f t="shared" si="51"/>
        <v>0</v>
      </c>
      <c r="AJ46" s="541"/>
      <c r="AK46" s="317"/>
      <c r="AL46" s="529"/>
      <c r="AM46" s="531"/>
      <c r="AN46" s="526"/>
      <c r="AO46" s="527"/>
      <c r="AP46" s="528"/>
      <c r="AQ46" s="439">
        <f t="shared" si="52"/>
        <v>0</v>
      </c>
      <c r="AR46" s="539"/>
      <c r="AS46" s="440">
        <f t="shared" si="53"/>
        <v>0</v>
      </c>
      <c r="AT46" s="441">
        <f t="shared" si="54"/>
        <v>0</v>
      </c>
      <c r="AU46" s="441">
        <f t="shared" si="55"/>
        <v>0</v>
      </c>
      <c r="AV46" s="541"/>
      <c r="AW46" s="317"/>
      <c r="AX46" s="529"/>
      <c r="AY46" s="531"/>
      <c r="AZ46" s="526"/>
      <c r="BA46" s="527"/>
      <c r="BB46" s="528"/>
      <c r="BC46" s="439">
        <f t="shared" si="56"/>
        <v>0</v>
      </c>
      <c r="BD46" s="539"/>
      <c r="BE46" s="440">
        <f t="shared" si="57"/>
        <v>0</v>
      </c>
      <c r="BF46" s="441">
        <f t="shared" si="58"/>
        <v>0</v>
      </c>
      <c r="BG46" s="441">
        <f t="shared" si="59"/>
        <v>0</v>
      </c>
      <c r="BH46" s="541"/>
    </row>
    <row r="47" spans="1:60" s="308" customFormat="1">
      <c r="A47" s="420"/>
      <c r="B47" s="529"/>
      <c r="C47" s="531"/>
      <c r="D47" s="526"/>
      <c r="E47" s="527"/>
      <c r="F47" s="528"/>
      <c r="G47" s="439">
        <f t="shared" si="40"/>
        <v>0</v>
      </c>
      <c r="H47" s="539"/>
      <c r="I47" s="440">
        <f t="shared" si="41"/>
        <v>0</v>
      </c>
      <c r="J47" s="441">
        <f t="shared" si="42"/>
        <v>0</v>
      </c>
      <c r="K47" s="441">
        <f t="shared" si="43"/>
        <v>0</v>
      </c>
      <c r="L47" s="541"/>
      <c r="M47" s="317"/>
      <c r="N47" s="529"/>
      <c r="O47" s="531"/>
      <c r="P47" s="526"/>
      <c r="Q47" s="527"/>
      <c r="R47" s="528"/>
      <c r="S47" s="439">
        <f t="shared" si="44"/>
        <v>0</v>
      </c>
      <c r="T47" s="539"/>
      <c r="U47" s="440">
        <f t="shared" si="45"/>
        <v>0</v>
      </c>
      <c r="V47" s="441">
        <f t="shared" si="46"/>
        <v>0</v>
      </c>
      <c r="W47" s="441">
        <f t="shared" si="47"/>
        <v>0</v>
      </c>
      <c r="X47" s="541"/>
      <c r="Y47" s="317"/>
      <c r="Z47" s="529"/>
      <c r="AA47" s="531"/>
      <c r="AB47" s="526"/>
      <c r="AC47" s="527"/>
      <c r="AD47" s="528"/>
      <c r="AE47" s="439">
        <f t="shared" si="48"/>
        <v>0</v>
      </c>
      <c r="AF47" s="539"/>
      <c r="AG47" s="440">
        <f t="shared" si="49"/>
        <v>0</v>
      </c>
      <c r="AH47" s="441">
        <f t="shared" si="50"/>
        <v>0</v>
      </c>
      <c r="AI47" s="441">
        <f t="shared" si="51"/>
        <v>0</v>
      </c>
      <c r="AJ47" s="541"/>
      <c r="AK47" s="317"/>
      <c r="AL47" s="529"/>
      <c r="AM47" s="531"/>
      <c r="AN47" s="526"/>
      <c r="AO47" s="527"/>
      <c r="AP47" s="528"/>
      <c r="AQ47" s="439">
        <f t="shared" si="52"/>
        <v>0</v>
      </c>
      <c r="AR47" s="539"/>
      <c r="AS47" s="440">
        <f t="shared" si="53"/>
        <v>0</v>
      </c>
      <c r="AT47" s="441">
        <f t="shared" si="54"/>
        <v>0</v>
      </c>
      <c r="AU47" s="441">
        <f t="shared" si="55"/>
        <v>0</v>
      </c>
      <c r="AV47" s="541"/>
      <c r="AW47" s="317"/>
      <c r="AX47" s="529"/>
      <c r="AY47" s="531"/>
      <c r="AZ47" s="526"/>
      <c r="BA47" s="527"/>
      <c r="BB47" s="528"/>
      <c r="BC47" s="439">
        <f t="shared" si="56"/>
        <v>0</v>
      </c>
      <c r="BD47" s="539"/>
      <c r="BE47" s="440">
        <f t="shared" si="57"/>
        <v>0</v>
      </c>
      <c r="BF47" s="441">
        <f t="shared" si="58"/>
        <v>0</v>
      </c>
      <c r="BG47" s="441">
        <f t="shared" si="59"/>
        <v>0</v>
      </c>
      <c r="BH47" s="541"/>
    </row>
    <row r="48" spans="1:60" s="308" customFormat="1">
      <c r="A48" s="420"/>
      <c r="B48" s="529"/>
      <c r="C48" s="531"/>
      <c r="D48" s="526"/>
      <c r="E48" s="527"/>
      <c r="F48" s="528"/>
      <c r="G48" s="439">
        <f t="shared" si="40"/>
        <v>0</v>
      </c>
      <c r="H48" s="539"/>
      <c r="I48" s="440">
        <f t="shared" si="41"/>
        <v>0</v>
      </c>
      <c r="J48" s="441">
        <f t="shared" si="42"/>
        <v>0</v>
      </c>
      <c r="K48" s="441">
        <f t="shared" si="43"/>
        <v>0</v>
      </c>
      <c r="L48" s="541"/>
      <c r="M48" s="317"/>
      <c r="N48" s="529"/>
      <c r="O48" s="531"/>
      <c r="P48" s="526"/>
      <c r="Q48" s="527"/>
      <c r="R48" s="528"/>
      <c r="S48" s="439">
        <f t="shared" si="44"/>
        <v>0</v>
      </c>
      <c r="T48" s="539"/>
      <c r="U48" s="440">
        <f t="shared" si="45"/>
        <v>0</v>
      </c>
      <c r="V48" s="441">
        <f t="shared" si="46"/>
        <v>0</v>
      </c>
      <c r="W48" s="441">
        <f t="shared" si="47"/>
        <v>0</v>
      </c>
      <c r="X48" s="541"/>
      <c r="Y48" s="317"/>
      <c r="Z48" s="529"/>
      <c r="AA48" s="531"/>
      <c r="AB48" s="526"/>
      <c r="AC48" s="527"/>
      <c r="AD48" s="528"/>
      <c r="AE48" s="439">
        <f t="shared" si="48"/>
        <v>0</v>
      </c>
      <c r="AF48" s="539"/>
      <c r="AG48" s="440">
        <f t="shared" si="49"/>
        <v>0</v>
      </c>
      <c r="AH48" s="441">
        <f t="shared" si="50"/>
        <v>0</v>
      </c>
      <c r="AI48" s="441">
        <f t="shared" si="51"/>
        <v>0</v>
      </c>
      <c r="AJ48" s="541"/>
      <c r="AK48" s="317"/>
      <c r="AL48" s="529"/>
      <c r="AM48" s="531"/>
      <c r="AN48" s="526"/>
      <c r="AO48" s="527"/>
      <c r="AP48" s="528"/>
      <c r="AQ48" s="439">
        <f t="shared" si="52"/>
        <v>0</v>
      </c>
      <c r="AR48" s="539"/>
      <c r="AS48" s="440">
        <f t="shared" si="53"/>
        <v>0</v>
      </c>
      <c r="AT48" s="441">
        <f t="shared" si="54"/>
        <v>0</v>
      </c>
      <c r="AU48" s="441">
        <f t="shared" si="55"/>
        <v>0</v>
      </c>
      <c r="AV48" s="541"/>
      <c r="AW48" s="317"/>
      <c r="AX48" s="529"/>
      <c r="AY48" s="531"/>
      <c r="AZ48" s="526"/>
      <c r="BA48" s="527"/>
      <c r="BB48" s="528"/>
      <c r="BC48" s="439">
        <f t="shared" si="56"/>
        <v>0</v>
      </c>
      <c r="BD48" s="539"/>
      <c r="BE48" s="440">
        <f t="shared" si="57"/>
        <v>0</v>
      </c>
      <c r="BF48" s="441">
        <f t="shared" si="58"/>
        <v>0</v>
      </c>
      <c r="BG48" s="441">
        <f t="shared" si="59"/>
        <v>0</v>
      </c>
      <c r="BH48" s="541"/>
    </row>
    <row r="49" spans="1:60" s="308" customFormat="1" ht="24.75" thickBot="1">
      <c r="A49" s="420"/>
      <c r="B49" s="532"/>
      <c r="C49" s="533"/>
      <c r="D49" s="534"/>
      <c r="E49" s="535"/>
      <c r="F49" s="536"/>
      <c r="G49" s="442">
        <f t="shared" si="40"/>
        <v>0</v>
      </c>
      <c r="H49" s="540"/>
      <c r="I49" s="443">
        <f t="shared" si="41"/>
        <v>0</v>
      </c>
      <c r="J49" s="444">
        <f t="shared" si="42"/>
        <v>0</v>
      </c>
      <c r="K49" s="444">
        <f t="shared" si="43"/>
        <v>0</v>
      </c>
      <c r="L49" s="542"/>
      <c r="M49" s="317"/>
      <c r="N49" s="532"/>
      <c r="O49" s="533"/>
      <c r="P49" s="534"/>
      <c r="Q49" s="535"/>
      <c r="R49" s="536"/>
      <c r="S49" s="442">
        <f t="shared" si="44"/>
        <v>0</v>
      </c>
      <c r="T49" s="540"/>
      <c r="U49" s="443">
        <f t="shared" si="45"/>
        <v>0</v>
      </c>
      <c r="V49" s="444">
        <f t="shared" si="46"/>
        <v>0</v>
      </c>
      <c r="W49" s="444">
        <f t="shared" si="47"/>
        <v>0</v>
      </c>
      <c r="X49" s="542"/>
      <c r="Y49" s="317"/>
      <c r="Z49" s="532"/>
      <c r="AA49" s="533"/>
      <c r="AB49" s="534"/>
      <c r="AC49" s="535"/>
      <c r="AD49" s="536"/>
      <c r="AE49" s="442">
        <f t="shared" si="48"/>
        <v>0</v>
      </c>
      <c r="AF49" s="540"/>
      <c r="AG49" s="443">
        <f t="shared" si="49"/>
        <v>0</v>
      </c>
      <c r="AH49" s="444">
        <f t="shared" si="50"/>
        <v>0</v>
      </c>
      <c r="AI49" s="444">
        <f t="shared" si="51"/>
        <v>0</v>
      </c>
      <c r="AJ49" s="542"/>
      <c r="AK49" s="317"/>
      <c r="AL49" s="532"/>
      <c r="AM49" s="533"/>
      <c r="AN49" s="534"/>
      <c r="AO49" s="535"/>
      <c r="AP49" s="536"/>
      <c r="AQ49" s="442">
        <f t="shared" si="52"/>
        <v>0</v>
      </c>
      <c r="AR49" s="540"/>
      <c r="AS49" s="443">
        <f t="shared" si="53"/>
        <v>0</v>
      </c>
      <c r="AT49" s="444">
        <f t="shared" si="54"/>
        <v>0</v>
      </c>
      <c r="AU49" s="444">
        <f t="shared" si="55"/>
        <v>0</v>
      </c>
      <c r="AV49" s="542"/>
      <c r="AW49" s="317"/>
      <c r="AX49" s="532"/>
      <c r="AY49" s="533"/>
      <c r="AZ49" s="534"/>
      <c r="BA49" s="535"/>
      <c r="BB49" s="536"/>
      <c r="BC49" s="442">
        <f t="shared" si="56"/>
        <v>0</v>
      </c>
      <c r="BD49" s="540"/>
      <c r="BE49" s="443">
        <f t="shared" si="57"/>
        <v>0</v>
      </c>
      <c r="BF49" s="444">
        <f t="shared" si="58"/>
        <v>0</v>
      </c>
      <c r="BG49" s="444">
        <f t="shared" si="59"/>
        <v>0</v>
      </c>
      <c r="BH49" s="542"/>
    </row>
    <row r="50" spans="1:60" s="308" customFormat="1" ht="25.5" thickTop="1" thickBot="1">
      <c r="A50" s="420"/>
      <c r="B50" s="1311" t="s">
        <v>662</v>
      </c>
      <c r="C50" s="1312"/>
      <c r="D50" s="1312"/>
      <c r="E50" s="1313"/>
      <c r="F50" s="445"/>
      <c r="G50" s="445">
        <f>SUM(G40:G49)</f>
        <v>0</v>
      </c>
      <c r="H50" s="446"/>
      <c r="I50" s="446">
        <f>SUM(I40:I49)</f>
        <v>0</v>
      </c>
      <c r="J50" s="447"/>
      <c r="K50" s="447">
        <f>SUM(K40:K49)</f>
        <v>0</v>
      </c>
      <c r="L50" s="449"/>
      <c r="M50" s="317"/>
      <c r="N50" s="1311" t="s">
        <v>662</v>
      </c>
      <c r="O50" s="1312"/>
      <c r="P50" s="1312"/>
      <c r="Q50" s="1313"/>
      <c r="R50" s="445"/>
      <c r="S50" s="445">
        <f>SUM(S40:S49)</f>
        <v>0</v>
      </c>
      <c r="T50" s="446"/>
      <c r="U50" s="446">
        <f>SUM(U40:U49)</f>
        <v>0</v>
      </c>
      <c r="V50" s="447"/>
      <c r="W50" s="447">
        <f>SUM(W40:W49)</f>
        <v>0</v>
      </c>
      <c r="X50" s="449"/>
      <c r="Y50" s="317"/>
      <c r="Z50" s="1311" t="s">
        <v>662</v>
      </c>
      <c r="AA50" s="1312"/>
      <c r="AB50" s="1312"/>
      <c r="AC50" s="1313"/>
      <c r="AD50" s="445"/>
      <c r="AE50" s="445">
        <f>SUM(AE40:AE49)</f>
        <v>0</v>
      </c>
      <c r="AF50" s="446"/>
      <c r="AG50" s="446">
        <f>SUM(AG40:AG49)</f>
        <v>0</v>
      </c>
      <c r="AH50" s="447"/>
      <c r="AI50" s="447">
        <f>SUM(AI40:AI49)</f>
        <v>0</v>
      </c>
      <c r="AJ50" s="449"/>
      <c r="AK50" s="317"/>
      <c r="AL50" s="1311" t="s">
        <v>662</v>
      </c>
      <c r="AM50" s="1312"/>
      <c r="AN50" s="1312"/>
      <c r="AO50" s="1313"/>
      <c r="AP50" s="445"/>
      <c r="AQ50" s="445">
        <f>SUM(AQ40:AQ49)</f>
        <v>0</v>
      </c>
      <c r="AR50" s="446"/>
      <c r="AS50" s="446">
        <f>SUM(AS40:AS49)</f>
        <v>0</v>
      </c>
      <c r="AT50" s="447"/>
      <c r="AU50" s="447">
        <f>SUM(AU40:AU49)</f>
        <v>0</v>
      </c>
      <c r="AV50" s="449"/>
      <c r="AW50" s="317"/>
      <c r="AX50" s="1311" t="s">
        <v>662</v>
      </c>
      <c r="AY50" s="1312"/>
      <c r="AZ50" s="1312"/>
      <c r="BA50" s="1313"/>
      <c r="BB50" s="445"/>
      <c r="BC50" s="445">
        <f>SUM(BC40:BC49)</f>
        <v>0</v>
      </c>
      <c r="BD50" s="446"/>
      <c r="BE50" s="446">
        <f>SUM(BE40:BE49)</f>
        <v>0</v>
      </c>
      <c r="BF50" s="447"/>
      <c r="BG50" s="447">
        <f>SUM(BG40:BG49)</f>
        <v>0</v>
      </c>
      <c r="BH50" s="449"/>
    </row>
    <row r="51" spans="1:60" s="308" customFormat="1" ht="42.75" thickBot="1">
      <c r="A51" s="419"/>
      <c r="B51" s="1314" t="s">
        <v>561</v>
      </c>
      <c r="C51" s="1315"/>
      <c r="D51" s="1315"/>
      <c r="E51" s="1315"/>
      <c r="F51" s="450"/>
      <c r="G51" s="450">
        <f>SUM(G26,G39,G50)</f>
        <v>0</v>
      </c>
      <c r="H51" s="451"/>
      <c r="I51" s="451">
        <f>SUM(I26,I39,I50)</f>
        <v>0</v>
      </c>
      <c r="J51" s="452"/>
      <c r="K51" s="452">
        <f>SUM(K26,K39,K50)</f>
        <v>0</v>
      </c>
      <c r="L51" s="453"/>
      <c r="M51" s="317"/>
      <c r="N51" s="1314" t="s">
        <v>561</v>
      </c>
      <c r="O51" s="1315"/>
      <c r="P51" s="1315"/>
      <c r="Q51" s="1315"/>
      <c r="R51" s="450"/>
      <c r="S51" s="450">
        <f>SUM(S26,S39,S50)</f>
        <v>0</v>
      </c>
      <c r="T51" s="451"/>
      <c r="U51" s="451">
        <f>SUM(U26,U39,U50)</f>
        <v>0</v>
      </c>
      <c r="V51" s="452"/>
      <c r="W51" s="452">
        <f>SUM(W26,W39,W50)</f>
        <v>0</v>
      </c>
      <c r="X51" s="453"/>
      <c r="Y51" s="317"/>
      <c r="Z51" s="1314" t="s">
        <v>561</v>
      </c>
      <c r="AA51" s="1315"/>
      <c r="AB51" s="1315"/>
      <c r="AC51" s="1315"/>
      <c r="AD51" s="450"/>
      <c r="AE51" s="450">
        <f>SUM(AE26,AE39,AE50)</f>
        <v>0</v>
      </c>
      <c r="AF51" s="451"/>
      <c r="AG51" s="451">
        <f>SUM(AG26,AG39,AG50)</f>
        <v>0</v>
      </c>
      <c r="AH51" s="452"/>
      <c r="AI51" s="452">
        <f>SUM(AI26,AI39,AI50)</f>
        <v>0</v>
      </c>
      <c r="AJ51" s="453"/>
      <c r="AK51" s="317"/>
      <c r="AL51" s="1314" t="s">
        <v>561</v>
      </c>
      <c r="AM51" s="1315"/>
      <c r="AN51" s="1315"/>
      <c r="AO51" s="1315"/>
      <c r="AP51" s="450"/>
      <c r="AQ51" s="450">
        <f>SUM(AQ26,AQ39,AQ50)</f>
        <v>0</v>
      </c>
      <c r="AR51" s="451"/>
      <c r="AS51" s="451">
        <f>SUM(AS26,AS39,AS50)</f>
        <v>0</v>
      </c>
      <c r="AT51" s="452"/>
      <c r="AU51" s="452">
        <f>SUM(AU26,AU39,AU50)</f>
        <v>0</v>
      </c>
      <c r="AV51" s="453"/>
      <c r="AW51" s="317"/>
      <c r="AX51" s="1314" t="s">
        <v>561</v>
      </c>
      <c r="AY51" s="1315"/>
      <c r="AZ51" s="1315"/>
      <c r="BA51" s="1315"/>
      <c r="BB51" s="450"/>
      <c r="BC51" s="450">
        <f>SUM(BC26,BC39,BC50)</f>
        <v>0</v>
      </c>
      <c r="BD51" s="451"/>
      <c r="BE51" s="451">
        <f>SUM(BE26,BE39,BE50)</f>
        <v>0</v>
      </c>
      <c r="BF51" s="452"/>
      <c r="BG51" s="452">
        <f>SUM(BG26,BG39,BG50)</f>
        <v>0</v>
      </c>
      <c r="BH51" s="453"/>
    </row>
    <row r="52" spans="1:60" s="308" customFormat="1">
      <c r="A52" s="428"/>
      <c r="B52" s="430"/>
      <c r="C52" s="430"/>
      <c r="D52" s="430"/>
      <c r="E52" s="431"/>
      <c r="F52" s="430"/>
      <c r="G52" s="430"/>
      <c r="H52" s="430"/>
      <c r="I52" s="430"/>
      <c r="J52" s="430"/>
      <c r="K52" s="430"/>
      <c r="L52" s="430"/>
      <c r="M52" s="317"/>
      <c r="N52" s="430"/>
      <c r="O52" s="430"/>
      <c r="P52" s="430"/>
      <c r="Q52" s="431"/>
      <c r="R52" s="430"/>
      <c r="S52" s="430"/>
      <c r="T52" s="430"/>
      <c r="U52" s="430"/>
      <c r="V52" s="430"/>
      <c r="W52" s="430"/>
      <c r="X52" s="430"/>
      <c r="Y52" s="317"/>
      <c r="Z52" s="430"/>
      <c r="AA52" s="430"/>
      <c r="AB52" s="430"/>
      <c r="AC52" s="431"/>
      <c r="AD52" s="430"/>
      <c r="AE52" s="430"/>
      <c r="AF52" s="430"/>
      <c r="AG52" s="430"/>
      <c r="AH52" s="430"/>
      <c r="AI52" s="430"/>
      <c r="AJ52" s="430"/>
      <c r="AK52" s="317"/>
      <c r="AL52" s="430"/>
      <c r="AM52" s="430"/>
      <c r="AN52" s="430"/>
      <c r="AO52" s="431"/>
      <c r="AP52" s="430"/>
      <c r="AQ52" s="430"/>
      <c r="AR52" s="430"/>
      <c r="AS52" s="430"/>
      <c r="AT52" s="430"/>
      <c r="AU52" s="430"/>
      <c r="AV52" s="430"/>
      <c r="AW52" s="317"/>
      <c r="AX52" s="430"/>
      <c r="AY52" s="430"/>
      <c r="AZ52" s="430"/>
      <c r="BA52" s="431"/>
      <c r="BB52" s="430"/>
      <c r="BC52" s="430"/>
      <c r="BD52" s="430"/>
      <c r="BE52" s="430"/>
      <c r="BF52" s="430"/>
      <c r="BG52" s="430"/>
      <c r="BH52" s="430"/>
    </row>
    <row r="53" spans="1:60" s="308" customFormat="1">
      <c r="A53" s="428"/>
      <c r="B53" s="430"/>
      <c r="C53" s="430"/>
      <c r="D53" s="430"/>
      <c r="E53" s="431"/>
      <c r="F53" s="430"/>
      <c r="G53" s="430"/>
      <c r="H53" s="430"/>
      <c r="I53" s="430"/>
      <c r="J53" s="430"/>
      <c r="K53" s="430"/>
      <c r="L53" s="430"/>
      <c r="M53" s="317"/>
      <c r="N53" s="430"/>
      <c r="O53" s="430"/>
      <c r="P53" s="430"/>
      <c r="Q53" s="431"/>
      <c r="R53" s="430"/>
      <c r="S53" s="430"/>
      <c r="T53" s="430"/>
      <c r="U53" s="430"/>
      <c r="V53" s="430"/>
      <c r="W53" s="430"/>
      <c r="X53" s="430"/>
      <c r="Y53" s="317"/>
      <c r="Z53" s="430"/>
      <c r="AA53" s="430"/>
      <c r="AB53" s="430"/>
      <c r="AC53" s="431"/>
      <c r="AD53" s="430"/>
      <c r="AE53" s="430"/>
      <c r="AF53" s="430"/>
      <c r="AG53" s="430"/>
      <c r="AH53" s="430"/>
      <c r="AI53" s="430"/>
      <c r="AJ53" s="430"/>
      <c r="AK53" s="317"/>
      <c r="AL53" s="430"/>
      <c r="AM53" s="430"/>
      <c r="AN53" s="430"/>
      <c r="AO53" s="431"/>
      <c r="AP53" s="430"/>
      <c r="AQ53" s="430"/>
      <c r="AR53" s="430"/>
      <c r="AS53" s="430"/>
      <c r="AT53" s="430"/>
      <c r="AU53" s="430"/>
      <c r="AV53" s="430"/>
      <c r="AW53" s="317"/>
      <c r="AX53" s="430"/>
      <c r="AY53" s="430"/>
      <c r="AZ53" s="430"/>
      <c r="BA53" s="431"/>
      <c r="BB53" s="430"/>
      <c r="BC53" s="430"/>
      <c r="BD53" s="430"/>
      <c r="BE53" s="430"/>
      <c r="BF53" s="430"/>
      <c r="BG53" s="430"/>
      <c r="BH53" s="430"/>
    </row>
    <row r="54" spans="1:60" s="308" customFormat="1">
      <c r="A54" s="428"/>
      <c r="B54" s="430"/>
      <c r="C54" s="430"/>
      <c r="D54" s="430"/>
      <c r="E54" s="431"/>
      <c r="F54" s="430"/>
      <c r="G54" s="430"/>
      <c r="H54" s="430"/>
      <c r="I54" s="430"/>
      <c r="J54" s="430"/>
      <c r="K54" s="430"/>
      <c r="L54" s="430"/>
      <c r="M54" s="317"/>
      <c r="N54" s="430"/>
      <c r="O54" s="430"/>
      <c r="P54" s="430"/>
      <c r="Q54" s="431"/>
      <c r="R54" s="430"/>
      <c r="S54" s="430"/>
      <c r="T54" s="430"/>
      <c r="U54" s="430"/>
      <c r="V54" s="430"/>
      <c r="W54" s="430"/>
      <c r="X54" s="430"/>
      <c r="Y54" s="317"/>
      <c r="Z54" s="430"/>
      <c r="AA54" s="430"/>
      <c r="AB54" s="430"/>
      <c r="AC54" s="431"/>
      <c r="AD54" s="430"/>
      <c r="AE54" s="430"/>
      <c r="AF54" s="430"/>
      <c r="AG54" s="430"/>
      <c r="AH54" s="430"/>
      <c r="AI54" s="430"/>
      <c r="AJ54" s="430"/>
      <c r="AK54" s="317"/>
      <c r="AL54" s="430"/>
      <c r="AM54" s="430"/>
      <c r="AN54" s="430"/>
      <c r="AO54" s="431"/>
      <c r="AP54" s="430"/>
      <c r="AQ54" s="430"/>
      <c r="AR54" s="430"/>
      <c r="AS54" s="430"/>
      <c r="AT54" s="430"/>
      <c r="AU54" s="430"/>
      <c r="AV54" s="430"/>
      <c r="AW54" s="317"/>
      <c r="AX54" s="430"/>
      <c r="AY54" s="430"/>
      <c r="AZ54" s="430"/>
      <c r="BA54" s="431"/>
      <c r="BB54" s="430"/>
      <c r="BC54" s="430"/>
      <c r="BD54" s="430"/>
      <c r="BE54" s="430"/>
      <c r="BF54" s="430"/>
      <c r="BG54" s="430"/>
      <c r="BH54" s="430"/>
    </row>
    <row r="55" spans="1:60" s="308" customFormat="1">
      <c r="A55" s="428"/>
      <c r="B55" s="430"/>
      <c r="C55" s="430"/>
      <c r="D55" s="430"/>
      <c r="E55" s="431"/>
      <c r="F55" s="430"/>
      <c r="G55" s="430"/>
      <c r="H55" s="430"/>
      <c r="I55" s="430"/>
      <c r="J55" s="430"/>
      <c r="K55" s="430"/>
      <c r="L55" s="430"/>
      <c r="M55" s="317"/>
      <c r="N55" s="430"/>
      <c r="O55" s="430"/>
      <c r="P55" s="430"/>
      <c r="Q55" s="431"/>
      <c r="R55" s="430"/>
      <c r="S55" s="430"/>
      <c r="T55" s="430"/>
      <c r="U55" s="430"/>
      <c r="V55" s="430"/>
      <c r="W55" s="430"/>
      <c r="X55" s="430"/>
      <c r="Y55" s="317"/>
      <c r="Z55" s="430"/>
      <c r="AA55" s="430"/>
      <c r="AB55" s="430"/>
      <c r="AC55" s="431"/>
      <c r="AD55" s="430"/>
      <c r="AE55" s="430"/>
      <c r="AF55" s="430"/>
      <c r="AG55" s="430"/>
      <c r="AH55" s="430"/>
      <c r="AI55" s="430"/>
      <c r="AJ55" s="430"/>
      <c r="AK55" s="317"/>
      <c r="AL55" s="430"/>
      <c r="AM55" s="430"/>
      <c r="AN55" s="430"/>
      <c r="AO55" s="431"/>
      <c r="AP55" s="430"/>
      <c r="AQ55" s="430"/>
      <c r="AR55" s="430"/>
      <c r="AS55" s="430"/>
      <c r="AT55" s="430"/>
      <c r="AU55" s="430"/>
      <c r="AV55" s="430"/>
      <c r="AW55" s="317"/>
      <c r="AX55" s="430"/>
      <c r="AY55" s="430"/>
      <c r="AZ55" s="430"/>
      <c r="BA55" s="431"/>
      <c r="BB55" s="430"/>
      <c r="BC55" s="430"/>
      <c r="BD55" s="430"/>
      <c r="BE55" s="430"/>
      <c r="BF55" s="430"/>
      <c r="BG55" s="430"/>
      <c r="BH55" s="430"/>
    </row>
    <row r="56" spans="1:60" s="308" customFormat="1">
      <c r="A56" s="428"/>
      <c r="B56" s="430"/>
      <c r="C56" s="430"/>
      <c r="D56" s="430"/>
      <c r="E56" s="431"/>
      <c r="F56" s="430"/>
      <c r="G56" s="430"/>
      <c r="H56" s="430"/>
      <c r="I56" s="430"/>
      <c r="J56" s="430"/>
      <c r="K56" s="430"/>
      <c r="L56" s="430"/>
      <c r="M56" s="317"/>
      <c r="N56" s="430"/>
      <c r="O56" s="430"/>
      <c r="P56" s="430"/>
      <c r="Q56" s="431"/>
      <c r="R56" s="430"/>
      <c r="S56" s="430"/>
      <c r="T56" s="430"/>
      <c r="U56" s="430"/>
      <c r="V56" s="430"/>
      <c r="W56" s="430"/>
      <c r="X56" s="430"/>
      <c r="Y56" s="317"/>
      <c r="Z56" s="430"/>
      <c r="AA56" s="430"/>
      <c r="AB56" s="430"/>
      <c r="AC56" s="431"/>
      <c r="AD56" s="430"/>
      <c r="AE56" s="430"/>
      <c r="AF56" s="430"/>
      <c r="AG56" s="430"/>
      <c r="AH56" s="430"/>
      <c r="AI56" s="430"/>
      <c r="AJ56" s="430"/>
      <c r="AK56" s="317"/>
      <c r="AL56" s="430"/>
      <c r="AM56" s="430"/>
      <c r="AN56" s="430"/>
      <c r="AO56" s="431"/>
      <c r="AP56" s="430"/>
      <c r="AQ56" s="430"/>
      <c r="AR56" s="430"/>
      <c r="AS56" s="430"/>
      <c r="AT56" s="430"/>
      <c r="AU56" s="430"/>
      <c r="AV56" s="430"/>
      <c r="AW56" s="317"/>
      <c r="AX56" s="430"/>
      <c r="AY56" s="430"/>
      <c r="AZ56" s="430"/>
      <c r="BA56" s="431"/>
      <c r="BB56" s="430"/>
      <c r="BC56" s="430"/>
      <c r="BD56" s="430"/>
      <c r="BE56" s="430"/>
      <c r="BF56" s="430"/>
      <c r="BG56" s="430"/>
      <c r="BH56" s="430"/>
    </row>
    <row r="57" spans="1:60" s="308" customFormat="1">
      <c r="A57" s="428"/>
      <c r="B57" s="430"/>
      <c r="C57" s="430"/>
      <c r="D57" s="430"/>
      <c r="E57" s="431"/>
      <c r="F57" s="430"/>
      <c r="G57" s="430"/>
      <c r="H57" s="430"/>
      <c r="I57" s="430"/>
      <c r="J57" s="430"/>
      <c r="K57" s="430"/>
      <c r="L57" s="430"/>
      <c r="M57" s="317"/>
      <c r="N57" s="430"/>
      <c r="O57" s="430"/>
      <c r="P57" s="430"/>
      <c r="Q57" s="431"/>
      <c r="R57" s="430"/>
      <c r="S57" s="430"/>
      <c r="T57" s="430"/>
      <c r="U57" s="430"/>
      <c r="V57" s="430"/>
      <c r="W57" s="430"/>
      <c r="X57" s="430"/>
      <c r="Y57" s="317"/>
      <c r="Z57" s="430"/>
      <c r="AA57" s="430"/>
      <c r="AB57" s="430"/>
      <c r="AC57" s="431"/>
      <c r="AD57" s="430"/>
      <c r="AE57" s="430"/>
      <c r="AF57" s="430"/>
      <c r="AG57" s="430"/>
      <c r="AH57" s="430"/>
      <c r="AI57" s="430"/>
      <c r="AJ57" s="430"/>
      <c r="AK57" s="317"/>
      <c r="AL57" s="430"/>
      <c r="AM57" s="430"/>
      <c r="AN57" s="430"/>
      <c r="AO57" s="431"/>
      <c r="AP57" s="430"/>
      <c r="AQ57" s="430"/>
      <c r="AR57" s="430"/>
      <c r="AS57" s="430"/>
      <c r="AT57" s="430"/>
      <c r="AU57" s="430"/>
      <c r="AV57" s="430"/>
      <c r="AW57" s="317"/>
      <c r="AX57" s="430"/>
      <c r="AY57" s="430"/>
      <c r="AZ57" s="430"/>
      <c r="BA57" s="431"/>
      <c r="BB57" s="430"/>
      <c r="BC57" s="430"/>
      <c r="BD57" s="430"/>
      <c r="BE57" s="430"/>
      <c r="BF57" s="430"/>
      <c r="BG57" s="430"/>
      <c r="BH57" s="430"/>
    </row>
    <row r="58" spans="1:60" s="308" customFormat="1">
      <c r="A58" s="428"/>
      <c r="B58" s="430"/>
      <c r="C58" s="430"/>
      <c r="D58" s="430"/>
      <c r="E58" s="431"/>
      <c r="F58" s="430"/>
      <c r="G58" s="430"/>
      <c r="H58" s="430"/>
      <c r="I58" s="430"/>
      <c r="J58" s="430"/>
      <c r="K58" s="430"/>
      <c r="L58" s="430"/>
      <c r="M58" s="317"/>
      <c r="N58" s="430"/>
      <c r="O58" s="430"/>
      <c r="P58" s="430"/>
      <c r="Q58" s="431"/>
      <c r="R58" s="430"/>
      <c r="S58" s="430"/>
      <c r="T58" s="430"/>
      <c r="U58" s="430"/>
      <c r="V58" s="430"/>
      <c r="W58" s="430"/>
      <c r="X58" s="430"/>
      <c r="Y58" s="317"/>
      <c r="Z58" s="430"/>
      <c r="AA58" s="430"/>
      <c r="AB58" s="430"/>
      <c r="AC58" s="431"/>
      <c r="AD58" s="430"/>
      <c r="AE58" s="430"/>
      <c r="AF58" s="430"/>
      <c r="AG58" s="430"/>
      <c r="AH58" s="430"/>
      <c r="AI58" s="430"/>
      <c r="AJ58" s="430"/>
      <c r="AK58" s="317"/>
      <c r="AL58" s="430"/>
      <c r="AM58" s="430"/>
      <c r="AN58" s="430"/>
      <c r="AO58" s="431"/>
      <c r="AP58" s="430"/>
      <c r="AQ58" s="430"/>
      <c r="AR58" s="430"/>
      <c r="AS58" s="430"/>
      <c r="AT58" s="430"/>
      <c r="AU58" s="430"/>
      <c r="AV58" s="430"/>
      <c r="AW58" s="317"/>
      <c r="AX58" s="430"/>
      <c r="AY58" s="430"/>
      <c r="AZ58" s="430"/>
      <c r="BA58" s="431"/>
      <c r="BB58" s="430"/>
      <c r="BC58" s="430"/>
      <c r="BD58" s="430"/>
      <c r="BE58" s="430"/>
      <c r="BF58" s="430"/>
      <c r="BG58" s="430"/>
      <c r="BH58" s="430"/>
    </row>
    <row r="59" spans="1:60" s="308" customFormat="1">
      <c r="A59" s="428"/>
      <c r="B59" s="430"/>
      <c r="C59" s="430"/>
      <c r="D59" s="430"/>
      <c r="E59" s="431"/>
      <c r="F59" s="430"/>
      <c r="G59" s="430"/>
      <c r="H59" s="430"/>
      <c r="I59" s="430"/>
      <c r="J59" s="430"/>
      <c r="K59" s="430"/>
      <c r="L59" s="430"/>
      <c r="M59" s="317"/>
      <c r="N59" s="430"/>
      <c r="O59" s="430"/>
      <c r="P59" s="430"/>
      <c r="Q59" s="431"/>
      <c r="R59" s="430"/>
      <c r="S59" s="430"/>
      <c r="T59" s="430"/>
      <c r="U59" s="430"/>
      <c r="V59" s="430"/>
      <c r="W59" s="430"/>
      <c r="X59" s="430"/>
      <c r="Y59" s="317"/>
      <c r="Z59" s="430"/>
      <c r="AA59" s="430"/>
      <c r="AB59" s="430"/>
      <c r="AC59" s="431"/>
      <c r="AD59" s="430"/>
      <c r="AE59" s="430"/>
      <c r="AF59" s="430"/>
      <c r="AG59" s="430"/>
      <c r="AH59" s="430"/>
      <c r="AI59" s="430"/>
      <c r="AJ59" s="430"/>
      <c r="AK59" s="317"/>
      <c r="AL59" s="430"/>
      <c r="AM59" s="430"/>
      <c r="AN59" s="430"/>
      <c r="AO59" s="431"/>
      <c r="AP59" s="430"/>
      <c r="AQ59" s="430"/>
      <c r="AR59" s="430"/>
      <c r="AS59" s="430"/>
      <c r="AT59" s="430"/>
      <c r="AU59" s="430"/>
      <c r="AV59" s="430"/>
      <c r="AW59" s="317"/>
      <c r="AX59" s="430"/>
      <c r="AY59" s="430"/>
      <c r="AZ59" s="430"/>
      <c r="BA59" s="431"/>
      <c r="BB59" s="430"/>
      <c r="BC59" s="430"/>
      <c r="BD59" s="430"/>
      <c r="BE59" s="430"/>
      <c r="BF59" s="430"/>
      <c r="BG59" s="430"/>
      <c r="BH59" s="430"/>
    </row>
    <row r="60" spans="1:60" s="308" customFormat="1">
      <c r="A60" s="428"/>
      <c r="B60" s="430"/>
      <c r="C60" s="430"/>
      <c r="D60" s="430"/>
      <c r="E60" s="431"/>
      <c r="F60" s="430"/>
      <c r="G60" s="430"/>
      <c r="H60" s="430"/>
      <c r="I60" s="430"/>
      <c r="J60" s="430"/>
      <c r="K60" s="430"/>
      <c r="L60" s="430"/>
      <c r="M60" s="317"/>
      <c r="N60" s="430"/>
      <c r="O60" s="430"/>
      <c r="P60" s="430"/>
      <c r="Q60" s="431"/>
      <c r="R60" s="430"/>
      <c r="S60" s="430"/>
      <c r="T60" s="430"/>
      <c r="U60" s="430"/>
      <c r="V60" s="430"/>
      <c r="W60" s="430"/>
      <c r="X60" s="430"/>
      <c r="Y60" s="317"/>
      <c r="Z60" s="430"/>
      <c r="AA60" s="430"/>
      <c r="AB60" s="430"/>
      <c r="AC60" s="431"/>
      <c r="AD60" s="430"/>
      <c r="AE60" s="430"/>
      <c r="AF60" s="430"/>
      <c r="AG60" s="430"/>
      <c r="AH60" s="430"/>
      <c r="AI60" s="430"/>
      <c r="AJ60" s="430"/>
      <c r="AK60" s="317"/>
      <c r="AL60" s="430"/>
      <c r="AM60" s="430"/>
      <c r="AN60" s="430"/>
      <c r="AO60" s="431"/>
      <c r="AP60" s="430"/>
      <c r="AQ60" s="430"/>
      <c r="AR60" s="430"/>
      <c r="AS60" s="430"/>
      <c r="AT60" s="430"/>
      <c r="AU60" s="430"/>
      <c r="AV60" s="430"/>
      <c r="AW60" s="317"/>
      <c r="AX60" s="430"/>
      <c r="AY60" s="430"/>
      <c r="AZ60" s="430"/>
      <c r="BA60" s="431"/>
      <c r="BB60" s="430"/>
      <c r="BC60" s="430"/>
      <c r="BD60" s="430"/>
      <c r="BE60" s="430"/>
      <c r="BF60" s="430"/>
      <c r="BG60" s="430"/>
      <c r="BH60" s="430"/>
    </row>
    <row r="61" spans="1:60" s="308" customFormat="1">
      <c r="A61" s="428"/>
      <c r="B61" s="430"/>
      <c r="C61" s="430"/>
      <c r="D61" s="430"/>
      <c r="E61" s="431"/>
      <c r="F61" s="430"/>
      <c r="G61" s="430"/>
      <c r="H61" s="430"/>
      <c r="I61" s="430"/>
      <c r="J61" s="430"/>
      <c r="K61" s="430"/>
      <c r="L61" s="430"/>
      <c r="M61" s="317"/>
      <c r="N61" s="430"/>
      <c r="O61" s="430"/>
      <c r="P61" s="430"/>
      <c r="Q61" s="431"/>
      <c r="R61" s="430"/>
      <c r="S61" s="430"/>
      <c r="T61" s="430"/>
      <c r="U61" s="430"/>
      <c r="V61" s="430"/>
      <c r="W61" s="430"/>
      <c r="X61" s="430"/>
      <c r="Y61" s="317"/>
      <c r="Z61" s="430"/>
      <c r="AA61" s="430"/>
      <c r="AB61" s="430"/>
      <c r="AC61" s="431"/>
      <c r="AD61" s="430"/>
      <c r="AE61" s="430"/>
      <c r="AF61" s="430"/>
      <c r="AG61" s="430"/>
      <c r="AH61" s="430"/>
      <c r="AI61" s="430"/>
      <c r="AJ61" s="430"/>
      <c r="AK61" s="317"/>
      <c r="AL61" s="430"/>
      <c r="AM61" s="430"/>
      <c r="AN61" s="430"/>
      <c r="AO61" s="431"/>
      <c r="AP61" s="430"/>
      <c r="AQ61" s="430"/>
      <c r="AR61" s="430"/>
      <c r="AS61" s="430"/>
      <c r="AT61" s="430"/>
      <c r="AU61" s="430"/>
      <c r="AV61" s="430"/>
      <c r="AW61" s="317"/>
      <c r="AX61" s="430"/>
      <c r="AY61" s="430"/>
      <c r="AZ61" s="430"/>
      <c r="BA61" s="431"/>
      <c r="BB61" s="430"/>
      <c r="BC61" s="430"/>
      <c r="BD61" s="430"/>
      <c r="BE61" s="430"/>
      <c r="BF61" s="430"/>
      <c r="BG61" s="430"/>
      <c r="BH61" s="430"/>
    </row>
    <row r="62" spans="1:60" s="309" customFormat="1">
      <c r="A62" s="428"/>
      <c r="B62" s="430"/>
      <c r="C62" s="430"/>
      <c r="D62" s="430"/>
      <c r="E62" s="431"/>
      <c r="F62" s="430"/>
      <c r="G62" s="430"/>
      <c r="H62" s="430"/>
      <c r="I62" s="430"/>
      <c r="J62" s="430"/>
      <c r="K62" s="430"/>
      <c r="L62" s="430"/>
      <c r="M62" s="317"/>
      <c r="N62" s="430"/>
      <c r="O62" s="430"/>
      <c r="P62" s="430"/>
      <c r="Q62" s="431"/>
      <c r="R62" s="430"/>
      <c r="S62" s="430"/>
      <c r="T62" s="430"/>
      <c r="U62" s="430"/>
      <c r="V62" s="430"/>
      <c r="W62" s="430"/>
      <c r="X62" s="430"/>
      <c r="Y62" s="317"/>
      <c r="Z62" s="430"/>
      <c r="AA62" s="430"/>
      <c r="AB62" s="430"/>
      <c r="AC62" s="431"/>
      <c r="AD62" s="430"/>
      <c r="AE62" s="430"/>
      <c r="AF62" s="430"/>
      <c r="AG62" s="430"/>
      <c r="AH62" s="430"/>
      <c r="AI62" s="430"/>
      <c r="AJ62" s="430"/>
      <c r="AK62" s="317"/>
      <c r="AL62" s="430"/>
      <c r="AM62" s="430"/>
      <c r="AN62" s="430"/>
      <c r="AO62" s="431"/>
      <c r="AP62" s="430"/>
      <c r="AQ62" s="430"/>
      <c r="AR62" s="430"/>
      <c r="AS62" s="430"/>
      <c r="AT62" s="430"/>
      <c r="AU62" s="430"/>
      <c r="AV62" s="430"/>
      <c r="AW62" s="317"/>
      <c r="AX62" s="430"/>
      <c r="AY62" s="430"/>
      <c r="AZ62" s="430"/>
      <c r="BA62" s="431"/>
      <c r="BB62" s="430"/>
      <c r="BC62" s="430"/>
      <c r="BD62" s="430"/>
      <c r="BE62" s="430"/>
      <c r="BF62" s="430"/>
      <c r="BG62" s="430"/>
      <c r="BH62" s="430"/>
    </row>
    <row r="63" spans="1:60" s="308" customFormat="1">
      <c r="A63" s="428"/>
      <c r="B63" s="430"/>
      <c r="C63" s="430"/>
      <c r="D63" s="430"/>
      <c r="E63" s="431"/>
      <c r="F63" s="430"/>
      <c r="G63" s="430"/>
      <c r="H63" s="430"/>
      <c r="I63" s="430"/>
      <c r="J63" s="430"/>
      <c r="K63" s="430"/>
      <c r="L63" s="430"/>
      <c r="M63" s="317"/>
      <c r="N63" s="430"/>
      <c r="O63" s="430"/>
      <c r="P63" s="430"/>
      <c r="Q63" s="431"/>
      <c r="R63" s="430"/>
      <c r="S63" s="430"/>
      <c r="T63" s="430"/>
      <c r="U63" s="430"/>
      <c r="V63" s="430"/>
      <c r="W63" s="430"/>
      <c r="X63" s="430"/>
      <c r="Y63" s="317"/>
      <c r="Z63" s="430"/>
      <c r="AA63" s="430"/>
      <c r="AB63" s="430"/>
      <c r="AC63" s="431"/>
      <c r="AD63" s="430"/>
      <c r="AE63" s="430"/>
      <c r="AF63" s="430"/>
      <c r="AG63" s="430"/>
      <c r="AH63" s="430"/>
      <c r="AI63" s="430"/>
      <c r="AJ63" s="430"/>
      <c r="AK63" s="317"/>
      <c r="AL63" s="430"/>
      <c r="AM63" s="430"/>
      <c r="AN63" s="430"/>
      <c r="AO63" s="431"/>
      <c r="AP63" s="430"/>
      <c r="AQ63" s="430"/>
      <c r="AR63" s="430"/>
      <c r="AS63" s="430"/>
      <c r="AT63" s="430"/>
      <c r="AU63" s="430"/>
      <c r="AV63" s="430"/>
      <c r="AW63" s="317"/>
      <c r="AX63" s="430"/>
      <c r="AY63" s="430"/>
      <c r="AZ63" s="430"/>
      <c r="BA63" s="431"/>
      <c r="BB63" s="430"/>
      <c r="BC63" s="430"/>
      <c r="BD63" s="430"/>
      <c r="BE63" s="430"/>
      <c r="BF63" s="430"/>
      <c r="BG63" s="430"/>
      <c r="BH63" s="430"/>
    </row>
  </sheetData>
  <sheetProtection insertRows="0" deleteRows="0"/>
  <mergeCells count="78">
    <mergeCell ref="AV13:AV15"/>
    <mergeCell ref="AJ13:AJ15"/>
    <mergeCell ref="X13:X15"/>
    <mergeCell ref="L13:L15"/>
    <mergeCell ref="BH13:BH15"/>
    <mergeCell ref="AM13:AM15"/>
    <mergeCell ref="AN13:AN15"/>
    <mergeCell ref="AO13:AU13"/>
    <mergeCell ref="N13:N15"/>
    <mergeCell ref="O13:O15"/>
    <mergeCell ref="P13:P15"/>
    <mergeCell ref="AX51:BA51"/>
    <mergeCell ref="B51:E51"/>
    <mergeCell ref="N51:Q51"/>
    <mergeCell ref="Z51:AC51"/>
    <mergeCell ref="AL51:AO51"/>
    <mergeCell ref="AX12:BH12"/>
    <mergeCell ref="AX13:AX15"/>
    <mergeCell ref="AY13:AY15"/>
    <mergeCell ref="AZ13:AZ15"/>
    <mergeCell ref="BA13:BG13"/>
    <mergeCell ref="BA14:BA15"/>
    <mergeCell ref="BB14:BC14"/>
    <mergeCell ref="BD14:BE14"/>
    <mergeCell ref="BF14:BG14"/>
    <mergeCell ref="AX26:BA26"/>
    <mergeCell ref="AX39:BA39"/>
    <mergeCell ref="AX50:BA50"/>
    <mergeCell ref="B39:E39"/>
    <mergeCell ref="N39:Q39"/>
    <mergeCell ref="Z39:AC39"/>
    <mergeCell ref="AL39:AO39"/>
    <mergeCell ref="B50:E50"/>
    <mergeCell ref="N50:Q50"/>
    <mergeCell ref="Z50:AC50"/>
    <mergeCell ref="AL50:AO50"/>
    <mergeCell ref="B26:E26"/>
    <mergeCell ref="N26:Q26"/>
    <mergeCell ref="Z26:AC26"/>
    <mergeCell ref="AL26:AO26"/>
    <mergeCell ref="E14:E15"/>
    <mergeCell ref="F14:G14"/>
    <mergeCell ref="H14:I14"/>
    <mergeCell ref="J14:K14"/>
    <mergeCell ref="D13:D15"/>
    <mergeCell ref="E13:K13"/>
    <mergeCell ref="N12:X12"/>
    <mergeCell ref="Z12:AJ12"/>
    <mergeCell ref="AL12:AV12"/>
    <mergeCell ref="AD14:AE14"/>
    <mergeCell ref="AF14:AG14"/>
    <mergeCell ref="AH14:AI14"/>
    <mergeCell ref="Q14:Q15"/>
    <mergeCell ref="R14:S14"/>
    <mergeCell ref="T14:U14"/>
    <mergeCell ref="V14:W14"/>
    <mergeCell ref="AC14:AC15"/>
    <mergeCell ref="AO14:AO15"/>
    <mergeCell ref="AP14:AQ14"/>
    <mergeCell ref="AR14:AS14"/>
    <mergeCell ref="AT14:AU14"/>
    <mergeCell ref="AL13:AL15"/>
    <mergeCell ref="B13:B15"/>
    <mergeCell ref="C13:C15"/>
    <mergeCell ref="AX6:BH6"/>
    <mergeCell ref="AL6:AV6"/>
    <mergeCell ref="C8:E8"/>
    <mergeCell ref="C9:E9"/>
    <mergeCell ref="B6:L6"/>
    <mergeCell ref="N6:X6"/>
    <mergeCell ref="Z6:AJ6"/>
    <mergeCell ref="Q13:W13"/>
    <mergeCell ref="Z13:Z15"/>
    <mergeCell ref="AA13:AA15"/>
    <mergeCell ref="AB13:AB15"/>
    <mergeCell ref="AC13:AI13"/>
    <mergeCell ref="C10:E10"/>
    <mergeCell ref="B12:L12"/>
  </mergeCells>
  <phoneticPr fontId="7"/>
  <conditionalFormatting sqref="B15:D15">
    <cfRule type="containsBlanks" dxfId="24" priority="13">
      <formula>LEN(TRIM(B15))=0</formula>
    </cfRule>
  </conditionalFormatting>
  <conditionalFormatting sqref="E8:E9">
    <cfRule type="containsBlanks" dxfId="23" priority="12">
      <formula>LEN(TRIM(E8))=0</formula>
    </cfRule>
  </conditionalFormatting>
  <conditionalFormatting sqref="E8:E9">
    <cfRule type="expression" dxfId="22" priority="14">
      <formula>_xlfn.ISFORMULA(#REF!)=TRUE</formula>
    </cfRule>
  </conditionalFormatting>
  <conditionalFormatting sqref="Z15 AB15">
    <cfRule type="containsBlanks" dxfId="21" priority="11">
      <formula>LEN(TRIM(Z15))=0</formula>
    </cfRule>
  </conditionalFormatting>
  <conditionalFormatting sqref="O15">
    <cfRule type="containsBlanks" dxfId="20" priority="8">
      <formula>LEN(TRIM(O15))=0</formula>
    </cfRule>
  </conditionalFormatting>
  <conditionalFormatting sqref="N15">
    <cfRule type="containsBlanks" dxfId="19" priority="9">
      <formula>LEN(TRIM(N15))=0</formula>
    </cfRule>
  </conditionalFormatting>
  <conditionalFormatting sqref="P15">
    <cfRule type="containsBlanks" dxfId="18" priority="7">
      <formula>LEN(TRIM(P15))=0</formula>
    </cfRule>
  </conditionalFormatting>
  <conditionalFormatting sqref="AA15">
    <cfRule type="containsBlanks" dxfId="17" priority="6">
      <formula>LEN(TRIM(AA15))=0</formula>
    </cfRule>
  </conditionalFormatting>
  <conditionalFormatting sqref="AM15">
    <cfRule type="containsBlanks" dxfId="16" priority="3">
      <formula>LEN(TRIM(AM15))=0</formula>
    </cfRule>
  </conditionalFormatting>
  <conditionalFormatting sqref="AL15 AN15">
    <cfRule type="containsBlanks" dxfId="15" priority="4">
      <formula>LEN(TRIM(AL15))=0</formula>
    </cfRule>
  </conditionalFormatting>
  <conditionalFormatting sqref="AX15 AZ15">
    <cfRule type="containsBlanks" dxfId="14" priority="2">
      <formula>LEN(TRIM(AX15))=0</formula>
    </cfRule>
  </conditionalFormatting>
  <conditionalFormatting sqref="AY15">
    <cfRule type="containsBlanks" dxfId="13" priority="1">
      <formula>LEN(TRIM(AY15))=0</formula>
    </cfRule>
  </conditionalFormatting>
  <dataValidations count="3">
    <dataValidation imeMode="on" allowBlank="1" showInputMessage="1" showErrorMessage="1" sqref="AV16:AV51 X16:X51 AJ16:AJ51 L16:L51 BH16:BH51" xr:uid="{D0CD0ABC-8BCC-4F40-9CB5-176C35D88F87}"/>
    <dataValidation imeMode="disabled" allowBlank="1" showInputMessage="1" showErrorMessage="1" sqref="F51:K51 AD51:AI51 BB51:BG51 J16:K50 AH16:AI50 E16:I25 AT16:AU50 AO27:AS38 AP51:AU51 V16:W50 AC27:AG38 AO40:AS49 E27:I38 Q27:U38 Q40:U49 AC40:AG49 AC16:AG25 BA16:BE25 E40:I49 Q16:U25 R51:W51 BF16:BG50 BA27:BE38 AO16:AS25 BA40:BE49" xr:uid="{536B620F-7FCF-4321-985D-A202605FCAB7}"/>
    <dataValidation type="list" allowBlank="1" showInputMessage="1" sqref="D16:D25 D27:D38 D40:D49 P16:P25 P27:P38 P40:P49 AB16:AB25 AB27:AB38 AB40:AB49 AN16:AN25 AN27:AN38 AN40:AN49 AZ16:AZ25 AZ27:AZ38 AZ40:AZ49" xr:uid="{1F91430B-ECC7-42E5-98A4-69331C61225D}">
      <formula1>"式,台,個,本,ｍ,面,ヶ所,㎡"</formula1>
    </dataValidation>
  </dataValidations>
  <printOptions horizontalCentered="1"/>
  <pageMargins left="0.59055118110236227" right="0.19685039370078741" top="0.35433070866141736" bottom="0.35433070866141736" header="0.31496062992125984" footer="0.11811023622047245"/>
  <pageSetup paperSize="9" scale="55" fitToWidth="5" orientation="portrait" r:id="rId1"/>
  <headerFooter scaleWithDoc="0">
    <oddFooter>&amp;R&amp;8&amp;K000000R2超高層ZEH-M</oddFooter>
  </headerFooter>
  <colBreaks count="4" manualBreakCount="4">
    <brk id="12" min="4" max="50" man="1"/>
    <brk id="24" min="4" max="50" man="1"/>
    <brk id="36" min="4" max="50" man="1"/>
    <brk id="48" min="4" max="50"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AA259-2F78-4596-9668-CFBA1008917F}">
  <sheetPr codeName="Sheet19"/>
  <dimension ref="A1:BH76"/>
  <sheetViews>
    <sheetView showGridLines="0" view="pageBreakPreview" zoomScale="70" zoomScaleNormal="100" zoomScaleSheetLayoutView="70" workbookViewId="0">
      <selection activeCell="B6" sqref="B6:L6"/>
    </sheetView>
  </sheetViews>
  <sheetFormatPr defaultRowHeight="24"/>
  <cols>
    <col min="1" max="1" width="2.625" style="428" customWidth="1"/>
    <col min="2" max="2" width="30.625" style="430" customWidth="1"/>
    <col min="3" max="3" width="20.625" style="430" customWidth="1"/>
    <col min="4" max="4" width="6.625" style="430" customWidth="1"/>
    <col min="5" max="5" width="10.625" style="431" customWidth="1"/>
    <col min="6" max="6" width="5.625" style="430" customWidth="1"/>
    <col min="7" max="7" width="13.625" style="430" customWidth="1"/>
    <col min="8" max="8" width="5.625" style="430" customWidth="1"/>
    <col min="9" max="9" width="13.625" style="430" customWidth="1"/>
    <col min="10" max="10" width="5.625" style="430" customWidth="1"/>
    <col min="11" max="11" width="13.625" style="430" customWidth="1"/>
    <col min="12" max="12" width="20.625" style="430" customWidth="1"/>
    <col min="13" max="13" width="1.625" style="317" customWidth="1"/>
    <col min="14" max="14" width="30.625" style="430" customWidth="1"/>
    <col min="15" max="15" width="20.625" style="430" customWidth="1"/>
    <col min="16" max="16" width="6.625" style="430" customWidth="1"/>
    <col min="17" max="17" width="10.625" style="431" customWidth="1"/>
    <col min="18" max="18" width="5.625" style="430" customWidth="1"/>
    <col min="19" max="19" width="13.625" style="430" customWidth="1"/>
    <col min="20" max="20" width="5.625" style="430" customWidth="1"/>
    <col min="21" max="21" width="13.625" style="430" customWidth="1"/>
    <col min="22" max="22" width="5.625" style="430" customWidth="1"/>
    <col min="23" max="23" width="13.625" style="430" customWidth="1"/>
    <col min="24" max="24" width="20.625" style="430" customWidth="1"/>
    <col min="25" max="25" width="1.625" style="317" customWidth="1"/>
    <col min="26" max="26" width="30.625" style="430" customWidth="1"/>
    <col min="27" max="27" width="20.625" style="430" customWidth="1"/>
    <col min="28" max="28" width="6.625" style="430" customWidth="1"/>
    <col min="29" max="29" width="10.625" style="431" customWidth="1"/>
    <col min="30" max="30" width="5.625" style="430" customWidth="1"/>
    <col min="31" max="31" width="13.625" style="430" customWidth="1"/>
    <col min="32" max="32" width="5.625" style="430" customWidth="1"/>
    <col min="33" max="33" width="13.625" style="430" customWidth="1"/>
    <col min="34" max="34" width="5.625" style="430" customWidth="1"/>
    <col min="35" max="35" width="13.625" style="430" customWidth="1"/>
    <col min="36" max="36" width="20.625" style="430" customWidth="1"/>
    <col min="37" max="37" width="1.625" style="317" customWidth="1"/>
    <col min="38" max="38" width="30.625" style="430" customWidth="1"/>
    <col min="39" max="39" width="20.625" style="430" customWidth="1"/>
    <col min="40" max="40" width="6.625" style="430" customWidth="1"/>
    <col min="41" max="41" width="10.625" style="431" customWidth="1"/>
    <col min="42" max="42" width="5.625" style="430" customWidth="1"/>
    <col min="43" max="43" width="13.625" style="430" customWidth="1"/>
    <col min="44" max="44" width="5.625" style="430" customWidth="1"/>
    <col min="45" max="45" width="13.625" style="430" customWidth="1"/>
    <col min="46" max="46" width="5.625" style="430" customWidth="1"/>
    <col min="47" max="47" width="13.625" style="430" customWidth="1"/>
    <col min="48" max="48" width="20.625" style="430" customWidth="1"/>
    <col min="49" max="49" width="1.625" style="317" customWidth="1"/>
    <col min="50" max="50" width="30.625" style="430" customWidth="1"/>
    <col min="51" max="51" width="20.625" style="430" customWidth="1"/>
    <col min="52" max="52" width="6.625" style="430" customWidth="1"/>
    <col min="53" max="53" width="10.625" style="431" customWidth="1"/>
    <col min="54" max="54" width="5.625" style="430" customWidth="1"/>
    <col min="55" max="55" width="13.625" style="430" customWidth="1"/>
    <col min="56" max="56" width="5.625" style="430" customWidth="1"/>
    <col min="57" max="57" width="13.625" style="430" customWidth="1"/>
    <col min="58" max="58" width="5.625" style="430" customWidth="1"/>
    <col min="59" max="59" width="13.625" style="430" customWidth="1"/>
    <col min="60" max="60" width="20.625" style="430" customWidth="1"/>
    <col min="61" max="66" width="9" style="310"/>
    <col min="67" max="67" width="9" style="310" customWidth="1"/>
    <col min="68" max="16384" width="9" style="310"/>
  </cols>
  <sheetData>
    <row r="1" spans="1:60" s="461" customFormat="1">
      <c r="A1" s="454"/>
      <c r="B1" s="455" t="s">
        <v>908</v>
      </c>
      <c r="C1" s="456"/>
      <c r="D1" s="457"/>
      <c r="E1" s="458"/>
      <c r="F1" s="457"/>
      <c r="G1" s="457"/>
      <c r="H1" s="457"/>
      <c r="I1" s="457"/>
      <c r="J1" s="459"/>
      <c r="K1" s="459"/>
      <c r="L1" s="459"/>
      <c r="M1" s="460"/>
      <c r="N1" s="456"/>
      <c r="O1" s="456"/>
      <c r="P1" s="457"/>
      <c r="Q1" s="458"/>
      <c r="R1" s="457"/>
      <c r="S1" s="457"/>
      <c r="T1" s="457"/>
      <c r="U1" s="457"/>
      <c r="V1" s="459"/>
      <c r="W1" s="459"/>
      <c r="X1" s="459"/>
      <c r="Y1" s="460"/>
      <c r="Z1" s="456"/>
      <c r="AA1" s="456"/>
      <c r="AB1" s="457"/>
      <c r="AC1" s="458"/>
      <c r="AD1" s="457"/>
      <c r="AE1" s="457"/>
      <c r="AF1" s="457"/>
      <c r="AG1" s="457"/>
      <c r="AH1" s="459"/>
      <c r="AI1" s="459"/>
      <c r="AJ1" s="459"/>
      <c r="AK1" s="460"/>
      <c r="AL1" s="456"/>
      <c r="AM1" s="456"/>
      <c r="AN1" s="457"/>
      <c r="AO1" s="458"/>
      <c r="AP1" s="457"/>
      <c r="AQ1" s="457"/>
      <c r="AR1" s="457"/>
      <c r="AS1" s="457"/>
      <c r="AT1" s="459"/>
      <c r="AU1" s="459"/>
      <c r="AV1" s="459"/>
      <c r="AW1" s="460"/>
      <c r="AX1" s="456"/>
      <c r="AY1" s="456"/>
      <c r="AZ1" s="457"/>
      <c r="BA1" s="458"/>
      <c r="BB1" s="457"/>
      <c r="BC1" s="457"/>
      <c r="BD1" s="457"/>
      <c r="BE1" s="457"/>
      <c r="BF1" s="459"/>
      <c r="BG1" s="459"/>
      <c r="BH1" s="459"/>
    </row>
    <row r="2" spans="1:60" s="470" customFormat="1">
      <c r="A2" s="462"/>
      <c r="B2" s="463" t="s">
        <v>546</v>
      </c>
      <c r="C2" s="464"/>
      <c r="D2" s="464"/>
      <c r="E2" s="465"/>
      <c r="F2" s="466"/>
      <c r="G2" s="466"/>
      <c r="H2" s="467"/>
      <c r="I2" s="468"/>
      <c r="J2" s="468"/>
      <c r="K2" s="469"/>
      <c r="L2" s="468"/>
      <c r="M2" s="460"/>
      <c r="N2" s="464"/>
      <c r="O2" s="464"/>
      <c r="P2" s="464"/>
      <c r="Q2" s="465"/>
      <c r="R2" s="466"/>
      <c r="S2" s="466"/>
      <c r="T2" s="467"/>
      <c r="U2" s="468"/>
      <c r="V2" s="468"/>
      <c r="W2" s="469"/>
      <c r="X2" s="468"/>
      <c r="Y2" s="460"/>
      <c r="Z2" s="464"/>
      <c r="AA2" s="464"/>
      <c r="AB2" s="464"/>
      <c r="AC2" s="465"/>
      <c r="AD2" s="466"/>
      <c r="AE2" s="466"/>
      <c r="AF2" s="467"/>
      <c r="AG2" s="468"/>
      <c r="AH2" s="468"/>
      <c r="AI2" s="469"/>
      <c r="AJ2" s="468"/>
      <c r="AK2" s="460"/>
      <c r="AL2" s="464"/>
      <c r="AM2" s="464"/>
      <c r="AN2" s="464"/>
      <c r="AO2" s="465"/>
      <c r="AP2" s="466"/>
      <c r="AQ2" s="466"/>
      <c r="AR2" s="467"/>
      <c r="AS2" s="468"/>
      <c r="AT2" s="468"/>
      <c r="AU2" s="469"/>
      <c r="AV2" s="468"/>
      <c r="AW2" s="460"/>
      <c r="AX2" s="464"/>
      <c r="AY2" s="464"/>
      <c r="AZ2" s="464"/>
      <c r="BA2" s="465"/>
      <c r="BB2" s="466"/>
      <c r="BC2" s="466"/>
      <c r="BD2" s="467"/>
      <c r="BE2" s="468"/>
      <c r="BF2" s="468"/>
      <c r="BG2" s="469"/>
      <c r="BH2" s="468"/>
    </row>
    <row r="3" spans="1:60" s="470" customFormat="1">
      <c r="A3" s="462"/>
      <c r="B3" s="463" t="s">
        <v>902</v>
      </c>
      <c r="C3" s="464"/>
      <c r="D3" s="464"/>
      <c r="E3" s="465"/>
      <c r="F3" s="466"/>
      <c r="G3" s="466"/>
      <c r="H3" s="467"/>
      <c r="I3" s="468"/>
      <c r="J3" s="468"/>
      <c r="K3" s="469"/>
      <c r="L3" s="468"/>
      <c r="M3" s="460"/>
      <c r="N3" s="464"/>
      <c r="O3" s="464"/>
      <c r="P3" s="464"/>
      <c r="Q3" s="465"/>
      <c r="R3" s="466"/>
      <c r="S3" s="466"/>
      <c r="T3" s="467"/>
      <c r="U3" s="468"/>
      <c r="V3" s="468"/>
      <c r="W3" s="469"/>
      <c r="X3" s="468"/>
      <c r="Y3" s="460"/>
      <c r="Z3" s="464"/>
      <c r="AA3" s="464"/>
      <c r="AB3" s="464"/>
      <c r="AC3" s="465"/>
      <c r="AD3" s="466"/>
      <c r="AE3" s="466"/>
      <c r="AF3" s="467"/>
      <c r="AG3" s="468"/>
      <c r="AH3" s="468"/>
      <c r="AI3" s="469"/>
      <c r="AJ3" s="468"/>
      <c r="AK3" s="460"/>
      <c r="AL3" s="464"/>
      <c r="AM3" s="464"/>
      <c r="AN3" s="464"/>
      <c r="AO3" s="465"/>
      <c r="AP3" s="466"/>
      <c r="AQ3" s="466"/>
      <c r="AR3" s="467"/>
      <c r="AS3" s="468"/>
      <c r="AT3" s="468"/>
      <c r="AU3" s="469"/>
      <c r="AV3" s="468"/>
      <c r="AW3" s="460"/>
      <c r="AX3" s="464"/>
      <c r="AY3" s="464"/>
      <c r="AZ3" s="464"/>
      <c r="BA3" s="465"/>
      <c r="BB3" s="466"/>
      <c r="BC3" s="466"/>
      <c r="BD3" s="467"/>
      <c r="BE3" s="468"/>
      <c r="BF3" s="468"/>
      <c r="BG3" s="469"/>
      <c r="BH3" s="468"/>
    </row>
    <row r="4" spans="1:60" s="470" customFormat="1">
      <c r="A4" s="462"/>
      <c r="B4" s="422" t="s">
        <v>904</v>
      </c>
      <c r="C4" s="464"/>
      <c r="D4" s="464"/>
      <c r="E4" s="465"/>
      <c r="F4" s="466"/>
      <c r="G4" s="466"/>
      <c r="H4" s="467"/>
      <c r="I4" s="468"/>
      <c r="J4" s="468"/>
      <c r="K4" s="469"/>
      <c r="L4" s="468"/>
      <c r="M4" s="460"/>
      <c r="N4" s="464"/>
      <c r="O4" s="464"/>
      <c r="P4" s="464"/>
      <c r="Q4" s="465"/>
      <c r="R4" s="466"/>
      <c r="S4" s="466"/>
      <c r="T4" s="467"/>
      <c r="U4" s="468"/>
      <c r="V4" s="468"/>
      <c r="W4" s="469"/>
      <c r="X4" s="468"/>
      <c r="Y4" s="460"/>
      <c r="Z4" s="464"/>
      <c r="AA4" s="464"/>
      <c r="AB4" s="464"/>
      <c r="AC4" s="465"/>
      <c r="AD4" s="466"/>
      <c r="AE4" s="466"/>
      <c r="AF4" s="467"/>
      <c r="AG4" s="468"/>
      <c r="AH4" s="468"/>
      <c r="AI4" s="469"/>
      <c r="AJ4" s="468"/>
      <c r="AK4" s="460"/>
      <c r="AL4" s="464"/>
      <c r="AM4" s="464"/>
      <c r="AN4" s="464"/>
      <c r="AO4" s="465"/>
      <c r="AP4" s="466"/>
      <c r="AQ4" s="466"/>
      <c r="AR4" s="467"/>
      <c r="AS4" s="468"/>
      <c r="AT4" s="468"/>
      <c r="AU4" s="469"/>
      <c r="AV4" s="468"/>
      <c r="AW4" s="460"/>
      <c r="AX4" s="464"/>
      <c r="AY4" s="464"/>
      <c r="AZ4" s="464"/>
      <c r="BA4" s="465"/>
      <c r="BB4" s="466"/>
      <c r="BC4" s="466"/>
      <c r="BD4" s="467"/>
      <c r="BE4" s="468"/>
      <c r="BF4" s="468"/>
      <c r="BG4" s="469"/>
      <c r="BH4" s="468"/>
    </row>
    <row r="5" spans="1:60" s="309" customFormat="1">
      <c r="A5" s="420"/>
      <c r="B5" s="423"/>
      <c r="C5" s="423"/>
      <c r="D5" s="423"/>
      <c r="E5" s="423"/>
      <c r="F5" s="424"/>
      <c r="G5" s="424"/>
      <c r="H5" s="425"/>
      <c r="I5" s="426"/>
      <c r="J5" s="426"/>
      <c r="K5" s="427"/>
      <c r="L5" s="426"/>
      <c r="M5" s="317"/>
      <c r="N5" s="423"/>
      <c r="O5" s="423"/>
      <c r="P5" s="423"/>
      <c r="Q5" s="423"/>
      <c r="R5" s="424"/>
      <c r="S5" s="424"/>
      <c r="T5" s="425"/>
      <c r="U5" s="426"/>
      <c r="V5" s="426"/>
      <c r="W5" s="427"/>
      <c r="X5" s="426"/>
      <c r="Y5" s="317"/>
      <c r="Z5" s="423"/>
      <c r="AA5" s="423"/>
      <c r="AB5" s="423"/>
      <c r="AC5" s="423"/>
      <c r="AD5" s="424"/>
      <c r="AE5" s="424"/>
      <c r="AF5" s="425"/>
      <c r="AG5" s="426"/>
      <c r="AH5" s="426"/>
      <c r="AI5" s="427"/>
      <c r="AJ5" s="426"/>
      <c r="AK5" s="317"/>
      <c r="AL5" s="423"/>
      <c r="AM5" s="423"/>
      <c r="AN5" s="423"/>
      <c r="AO5" s="423"/>
      <c r="AP5" s="424"/>
      <c r="AQ5" s="424"/>
      <c r="AR5" s="425"/>
      <c r="AS5" s="426"/>
      <c r="AT5" s="426"/>
      <c r="AU5" s="427"/>
      <c r="AV5" s="426"/>
      <c r="AW5" s="317"/>
      <c r="AX5" s="423"/>
      <c r="AY5" s="423"/>
      <c r="AZ5" s="423"/>
      <c r="BA5" s="423"/>
      <c r="BB5" s="424"/>
      <c r="BC5" s="424"/>
      <c r="BD5" s="425"/>
      <c r="BE5" s="426"/>
      <c r="BF5" s="426"/>
      <c r="BG5" s="427"/>
      <c r="BH5" s="426"/>
    </row>
    <row r="6" spans="1:60">
      <c r="B6" s="1292" t="s">
        <v>791</v>
      </c>
      <c r="C6" s="1292"/>
      <c r="D6" s="1292"/>
      <c r="E6" s="1292"/>
      <c r="F6" s="1292"/>
      <c r="G6" s="1292"/>
      <c r="H6" s="1292"/>
      <c r="I6" s="1292"/>
      <c r="J6" s="1292"/>
      <c r="K6" s="1292"/>
      <c r="L6" s="1292"/>
      <c r="N6" s="1289"/>
      <c r="O6" s="1289"/>
      <c r="P6" s="1289"/>
      <c r="Q6" s="1289"/>
      <c r="R6" s="1289"/>
      <c r="S6" s="1289"/>
      <c r="T6" s="1289"/>
      <c r="U6" s="1289"/>
      <c r="V6" s="1289"/>
      <c r="W6" s="1289"/>
      <c r="X6" s="1289"/>
      <c r="Z6" s="1289"/>
      <c r="AA6" s="1289"/>
      <c r="AB6" s="1289"/>
      <c r="AC6" s="1289"/>
      <c r="AD6" s="1289"/>
      <c r="AE6" s="1289"/>
      <c r="AF6" s="1289"/>
      <c r="AG6" s="1289"/>
      <c r="AH6" s="1289"/>
      <c r="AI6" s="1289"/>
      <c r="AJ6" s="1289"/>
      <c r="AL6" s="1289"/>
      <c r="AM6" s="1289"/>
      <c r="AN6" s="1289"/>
      <c r="AO6" s="1289"/>
      <c r="AP6" s="1289"/>
      <c r="AQ6" s="1289"/>
      <c r="AR6" s="1289"/>
      <c r="AS6" s="1289"/>
      <c r="AT6" s="1289"/>
      <c r="AU6" s="1289"/>
      <c r="AV6" s="1289"/>
      <c r="AX6" s="1289"/>
      <c r="AY6" s="1289"/>
      <c r="AZ6" s="1289"/>
      <c r="BA6" s="1289"/>
      <c r="BB6" s="1289"/>
      <c r="BC6" s="1289"/>
      <c r="BD6" s="1289"/>
      <c r="BE6" s="1289"/>
      <c r="BF6" s="1289"/>
      <c r="BG6" s="1289"/>
      <c r="BH6" s="1289"/>
    </row>
    <row r="7" spans="1:60" ht="17.25">
      <c r="A7" s="429"/>
      <c r="P7" s="432"/>
      <c r="AB7" s="432"/>
      <c r="AN7" s="432"/>
      <c r="AZ7" s="432"/>
    </row>
    <row r="8" spans="1:60">
      <c r="B8" s="433" t="s">
        <v>789</v>
      </c>
      <c r="C8" s="1290" t="str">
        <f>'2.全体概要'!C6</f>
        <v>(例)　2年度事業（1年目）</v>
      </c>
      <c r="D8" s="1290"/>
      <c r="E8" s="1290"/>
      <c r="F8" s="434"/>
      <c r="G8" s="434"/>
      <c r="P8" s="432"/>
      <c r="AB8" s="432"/>
      <c r="AN8" s="432"/>
      <c r="AZ8" s="432"/>
    </row>
    <row r="9" spans="1:60">
      <c r="B9" s="435" t="s">
        <v>547</v>
      </c>
      <c r="C9" s="1291" t="s">
        <v>563</v>
      </c>
      <c r="D9" s="1291"/>
      <c r="E9" s="1291"/>
      <c r="F9" s="436"/>
      <c r="G9" s="436"/>
      <c r="I9" s="437"/>
      <c r="J9" s="437"/>
      <c r="K9" s="437"/>
      <c r="L9" s="437"/>
      <c r="N9" s="437"/>
      <c r="O9" s="437"/>
      <c r="P9" s="437"/>
      <c r="Q9" s="438"/>
      <c r="R9" s="437"/>
      <c r="S9" s="437"/>
      <c r="T9" s="437"/>
      <c r="U9" s="437"/>
      <c r="V9" s="437"/>
      <c r="W9" s="437"/>
      <c r="X9" s="437"/>
      <c r="Z9" s="437"/>
      <c r="AA9" s="437"/>
      <c r="AB9" s="437"/>
      <c r="AC9" s="438"/>
      <c r="AD9" s="437"/>
      <c r="AE9" s="437"/>
      <c r="AF9" s="437"/>
      <c r="AG9" s="437"/>
      <c r="AH9" s="437"/>
      <c r="AI9" s="437"/>
      <c r="AJ9" s="437"/>
      <c r="AL9" s="437"/>
      <c r="AM9" s="437"/>
      <c r="AN9" s="437"/>
      <c r="AO9" s="438"/>
      <c r="AP9" s="437"/>
      <c r="AQ9" s="437"/>
      <c r="AR9" s="437"/>
      <c r="AS9" s="437"/>
      <c r="AT9" s="437"/>
      <c r="AU9" s="437"/>
      <c r="AV9" s="437"/>
      <c r="AX9" s="437"/>
      <c r="AY9" s="437"/>
      <c r="AZ9" s="437"/>
      <c r="BA9" s="438"/>
      <c r="BB9" s="437"/>
      <c r="BC9" s="437"/>
      <c r="BD9" s="437"/>
      <c r="BE9" s="437"/>
      <c r="BF9" s="437"/>
      <c r="BG9" s="437"/>
      <c r="BH9" s="437"/>
    </row>
    <row r="10" spans="1:60">
      <c r="B10" s="435" t="s">
        <v>548</v>
      </c>
      <c r="C10" s="1299" t="s">
        <v>564</v>
      </c>
      <c r="D10" s="1299"/>
      <c r="E10" s="1299"/>
      <c r="F10" s="436"/>
      <c r="G10" s="436"/>
      <c r="I10" s="437"/>
      <c r="J10" s="437"/>
      <c r="K10" s="437"/>
      <c r="L10" s="437"/>
      <c r="N10" s="437"/>
      <c r="O10" s="437"/>
      <c r="P10" s="437"/>
      <c r="Q10" s="438"/>
      <c r="R10" s="437"/>
      <c r="S10" s="437"/>
      <c r="T10" s="437"/>
      <c r="U10" s="437"/>
      <c r="V10" s="437"/>
      <c r="W10" s="437"/>
      <c r="X10" s="437"/>
      <c r="Z10" s="437"/>
      <c r="AA10" s="437"/>
      <c r="AB10" s="437"/>
      <c r="AC10" s="438"/>
      <c r="AD10" s="437"/>
      <c r="AE10" s="437"/>
      <c r="AF10" s="437"/>
      <c r="AG10" s="437"/>
      <c r="AH10" s="437"/>
      <c r="AI10" s="437"/>
      <c r="AJ10" s="437"/>
      <c r="AL10" s="437"/>
      <c r="AM10" s="437"/>
      <c r="AN10" s="437"/>
      <c r="AO10" s="438"/>
      <c r="AP10" s="437"/>
      <c r="AQ10" s="437"/>
      <c r="AR10" s="437"/>
      <c r="AS10" s="437"/>
      <c r="AT10" s="437"/>
      <c r="AU10" s="437"/>
      <c r="AV10" s="437"/>
      <c r="AX10" s="437"/>
      <c r="AY10" s="437"/>
      <c r="AZ10" s="437"/>
      <c r="BA10" s="438"/>
      <c r="BB10" s="437"/>
      <c r="BC10" s="437"/>
      <c r="BD10" s="437"/>
      <c r="BE10" s="437"/>
      <c r="BF10" s="437"/>
      <c r="BG10" s="437"/>
      <c r="BH10" s="437"/>
    </row>
    <row r="11" spans="1:60" ht="17.25">
      <c r="A11" s="429"/>
      <c r="N11" s="437"/>
      <c r="P11" s="437"/>
      <c r="Q11" s="438"/>
      <c r="R11" s="437"/>
      <c r="S11" s="437"/>
      <c r="T11" s="437"/>
      <c r="U11" s="437"/>
      <c r="V11" s="437"/>
      <c r="W11" s="437"/>
      <c r="X11" s="437"/>
      <c r="Z11" s="437"/>
      <c r="AB11" s="437"/>
      <c r="AC11" s="438"/>
      <c r="AD11" s="437"/>
      <c r="AE11" s="437"/>
      <c r="AF11" s="437"/>
      <c r="AG11" s="437"/>
      <c r="AH11" s="437"/>
      <c r="AI11" s="437"/>
      <c r="AJ11" s="437"/>
      <c r="AL11" s="437"/>
      <c r="AN11" s="437"/>
      <c r="AO11" s="438"/>
      <c r="AP11" s="437"/>
      <c r="AQ11" s="437"/>
      <c r="AR11" s="437"/>
      <c r="AS11" s="437"/>
      <c r="AT11" s="437"/>
      <c r="AU11" s="437"/>
      <c r="AV11" s="437"/>
      <c r="AX11" s="437"/>
      <c r="AZ11" s="437"/>
      <c r="BA11" s="438"/>
      <c r="BB11" s="437"/>
      <c r="BC11" s="437"/>
      <c r="BD11" s="437"/>
      <c r="BE11" s="437"/>
      <c r="BF11" s="437"/>
      <c r="BG11" s="437"/>
      <c r="BH11" s="437"/>
    </row>
    <row r="12" spans="1:60" s="309" customFormat="1" ht="24.75" thickBot="1">
      <c r="A12" s="428"/>
      <c r="B12" s="1319" t="s">
        <v>568</v>
      </c>
      <c r="C12" s="1320"/>
      <c r="D12" s="1320"/>
      <c r="E12" s="1320"/>
      <c r="F12" s="1320"/>
      <c r="G12" s="1320"/>
      <c r="H12" s="1320"/>
      <c r="I12" s="1320"/>
      <c r="J12" s="1320"/>
      <c r="K12" s="1320"/>
      <c r="L12" s="1321"/>
      <c r="M12" s="317"/>
      <c r="N12" s="1319" t="s">
        <v>565</v>
      </c>
      <c r="O12" s="1320"/>
      <c r="P12" s="1320"/>
      <c r="Q12" s="1320"/>
      <c r="R12" s="1320"/>
      <c r="S12" s="1320"/>
      <c r="T12" s="1320"/>
      <c r="U12" s="1320"/>
      <c r="V12" s="1320"/>
      <c r="W12" s="1320"/>
      <c r="X12" s="1321"/>
      <c r="Y12" s="317"/>
      <c r="Z12" s="1319" t="s">
        <v>566</v>
      </c>
      <c r="AA12" s="1320"/>
      <c r="AB12" s="1320"/>
      <c r="AC12" s="1320"/>
      <c r="AD12" s="1320"/>
      <c r="AE12" s="1320"/>
      <c r="AF12" s="1320"/>
      <c r="AG12" s="1320"/>
      <c r="AH12" s="1320"/>
      <c r="AI12" s="1320"/>
      <c r="AJ12" s="1321"/>
      <c r="AK12" s="317"/>
      <c r="AL12" s="1319" t="s">
        <v>567</v>
      </c>
      <c r="AM12" s="1320"/>
      <c r="AN12" s="1320"/>
      <c r="AO12" s="1320"/>
      <c r="AP12" s="1320"/>
      <c r="AQ12" s="1320"/>
      <c r="AR12" s="1320"/>
      <c r="AS12" s="1320"/>
      <c r="AT12" s="1320"/>
      <c r="AU12" s="1320"/>
      <c r="AV12" s="1321"/>
      <c r="AW12" s="317"/>
      <c r="AX12" s="1319" t="s">
        <v>684</v>
      </c>
      <c r="AY12" s="1320"/>
      <c r="AZ12" s="1320"/>
      <c r="BA12" s="1320"/>
      <c r="BB12" s="1320"/>
      <c r="BC12" s="1320"/>
      <c r="BD12" s="1320"/>
      <c r="BE12" s="1320"/>
      <c r="BF12" s="1320"/>
      <c r="BG12" s="1320"/>
      <c r="BH12" s="1321"/>
    </row>
    <row r="13" spans="1:60" s="309" customFormat="1" ht="17.25">
      <c r="A13" s="280"/>
      <c r="B13" s="1283" t="s">
        <v>549</v>
      </c>
      <c r="C13" s="1286" t="s">
        <v>665</v>
      </c>
      <c r="D13" s="1296" t="s">
        <v>550</v>
      </c>
      <c r="E13" s="1293" t="s">
        <v>901</v>
      </c>
      <c r="F13" s="1294"/>
      <c r="G13" s="1294"/>
      <c r="H13" s="1294"/>
      <c r="I13" s="1294"/>
      <c r="J13" s="1294"/>
      <c r="K13" s="1295"/>
      <c r="L13" s="1316" t="s">
        <v>551</v>
      </c>
      <c r="M13" s="317"/>
      <c r="N13" s="1283" t="s">
        <v>549</v>
      </c>
      <c r="O13" s="1286" t="s">
        <v>665</v>
      </c>
      <c r="P13" s="1296" t="s">
        <v>550</v>
      </c>
      <c r="Q13" s="1293" t="s">
        <v>901</v>
      </c>
      <c r="R13" s="1294"/>
      <c r="S13" s="1294"/>
      <c r="T13" s="1294"/>
      <c r="U13" s="1294"/>
      <c r="V13" s="1294"/>
      <c r="W13" s="1295"/>
      <c r="X13" s="1316" t="s">
        <v>551</v>
      </c>
      <c r="Y13" s="317"/>
      <c r="Z13" s="1283" t="s">
        <v>549</v>
      </c>
      <c r="AA13" s="1286" t="s">
        <v>665</v>
      </c>
      <c r="AB13" s="1296" t="s">
        <v>550</v>
      </c>
      <c r="AC13" s="1293" t="s">
        <v>901</v>
      </c>
      <c r="AD13" s="1294"/>
      <c r="AE13" s="1294"/>
      <c r="AF13" s="1294"/>
      <c r="AG13" s="1294"/>
      <c r="AH13" s="1294"/>
      <c r="AI13" s="1295"/>
      <c r="AJ13" s="1316" t="s">
        <v>551</v>
      </c>
      <c r="AK13" s="317"/>
      <c r="AL13" s="1283" t="s">
        <v>549</v>
      </c>
      <c r="AM13" s="1286" t="s">
        <v>665</v>
      </c>
      <c r="AN13" s="1296" t="s">
        <v>550</v>
      </c>
      <c r="AO13" s="1293" t="s">
        <v>901</v>
      </c>
      <c r="AP13" s="1294"/>
      <c r="AQ13" s="1294"/>
      <c r="AR13" s="1294"/>
      <c r="AS13" s="1294"/>
      <c r="AT13" s="1294"/>
      <c r="AU13" s="1295"/>
      <c r="AV13" s="1316" t="s">
        <v>551</v>
      </c>
      <c r="AW13" s="317"/>
      <c r="AX13" s="1283" t="s">
        <v>549</v>
      </c>
      <c r="AY13" s="1286" t="s">
        <v>665</v>
      </c>
      <c r="AZ13" s="1296" t="s">
        <v>550</v>
      </c>
      <c r="BA13" s="1293" t="s">
        <v>901</v>
      </c>
      <c r="BB13" s="1294"/>
      <c r="BC13" s="1294"/>
      <c r="BD13" s="1294"/>
      <c r="BE13" s="1294"/>
      <c r="BF13" s="1294"/>
      <c r="BG13" s="1295"/>
      <c r="BH13" s="1316" t="s">
        <v>551</v>
      </c>
    </row>
    <row r="14" spans="1:60" s="309" customFormat="1" ht="17.25">
      <c r="A14" s="280"/>
      <c r="B14" s="1284"/>
      <c r="C14" s="1287"/>
      <c r="D14" s="1297"/>
      <c r="E14" s="1309" t="s">
        <v>552</v>
      </c>
      <c r="F14" s="1303" t="s">
        <v>553</v>
      </c>
      <c r="G14" s="1304"/>
      <c r="H14" s="1305" t="s">
        <v>554</v>
      </c>
      <c r="I14" s="1306"/>
      <c r="J14" s="1307" t="s">
        <v>555</v>
      </c>
      <c r="K14" s="1308"/>
      <c r="L14" s="1317"/>
      <c r="M14" s="317"/>
      <c r="N14" s="1284"/>
      <c r="O14" s="1287"/>
      <c r="P14" s="1297"/>
      <c r="Q14" s="1309" t="s">
        <v>552</v>
      </c>
      <c r="R14" s="1303" t="s">
        <v>553</v>
      </c>
      <c r="S14" s="1304"/>
      <c r="T14" s="1305" t="s">
        <v>554</v>
      </c>
      <c r="U14" s="1306"/>
      <c r="V14" s="1307" t="s">
        <v>555</v>
      </c>
      <c r="W14" s="1308"/>
      <c r="X14" s="1317"/>
      <c r="Y14" s="317"/>
      <c r="Z14" s="1284"/>
      <c r="AA14" s="1287"/>
      <c r="AB14" s="1297"/>
      <c r="AC14" s="1309" t="s">
        <v>552</v>
      </c>
      <c r="AD14" s="1303" t="s">
        <v>553</v>
      </c>
      <c r="AE14" s="1304"/>
      <c r="AF14" s="1305" t="s">
        <v>554</v>
      </c>
      <c r="AG14" s="1306"/>
      <c r="AH14" s="1307" t="s">
        <v>555</v>
      </c>
      <c r="AI14" s="1308"/>
      <c r="AJ14" s="1317"/>
      <c r="AK14" s="317"/>
      <c r="AL14" s="1284"/>
      <c r="AM14" s="1287"/>
      <c r="AN14" s="1297"/>
      <c r="AO14" s="1309" t="s">
        <v>552</v>
      </c>
      <c r="AP14" s="1303" t="s">
        <v>553</v>
      </c>
      <c r="AQ14" s="1304"/>
      <c r="AR14" s="1305" t="s">
        <v>554</v>
      </c>
      <c r="AS14" s="1306"/>
      <c r="AT14" s="1307" t="s">
        <v>555</v>
      </c>
      <c r="AU14" s="1308"/>
      <c r="AV14" s="1317"/>
      <c r="AW14" s="317"/>
      <c r="AX14" s="1284"/>
      <c r="AY14" s="1287"/>
      <c r="AZ14" s="1297"/>
      <c r="BA14" s="1309" t="s">
        <v>552</v>
      </c>
      <c r="BB14" s="1303" t="s">
        <v>553</v>
      </c>
      <c r="BC14" s="1304"/>
      <c r="BD14" s="1305" t="s">
        <v>554</v>
      </c>
      <c r="BE14" s="1306"/>
      <c r="BF14" s="1307" t="s">
        <v>555</v>
      </c>
      <c r="BG14" s="1308"/>
      <c r="BH14" s="1317"/>
    </row>
    <row r="15" spans="1:60" s="308" customFormat="1" ht="18" thickBot="1">
      <c r="A15" s="280"/>
      <c r="B15" s="1285"/>
      <c r="C15" s="1288"/>
      <c r="D15" s="1298"/>
      <c r="E15" s="1310"/>
      <c r="F15" s="277" t="s">
        <v>556</v>
      </c>
      <c r="G15" s="277" t="s">
        <v>557</v>
      </c>
      <c r="H15" s="276" t="s">
        <v>556</v>
      </c>
      <c r="I15" s="276" t="s">
        <v>557</v>
      </c>
      <c r="J15" s="168" t="s">
        <v>556</v>
      </c>
      <c r="K15" s="168" t="s">
        <v>557</v>
      </c>
      <c r="L15" s="1318"/>
      <c r="M15" s="317"/>
      <c r="N15" s="1285"/>
      <c r="O15" s="1288"/>
      <c r="P15" s="1298"/>
      <c r="Q15" s="1310"/>
      <c r="R15" s="277" t="s">
        <v>556</v>
      </c>
      <c r="S15" s="277" t="s">
        <v>557</v>
      </c>
      <c r="T15" s="276" t="s">
        <v>556</v>
      </c>
      <c r="U15" s="276" t="s">
        <v>557</v>
      </c>
      <c r="V15" s="168" t="s">
        <v>556</v>
      </c>
      <c r="W15" s="168" t="s">
        <v>557</v>
      </c>
      <c r="X15" s="1318"/>
      <c r="Y15" s="317"/>
      <c r="Z15" s="1285"/>
      <c r="AA15" s="1288"/>
      <c r="AB15" s="1298"/>
      <c r="AC15" s="1310"/>
      <c r="AD15" s="277" t="s">
        <v>556</v>
      </c>
      <c r="AE15" s="277" t="s">
        <v>557</v>
      </c>
      <c r="AF15" s="276" t="s">
        <v>556</v>
      </c>
      <c r="AG15" s="276" t="s">
        <v>557</v>
      </c>
      <c r="AH15" s="168" t="s">
        <v>556</v>
      </c>
      <c r="AI15" s="168" t="s">
        <v>557</v>
      </c>
      <c r="AJ15" s="1318"/>
      <c r="AK15" s="317"/>
      <c r="AL15" s="1285"/>
      <c r="AM15" s="1288"/>
      <c r="AN15" s="1298"/>
      <c r="AO15" s="1310"/>
      <c r="AP15" s="277" t="s">
        <v>556</v>
      </c>
      <c r="AQ15" s="277" t="s">
        <v>557</v>
      </c>
      <c r="AR15" s="276" t="s">
        <v>556</v>
      </c>
      <c r="AS15" s="276" t="s">
        <v>557</v>
      </c>
      <c r="AT15" s="168" t="s">
        <v>556</v>
      </c>
      <c r="AU15" s="168" t="s">
        <v>557</v>
      </c>
      <c r="AV15" s="1318"/>
      <c r="AW15" s="317"/>
      <c r="AX15" s="1285"/>
      <c r="AY15" s="1288"/>
      <c r="AZ15" s="1298"/>
      <c r="BA15" s="1310"/>
      <c r="BB15" s="277" t="s">
        <v>556</v>
      </c>
      <c r="BC15" s="277" t="s">
        <v>557</v>
      </c>
      <c r="BD15" s="276" t="s">
        <v>556</v>
      </c>
      <c r="BE15" s="276" t="s">
        <v>557</v>
      </c>
      <c r="BF15" s="168" t="s">
        <v>556</v>
      </c>
      <c r="BG15" s="168" t="s">
        <v>557</v>
      </c>
      <c r="BH15" s="1318"/>
    </row>
    <row r="16" spans="1:60" s="308" customFormat="1">
      <c r="A16" s="420"/>
      <c r="B16" s="524"/>
      <c r="C16" s="531"/>
      <c r="D16" s="526"/>
      <c r="E16" s="527"/>
      <c r="F16" s="528"/>
      <c r="G16" s="439">
        <f t="shared" ref="G16:G30" si="0">INT(E16*F16)</f>
        <v>0</v>
      </c>
      <c r="H16" s="539"/>
      <c r="I16" s="440">
        <f t="shared" ref="I16:I30" si="1">INT(E16*H16)</f>
        <v>0</v>
      </c>
      <c r="J16" s="441">
        <f t="shared" ref="J16:K30" si="2">F16-H16</f>
        <v>0</v>
      </c>
      <c r="K16" s="441">
        <f t="shared" si="2"/>
        <v>0</v>
      </c>
      <c r="L16" s="541"/>
      <c r="M16" s="317"/>
      <c r="N16" s="524"/>
      <c r="O16" s="531"/>
      <c r="P16" s="526"/>
      <c r="Q16" s="527"/>
      <c r="R16" s="528"/>
      <c r="S16" s="439">
        <f t="shared" ref="S16:S30" si="3">INT(Q16*R16)</f>
        <v>0</v>
      </c>
      <c r="T16" s="539"/>
      <c r="U16" s="440">
        <f t="shared" ref="U16:U30" si="4">INT(Q16*T16)</f>
        <v>0</v>
      </c>
      <c r="V16" s="441">
        <f t="shared" ref="V16:V30" si="5">R16-T16</f>
        <v>0</v>
      </c>
      <c r="W16" s="441">
        <f t="shared" ref="W16:W30" si="6">S16-U16</f>
        <v>0</v>
      </c>
      <c r="X16" s="541"/>
      <c r="Y16" s="317"/>
      <c r="Z16" s="524"/>
      <c r="AA16" s="531"/>
      <c r="AB16" s="526"/>
      <c r="AC16" s="527"/>
      <c r="AD16" s="528"/>
      <c r="AE16" s="439">
        <f t="shared" ref="AE16:AE30" si="7">INT(AC16*AD16)</f>
        <v>0</v>
      </c>
      <c r="AF16" s="539"/>
      <c r="AG16" s="440">
        <f t="shared" ref="AG16:AG30" si="8">INT(AC16*AF16)</f>
        <v>0</v>
      </c>
      <c r="AH16" s="441">
        <f t="shared" ref="AH16:AH30" si="9">AD16-AF16</f>
        <v>0</v>
      </c>
      <c r="AI16" s="441">
        <f t="shared" ref="AI16:AI30" si="10">AE16-AG16</f>
        <v>0</v>
      </c>
      <c r="AJ16" s="541"/>
      <c r="AK16" s="317"/>
      <c r="AL16" s="524"/>
      <c r="AM16" s="531"/>
      <c r="AN16" s="526"/>
      <c r="AO16" s="527"/>
      <c r="AP16" s="528"/>
      <c r="AQ16" s="439">
        <f t="shared" ref="AQ16:AQ30" si="11">INT(AO16*AP16)</f>
        <v>0</v>
      </c>
      <c r="AR16" s="539"/>
      <c r="AS16" s="440">
        <f t="shared" ref="AS16:AS30" si="12">INT(AO16*AR16)</f>
        <v>0</v>
      </c>
      <c r="AT16" s="441">
        <f t="shared" ref="AT16:AT30" si="13">AP16-AR16</f>
        <v>0</v>
      </c>
      <c r="AU16" s="441">
        <f t="shared" ref="AU16:AU30" si="14">AQ16-AS16</f>
        <v>0</v>
      </c>
      <c r="AV16" s="541"/>
      <c r="AW16" s="317"/>
      <c r="AX16" s="524"/>
      <c r="AY16" s="531"/>
      <c r="AZ16" s="526"/>
      <c r="BA16" s="527"/>
      <c r="BB16" s="528"/>
      <c r="BC16" s="439">
        <f t="shared" ref="BC16:BC30" si="15">INT(BA16*BB16)</f>
        <v>0</v>
      </c>
      <c r="BD16" s="539"/>
      <c r="BE16" s="440">
        <f t="shared" ref="BE16:BE30" si="16">INT(BA16*BD16)</f>
        <v>0</v>
      </c>
      <c r="BF16" s="441">
        <f t="shared" ref="BF16:BF30" si="17">BB16-BD16</f>
        <v>0</v>
      </c>
      <c r="BG16" s="441">
        <f t="shared" ref="BG16:BG30" si="18">BC16-BE16</f>
        <v>0</v>
      </c>
      <c r="BH16" s="541"/>
    </row>
    <row r="17" spans="1:60" s="308" customFormat="1">
      <c r="A17" s="420"/>
      <c r="B17" s="529"/>
      <c r="C17" s="530"/>
      <c r="D17" s="526"/>
      <c r="E17" s="527"/>
      <c r="F17" s="528"/>
      <c r="G17" s="439">
        <f t="shared" si="0"/>
        <v>0</v>
      </c>
      <c r="H17" s="539"/>
      <c r="I17" s="440">
        <f t="shared" si="1"/>
        <v>0</v>
      </c>
      <c r="J17" s="441">
        <f t="shared" si="2"/>
        <v>0</v>
      </c>
      <c r="K17" s="441">
        <f t="shared" si="2"/>
        <v>0</v>
      </c>
      <c r="L17" s="541"/>
      <c r="M17" s="317"/>
      <c r="N17" s="529"/>
      <c r="O17" s="530"/>
      <c r="P17" s="526"/>
      <c r="Q17" s="527"/>
      <c r="R17" s="528"/>
      <c r="S17" s="439">
        <f t="shared" si="3"/>
        <v>0</v>
      </c>
      <c r="T17" s="539"/>
      <c r="U17" s="440">
        <f t="shared" si="4"/>
        <v>0</v>
      </c>
      <c r="V17" s="441">
        <f t="shared" si="5"/>
        <v>0</v>
      </c>
      <c r="W17" s="441">
        <f t="shared" si="6"/>
        <v>0</v>
      </c>
      <c r="X17" s="541"/>
      <c r="Y17" s="317"/>
      <c r="Z17" s="529"/>
      <c r="AA17" s="530"/>
      <c r="AB17" s="526"/>
      <c r="AC17" s="527"/>
      <c r="AD17" s="528"/>
      <c r="AE17" s="439">
        <f t="shared" si="7"/>
        <v>0</v>
      </c>
      <c r="AF17" s="539"/>
      <c r="AG17" s="440">
        <f t="shared" si="8"/>
        <v>0</v>
      </c>
      <c r="AH17" s="441">
        <f t="shared" si="9"/>
        <v>0</v>
      </c>
      <c r="AI17" s="441">
        <f t="shared" si="10"/>
        <v>0</v>
      </c>
      <c r="AJ17" s="541"/>
      <c r="AK17" s="317"/>
      <c r="AL17" s="529"/>
      <c r="AM17" s="530"/>
      <c r="AN17" s="526"/>
      <c r="AO17" s="527"/>
      <c r="AP17" s="528"/>
      <c r="AQ17" s="439">
        <f t="shared" si="11"/>
        <v>0</v>
      </c>
      <c r="AR17" s="539"/>
      <c r="AS17" s="440">
        <f t="shared" si="12"/>
        <v>0</v>
      </c>
      <c r="AT17" s="441">
        <f t="shared" si="13"/>
        <v>0</v>
      </c>
      <c r="AU17" s="441">
        <f t="shared" si="14"/>
        <v>0</v>
      </c>
      <c r="AV17" s="541"/>
      <c r="AW17" s="317"/>
      <c r="AX17" s="529"/>
      <c r="AY17" s="530"/>
      <c r="AZ17" s="526"/>
      <c r="BA17" s="527"/>
      <c r="BB17" s="528"/>
      <c r="BC17" s="439">
        <f t="shared" si="15"/>
        <v>0</v>
      </c>
      <c r="BD17" s="539"/>
      <c r="BE17" s="440">
        <f t="shared" si="16"/>
        <v>0</v>
      </c>
      <c r="BF17" s="441">
        <f t="shared" si="17"/>
        <v>0</v>
      </c>
      <c r="BG17" s="441">
        <f t="shared" si="18"/>
        <v>0</v>
      </c>
      <c r="BH17" s="541"/>
    </row>
    <row r="18" spans="1:60" s="308" customFormat="1">
      <c r="A18" s="420"/>
      <c r="B18" s="529"/>
      <c r="C18" s="530"/>
      <c r="D18" s="526"/>
      <c r="E18" s="527"/>
      <c r="F18" s="528"/>
      <c r="G18" s="439">
        <f t="shared" si="0"/>
        <v>0</v>
      </c>
      <c r="H18" s="539"/>
      <c r="I18" s="440">
        <f t="shared" si="1"/>
        <v>0</v>
      </c>
      <c r="J18" s="441">
        <f t="shared" si="2"/>
        <v>0</v>
      </c>
      <c r="K18" s="441">
        <f t="shared" si="2"/>
        <v>0</v>
      </c>
      <c r="L18" s="541"/>
      <c r="M18" s="317"/>
      <c r="N18" s="529"/>
      <c r="O18" s="530"/>
      <c r="P18" s="526"/>
      <c r="Q18" s="527"/>
      <c r="R18" s="528"/>
      <c r="S18" s="439">
        <f t="shared" si="3"/>
        <v>0</v>
      </c>
      <c r="T18" s="539"/>
      <c r="U18" s="440">
        <f t="shared" si="4"/>
        <v>0</v>
      </c>
      <c r="V18" s="441">
        <f t="shared" si="5"/>
        <v>0</v>
      </c>
      <c r="W18" s="441">
        <f t="shared" si="6"/>
        <v>0</v>
      </c>
      <c r="X18" s="541"/>
      <c r="Y18" s="317"/>
      <c r="Z18" s="529"/>
      <c r="AA18" s="530"/>
      <c r="AB18" s="526"/>
      <c r="AC18" s="527"/>
      <c r="AD18" s="528"/>
      <c r="AE18" s="439">
        <f t="shared" si="7"/>
        <v>0</v>
      </c>
      <c r="AF18" s="539"/>
      <c r="AG18" s="440">
        <f t="shared" si="8"/>
        <v>0</v>
      </c>
      <c r="AH18" s="441">
        <f t="shared" si="9"/>
        <v>0</v>
      </c>
      <c r="AI18" s="441">
        <f t="shared" si="10"/>
        <v>0</v>
      </c>
      <c r="AJ18" s="541"/>
      <c r="AK18" s="317"/>
      <c r="AL18" s="529"/>
      <c r="AM18" s="530"/>
      <c r="AN18" s="526"/>
      <c r="AO18" s="527"/>
      <c r="AP18" s="528"/>
      <c r="AQ18" s="439">
        <f t="shared" si="11"/>
        <v>0</v>
      </c>
      <c r="AR18" s="539"/>
      <c r="AS18" s="440">
        <f t="shared" si="12"/>
        <v>0</v>
      </c>
      <c r="AT18" s="441">
        <f t="shared" si="13"/>
        <v>0</v>
      </c>
      <c r="AU18" s="441">
        <f t="shared" si="14"/>
        <v>0</v>
      </c>
      <c r="AV18" s="541"/>
      <c r="AW18" s="317"/>
      <c r="AX18" s="529"/>
      <c r="AY18" s="530"/>
      <c r="AZ18" s="526"/>
      <c r="BA18" s="527"/>
      <c r="BB18" s="528"/>
      <c r="BC18" s="439">
        <f t="shared" si="15"/>
        <v>0</v>
      </c>
      <c r="BD18" s="539"/>
      <c r="BE18" s="440">
        <f t="shared" si="16"/>
        <v>0</v>
      </c>
      <c r="BF18" s="441">
        <f t="shared" si="17"/>
        <v>0</v>
      </c>
      <c r="BG18" s="441">
        <f t="shared" si="18"/>
        <v>0</v>
      </c>
      <c r="BH18" s="541"/>
    </row>
    <row r="19" spans="1:60" s="308" customFormat="1">
      <c r="A19" s="420"/>
      <c r="B19" s="529"/>
      <c r="C19" s="530"/>
      <c r="D19" s="526"/>
      <c r="E19" s="527"/>
      <c r="F19" s="528"/>
      <c r="G19" s="439">
        <f t="shared" si="0"/>
        <v>0</v>
      </c>
      <c r="H19" s="539"/>
      <c r="I19" s="440">
        <f t="shared" si="1"/>
        <v>0</v>
      </c>
      <c r="J19" s="441">
        <f t="shared" si="2"/>
        <v>0</v>
      </c>
      <c r="K19" s="441">
        <f t="shared" si="2"/>
        <v>0</v>
      </c>
      <c r="L19" s="541"/>
      <c r="M19" s="317"/>
      <c r="N19" s="529"/>
      <c r="O19" s="530"/>
      <c r="P19" s="526"/>
      <c r="Q19" s="527"/>
      <c r="R19" s="528"/>
      <c r="S19" s="439">
        <f t="shared" si="3"/>
        <v>0</v>
      </c>
      <c r="T19" s="539"/>
      <c r="U19" s="440">
        <f t="shared" si="4"/>
        <v>0</v>
      </c>
      <c r="V19" s="441">
        <f t="shared" si="5"/>
        <v>0</v>
      </c>
      <c r="W19" s="441">
        <f t="shared" si="6"/>
        <v>0</v>
      </c>
      <c r="X19" s="541"/>
      <c r="Y19" s="317"/>
      <c r="Z19" s="529"/>
      <c r="AA19" s="530"/>
      <c r="AB19" s="526"/>
      <c r="AC19" s="527"/>
      <c r="AD19" s="528"/>
      <c r="AE19" s="439">
        <f t="shared" si="7"/>
        <v>0</v>
      </c>
      <c r="AF19" s="539"/>
      <c r="AG19" s="440">
        <f t="shared" si="8"/>
        <v>0</v>
      </c>
      <c r="AH19" s="441">
        <f t="shared" si="9"/>
        <v>0</v>
      </c>
      <c r="AI19" s="441">
        <f t="shared" si="10"/>
        <v>0</v>
      </c>
      <c r="AJ19" s="541"/>
      <c r="AK19" s="317"/>
      <c r="AL19" s="529"/>
      <c r="AM19" s="530"/>
      <c r="AN19" s="526"/>
      <c r="AO19" s="527"/>
      <c r="AP19" s="528"/>
      <c r="AQ19" s="439">
        <f t="shared" si="11"/>
        <v>0</v>
      </c>
      <c r="AR19" s="539"/>
      <c r="AS19" s="440">
        <f t="shared" si="12"/>
        <v>0</v>
      </c>
      <c r="AT19" s="441">
        <f t="shared" si="13"/>
        <v>0</v>
      </c>
      <c r="AU19" s="441">
        <f t="shared" si="14"/>
        <v>0</v>
      </c>
      <c r="AV19" s="541"/>
      <c r="AW19" s="317"/>
      <c r="AX19" s="529"/>
      <c r="AY19" s="530"/>
      <c r="AZ19" s="526"/>
      <c r="BA19" s="527"/>
      <c r="BB19" s="528"/>
      <c r="BC19" s="439">
        <f t="shared" si="15"/>
        <v>0</v>
      </c>
      <c r="BD19" s="539"/>
      <c r="BE19" s="440">
        <f t="shared" si="16"/>
        <v>0</v>
      </c>
      <c r="BF19" s="441">
        <f t="shared" si="17"/>
        <v>0</v>
      </c>
      <c r="BG19" s="441">
        <f t="shared" si="18"/>
        <v>0</v>
      </c>
      <c r="BH19" s="541"/>
    </row>
    <row r="20" spans="1:60" s="308" customFormat="1">
      <c r="A20" s="420"/>
      <c r="B20" s="529"/>
      <c r="C20" s="530"/>
      <c r="D20" s="526"/>
      <c r="E20" s="527"/>
      <c r="F20" s="528"/>
      <c r="G20" s="439"/>
      <c r="H20" s="539"/>
      <c r="I20" s="440"/>
      <c r="J20" s="441"/>
      <c r="K20" s="441"/>
      <c r="L20" s="541"/>
      <c r="M20" s="622"/>
      <c r="N20" s="529"/>
      <c r="O20" s="530"/>
      <c r="P20" s="526"/>
      <c r="Q20" s="527"/>
      <c r="R20" s="528"/>
      <c r="S20" s="439"/>
      <c r="T20" s="539"/>
      <c r="U20" s="440"/>
      <c r="V20" s="441"/>
      <c r="W20" s="441"/>
      <c r="X20" s="541"/>
      <c r="Y20" s="622"/>
      <c r="Z20" s="529"/>
      <c r="AA20" s="530"/>
      <c r="AB20" s="526"/>
      <c r="AC20" s="527"/>
      <c r="AD20" s="528"/>
      <c r="AE20" s="439"/>
      <c r="AF20" s="539"/>
      <c r="AG20" s="440"/>
      <c r="AH20" s="441"/>
      <c r="AI20" s="441"/>
      <c r="AJ20" s="541"/>
      <c r="AK20" s="622"/>
      <c r="AL20" s="529"/>
      <c r="AM20" s="530"/>
      <c r="AN20" s="526"/>
      <c r="AO20" s="527"/>
      <c r="AP20" s="528"/>
      <c r="AQ20" s="439"/>
      <c r="AR20" s="539"/>
      <c r="AS20" s="440"/>
      <c r="AT20" s="441"/>
      <c r="AU20" s="441"/>
      <c r="AV20" s="541"/>
      <c r="AW20" s="622"/>
      <c r="AX20" s="529"/>
      <c r="AY20" s="530"/>
      <c r="AZ20" s="526"/>
      <c r="BA20" s="527"/>
      <c r="BB20" s="528"/>
      <c r="BC20" s="439"/>
      <c r="BD20" s="539"/>
      <c r="BE20" s="440"/>
      <c r="BF20" s="441"/>
      <c r="BG20" s="441"/>
      <c r="BH20" s="541"/>
    </row>
    <row r="21" spans="1:60" s="308" customFormat="1">
      <c r="A21" s="420"/>
      <c r="B21" s="529"/>
      <c r="C21" s="530"/>
      <c r="D21" s="526"/>
      <c r="E21" s="527"/>
      <c r="F21" s="528"/>
      <c r="G21" s="439"/>
      <c r="H21" s="539"/>
      <c r="I21" s="440"/>
      <c r="J21" s="441"/>
      <c r="K21" s="441"/>
      <c r="L21" s="541"/>
      <c r="M21" s="622"/>
      <c r="N21" s="529"/>
      <c r="O21" s="530"/>
      <c r="P21" s="526"/>
      <c r="Q21" s="527"/>
      <c r="R21" s="528"/>
      <c r="S21" s="439"/>
      <c r="T21" s="539"/>
      <c r="U21" s="440"/>
      <c r="V21" s="441"/>
      <c r="W21" s="441"/>
      <c r="X21" s="541"/>
      <c r="Y21" s="622"/>
      <c r="Z21" s="529"/>
      <c r="AA21" s="530"/>
      <c r="AB21" s="526"/>
      <c r="AC21" s="527"/>
      <c r="AD21" s="528"/>
      <c r="AE21" s="439"/>
      <c r="AF21" s="539"/>
      <c r="AG21" s="440"/>
      <c r="AH21" s="441"/>
      <c r="AI21" s="441"/>
      <c r="AJ21" s="541"/>
      <c r="AK21" s="622"/>
      <c r="AL21" s="529"/>
      <c r="AM21" s="530"/>
      <c r="AN21" s="526"/>
      <c r="AO21" s="527"/>
      <c r="AP21" s="528"/>
      <c r="AQ21" s="439"/>
      <c r="AR21" s="539"/>
      <c r="AS21" s="440"/>
      <c r="AT21" s="441"/>
      <c r="AU21" s="441"/>
      <c r="AV21" s="541"/>
      <c r="AW21" s="622"/>
      <c r="AX21" s="529"/>
      <c r="AY21" s="530"/>
      <c r="AZ21" s="526"/>
      <c r="BA21" s="527"/>
      <c r="BB21" s="528"/>
      <c r="BC21" s="439"/>
      <c r="BD21" s="539"/>
      <c r="BE21" s="440"/>
      <c r="BF21" s="441"/>
      <c r="BG21" s="441"/>
      <c r="BH21" s="541"/>
    </row>
    <row r="22" spans="1:60" s="308" customFormat="1">
      <c r="A22" s="420"/>
      <c r="B22" s="529"/>
      <c r="C22" s="530"/>
      <c r="D22" s="526"/>
      <c r="E22" s="527"/>
      <c r="F22" s="528"/>
      <c r="G22" s="439"/>
      <c r="H22" s="539"/>
      <c r="I22" s="440"/>
      <c r="J22" s="441"/>
      <c r="K22" s="441"/>
      <c r="L22" s="541"/>
      <c r="M22" s="622"/>
      <c r="N22" s="529"/>
      <c r="O22" s="530"/>
      <c r="P22" s="526"/>
      <c r="Q22" s="527"/>
      <c r="R22" s="528"/>
      <c r="S22" s="439"/>
      <c r="T22" s="539"/>
      <c r="U22" s="440"/>
      <c r="V22" s="441"/>
      <c r="W22" s="441"/>
      <c r="X22" s="541"/>
      <c r="Y22" s="622"/>
      <c r="Z22" s="529"/>
      <c r="AA22" s="530"/>
      <c r="AB22" s="526"/>
      <c r="AC22" s="527"/>
      <c r="AD22" s="528"/>
      <c r="AE22" s="439"/>
      <c r="AF22" s="539"/>
      <c r="AG22" s="440"/>
      <c r="AH22" s="441"/>
      <c r="AI22" s="441"/>
      <c r="AJ22" s="541"/>
      <c r="AK22" s="622"/>
      <c r="AL22" s="529"/>
      <c r="AM22" s="530"/>
      <c r="AN22" s="526"/>
      <c r="AO22" s="527"/>
      <c r="AP22" s="528"/>
      <c r="AQ22" s="439"/>
      <c r="AR22" s="539"/>
      <c r="AS22" s="440"/>
      <c r="AT22" s="441"/>
      <c r="AU22" s="441"/>
      <c r="AV22" s="541"/>
      <c r="AW22" s="622"/>
      <c r="AX22" s="529"/>
      <c r="AY22" s="530"/>
      <c r="AZ22" s="526"/>
      <c r="BA22" s="527"/>
      <c r="BB22" s="528"/>
      <c r="BC22" s="439"/>
      <c r="BD22" s="539"/>
      <c r="BE22" s="440"/>
      <c r="BF22" s="441"/>
      <c r="BG22" s="441"/>
      <c r="BH22" s="541"/>
    </row>
    <row r="23" spans="1:60" s="308" customFormat="1">
      <c r="A23" s="420"/>
      <c r="B23" s="529"/>
      <c r="C23" s="530"/>
      <c r="D23" s="526"/>
      <c r="E23" s="527"/>
      <c r="F23" s="528"/>
      <c r="G23" s="439"/>
      <c r="H23" s="539"/>
      <c r="I23" s="440"/>
      <c r="J23" s="441"/>
      <c r="K23" s="441"/>
      <c r="L23" s="541"/>
      <c r="M23" s="622"/>
      <c r="N23" s="529"/>
      <c r="O23" s="530"/>
      <c r="P23" s="526"/>
      <c r="Q23" s="527"/>
      <c r="R23" s="528"/>
      <c r="S23" s="439"/>
      <c r="T23" s="539"/>
      <c r="U23" s="440"/>
      <c r="V23" s="441"/>
      <c r="W23" s="441"/>
      <c r="X23" s="541"/>
      <c r="Y23" s="622"/>
      <c r="Z23" s="529"/>
      <c r="AA23" s="530"/>
      <c r="AB23" s="526"/>
      <c r="AC23" s="527"/>
      <c r="AD23" s="528"/>
      <c r="AE23" s="439"/>
      <c r="AF23" s="539"/>
      <c r="AG23" s="440"/>
      <c r="AH23" s="441"/>
      <c r="AI23" s="441"/>
      <c r="AJ23" s="541"/>
      <c r="AK23" s="622"/>
      <c r="AL23" s="529"/>
      <c r="AM23" s="530"/>
      <c r="AN23" s="526"/>
      <c r="AO23" s="527"/>
      <c r="AP23" s="528"/>
      <c r="AQ23" s="439"/>
      <c r="AR23" s="539"/>
      <c r="AS23" s="440"/>
      <c r="AT23" s="441"/>
      <c r="AU23" s="441"/>
      <c r="AV23" s="541"/>
      <c r="AW23" s="622"/>
      <c r="AX23" s="529"/>
      <c r="AY23" s="530"/>
      <c r="AZ23" s="526"/>
      <c r="BA23" s="527"/>
      <c r="BB23" s="528"/>
      <c r="BC23" s="439"/>
      <c r="BD23" s="539"/>
      <c r="BE23" s="440"/>
      <c r="BF23" s="441"/>
      <c r="BG23" s="441"/>
      <c r="BH23" s="541"/>
    </row>
    <row r="24" spans="1:60" s="308" customFormat="1">
      <c r="A24" s="420"/>
      <c r="B24" s="529"/>
      <c r="C24" s="530"/>
      <c r="D24" s="526"/>
      <c r="E24" s="527"/>
      <c r="F24" s="528"/>
      <c r="G24" s="439"/>
      <c r="H24" s="539"/>
      <c r="I24" s="440"/>
      <c r="J24" s="441"/>
      <c r="K24" s="441"/>
      <c r="L24" s="541"/>
      <c r="M24" s="622"/>
      <c r="N24" s="529"/>
      <c r="O24" s="530"/>
      <c r="P24" s="526"/>
      <c r="Q24" s="527"/>
      <c r="R24" s="528"/>
      <c r="S24" s="439"/>
      <c r="T24" s="539"/>
      <c r="U24" s="440"/>
      <c r="V24" s="441"/>
      <c r="W24" s="441"/>
      <c r="X24" s="541"/>
      <c r="Y24" s="622"/>
      <c r="Z24" s="529"/>
      <c r="AA24" s="530"/>
      <c r="AB24" s="526"/>
      <c r="AC24" s="527"/>
      <c r="AD24" s="528"/>
      <c r="AE24" s="439"/>
      <c r="AF24" s="539"/>
      <c r="AG24" s="440"/>
      <c r="AH24" s="441"/>
      <c r="AI24" s="441"/>
      <c r="AJ24" s="541"/>
      <c r="AK24" s="622"/>
      <c r="AL24" s="529"/>
      <c r="AM24" s="530"/>
      <c r="AN24" s="526"/>
      <c r="AO24" s="527"/>
      <c r="AP24" s="528"/>
      <c r="AQ24" s="439"/>
      <c r="AR24" s="539"/>
      <c r="AS24" s="440"/>
      <c r="AT24" s="441"/>
      <c r="AU24" s="441"/>
      <c r="AV24" s="541"/>
      <c r="AW24" s="622"/>
      <c r="AX24" s="529"/>
      <c r="AY24" s="530"/>
      <c r="AZ24" s="526"/>
      <c r="BA24" s="527"/>
      <c r="BB24" s="528"/>
      <c r="BC24" s="439"/>
      <c r="BD24" s="539"/>
      <c r="BE24" s="440"/>
      <c r="BF24" s="441"/>
      <c r="BG24" s="441"/>
      <c r="BH24" s="541"/>
    </row>
    <row r="25" spans="1:60" s="308" customFormat="1">
      <c r="A25" s="420"/>
      <c r="B25" s="529"/>
      <c r="C25" s="530"/>
      <c r="D25" s="526"/>
      <c r="E25" s="527"/>
      <c r="F25" s="528"/>
      <c r="G25" s="439">
        <f t="shared" si="0"/>
        <v>0</v>
      </c>
      <c r="H25" s="539"/>
      <c r="I25" s="440">
        <f t="shared" si="1"/>
        <v>0</v>
      </c>
      <c r="J25" s="441">
        <f t="shared" si="2"/>
        <v>0</v>
      </c>
      <c r="K25" s="441">
        <f t="shared" si="2"/>
        <v>0</v>
      </c>
      <c r="L25" s="541"/>
      <c r="M25" s="317"/>
      <c r="N25" s="529"/>
      <c r="O25" s="530"/>
      <c r="P25" s="526"/>
      <c r="Q25" s="527"/>
      <c r="R25" s="528"/>
      <c r="S25" s="439">
        <f t="shared" si="3"/>
        <v>0</v>
      </c>
      <c r="T25" s="539"/>
      <c r="U25" s="440">
        <f t="shared" si="4"/>
        <v>0</v>
      </c>
      <c r="V25" s="441">
        <f t="shared" si="5"/>
        <v>0</v>
      </c>
      <c r="W25" s="441">
        <f t="shared" si="6"/>
        <v>0</v>
      </c>
      <c r="X25" s="541"/>
      <c r="Y25" s="317"/>
      <c r="Z25" s="529"/>
      <c r="AA25" s="530"/>
      <c r="AB25" s="526"/>
      <c r="AC25" s="527"/>
      <c r="AD25" s="528"/>
      <c r="AE25" s="439">
        <f t="shared" si="7"/>
        <v>0</v>
      </c>
      <c r="AF25" s="539"/>
      <c r="AG25" s="440">
        <f t="shared" si="8"/>
        <v>0</v>
      </c>
      <c r="AH25" s="441">
        <f t="shared" si="9"/>
        <v>0</v>
      </c>
      <c r="AI25" s="441">
        <f t="shared" si="10"/>
        <v>0</v>
      </c>
      <c r="AJ25" s="541"/>
      <c r="AK25" s="317"/>
      <c r="AL25" s="529"/>
      <c r="AM25" s="530"/>
      <c r="AN25" s="526"/>
      <c r="AO25" s="527"/>
      <c r="AP25" s="528"/>
      <c r="AQ25" s="439">
        <f t="shared" si="11"/>
        <v>0</v>
      </c>
      <c r="AR25" s="539"/>
      <c r="AS25" s="440">
        <f t="shared" si="12"/>
        <v>0</v>
      </c>
      <c r="AT25" s="441">
        <f t="shared" si="13"/>
        <v>0</v>
      </c>
      <c r="AU25" s="441">
        <f t="shared" si="14"/>
        <v>0</v>
      </c>
      <c r="AV25" s="541"/>
      <c r="AW25" s="317"/>
      <c r="AX25" s="529"/>
      <c r="AY25" s="530"/>
      <c r="AZ25" s="526"/>
      <c r="BA25" s="527"/>
      <c r="BB25" s="528"/>
      <c r="BC25" s="439">
        <f t="shared" si="15"/>
        <v>0</v>
      </c>
      <c r="BD25" s="539"/>
      <c r="BE25" s="440">
        <f t="shared" si="16"/>
        <v>0</v>
      </c>
      <c r="BF25" s="441">
        <f t="shared" si="17"/>
        <v>0</v>
      </c>
      <c r="BG25" s="441">
        <f t="shared" si="18"/>
        <v>0</v>
      </c>
      <c r="BH25" s="541"/>
    </row>
    <row r="26" spans="1:60" s="308" customFormat="1">
      <c r="A26" s="420"/>
      <c r="B26" s="529"/>
      <c r="C26" s="530"/>
      <c r="D26" s="526"/>
      <c r="E26" s="527"/>
      <c r="F26" s="528"/>
      <c r="G26" s="439">
        <f t="shared" si="0"/>
        <v>0</v>
      </c>
      <c r="H26" s="539"/>
      <c r="I26" s="440">
        <f t="shared" si="1"/>
        <v>0</v>
      </c>
      <c r="J26" s="441">
        <f t="shared" si="2"/>
        <v>0</v>
      </c>
      <c r="K26" s="441">
        <f t="shared" si="2"/>
        <v>0</v>
      </c>
      <c r="L26" s="541"/>
      <c r="M26" s="317"/>
      <c r="N26" s="529"/>
      <c r="O26" s="530"/>
      <c r="P26" s="526"/>
      <c r="Q26" s="527"/>
      <c r="R26" s="528"/>
      <c r="S26" s="439">
        <f t="shared" si="3"/>
        <v>0</v>
      </c>
      <c r="T26" s="539"/>
      <c r="U26" s="440">
        <f t="shared" si="4"/>
        <v>0</v>
      </c>
      <c r="V26" s="441">
        <f t="shared" si="5"/>
        <v>0</v>
      </c>
      <c r="W26" s="441">
        <f t="shared" si="6"/>
        <v>0</v>
      </c>
      <c r="X26" s="541"/>
      <c r="Y26" s="317"/>
      <c r="Z26" s="529"/>
      <c r="AA26" s="530"/>
      <c r="AB26" s="526"/>
      <c r="AC26" s="527"/>
      <c r="AD26" s="528"/>
      <c r="AE26" s="439">
        <f t="shared" si="7"/>
        <v>0</v>
      </c>
      <c r="AF26" s="539"/>
      <c r="AG26" s="440">
        <f t="shared" si="8"/>
        <v>0</v>
      </c>
      <c r="AH26" s="441">
        <f t="shared" si="9"/>
        <v>0</v>
      </c>
      <c r="AI26" s="441">
        <f t="shared" si="10"/>
        <v>0</v>
      </c>
      <c r="AJ26" s="541"/>
      <c r="AK26" s="317"/>
      <c r="AL26" s="529"/>
      <c r="AM26" s="530"/>
      <c r="AN26" s="526"/>
      <c r="AO26" s="527"/>
      <c r="AP26" s="528"/>
      <c r="AQ26" s="439">
        <f t="shared" si="11"/>
        <v>0</v>
      </c>
      <c r="AR26" s="539"/>
      <c r="AS26" s="440">
        <f t="shared" si="12"/>
        <v>0</v>
      </c>
      <c r="AT26" s="441">
        <f t="shared" si="13"/>
        <v>0</v>
      </c>
      <c r="AU26" s="441">
        <f t="shared" si="14"/>
        <v>0</v>
      </c>
      <c r="AV26" s="541"/>
      <c r="AW26" s="317"/>
      <c r="AX26" s="529"/>
      <c r="AY26" s="530"/>
      <c r="AZ26" s="526"/>
      <c r="BA26" s="527"/>
      <c r="BB26" s="528"/>
      <c r="BC26" s="439">
        <f t="shared" si="15"/>
        <v>0</v>
      </c>
      <c r="BD26" s="539"/>
      <c r="BE26" s="440">
        <f t="shared" si="16"/>
        <v>0</v>
      </c>
      <c r="BF26" s="441">
        <f t="shared" si="17"/>
        <v>0</v>
      </c>
      <c r="BG26" s="441">
        <f t="shared" si="18"/>
        <v>0</v>
      </c>
      <c r="BH26" s="541"/>
    </row>
    <row r="27" spans="1:60" s="308" customFormat="1">
      <c r="A27" s="420"/>
      <c r="B27" s="537"/>
      <c r="C27" s="531"/>
      <c r="D27" s="526"/>
      <c r="E27" s="527"/>
      <c r="F27" s="528"/>
      <c r="G27" s="439">
        <f t="shared" si="0"/>
        <v>0</v>
      </c>
      <c r="H27" s="539"/>
      <c r="I27" s="440">
        <f t="shared" si="1"/>
        <v>0</v>
      </c>
      <c r="J27" s="441">
        <f t="shared" si="2"/>
        <v>0</v>
      </c>
      <c r="K27" s="441">
        <f t="shared" si="2"/>
        <v>0</v>
      </c>
      <c r="L27" s="541"/>
      <c r="M27" s="317"/>
      <c r="N27" s="537"/>
      <c r="O27" s="531"/>
      <c r="P27" s="526"/>
      <c r="Q27" s="527"/>
      <c r="R27" s="528"/>
      <c r="S27" s="439">
        <f t="shared" si="3"/>
        <v>0</v>
      </c>
      <c r="T27" s="539"/>
      <c r="U27" s="440">
        <f t="shared" si="4"/>
        <v>0</v>
      </c>
      <c r="V27" s="441">
        <f t="shared" si="5"/>
        <v>0</v>
      </c>
      <c r="W27" s="441">
        <f t="shared" si="6"/>
        <v>0</v>
      </c>
      <c r="X27" s="541"/>
      <c r="Y27" s="317"/>
      <c r="Z27" s="537"/>
      <c r="AA27" s="531"/>
      <c r="AB27" s="526"/>
      <c r="AC27" s="527"/>
      <c r="AD27" s="528"/>
      <c r="AE27" s="439">
        <f t="shared" si="7"/>
        <v>0</v>
      </c>
      <c r="AF27" s="539"/>
      <c r="AG27" s="440">
        <f t="shared" si="8"/>
        <v>0</v>
      </c>
      <c r="AH27" s="441">
        <f t="shared" si="9"/>
        <v>0</v>
      </c>
      <c r="AI27" s="441">
        <f t="shared" si="10"/>
        <v>0</v>
      </c>
      <c r="AJ27" s="541"/>
      <c r="AK27" s="317"/>
      <c r="AL27" s="537"/>
      <c r="AM27" s="531"/>
      <c r="AN27" s="526"/>
      <c r="AO27" s="527"/>
      <c r="AP27" s="528"/>
      <c r="AQ27" s="439">
        <f t="shared" si="11"/>
        <v>0</v>
      </c>
      <c r="AR27" s="539"/>
      <c r="AS27" s="440">
        <f t="shared" si="12"/>
        <v>0</v>
      </c>
      <c r="AT27" s="441">
        <f t="shared" si="13"/>
        <v>0</v>
      </c>
      <c r="AU27" s="441">
        <f t="shared" si="14"/>
        <v>0</v>
      </c>
      <c r="AV27" s="541"/>
      <c r="AW27" s="317"/>
      <c r="AX27" s="537"/>
      <c r="AY27" s="531"/>
      <c r="AZ27" s="526"/>
      <c r="BA27" s="527"/>
      <c r="BB27" s="528"/>
      <c r="BC27" s="439">
        <f t="shared" si="15"/>
        <v>0</v>
      </c>
      <c r="BD27" s="539"/>
      <c r="BE27" s="440">
        <f t="shared" si="16"/>
        <v>0</v>
      </c>
      <c r="BF27" s="441">
        <f t="shared" si="17"/>
        <v>0</v>
      </c>
      <c r="BG27" s="441">
        <f t="shared" si="18"/>
        <v>0</v>
      </c>
      <c r="BH27" s="541"/>
    </row>
    <row r="28" spans="1:60" s="308" customFormat="1">
      <c r="A28" s="420"/>
      <c r="B28" s="537"/>
      <c r="C28" s="531"/>
      <c r="D28" s="526"/>
      <c r="E28" s="527"/>
      <c r="F28" s="528"/>
      <c r="G28" s="439">
        <f t="shared" si="0"/>
        <v>0</v>
      </c>
      <c r="H28" s="539"/>
      <c r="I28" s="440">
        <f t="shared" si="1"/>
        <v>0</v>
      </c>
      <c r="J28" s="441">
        <f t="shared" si="2"/>
        <v>0</v>
      </c>
      <c r="K28" s="441">
        <f t="shared" si="2"/>
        <v>0</v>
      </c>
      <c r="L28" s="541"/>
      <c r="M28" s="317"/>
      <c r="N28" s="537"/>
      <c r="O28" s="531"/>
      <c r="P28" s="526"/>
      <c r="Q28" s="527"/>
      <c r="R28" s="528"/>
      <c r="S28" s="439">
        <f t="shared" si="3"/>
        <v>0</v>
      </c>
      <c r="T28" s="539"/>
      <c r="U28" s="440">
        <f t="shared" si="4"/>
        <v>0</v>
      </c>
      <c r="V28" s="441">
        <f t="shared" si="5"/>
        <v>0</v>
      </c>
      <c r="W28" s="441">
        <f t="shared" si="6"/>
        <v>0</v>
      </c>
      <c r="X28" s="541"/>
      <c r="Y28" s="317"/>
      <c r="Z28" s="537"/>
      <c r="AA28" s="531"/>
      <c r="AB28" s="526"/>
      <c r="AC28" s="527"/>
      <c r="AD28" s="528"/>
      <c r="AE28" s="439">
        <f t="shared" si="7"/>
        <v>0</v>
      </c>
      <c r="AF28" s="539"/>
      <c r="AG28" s="440">
        <f t="shared" si="8"/>
        <v>0</v>
      </c>
      <c r="AH28" s="441">
        <f t="shared" si="9"/>
        <v>0</v>
      </c>
      <c r="AI28" s="441">
        <f t="shared" si="10"/>
        <v>0</v>
      </c>
      <c r="AJ28" s="541"/>
      <c r="AK28" s="317"/>
      <c r="AL28" s="537"/>
      <c r="AM28" s="531"/>
      <c r="AN28" s="526"/>
      <c r="AO28" s="527"/>
      <c r="AP28" s="528"/>
      <c r="AQ28" s="439">
        <f t="shared" si="11"/>
        <v>0</v>
      </c>
      <c r="AR28" s="539"/>
      <c r="AS28" s="440">
        <f t="shared" si="12"/>
        <v>0</v>
      </c>
      <c r="AT28" s="441">
        <f t="shared" si="13"/>
        <v>0</v>
      </c>
      <c r="AU28" s="441">
        <f t="shared" si="14"/>
        <v>0</v>
      </c>
      <c r="AV28" s="541"/>
      <c r="AW28" s="317"/>
      <c r="AX28" s="537"/>
      <c r="AY28" s="531"/>
      <c r="AZ28" s="526"/>
      <c r="BA28" s="527"/>
      <c r="BB28" s="528"/>
      <c r="BC28" s="439">
        <f t="shared" si="15"/>
        <v>0</v>
      </c>
      <c r="BD28" s="539"/>
      <c r="BE28" s="440">
        <f t="shared" si="16"/>
        <v>0</v>
      </c>
      <c r="BF28" s="441">
        <f t="shared" si="17"/>
        <v>0</v>
      </c>
      <c r="BG28" s="441">
        <f t="shared" si="18"/>
        <v>0</v>
      </c>
      <c r="BH28" s="541"/>
    </row>
    <row r="29" spans="1:60" s="308" customFormat="1">
      <c r="A29" s="420"/>
      <c r="B29" s="537"/>
      <c r="C29" s="531"/>
      <c r="D29" s="526"/>
      <c r="E29" s="527"/>
      <c r="F29" s="528"/>
      <c r="G29" s="439">
        <f t="shared" si="0"/>
        <v>0</v>
      </c>
      <c r="H29" s="539"/>
      <c r="I29" s="440">
        <f t="shared" si="1"/>
        <v>0</v>
      </c>
      <c r="J29" s="441">
        <f t="shared" si="2"/>
        <v>0</v>
      </c>
      <c r="K29" s="441">
        <f t="shared" si="2"/>
        <v>0</v>
      </c>
      <c r="L29" s="541"/>
      <c r="M29" s="317"/>
      <c r="N29" s="537"/>
      <c r="O29" s="531"/>
      <c r="P29" s="526"/>
      <c r="Q29" s="527"/>
      <c r="R29" s="528"/>
      <c r="S29" s="439">
        <f t="shared" si="3"/>
        <v>0</v>
      </c>
      <c r="T29" s="539"/>
      <c r="U29" s="440">
        <f t="shared" si="4"/>
        <v>0</v>
      </c>
      <c r="V29" s="441">
        <f t="shared" si="5"/>
        <v>0</v>
      </c>
      <c r="W29" s="441">
        <f t="shared" si="6"/>
        <v>0</v>
      </c>
      <c r="X29" s="541"/>
      <c r="Y29" s="317"/>
      <c r="Z29" s="537"/>
      <c r="AA29" s="531"/>
      <c r="AB29" s="526"/>
      <c r="AC29" s="527"/>
      <c r="AD29" s="528"/>
      <c r="AE29" s="439">
        <f t="shared" si="7"/>
        <v>0</v>
      </c>
      <c r="AF29" s="539"/>
      <c r="AG29" s="440">
        <f t="shared" si="8"/>
        <v>0</v>
      </c>
      <c r="AH29" s="441">
        <f t="shared" si="9"/>
        <v>0</v>
      </c>
      <c r="AI29" s="441">
        <f t="shared" si="10"/>
        <v>0</v>
      </c>
      <c r="AJ29" s="541"/>
      <c r="AK29" s="317"/>
      <c r="AL29" s="537"/>
      <c r="AM29" s="531"/>
      <c r="AN29" s="526"/>
      <c r="AO29" s="527"/>
      <c r="AP29" s="528"/>
      <c r="AQ29" s="439">
        <f t="shared" si="11"/>
        <v>0</v>
      </c>
      <c r="AR29" s="539"/>
      <c r="AS29" s="440">
        <f t="shared" si="12"/>
        <v>0</v>
      </c>
      <c r="AT29" s="441">
        <f t="shared" si="13"/>
        <v>0</v>
      </c>
      <c r="AU29" s="441">
        <f t="shared" si="14"/>
        <v>0</v>
      </c>
      <c r="AV29" s="541"/>
      <c r="AW29" s="317"/>
      <c r="AX29" s="537"/>
      <c r="AY29" s="531"/>
      <c r="AZ29" s="526"/>
      <c r="BA29" s="527"/>
      <c r="BB29" s="528"/>
      <c r="BC29" s="439">
        <f t="shared" si="15"/>
        <v>0</v>
      </c>
      <c r="BD29" s="539"/>
      <c r="BE29" s="440">
        <f t="shared" si="16"/>
        <v>0</v>
      </c>
      <c r="BF29" s="441">
        <f t="shared" si="17"/>
        <v>0</v>
      </c>
      <c r="BG29" s="441">
        <f t="shared" si="18"/>
        <v>0</v>
      </c>
      <c r="BH29" s="541"/>
    </row>
    <row r="30" spans="1:60" s="308" customFormat="1" ht="24.75" thickBot="1">
      <c r="A30" s="420"/>
      <c r="B30" s="538"/>
      <c r="C30" s="533"/>
      <c r="D30" s="534"/>
      <c r="E30" s="535"/>
      <c r="F30" s="536"/>
      <c r="G30" s="442">
        <f t="shared" si="0"/>
        <v>0</v>
      </c>
      <c r="H30" s="540"/>
      <c r="I30" s="443">
        <f t="shared" si="1"/>
        <v>0</v>
      </c>
      <c r="J30" s="444">
        <f t="shared" si="2"/>
        <v>0</v>
      </c>
      <c r="K30" s="444">
        <f t="shared" si="2"/>
        <v>0</v>
      </c>
      <c r="L30" s="542"/>
      <c r="M30" s="317"/>
      <c r="N30" s="538"/>
      <c r="O30" s="533"/>
      <c r="P30" s="534"/>
      <c r="Q30" s="535"/>
      <c r="R30" s="536"/>
      <c r="S30" s="442">
        <f t="shared" si="3"/>
        <v>0</v>
      </c>
      <c r="T30" s="540"/>
      <c r="U30" s="443">
        <f t="shared" si="4"/>
        <v>0</v>
      </c>
      <c r="V30" s="444">
        <f t="shared" si="5"/>
        <v>0</v>
      </c>
      <c r="W30" s="444">
        <f t="shared" si="6"/>
        <v>0</v>
      </c>
      <c r="X30" s="542"/>
      <c r="Y30" s="317"/>
      <c r="Z30" s="538"/>
      <c r="AA30" s="533"/>
      <c r="AB30" s="534"/>
      <c r="AC30" s="535"/>
      <c r="AD30" s="536"/>
      <c r="AE30" s="442">
        <f t="shared" si="7"/>
        <v>0</v>
      </c>
      <c r="AF30" s="540"/>
      <c r="AG30" s="443">
        <f t="shared" si="8"/>
        <v>0</v>
      </c>
      <c r="AH30" s="444">
        <f t="shared" si="9"/>
        <v>0</v>
      </c>
      <c r="AI30" s="444">
        <f t="shared" si="10"/>
        <v>0</v>
      </c>
      <c r="AJ30" s="542"/>
      <c r="AK30" s="317"/>
      <c r="AL30" s="538"/>
      <c r="AM30" s="533"/>
      <c r="AN30" s="534"/>
      <c r="AO30" s="535"/>
      <c r="AP30" s="536"/>
      <c r="AQ30" s="442">
        <f t="shared" si="11"/>
        <v>0</v>
      </c>
      <c r="AR30" s="540"/>
      <c r="AS30" s="443">
        <f t="shared" si="12"/>
        <v>0</v>
      </c>
      <c r="AT30" s="444">
        <f t="shared" si="13"/>
        <v>0</v>
      </c>
      <c r="AU30" s="444">
        <f t="shared" si="14"/>
        <v>0</v>
      </c>
      <c r="AV30" s="542"/>
      <c r="AW30" s="317"/>
      <c r="AX30" s="538"/>
      <c r="AY30" s="533"/>
      <c r="AZ30" s="534"/>
      <c r="BA30" s="535"/>
      <c r="BB30" s="536"/>
      <c r="BC30" s="442">
        <f t="shared" si="15"/>
        <v>0</v>
      </c>
      <c r="BD30" s="540"/>
      <c r="BE30" s="443">
        <f t="shared" si="16"/>
        <v>0</v>
      </c>
      <c r="BF30" s="444">
        <f t="shared" si="17"/>
        <v>0</v>
      </c>
      <c r="BG30" s="444">
        <f t="shared" si="18"/>
        <v>0</v>
      </c>
      <c r="BH30" s="542"/>
    </row>
    <row r="31" spans="1:60" s="308" customFormat="1" ht="25.5" thickTop="1" thickBot="1">
      <c r="A31" s="420"/>
      <c r="B31" s="1311" t="s">
        <v>562</v>
      </c>
      <c r="C31" s="1312"/>
      <c r="D31" s="1312"/>
      <c r="E31" s="1312"/>
      <c r="F31" s="445"/>
      <c r="G31" s="445">
        <f>SUM(G16:G30)</f>
        <v>0</v>
      </c>
      <c r="H31" s="446"/>
      <c r="I31" s="446">
        <f>SUM(I16:I30)</f>
        <v>0</v>
      </c>
      <c r="J31" s="447"/>
      <c r="K31" s="447">
        <f>SUM(K16:K30)</f>
        <v>0</v>
      </c>
      <c r="L31" s="448"/>
      <c r="M31" s="317"/>
      <c r="N31" s="1311" t="s">
        <v>562</v>
      </c>
      <c r="O31" s="1312"/>
      <c r="P31" s="1312"/>
      <c r="Q31" s="1312"/>
      <c r="R31" s="445"/>
      <c r="S31" s="445">
        <f>SUM(S16:S30)</f>
        <v>0</v>
      </c>
      <c r="T31" s="446"/>
      <c r="U31" s="446">
        <f>SUM(U16:U30)</f>
        <v>0</v>
      </c>
      <c r="V31" s="447"/>
      <c r="W31" s="447">
        <f>SUM(W16:W30)</f>
        <v>0</v>
      </c>
      <c r="X31" s="448"/>
      <c r="Y31" s="317"/>
      <c r="Z31" s="1311" t="s">
        <v>562</v>
      </c>
      <c r="AA31" s="1312"/>
      <c r="AB31" s="1312"/>
      <c r="AC31" s="1312"/>
      <c r="AD31" s="445"/>
      <c r="AE31" s="445">
        <f>SUM(AE16:AE30)</f>
        <v>0</v>
      </c>
      <c r="AF31" s="446"/>
      <c r="AG31" s="446">
        <f>SUM(AG16:AG30)</f>
        <v>0</v>
      </c>
      <c r="AH31" s="447"/>
      <c r="AI31" s="447">
        <f>SUM(AI16:AI30)</f>
        <v>0</v>
      </c>
      <c r="AJ31" s="448"/>
      <c r="AK31" s="317"/>
      <c r="AL31" s="1311" t="s">
        <v>562</v>
      </c>
      <c r="AM31" s="1312"/>
      <c r="AN31" s="1312"/>
      <c r="AO31" s="1312"/>
      <c r="AP31" s="445"/>
      <c r="AQ31" s="445">
        <f>SUM(AQ16:AQ30)</f>
        <v>0</v>
      </c>
      <c r="AR31" s="446"/>
      <c r="AS31" s="446">
        <f>SUM(AS16:AS30)</f>
        <v>0</v>
      </c>
      <c r="AT31" s="447"/>
      <c r="AU31" s="447">
        <f>SUM(AU16:AU30)</f>
        <v>0</v>
      </c>
      <c r="AV31" s="448"/>
      <c r="AW31" s="317"/>
      <c r="AX31" s="1311" t="s">
        <v>562</v>
      </c>
      <c r="AY31" s="1312"/>
      <c r="AZ31" s="1312"/>
      <c r="BA31" s="1312"/>
      <c r="BB31" s="445"/>
      <c r="BC31" s="445">
        <f>SUM(BC16:BC30)</f>
        <v>0</v>
      </c>
      <c r="BD31" s="446"/>
      <c r="BE31" s="446">
        <f>SUM(BE16:BE30)</f>
        <v>0</v>
      </c>
      <c r="BF31" s="447"/>
      <c r="BG31" s="447">
        <f>SUM(BG16:BG30)</f>
        <v>0</v>
      </c>
      <c r="BH31" s="448"/>
    </row>
    <row r="32" spans="1:60" s="308" customFormat="1">
      <c r="A32" s="420"/>
      <c r="B32" s="524"/>
      <c r="C32" s="531"/>
      <c r="D32" s="526"/>
      <c r="E32" s="527"/>
      <c r="F32" s="528"/>
      <c r="G32" s="439">
        <f t="shared" ref="G32:G41" si="19">INT(E32*F32)</f>
        <v>0</v>
      </c>
      <c r="H32" s="539"/>
      <c r="I32" s="440">
        <f t="shared" ref="I32:I41" si="20">INT(E32*H32)</f>
        <v>0</v>
      </c>
      <c r="J32" s="441">
        <f t="shared" ref="J32:J41" si="21">F32-H32</f>
        <v>0</v>
      </c>
      <c r="K32" s="441">
        <f t="shared" ref="K32:K41" si="22">G32-I32</f>
        <v>0</v>
      </c>
      <c r="L32" s="541"/>
      <c r="M32" s="317"/>
      <c r="N32" s="524"/>
      <c r="O32" s="531"/>
      <c r="P32" s="526"/>
      <c r="Q32" s="527"/>
      <c r="R32" s="528"/>
      <c r="S32" s="439">
        <f t="shared" ref="S32:S41" si="23">INT(Q32*R32)</f>
        <v>0</v>
      </c>
      <c r="T32" s="539"/>
      <c r="U32" s="440">
        <f t="shared" ref="U32:U41" si="24">INT(Q32*T32)</f>
        <v>0</v>
      </c>
      <c r="V32" s="441">
        <f t="shared" ref="V32:V41" si="25">R32-T32</f>
        <v>0</v>
      </c>
      <c r="W32" s="441">
        <f t="shared" ref="W32:W41" si="26">S32-U32</f>
        <v>0</v>
      </c>
      <c r="X32" s="541"/>
      <c r="Y32" s="317"/>
      <c r="Z32" s="524"/>
      <c r="AA32" s="531"/>
      <c r="AB32" s="526"/>
      <c r="AC32" s="527"/>
      <c r="AD32" s="528"/>
      <c r="AE32" s="439">
        <f t="shared" ref="AE32:AE41" si="27">INT(AC32*AD32)</f>
        <v>0</v>
      </c>
      <c r="AF32" s="539"/>
      <c r="AG32" s="440">
        <f t="shared" ref="AG32:AG41" si="28">INT(AC32*AF32)</f>
        <v>0</v>
      </c>
      <c r="AH32" s="441">
        <f t="shared" ref="AH32:AH41" si="29">AD32-AF32</f>
        <v>0</v>
      </c>
      <c r="AI32" s="441">
        <f t="shared" ref="AI32:AI41" si="30">AE32-AG32</f>
        <v>0</v>
      </c>
      <c r="AJ32" s="541"/>
      <c r="AK32" s="317"/>
      <c r="AL32" s="524"/>
      <c r="AM32" s="531"/>
      <c r="AN32" s="526"/>
      <c r="AO32" s="527"/>
      <c r="AP32" s="528"/>
      <c r="AQ32" s="439">
        <f t="shared" ref="AQ32:AQ41" si="31">INT(AO32*AP32)</f>
        <v>0</v>
      </c>
      <c r="AR32" s="539"/>
      <c r="AS32" s="440">
        <f t="shared" ref="AS32:AS41" si="32">INT(AO32*AR32)</f>
        <v>0</v>
      </c>
      <c r="AT32" s="441">
        <f t="shared" ref="AT32:AT41" si="33">AP32-AR32</f>
        <v>0</v>
      </c>
      <c r="AU32" s="441">
        <f t="shared" ref="AU32:AU41" si="34">AQ32-AS32</f>
        <v>0</v>
      </c>
      <c r="AV32" s="541"/>
      <c r="AW32" s="317"/>
      <c r="AX32" s="524"/>
      <c r="AY32" s="531"/>
      <c r="AZ32" s="526"/>
      <c r="BA32" s="527"/>
      <c r="BB32" s="528"/>
      <c r="BC32" s="439">
        <f t="shared" ref="BC32:BC41" si="35">INT(BA32*BB32)</f>
        <v>0</v>
      </c>
      <c r="BD32" s="539"/>
      <c r="BE32" s="440">
        <f t="shared" ref="BE32:BE41" si="36">INT(BA32*BD32)</f>
        <v>0</v>
      </c>
      <c r="BF32" s="441">
        <f t="shared" ref="BF32:BF41" si="37">BB32-BD32</f>
        <v>0</v>
      </c>
      <c r="BG32" s="441">
        <f t="shared" ref="BG32:BG41" si="38">BC32-BE32</f>
        <v>0</v>
      </c>
      <c r="BH32" s="541"/>
    </row>
    <row r="33" spans="1:60" s="308" customFormat="1">
      <c r="A33" s="420"/>
      <c r="B33" s="529"/>
      <c r="C33" s="530"/>
      <c r="D33" s="526"/>
      <c r="E33" s="527"/>
      <c r="F33" s="528"/>
      <c r="G33" s="439">
        <f t="shared" si="19"/>
        <v>0</v>
      </c>
      <c r="H33" s="539"/>
      <c r="I33" s="440">
        <f t="shared" si="20"/>
        <v>0</v>
      </c>
      <c r="J33" s="441">
        <f t="shared" si="21"/>
        <v>0</v>
      </c>
      <c r="K33" s="441">
        <f t="shared" si="22"/>
        <v>0</v>
      </c>
      <c r="L33" s="541"/>
      <c r="M33" s="317"/>
      <c r="N33" s="529"/>
      <c r="O33" s="530"/>
      <c r="P33" s="526"/>
      <c r="Q33" s="527"/>
      <c r="R33" s="528"/>
      <c r="S33" s="439">
        <f t="shared" si="23"/>
        <v>0</v>
      </c>
      <c r="T33" s="539"/>
      <c r="U33" s="440">
        <f t="shared" si="24"/>
        <v>0</v>
      </c>
      <c r="V33" s="441">
        <f t="shared" si="25"/>
        <v>0</v>
      </c>
      <c r="W33" s="441">
        <f t="shared" si="26"/>
        <v>0</v>
      </c>
      <c r="X33" s="541"/>
      <c r="Y33" s="317"/>
      <c r="Z33" s="529"/>
      <c r="AA33" s="530"/>
      <c r="AB33" s="526"/>
      <c r="AC33" s="527"/>
      <c r="AD33" s="528"/>
      <c r="AE33" s="439">
        <f t="shared" si="27"/>
        <v>0</v>
      </c>
      <c r="AF33" s="539"/>
      <c r="AG33" s="440">
        <f t="shared" si="28"/>
        <v>0</v>
      </c>
      <c r="AH33" s="441">
        <f t="shared" si="29"/>
        <v>0</v>
      </c>
      <c r="AI33" s="441">
        <f t="shared" si="30"/>
        <v>0</v>
      </c>
      <c r="AJ33" s="541"/>
      <c r="AK33" s="317"/>
      <c r="AL33" s="529"/>
      <c r="AM33" s="530"/>
      <c r="AN33" s="526"/>
      <c r="AO33" s="527"/>
      <c r="AP33" s="528"/>
      <c r="AQ33" s="439">
        <f t="shared" si="31"/>
        <v>0</v>
      </c>
      <c r="AR33" s="539"/>
      <c r="AS33" s="440">
        <f t="shared" si="32"/>
        <v>0</v>
      </c>
      <c r="AT33" s="441">
        <f t="shared" si="33"/>
        <v>0</v>
      </c>
      <c r="AU33" s="441">
        <f t="shared" si="34"/>
        <v>0</v>
      </c>
      <c r="AV33" s="541"/>
      <c r="AW33" s="317"/>
      <c r="AX33" s="529"/>
      <c r="AY33" s="530"/>
      <c r="AZ33" s="526"/>
      <c r="BA33" s="527"/>
      <c r="BB33" s="528"/>
      <c r="BC33" s="439">
        <f t="shared" si="35"/>
        <v>0</v>
      </c>
      <c r="BD33" s="539"/>
      <c r="BE33" s="440">
        <f t="shared" si="36"/>
        <v>0</v>
      </c>
      <c r="BF33" s="441">
        <f t="shared" si="37"/>
        <v>0</v>
      </c>
      <c r="BG33" s="441">
        <f t="shared" si="38"/>
        <v>0</v>
      </c>
      <c r="BH33" s="541"/>
    </row>
    <row r="34" spans="1:60" s="308" customFormat="1">
      <c r="A34" s="420"/>
      <c r="B34" s="529"/>
      <c r="C34" s="530"/>
      <c r="D34" s="526"/>
      <c r="E34" s="527"/>
      <c r="F34" s="528"/>
      <c r="G34" s="439">
        <f t="shared" si="19"/>
        <v>0</v>
      </c>
      <c r="H34" s="539"/>
      <c r="I34" s="440">
        <f t="shared" si="20"/>
        <v>0</v>
      </c>
      <c r="J34" s="441">
        <f t="shared" si="21"/>
        <v>0</v>
      </c>
      <c r="K34" s="441">
        <f t="shared" si="22"/>
        <v>0</v>
      </c>
      <c r="L34" s="541"/>
      <c r="M34" s="317"/>
      <c r="N34" s="529"/>
      <c r="O34" s="530"/>
      <c r="P34" s="526"/>
      <c r="Q34" s="527"/>
      <c r="R34" s="528"/>
      <c r="S34" s="439">
        <f t="shared" si="23"/>
        <v>0</v>
      </c>
      <c r="T34" s="539"/>
      <c r="U34" s="440">
        <f t="shared" si="24"/>
        <v>0</v>
      </c>
      <c r="V34" s="441">
        <f t="shared" si="25"/>
        <v>0</v>
      </c>
      <c r="W34" s="441">
        <f t="shared" si="26"/>
        <v>0</v>
      </c>
      <c r="X34" s="541"/>
      <c r="Y34" s="317"/>
      <c r="Z34" s="529"/>
      <c r="AA34" s="530"/>
      <c r="AB34" s="526"/>
      <c r="AC34" s="527"/>
      <c r="AD34" s="528"/>
      <c r="AE34" s="439">
        <f t="shared" si="27"/>
        <v>0</v>
      </c>
      <c r="AF34" s="539"/>
      <c r="AG34" s="440">
        <f t="shared" si="28"/>
        <v>0</v>
      </c>
      <c r="AH34" s="441">
        <f t="shared" si="29"/>
        <v>0</v>
      </c>
      <c r="AI34" s="441">
        <f t="shared" si="30"/>
        <v>0</v>
      </c>
      <c r="AJ34" s="541"/>
      <c r="AK34" s="317"/>
      <c r="AL34" s="529"/>
      <c r="AM34" s="530"/>
      <c r="AN34" s="526"/>
      <c r="AO34" s="527"/>
      <c r="AP34" s="528"/>
      <c r="AQ34" s="439">
        <f t="shared" si="31"/>
        <v>0</v>
      </c>
      <c r="AR34" s="539"/>
      <c r="AS34" s="440">
        <f t="shared" si="32"/>
        <v>0</v>
      </c>
      <c r="AT34" s="441">
        <f t="shared" si="33"/>
        <v>0</v>
      </c>
      <c r="AU34" s="441">
        <f t="shared" si="34"/>
        <v>0</v>
      </c>
      <c r="AV34" s="541"/>
      <c r="AW34" s="317"/>
      <c r="AX34" s="529"/>
      <c r="AY34" s="530"/>
      <c r="AZ34" s="526"/>
      <c r="BA34" s="527"/>
      <c r="BB34" s="528"/>
      <c r="BC34" s="439">
        <f t="shared" si="35"/>
        <v>0</v>
      </c>
      <c r="BD34" s="539"/>
      <c r="BE34" s="440">
        <f t="shared" si="36"/>
        <v>0</v>
      </c>
      <c r="BF34" s="441">
        <f t="shared" si="37"/>
        <v>0</v>
      </c>
      <c r="BG34" s="441">
        <f t="shared" si="38"/>
        <v>0</v>
      </c>
      <c r="BH34" s="541"/>
    </row>
    <row r="35" spans="1:60" s="308" customFormat="1">
      <c r="A35" s="420"/>
      <c r="B35" s="529"/>
      <c r="C35" s="530"/>
      <c r="D35" s="526"/>
      <c r="E35" s="527"/>
      <c r="F35" s="528"/>
      <c r="G35" s="439">
        <f t="shared" si="19"/>
        <v>0</v>
      </c>
      <c r="H35" s="539"/>
      <c r="I35" s="440">
        <f t="shared" si="20"/>
        <v>0</v>
      </c>
      <c r="J35" s="441">
        <f t="shared" si="21"/>
        <v>0</v>
      </c>
      <c r="K35" s="441">
        <f t="shared" si="22"/>
        <v>0</v>
      </c>
      <c r="L35" s="541"/>
      <c r="M35" s="317"/>
      <c r="N35" s="529"/>
      <c r="O35" s="530"/>
      <c r="P35" s="526"/>
      <c r="Q35" s="527"/>
      <c r="R35" s="528"/>
      <c r="S35" s="439">
        <f t="shared" si="23"/>
        <v>0</v>
      </c>
      <c r="T35" s="539"/>
      <c r="U35" s="440">
        <f t="shared" si="24"/>
        <v>0</v>
      </c>
      <c r="V35" s="441">
        <f t="shared" si="25"/>
        <v>0</v>
      </c>
      <c r="W35" s="441">
        <f t="shared" si="26"/>
        <v>0</v>
      </c>
      <c r="X35" s="541"/>
      <c r="Y35" s="317"/>
      <c r="Z35" s="529"/>
      <c r="AA35" s="530"/>
      <c r="AB35" s="526"/>
      <c r="AC35" s="527"/>
      <c r="AD35" s="528"/>
      <c r="AE35" s="439">
        <f t="shared" si="27"/>
        <v>0</v>
      </c>
      <c r="AF35" s="539"/>
      <c r="AG35" s="440">
        <f t="shared" si="28"/>
        <v>0</v>
      </c>
      <c r="AH35" s="441">
        <f t="shared" si="29"/>
        <v>0</v>
      </c>
      <c r="AI35" s="441">
        <f t="shared" si="30"/>
        <v>0</v>
      </c>
      <c r="AJ35" s="541"/>
      <c r="AK35" s="317"/>
      <c r="AL35" s="529"/>
      <c r="AM35" s="530"/>
      <c r="AN35" s="526"/>
      <c r="AO35" s="527"/>
      <c r="AP35" s="528"/>
      <c r="AQ35" s="439">
        <f t="shared" si="31"/>
        <v>0</v>
      </c>
      <c r="AR35" s="539"/>
      <c r="AS35" s="440">
        <f t="shared" si="32"/>
        <v>0</v>
      </c>
      <c r="AT35" s="441">
        <f t="shared" si="33"/>
        <v>0</v>
      </c>
      <c r="AU35" s="441">
        <f t="shared" si="34"/>
        <v>0</v>
      </c>
      <c r="AV35" s="541"/>
      <c r="AW35" s="317"/>
      <c r="AX35" s="529"/>
      <c r="AY35" s="530"/>
      <c r="AZ35" s="526"/>
      <c r="BA35" s="527"/>
      <c r="BB35" s="528"/>
      <c r="BC35" s="439">
        <f t="shared" si="35"/>
        <v>0</v>
      </c>
      <c r="BD35" s="539"/>
      <c r="BE35" s="440">
        <f t="shared" si="36"/>
        <v>0</v>
      </c>
      <c r="BF35" s="441">
        <f t="shared" si="37"/>
        <v>0</v>
      </c>
      <c r="BG35" s="441">
        <f t="shared" si="38"/>
        <v>0</v>
      </c>
      <c r="BH35" s="541"/>
    </row>
    <row r="36" spans="1:60" s="308" customFormat="1">
      <c r="A36" s="420"/>
      <c r="B36" s="529"/>
      <c r="C36" s="530"/>
      <c r="D36" s="526"/>
      <c r="E36" s="527"/>
      <c r="F36" s="528"/>
      <c r="G36" s="439">
        <f t="shared" si="19"/>
        <v>0</v>
      </c>
      <c r="H36" s="539"/>
      <c r="I36" s="440">
        <f t="shared" si="20"/>
        <v>0</v>
      </c>
      <c r="J36" s="441">
        <f t="shared" si="21"/>
        <v>0</v>
      </c>
      <c r="K36" s="441">
        <f t="shared" si="22"/>
        <v>0</v>
      </c>
      <c r="L36" s="541"/>
      <c r="M36" s="317"/>
      <c r="N36" s="529"/>
      <c r="O36" s="530"/>
      <c r="P36" s="526"/>
      <c r="Q36" s="527"/>
      <c r="R36" s="528"/>
      <c r="S36" s="439">
        <f t="shared" si="23"/>
        <v>0</v>
      </c>
      <c r="T36" s="539"/>
      <c r="U36" s="440">
        <f t="shared" si="24"/>
        <v>0</v>
      </c>
      <c r="V36" s="441">
        <f t="shared" si="25"/>
        <v>0</v>
      </c>
      <c r="W36" s="441">
        <f t="shared" si="26"/>
        <v>0</v>
      </c>
      <c r="X36" s="541"/>
      <c r="Y36" s="317"/>
      <c r="Z36" s="529"/>
      <c r="AA36" s="530"/>
      <c r="AB36" s="526"/>
      <c r="AC36" s="527"/>
      <c r="AD36" s="528"/>
      <c r="AE36" s="439">
        <f t="shared" si="27"/>
        <v>0</v>
      </c>
      <c r="AF36" s="539"/>
      <c r="AG36" s="440">
        <f t="shared" si="28"/>
        <v>0</v>
      </c>
      <c r="AH36" s="441">
        <f t="shared" si="29"/>
        <v>0</v>
      </c>
      <c r="AI36" s="441">
        <f t="shared" si="30"/>
        <v>0</v>
      </c>
      <c r="AJ36" s="541"/>
      <c r="AK36" s="317"/>
      <c r="AL36" s="529"/>
      <c r="AM36" s="530"/>
      <c r="AN36" s="526"/>
      <c r="AO36" s="527"/>
      <c r="AP36" s="528"/>
      <c r="AQ36" s="439">
        <f t="shared" si="31"/>
        <v>0</v>
      </c>
      <c r="AR36" s="539"/>
      <c r="AS36" s="440">
        <f t="shared" si="32"/>
        <v>0</v>
      </c>
      <c r="AT36" s="441">
        <f t="shared" si="33"/>
        <v>0</v>
      </c>
      <c r="AU36" s="441">
        <f t="shared" si="34"/>
        <v>0</v>
      </c>
      <c r="AV36" s="541"/>
      <c r="AW36" s="317"/>
      <c r="AX36" s="529"/>
      <c r="AY36" s="530"/>
      <c r="AZ36" s="526"/>
      <c r="BA36" s="527"/>
      <c r="BB36" s="528"/>
      <c r="BC36" s="439">
        <f t="shared" si="35"/>
        <v>0</v>
      </c>
      <c r="BD36" s="539"/>
      <c r="BE36" s="440">
        <f t="shared" si="36"/>
        <v>0</v>
      </c>
      <c r="BF36" s="441">
        <f t="shared" si="37"/>
        <v>0</v>
      </c>
      <c r="BG36" s="441">
        <f t="shared" si="38"/>
        <v>0</v>
      </c>
      <c r="BH36" s="541"/>
    </row>
    <row r="37" spans="1:60" s="308" customFormat="1">
      <c r="A37" s="420"/>
      <c r="B37" s="529"/>
      <c r="C37" s="530"/>
      <c r="D37" s="526"/>
      <c r="E37" s="527"/>
      <c r="F37" s="528"/>
      <c r="G37" s="439">
        <f t="shared" si="19"/>
        <v>0</v>
      </c>
      <c r="H37" s="539"/>
      <c r="I37" s="440">
        <f t="shared" si="20"/>
        <v>0</v>
      </c>
      <c r="J37" s="441">
        <f t="shared" si="21"/>
        <v>0</v>
      </c>
      <c r="K37" s="441">
        <f t="shared" si="22"/>
        <v>0</v>
      </c>
      <c r="L37" s="541"/>
      <c r="M37" s="317"/>
      <c r="N37" s="529"/>
      <c r="O37" s="530"/>
      <c r="P37" s="526"/>
      <c r="Q37" s="527"/>
      <c r="R37" s="528"/>
      <c r="S37" s="439">
        <f t="shared" si="23"/>
        <v>0</v>
      </c>
      <c r="T37" s="539"/>
      <c r="U37" s="440">
        <f t="shared" si="24"/>
        <v>0</v>
      </c>
      <c r="V37" s="441">
        <f t="shared" si="25"/>
        <v>0</v>
      </c>
      <c r="W37" s="441">
        <f t="shared" si="26"/>
        <v>0</v>
      </c>
      <c r="X37" s="541"/>
      <c r="Y37" s="317"/>
      <c r="Z37" s="529"/>
      <c r="AA37" s="530"/>
      <c r="AB37" s="526"/>
      <c r="AC37" s="527"/>
      <c r="AD37" s="528"/>
      <c r="AE37" s="439">
        <f t="shared" si="27"/>
        <v>0</v>
      </c>
      <c r="AF37" s="539"/>
      <c r="AG37" s="440">
        <f t="shared" si="28"/>
        <v>0</v>
      </c>
      <c r="AH37" s="441">
        <f t="shared" si="29"/>
        <v>0</v>
      </c>
      <c r="AI37" s="441">
        <f t="shared" si="30"/>
        <v>0</v>
      </c>
      <c r="AJ37" s="541"/>
      <c r="AK37" s="317"/>
      <c r="AL37" s="529"/>
      <c r="AM37" s="530"/>
      <c r="AN37" s="526"/>
      <c r="AO37" s="527"/>
      <c r="AP37" s="528"/>
      <c r="AQ37" s="439">
        <f t="shared" si="31"/>
        <v>0</v>
      </c>
      <c r="AR37" s="539"/>
      <c r="AS37" s="440">
        <f t="shared" si="32"/>
        <v>0</v>
      </c>
      <c r="AT37" s="441">
        <f t="shared" si="33"/>
        <v>0</v>
      </c>
      <c r="AU37" s="441">
        <f t="shared" si="34"/>
        <v>0</v>
      </c>
      <c r="AV37" s="541"/>
      <c r="AW37" s="317"/>
      <c r="AX37" s="529"/>
      <c r="AY37" s="530"/>
      <c r="AZ37" s="526"/>
      <c r="BA37" s="527"/>
      <c r="BB37" s="528"/>
      <c r="BC37" s="439">
        <f t="shared" si="35"/>
        <v>0</v>
      </c>
      <c r="BD37" s="539"/>
      <c r="BE37" s="440">
        <f t="shared" si="36"/>
        <v>0</v>
      </c>
      <c r="BF37" s="441">
        <f t="shared" si="37"/>
        <v>0</v>
      </c>
      <c r="BG37" s="441">
        <f t="shared" si="38"/>
        <v>0</v>
      </c>
      <c r="BH37" s="541"/>
    </row>
    <row r="38" spans="1:60" s="308" customFormat="1">
      <c r="A38" s="420"/>
      <c r="B38" s="537"/>
      <c r="C38" s="531"/>
      <c r="D38" s="526"/>
      <c r="E38" s="527"/>
      <c r="F38" s="528"/>
      <c r="G38" s="439">
        <f t="shared" si="19"/>
        <v>0</v>
      </c>
      <c r="H38" s="539"/>
      <c r="I38" s="440">
        <f t="shared" si="20"/>
        <v>0</v>
      </c>
      <c r="J38" s="441">
        <f t="shared" si="21"/>
        <v>0</v>
      </c>
      <c r="K38" s="441">
        <f t="shared" si="22"/>
        <v>0</v>
      </c>
      <c r="L38" s="541"/>
      <c r="M38" s="317"/>
      <c r="N38" s="537"/>
      <c r="O38" s="531"/>
      <c r="P38" s="526"/>
      <c r="Q38" s="527"/>
      <c r="R38" s="528"/>
      <c r="S38" s="439">
        <f t="shared" si="23"/>
        <v>0</v>
      </c>
      <c r="T38" s="539"/>
      <c r="U38" s="440">
        <f t="shared" si="24"/>
        <v>0</v>
      </c>
      <c r="V38" s="441">
        <f t="shared" si="25"/>
        <v>0</v>
      </c>
      <c r="W38" s="441">
        <f t="shared" si="26"/>
        <v>0</v>
      </c>
      <c r="X38" s="541"/>
      <c r="Y38" s="317"/>
      <c r="Z38" s="537"/>
      <c r="AA38" s="531"/>
      <c r="AB38" s="526"/>
      <c r="AC38" s="527"/>
      <c r="AD38" s="528"/>
      <c r="AE38" s="439">
        <f t="shared" si="27"/>
        <v>0</v>
      </c>
      <c r="AF38" s="539"/>
      <c r="AG38" s="440">
        <f t="shared" si="28"/>
        <v>0</v>
      </c>
      <c r="AH38" s="441">
        <f t="shared" si="29"/>
        <v>0</v>
      </c>
      <c r="AI38" s="441">
        <f t="shared" si="30"/>
        <v>0</v>
      </c>
      <c r="AJ38" s="541"/>
      <c r="AK38" s="317"/>
      <c r="AL38" s="537"/>
      <c r="AM38" s="531"/>
      <c r="AN38" s="526"/>
      <c r="AO38" s="527"/>
      <c r="AP38" s="528"/>
      <c r="AQ38" s="439">
        <f t="shared" si="31"/>
        <v>0</v>
      </c>
      <c r="AR38" s="539"/>
      <c r="AS38" s="440">
        <f t="shared" si="32"/>
        <v>0</v>
      </c>
      <c r="AT38" s="441">
        <f t="shared" si="33"/>
        <v>0</v>
      </c>
      <c r="AU38" s="441">
        <f t="shared" si="34"/>
        <v>0</v>
      </c>
      <c r="AV38" s="541"/>
      <c r="AW38" s="317"/>
      <c r="AX38" s="537"/>
      <c r="AY38" s="531"/>
      <c r="AZ38" s="526"/>
      <c r="BA38" s="527"/>
      <c r="BB38" s="528"/>
      <c r="BC38" s="439">
        <f t="shared" si="35"/>
        <v>0</v>
      </c>
      <c r="BD38" s="539"/>
      <c r="BE38" s="440">
        <f t="shared" si="36"/>
        <v>0</v>
      </c>
      <c r="BF38" s="441">
        <f t="shared" si="37"/>
        <v>0</v>
      </c>
      <c r="BG38" s="441">
        <f t="shared" si="38"/>
        <v>0</v>
      </c>
      <c r="BH38" s="541"/>
    </row>
    <row r="39" spans="1:60" s="308" customFormat="1">
      <c r="A39" s="420"/>
      <c r="B39" s="537"/>
      <c r="C39" s="531"/>
      <c r="D39" s="526"/>
      <c r="E39" s="527"/>
      <c r="F39" s="528"/>
      <c r="G39" s="439">
        <f t="shared" si="19"/>
        <v>0</v>
      </c>
      <c r="H39" s="539"/>
      <c r="I39" s="440">
        <f t="shared" si="20"/>
        <v>0</v>
      </c>
      <c r="J39" s="441">
        <f t="shared" si="21"/>
        <v>0</v>
      </c>
      <c r="K39" s="441">
        <f t="shared" si="22"/>
        <v>0</v>
      </c>
      <c r="L39" s="541"/>
      <c r="M39" s="317"/>
      <c r="N39" s="537"/>
      <c r="O39" s="531"/>
      <c r="P39" s="526"/>
      <c r="Q39" s="527"/>
      <c r="R39" s="528"/>
      <c r="S39" s="439">
        <f t="shared" si="23"/>
        <v>0</v>
      </c>
      <c r="T39" s="539"/>
      <c r="U39" s="440">
        <f t="shared" si="24"/>
        <v>0</v>
      </c>
      <c r="V39" s="441">
        <f t="shared" si="25"/>
        <v>0</v>
      </c>
      <c r="W39" s="441">
        <f t="shared" si="26"/>
        <v>0</v>
      </c>
      <c r="X39" s="541"/>
      <c r="Y39" s="317"/>
      <c r="Z39" s="537"/>
      <c r="AA39" s="531"/>
      <c r="AB39" s="526"/>
      <c r="AC39" s="527"/>
      <c r="AD39" s="528"/>
      <c r="AE39" s="439">
        <f t="shared" si="27"/>
        <v>0</v>
      </c>
      <c r="AF39" s="539"/>
      <c r="AG39" s="440">
        <f t="shared" si="28"/>
        <v>0</v>
      </c>
      <c r="AH39" s="441">
        <f t="shared" si="29"/>
        <v>0</v>
      </c>
      <c r="AI39" s="441">
        <f t="shared" si="30"/>
        <v>0</v>
      </c>
      <c r="AJ39" s="541"/>
      <c r="AK39" s="317"/>
      <c r="AL39" s="537"/>
      <c r="AM39" s="531"/>
      <c r="AN39" s="526"/>
      <c r="AO39" s="527"/>
      <c r="AP39" s="528"/>
      <c r="AQ39" s="439">
        <f t="shared" si="31"/>
        <v>0</v>
      </c>
      <c r="AR39" s="539"/>
      <c r="AS39" s="440">
        <f t="shared" si="32"/>
        <v>0</v>
      </c>
      <c r="AT39" s="441">
        <f t="shared" si="33"/>
        <v>0</v>
      </c>
      <c r="AU39" s="441">
        <f t="shared" si="34"/>
        <v>0</v>
      </c>
      <c r="AV39" s="541"/>
      <c r="AW39" s="317"/>
      <c r="AX39" s="537"/>
      <c r="AY39" s="531"/>
      <c r="AZ39" s="526"/>
      <c r="BA39" s="527"/>
      <c r="BB39" s="528"/>
      <c r="BC39" s="439">
        <f t="shared" si="35"/>
        <v>0</v>
      </c>
      <c r="BD39" s="539"/>
      <c r="BE39" s="440">
        <f t="shared" si="36"/>
        <v>0</v>
      </c>
      <c r="BF39" s="441">
        <f t="shared" si="37"/>
        <v>0</v>
      </c>
      <c r="BG39" s="441">
        <f t="shared" si="38"/>
        <v>0</v>
      </c>
      <c r="BH39" s="541"/>
    </row>
    <row r="40" spans="1:60" s="308" customFormat="1">
      <c r="A40" s="420"/>
      <c r="B40" s="537"/>
      <c r="C40" s="531"/>
      <c r="D40" s="526"/>
      <c r="E40" s="527"/>
      <c r="F40" s="528"/>
      <c r="G40" s="439">
        <f t="shared" si="19"/>
        <v>0</v>
      </c>
      <c r="H40" s="539"/>
      <c r="I40" s="440">
        <f t="shared" si="20"/>
        <v>0</v>
      </c>
      <c r="J40" s="441">
        <f t="shared" si="21"/>
        <v>0</v>
      </c>
      <c r="K40" s="441">
        <f t="shared" si="22"/>
        <v>0</v>
      </c>
      <c r="L40" s="541"/>
      <c r="M40" s="317"/>
      <c r="N40" s="537"/>
      <c r="O40" s="531"/>
      <c r="P40" s="526"/>
      <c r="Q40" s="527"/>
      <c r="R40" s="528"/>
      <c r="S40" s="439">
        <f t="shared" si="23"/>
        <v>0</v>
      </c>
      <c r="T40" s="539"/>
      <c r="U40" s="440">
        <f t="shared" si="24"/>
        <v>0</v>
      </c>
      <c r="V40" s="441">
        <f t="shared" si="25"/>
        <v>0</v>
      </c>
      <c r="W40" s="441">
        <f t="shared" si="26"/>
        <v>0</v>
      </c>
      <c r="X40" s="541"/>
      <c r="Y40" s="317"/>
      <c r="Z40" s="537"/>
      <c r="AA40" s="531"/>
      <c r="AB40" s="526"/>
      <c r="AC40" s="527"/>
      <c r="AD40" s="528"/>
      <c r="AE40" s="439">
        <f t="shared" si="27"/>
        <v>0</v>
      </c>
      <c r="AF40" s="539"/>
      <c r="AG40" s="440">
        <f t="shared" si="28"/>
        <v>0</v>
      </c>
      <c r="AH40" s="441">
        <f t="shared" si="29"/>
        <v>0</v>
      </c>
      <c r="AI40" s="441">
        <f t="shared" si="30"/>
        <v>0</v>
      </c>
      <c r="AJ40" s="541"/>
      <c r="AK40" s="317"/>
      <c r="AL40" s="537"/>
      <c r="AM40" s="531"/>
      <c r="AN40" s="526"/>
      <c r="AO40" s="527"/>
      <c r="AP40" s="528"/>
      <c r="AQ40" s="439">
        <f t="shared" si="31"/>
        <v>0</v>
      </c>
      <c r="AR40" s="539"/>
      <c r="AS40" s="440">
        <f t="shared" si="32"/>
        <v>0</v>
      </c>
      <c r="AT40" s="441">
        <f t="shared" si="33"/>
        <v>0</v>
      </c>
      <c r="AU40" s="441">
        <f t="shared" si="34"/>
        <v>0</v>
      </c>
      <c r="AV40" s="541"/>
      <c r="AW40" s="317"/>
      <c r="AX40" s="537"/>
      <c r="AY40" s="531"/>
      <c r="AZ40" s="526"/>
      <c r="BA40" s="527"/>
      <c r="BB40" s="528"/>
      <c r="BC40" s="439">
        <f t="shared" si="35"/>
        <v>0</v>
      </c>
      <c r="BD40" s="539"/>
      <c r="BE40" s="440">
        <f t="shared" si="36"/>
        <v>0</v>
      </c>
      <c r="BF40" s="441">
        <f t="shared" si="37"/>
        <v>0</v>
      </c>
      <c r="BG40" s="441">
        <f t="shared" si="38"/>
        <v>0</v>
      </c>
      <c r="BH40" s="541"/>
    </row>
    <row r="41" spans="1:60" s="308" customFormat="1" ht="24.75" thickBot="1">
      <c r="A41" s="420"/>
      <c r="B41" s="538"/>
      <c r="C41" s="533"/>
      <c r="D41" s="534"/>
      <c r="E41" s="535"/>
      <c r="F41" s="536"/>
      <c r="G41" s="442">
        <f t="shared" si="19"/>
        <v>0</v>
      </c>
      <c r="H41" s="540"/>
      <c r="I41" s="443">
        <f t="shared" si="20"/>
        <v>0</v>
      </c>
      <c r="J41" s="444">
        <f t="shared" si="21"/>
        <v>0</v>
      </c>
      <c r="K41" s="444">
        <f t="shared" si="22"/>
        <v>0</v>
      </c>
      <c r="L41" s="542"/>
      <c r="M41" s="317"/>
      <c r="N41" s="538"/>
      <c r="O41" s="533"/>
      <c r="P41" s="534"/>
      <c r="Q41" s="535"/>
      <c r="R41" s="536"/>
      <c r="S41" s="442">
        <f t="shared" si="23"/>
        <v>0</v>
      </c>
      <c r="T41" s="540"/>
      <c r="U41" s="443">
        <f t="shared" si="24"/>
        <v>0</v>
      </c>
      <c r="V41" s="444">
        <f t="shared" si="25"/>
        <v>0</v>
      </c>
      <c r="W41" s="444">
        <f t="shared" si="26"/>
        <v>0</v>
      </c>
      <c r="X41" s="542"/>
      <c r="Y41" s="317"/>
      <c r="Z41" s="538"/>
      <c r="AA41" s="533"/>
      <c r="AB41" s="534"/>
      <c r="AC41" s="535"/>
      <c r="AD41" s="536"/>
      <c r="AE41" s="442">
        <f t="shared" si="27"/>
        <v>0</v>
      </c>
      <c r="AF41" s="540"/>
      <c r="AG41" s="443">
        <f t="shared" si="28"/>
        <v>0</v>
      </c>
      <c r="AH41" s="444">
        <f t="shared" si="29"/>
        <v>0</v>
      </c>
      <c r="AI41" s="444">
        <f t="shared" si="30"/>
        <v>0</v>
      </c>
      <c r="AJ41" s="542"/>
      <c r="AK41" s="317"/>
      <c r="AL41" s="538"/>
      <c r="AM41" s="533"/>
      <c r="AN41" s="534"/>
      <c r="AO41" s="535"/>
      <c r="AP41" s="536"/>
      <c r="AQ41" s="442">
        <f t="shared" si="31"/>
        <v>0</v>
      </c>
      <c r="AR41" s="540"/>
      <c r="AS41" s="443">
        <f t="shared" si="32"/>
        <v>0</v>
      </c>
      <c r="AT41" s="444">
        <f t="shared" si="33"/>
        <v>0</v>
      </c>
      <c r="AU41" s="444">
        <f t="shared" si="34"/>
        <v>0</v>
      </c>
      <c r="AV41" s="542"/>
      <c r="AW41" s="317"/>
      <c r="AX41" s="538"/>
      <c r="AY41" s="533"/>
      <c r="AZ41" s="534"/>
      <c r="BA41" s="535"/>
      <c r="BB41" s="536"/>
      <c r="BC41" s="442">
        <f t="shared" si="35"/>
        <v>0</v>
      </c>
      <c r="BD41" s="540"/>
      <c r="BE41" s="443">
        <f t="shared" si="36"/>
        <v>0</v>
      </c>
      <c r="BF41" s="444">
        <f t="shared" si="37"/>
        <v>0</v>
      </c>
      <c r="BG41" s="444">
        <f t="shared" si="38"/>
        <v>0</v>
      </c>
      <c r="BH41" s="542"/>
    </row>
    <row r="42" spans="1:60" s="308" customFormat="1" ht="25.5" thickTop="1" thickBot="1">
      <c r="A42" s="420"/>
      <c r="B42" s="1311" t="s">
        <v>663</v>
      </c>
      <c r="C42" s="1312"/>
      <c r="D42" s="1312"/>
      <c r="E42" s="1312"/>
      <c r="F42" s="445"/>
      <c r="G42" s="445">
        <f>SUM(G32:G41)</f>
        <v>0</v>
      </c>
      <c r="H42" s="446"/>
      <c r="I42" s="446">
        <f>SUM(I32:I41)</f>
        <v>0</v>
      </c>
      <c r="J42" s="447"/>
      <c r="K42" s="447">
        <f>SUM(K32:K41)</f>
        <v>0</v>
      </c>
      <c r="L42" s="448"/>
      <c r="M42" s="317"/>
      <c r="N42" s="1311" t="s">
        <v>663</v>
      </c>
      <c r="O42" s="1312"/>
      <c r="P42" s="1312"/>
      <c r="Q42" s="1312"/>
      <c r="R42" s="445"/>
      <c r="S42" s="445">
        <f>SUM(S32:S41)</f>
        <v>0</v>
      </c>
      <c r="T42" s="446"/>
      <c r="U42" s="446">
        <f>SUM(U32:U41)</f>
        <v>0</v>
      </c>
      <c r="V42" s="447"/>
      <c r="W42" s="447">
        <f>SUM(W32:W41)</f>
        <v>0</v>
      </c>
      <c r="X42" s="448"/>
      <c r="Y42" s="317"/>
      <c r="Z42" s="1311" t="s">
        <v>663</v>
      </c>
      <c r="AA42" s="1312"/>
      <c r="AB42" s="1312"/>
      <c r="AC42" s="1312"/>
      <c r="AD42" s="445"/>
      <c r="AE42" s="445">
        <f>SUM(AE32:AE41)</f>
        <v>0</v>
      </c>
      <c r="AF42" s="446"/>
      <c r="AG42" s="446">
        <f>SUM(AG32:AG41)</f>
        <v>0</v>
      </c>
      <c r="AH42" s="447"/>
      <c r="AI42" s="447">
        <f>SUM(AI32:AI41)</f>
        <v>0</v>
      </c>
      <c r="AJ42" s="448"/>
      <c r="AK42" s="317"/>
      <c r="AL42" s="1311" t="s">
        <v>663</v>
      </c>
      <c r="AM42" s="1312"/>
      <c r="AN42" s="1312"/>
      <c r="AO42" s="1312"/>
      <c r="AP42" s="445"/>
      <c r="AQ42" s="445">
        <f>SUM(AQ32:AQ41)</f>
        <v>0</v>
      </c>
      <c r="AR42" s="446"/>
      <c r="AS42" s="446">
        <f>SUM(AS32:AS41)</f>
        <v>0</v>
      </c>
      <c r="AT42" s="447"/>
      <c r="AU42" s="447">
        <f>SUM(AU32:AU41)</f>
        <v>0</v>
      </c>
      <c r="AV42" s="448"/>
      <c r="AW42" s="317"/>
      <c r="AX42" s="1311" t="s">
        <v>663</v>
      </c>
      <c r="AY42" s="1312"/>
      <c r="AZ42" s="1312"/>
      <c r="BA42" s="1312"/>
      <c r="BB42" s="445"/>
      <c r="BC42" s="445">
        <f>SUM(BC32:BC41)</f>
        <v>0</v>
      </c>
      <c r="BD42" s="446"/>
      <c r="BE42" s="446">
        <f>SUM(BE32:BE41)</f>
        <v>0</v>
      </c>
      <c r="BF42" s="447"/>
      <c r="BG42" s="447">
        <f>SUM(BG32:BG41)</f>
        <v>0</v>
      </c>
      <c r="BH42" s="448"/>
    </row>
    <row r="43" spans="1:60" s="308" customFormat="1">
      <c r="A43" s="420"/>
      <c r="B43" s="524"/>
      <c r="C43" s="531"/>
      <c r="D43" s="526"/>
      <c r="E43" s="527"/>
      <c r="F43" s="528"/>
      <c r="G43" s="439">
        <f t="shared" ref="G43:G52" si="39">INT(E43*F43)</f>
        <v>0</v>
      </c>
      <c r="H43" s="539"/>
      <c r="I43" s="440">
        <f t="shared" ref="I43:I52" si="40">INT(E43*H43)</f>
        <v>0</v>
      </c>
      <c r="J43" s="441">
        <f t="shared" ref="J43:J52" si="41">F43-H43</f>
        <v>0</v>
      </c>
      <c r="K43" s="441">
        <f t="shared" ref="K43:K52" si="42">G43-I43</f>
        <v>0</v>
      </c>
      <c r="L43" s="541"/>
      <c r="M43" s="317"/>
      <c r="N43" s="524"/>
      <c r="O43" s="531"/>
      <c r="P43" s="526"/>
      <c r="Q43" s="527"/>
      <c r="R43" s="528"/>
      <c r="S43" s="439">
        <f t="shared" ref="S43:S52" si="43">INT(Q43*R43)</f>
        <v>0</v>
      </c>
      <c r="T43" s="539"/>
      <c r="U43" s="440">
        <f t="shared" ref="U43:U52" si="44">INT(Q43*T43)</f>
        <v>0</v>
      </c>
      <c r="V43" s="441">
        <f t="shared" ref="V43:V52" si="45">R43-T43</f>
        <v>0</v>
      </c>
      <c r="W43" s="441">
        <f t="shared" ref="W43:W52" si="46">S43-U43</f>
        <v>0</v>
      </c>
      <c r="X43" s="541"/>
      <c r="Y43" s="317"/>
      <c r="Z43" s="524"/>
      <c r="AA43" s="531"/>
      <c r="AB43" s="526"/>
      <c r="AC43" s="527"/>
      <c r="AD43" s="528"/>
      <c r="AE43" s="439">
        <f t="shared" ref="AE43:AE52" si="47">INT(AC43*AD43)</f>
        <v>0</v>
      </c>
      <c r="AF43" s="539"/>
      <c r="AG43" s="440">
        <f t="shared" ref="AG43:AG52" si="48">INT(AC43*AF43)</f>
        <v>0</v>
      </c>
      <c r="AH43" s="441">
        <f t="shared" ref="AH43:AH52" si="49">AD43-AF43</f>
        <v>0</v>
      </c>
      <c r="AI43" s="441">
        <f t="shared" ref="AI43:AI52" si="50">AE43-AG43</f>
        <v>0</v>
      </c>
      <c r="AJ43" s="541"/>
      <c r="AK43" s="317"/>
      <c r="AL43" s="524"/>
      <c r="AM43" s="531"/>
      <c r="AN43" s="526"/>
      <c r="AO43" s="527"/>
      <c r="AP43" s="528"/>
      <c r="AQ43" s="439">
        <f t="shared" ref="AQ43:AQ52" si="51">INT(AO43*AP43)</f>
        <v>0</v>
      </c>
      <c r="AR43" s="539"/>
      <c r="AS43" s="440">
        <f t="shared" ref="AS43:AS52" si="52">INT(AO43*AR43)</f>
        <v>0</v>
      </c>
      <c r="AT43" s="441">
        <f t="shared" ref="AT43:AT52" si="53">AP43-AR43</f>
        <v>0</v>
      </c>
      <c r="AU43" s="441">
        <f t="shared" ref="AU43:AU52" si="54">AQ43-AS43</f>
        <v>0</v>
      </c>
      <c r="AV43" s="541"/>
      <c r="AW43" s="317"/>
      <c r="AX43" s="524"/>
      <c r="AY43" s="531"/>
      <c r="AZ43" s="526"/>
      <c r="BA43" s="527"/>
      <c r="BB43" s="528"/>
      <c r="BC43" s="439">
        <f t="shared" ref="BC43:BC52" si="55">INT(BA43*BB43)</f>
        <v>0</v>
      </c>
      <c r="BD43" s="539"/>
      <c r="BE43" s="440">
        <f t="shared" ref="BE43:BE52" si="56">INT(BA43*BD43)</f>
        <v>0</v>
      </c>
      <c r="BF43" s="441">
        <f t="shared" ref="BF43:BF52" si="57">BB43-BD43</f>
        <v>0</v>
      </c>
      <c r="BG43" s="441">
        <f t="shared" ref="BG43:BG52" si="58">BC43-BE43</f>
        <v>0</v>
      </c>
      <c r="BH43" s="541"/>
    </row>
    <row r="44" spans="1:60" s="308" customFormat="1">
      <c r="A44" s="420"/>
      <c r="B44" s="529"/>
      <c r="C44" s="530"/>
      <c r="D44" s="526"/>
      <c r="E44" s="527"/>
      <c r="F44" s="528"/>
      <c r="G44" s="439">
        <f t="shared" si="39"/>
        <v>0</v>
      </c>
      <c r="H44" s="539"/>
      <c r="I44" s="440">
        <f t="shared" si="40"/>
        <v>0</v>
      </c>
      <c r="J44" s="441">
        <f t="shared" si="41"/>
        <v>0</v>
      </c>
      <c r="K44" s="441">
        <f t="shared" si="42"/>
        <v>0</v>
      </c>
      <c r="L44" s="541"/>
      <c r="M44" s="317"/>
      <c r="N44" s="529"/>
      <c r="O44" s="530"/>
      <c r="P44" s="526"/>
      <c r="Q44" s="527"/>
      <c r="R44" s="528"/>
      <c r="S44" s="439">
        <f t="shared" si="43"/>
        <v>0</v>
      </c>
      <c r="T44" s="539"/>
      <c r="U44" s="440">
        <f t="shared" si="44"/>
        <v>0</v>
      </c>
      <c r="V44" s="441">
        <f t="shared" si="45"/>
        <v>0</v>
      </c>
      <c r="W44" s="441">
        <f t="shared" si="46"/>
        <v>0</v>
      </c>
      <c r="X44" s="541"/>
      <c r="Y44" s="317"/>
      <c r="Z44" s="529"/>
      <c r="AA44" s="530"/>
      <c r="AB44" s="526"/>
      <c r="AC44" s="527"/>
      <c r="AD44" s="528"/>
      <c r="AE44" s="439">
        <f t="shared" si="47"/>
        <v>0</v>
      </c>
      <c r="AF44" s="539"/>
      <c r="AG44" s="440">
        <f t="shared" si="48"/>
        <v>0</v>
      </c>
      <c r="AH44" s="441">
        <f t="shared" si="49"/>
        <v>0</v>
      </c>
      <c r="AI44" s="441">
        <f t="shared" si="50"/>
        <v>0</v>
      </c>
      <c r="AJ44" s="541"/>
      <c r="AK44" s="317"/>
      <c r="AL44" s="529"/>
      <c r="AM44" s="530"/>
      <c r="AN44" s="526"/>
      <c r="AO44" s="527"/>
      <c r="AP44" s="528"/>
      <c r="AQ44" s="439">
        <f t="shared" si="51"/>
        <v>0</v>
      </c>
      <c r="AR44" s="539"/>
      <c r="AS44" s="440">
        <f t="shared" si="52"/>
        <v>0</v>
      </c>
      <c r="AT44" s="441">
        <f t="shared" si="53"/>
        <v>0</v>
      </c>
      <c r="AU44" s="441">
        <f t="shared" si="54"/>
        <v>0</v>
      </c>
      <c r="AV44" s="541"/>
      <c r="AW44" s="317"/>
      <c r="AX44" s="529"/>
      <c r="AY44" s="530"/>
      <c r="AZ44" s="526"/>
      <c r="BA44" s="527"/>
      <c r="BB44" s="528"/>
      <c r="BC44" s="439">
        <f t="shared" si="55"/>
        <v>0</v>
      </c>
      <c r="BD44" s="539"/>
      <c r="BE44" s="440">
        <f t="shared" si="56"/>
        <v>0</v>
      </c>
      <c r="BF44" s="441">
        <f t="shared" si="57"/>
        <v>0</v>
      </c>
      <c r="BG44" s="441">
        <f t="shared" si="58"/>
        <v>0</v>
      </c>
      <c r="BH44" s="541"/>
    </row>
    <row r="45" spans="1:60" s="308" customFormat="1">
      <c r="A45" s="420"/>
      <c r="B45" s="529"/>
      <c r="C45" s="530"/>
      <c r="D45" s="526"/>
      <c r="E45" s="527"/>
      <c r="F45" s="528"/>
      <c r="G45" s="439">
        <f t="shared" si="39"/>
        <v>0</v>
      </c>
      <c r="H45" s="539"/>
      <c r="I45" s="440">
        <f t="shared" si="40"/>
        <v>0</v>
      </c>
      <c r="J45" s="441">
        <f t="shared" si="41"/>
        <v>0</v>
      </c>
      <c r="K45" s="441">
        <f t="shared" si="42"/>
        <v>0</v>
      </c>
      <c r="L45" s="541"/>
      <c r="M45" s="317"/>
      <c r="N45" s="529"/>
      <c r="O45" s="530"/>
      <c r="P45" s="526"/>
      <c r="Q45" s="527"/>
      <c r="R45" s="528"/>
      <c r="S45" s="439">
        <f t="shared" si="43"/>
        <v>0</v>
      </c>
      <c r="T45" s="539"/>
      <c r="U45" s="440">
        <f t="shared" si="44"/>
        <v>0</v>
      </c>
      <c r="V45" s="441">
        <f t="shared" si="45"/>
        <v>0</v>
      </c>
      <c r="W45" s="441">
        <f t="shared" si="46"/>
        <v>0</v>
      </c>
      <c r="X45" s="541"/>
      <c r="Y45" s="317"/>
      <c r="Z45" s="529"/>
      <c r="AA45" s="530"/>
      <c r="AB45" s="526"/>
      <c r="AC45" s="527"/>
      <c r="AD45" s="528"/>
      <c r="AE45" s="439">
        <f t="shared" si="47"/>
        <v>0</v>
      </c>
      <c r="AF45" s="539"/>
      <c r="AG45" s="440">
        <f t="shared" si="48"/>
        <v>0</v>
      </c>
      <c r="AH45" s="441">
        <f t="shared" si="49"/>
        <v>0</v>
      </c>
      <c r="AI45" s="441">
        <f t="shared" si="50"/>
        <v>0</v>
      </c>
      <c r="AJ45" s="541"/>
      <c r="AK45" s="317"/>
      <c r="AL45" s="529"/>
      <c r="AM45" s="530"/>
      <c r="AN45" s="526"/>
      <c r="AO45" s="527"/>
      <c r="AP45" s="528"/>
      <c r="AQ45" s="439">
        <f t="shared" si="51"/>
        <v>0</v>
      </c>
      <c r="AR45" s="539"/>
      <c r="AS45" s="440">
        <f t="shared" si="52"/>
        <v>0</v>
      </c>
      <c r="AT45" s="441">
        <f t="shared" si="53"/>
        <v>0</v>
      </c>
      <c r="AU45" s="441">
        <f t="shared" si="54"/>
        <v>0</v>
      </c>
      <c r="AV45" s="541"/>
      <c r="AW45" s="317"/>
      <c r="AX45" s="529"/>
      <c r="AY45" s="530"/>
      <c r="AZ45" s="526"/>
      <c r="BA45" s="527"/>
      <c r="BB45" s="528"/>
      <c r="BC45" s="439">
        <f t="shared" si="55"/>
        <v>0</v>
      </c>
      <c r="BD45" s="539"/>
      <c r="BE45" s="440">
        <f t="shared" si="56"/>
        <v>0</v>
      </c>
      <c r="BF45" s="441">
        <f t="shared" si="57"/>
        <v>0</v>
      </c>
      <c r="BG45" s="441">
        <f t="shared" si="58"/>
        <v>0</v>
      </c>
      <c r="BH45" s="541"/>
    </row>
    <row r="46" spans="1:60" s="308" customFormat="1">
      <c r="A46" s="420"/>
      <c r="B46" s="529"/>
      <c r="C46" s="530"/>
      <c r="D46" s="526"/>
      <c r="E46" s="527"/>
      <c r="F46" s="528"/>
      <c r="G46" s="439">
        <f t="shared" si="39"/>
        <v>0</v>
      </c>
      <c r="H46" s="539"/>
      <c r="I46" s="440">
        <f t="shared" si="40"/>
        <v>0</v>
      </c>
      <c r="J46" s="441">
        <f t="shared" si="41"/>
        <v>0</v>
      </c>
      <c r="K46" s="441">
        <f t="shared" si="42"/>
        <v>0</v>
      </c>
      <c r="L46" s="541"/>
      <c r="M46" s="317"/>
      <c r="N46" s="529"/>
      <c r="O46" s="530"/>
      <c r="P46" s="526"/>
      <c r="Q46" s="527"/>
      <c r="R46" s="528"/>
      <c r="S46" s="439">
        <f t="shared" si="43"/>
        <v>0</v>
      </c>
      <c r="T46" s="539"/>
      <c r="U46" s="440">
        <f t="shared" si="44"/>
        <v>0</v>
      </c>
      <c r="V46" s="441">
        <f t="shared" si="45"/>
        <v>0</v>
      </c>
      <c r="W46" s="441">
        <f t="shared" si="46"/>
        <v>0</v>
      </c>
      <c r="X46" s="541"/>
      <c r="Y46" s="317"/>
      <c r="Z46" s="529"/>
      <c r="AA46" s="530"/>
      <c r="AB46" s="526"/>
      <c r="AC46" s="527"/>
      <c r="AD46" s="528"/>
      <c r="AE46" s="439">
        <f t="shared" si="47"/>
        <v>0</v>
      </c>
      <c r="AF46" s="539"/>
      <c r="AG46" s="440">
        <f t="shared" si="48"/>
        <v>0</v>
      </c>
      <c r="AH46" s="441">
        <f t="shared" si="49"/>
        <v>0</v>
      </c>
      <c r="AI46" s="441">
        <f t="shared" si="50"/>
        <v>0</v>
      </c>
      <c r="AJ46" s="541"/>
      <c r="AK46" s="317"/>
      <c r="AL46" s="529"/>
      <c r="AM46" s="530"/>
      <c r="AN46" s="526"/>
      <c r="AO46" s="527"/>
      <c r="AP46" s="528"/>
      <c r="AQ46" s="439">
        <f t="shared" si="51"/>
        <v>0</v>
      </c>
      <c r="AR46" s="539"/>
      <c r="AS46" s="440">
        <f t="shared" si="52"/>
        <v>0</v>
      </c>
      <c r="AT46" s="441">
        <f t="shared" si="53"/>
        <v>0</v>
      </c>
      <c r="AU46" s="441">
        <f t="shared" si="54"/>
        <v>0</v>
      </c>
      <c r="AV46" s="541"/>
      <c r="AW46" s="317"/>
      <c r="AX46" s="529"/>
      <c r="AY46" s="530"/>
      <c r="AZ46" s="526"/>
      <c r="BA46" s="527"/>
      <c r="BB46" s="528"/>
      <c r="BC46" s="439">
        <f t="shared" si="55"/>
        <v>0</v>
      </c>
      <c r="BD46" s="539"/>
      <c r="BE46" s="440">
        <f t="shared" si="56"/>
        <v>0</v>
      </c>
      <c r="BF46" s="441">
        <f t="shared" si="57"/>
        <v>0</v>
      </c>
      <c r="BG46" s="441">
        <f t="shared" si="58"/>
        <v>0</v>
      </c>
      <c r="BH46" s="541"/>
    </row>
    <row r="47" spans="1:60" s="308" customFormat="1">
      <c r="A47" s="420"/>
      <c r="B47" s="529"/>
      <c r="C47" s="530"/>
      <c r="D47" s="526"/>
      <c r="E47" s="527"/>
      <c r="F47" s="528"/>
      <c r="G47" s="439">
        <f t="shared" si="39"/>
        <v>0</v>
      </c>
      <c r="H47" s="539"/>
      <c r="I47" s="440">
        <f t="shared" si="40"/>
        <v>0</v>
      </c>
      <c r="J47" s="441">
        <f t="shared" si="41"/>
        <v>0</v>
      </c>
      <c r="K47" s="441">
        <f t="shared" si="42"/>
        <v>0</v>
      </c>
      <c r="L47" s="541"/>
      <c r="M47" s="317"/>
      <c r="N47" s="529"/>
      <c r="O47" s="530"/>
      <c r="P47" s="526"/>
      <c r="Q47" s="527"/>
      <c r="R47" s="528"/>
      <c r="S47" s="439">
        <f t="shared" si="43"/>
        <v>0</v>
      </c>
      <c r="T47" s="539"/>
      <c r="U47" s="440">
        <f t="shared" si="44"/>
        <v>0</v>
      </c>
      <c r="V47" s="441">
        <f t="shared" si="45"/>
        <v>0</v>
      </c>
      <c r="W47" s="441">
        <f t="shared" si="46"/>
        <v>0</v>
      </c>
      <c r="X47" s="541"/>
      <c r="Y47" s="317"/>
      <c r="Z47" s="529"/>
      <c r="AA47" s="530"/>
      <c r="AB47" s="526"/>
      <c r="AC47" s="527"/>
      <c r="AD47" s="528"/>
      <c r="AE47" s="439">
        <f t="shared" si="47"/>
        <v>0</v>
      </c>
      <c r="AF47" s="539"/>
      <c r="AG47" s="440">
        <f t="shared" si="48"/>
        <v>0</v>
      </c>
      <c r="AH47" s="441">
        <f t="shared" si="49"/>
        <v>0</v>
      </c>
      <c r="AI47" s="441">
        <f t="shared" si="50"/>
        <v>0</v>
      </c>
      <c r="AJ47" s="541"/>
      <c r="AK47" s="317"/>
      <c r="AL47" s="529"/>
      <c r="AM47" s="530"/>
      <c r="AN47" s="526"/>
      <c r="AO47" s="527"/>
      <c r="AP47" s="528"/>
      <c r="AQ47" s="439">
        <f t="shared" si="51"/>
        <v>0</v>
      </c>
      <c r="AR47" s="539"/>
      <c r="AS47" s="440">
        <f t="shared" si="52"/>
        <v>0</v>
      </c>
      <c r="AT47" s="441">
        <f t="shared" si="53"/>
        <v>0</v>
      </c>
      <c r="AU47" s="441">
        <f t="shared" si="54"/>
        <v>0</v>
      </c>
      <c r="AV47" s="541"/>
      <c r="AW47" s="317"/>
      <c r="AX47" s="529"/>
      <c r="AY47" s="530"/>
      <c r="AZ47" s="526"/>
      <c r="BA47" s="527"/>
      <c r="BB47" s="528"/>
      <c r="BC47" s="439">
        <f t="shared" si="55"/>
        <v>0</v>
      </c>
      <c r="BD47" s="539"/>
      <c r="BE47" s="440">
        <f t="shared" si="56"/>
        <v>0</v>
      </c>
      <c r="BF47" s="441">
        <f t="shared" si="57"/>
        <v>0</v>
      </c>
      <c r="BG47" s="441">
        <f t="shared" si="58"/>
        <v>0</v>
      </c>
      <c r="BH47" s="541"/>
    </row>
    <row r="48" spans="1:60" s="308" customFormat="1">
      <c r="A48" s="420"/>
      <c r="B48" s="529"/>
      <c r="C48" s="530"/>
      <c r="D48" s="526"/>
      <c r="E48" s="527"/>
      <c r="F48" s="528"/>
      <c r="G48" s="439">
        <f t="shared" si="39"/>
        <v>0</v>
      </c>
      <c r="H48" s="539"/>
      <c r="I48" s="440">
        <f t="shared" si="40"/>
        <v>0</v>
      </c>
      <c r="J48" s="441">
        <f t="shared" si="41"/>
        <v>0</v>
      </c>
      <c r="K48" s="441">
        <f t="shared" si="42"/>
        <v>0</v>
      </c>
      <c r="L48" s="541"/>
      <c r="M48" s="317"/>
      <c r="N48" s="529"/>
      <c r="O48" s="530"/>
      <c r="P48" s="526"/>
      <c r="Q48" s="527"/>
      <c r="R48" s="528"/>
      <c r="S48" s="439">
        <f t="shared" si="43"/>
        <v>0</v>
      </c>
      <c r="T48" s="539"/>
      <c r="U48" s="440">
        <f t="shared" si="44"/>
        <v>0</v>
      </c>
      <c r="V48" s="441">
        <f t="shared" si="45"/>
        <v>0</v>
      </c>
      <c r="W48" s="441">
        <f t="shared" si="46"/>
        <v>0</v>
      </c>
      <c r="X48" s="541"/>
      <c r="Y48" s="317"/>
      <c r="Z48" s="529"/>
      <c r="AA48" s="530"/>
      <c r="AB48" s="526"/>
      <c r="AC48" s="527"/>
      <c r="AD48" s="528"/>
      <c r="AE48" s="439">
        <f t="shared" si="47"/>
        <v>0</v>
      </c>
      <c r="AF48" s="539"/>
      <c r="AG48" s="440">
        <f t="shared" si="48"/>
        <v>0</v>
      </c>
      <c r="AH48" s="441">
        <f t="shared" si="49"/>
        <v>0</v>
      </c>
      <c r="AI48" s="441">
        <f t="shared" si="50"/>
        <v>0</v>
      </c>
      <c r="AJ48" s="541"/>
      <c r="AK48" s="317"/>
      <c r="AL48" s="529"/>
      <c r="AM48" s="530"/>
      <c r="AN48" s="526"/>
      <c r="AO48" s="527"/>
      <c r="AP48" s="528"/>
      <c r="AQ48" s="439">
        <f t="shared" si="51"/>
        <v>0</v>
      </c>
      <c r="AR48" s="539"/>
      <c r="AS48" s="440">
        <f t="shared" si="52"/>
        <v>0</v>
      </c>
      <c r="AT48" s="441">
        <f t="shared" si="53"/>
        <v>0</v>
      </c>
      <c r="AU48" s="441">
        <f t="shared" si="54"/>
        <v>0</v>
      </c>
      <c r="AV48" s="541"/>
      <c r="AW48" s="317"/>
      <c r="AX48" s="529"/>
      <c r="AY48" s="530"/>
      <c r="AZ48" s="526"/>
      <c r="BA48" s="527"/>
      <c r="BB48" s="528"/>
      <c r="BC48" s="439">
        <f t="shared" si="55"/>
        <v>0</v>
      </c>
      <c r="BD48" s="539"/>
      <c r="BE48" s="440">
        <f t="shared" si="56"/>
        <v>0</v>
      </c>
      <c r="BF48" s="441">
        <f t="shared" si="57"/>
        <v>0</v>
      </c>
      <c r="BG48" s="441">
        <f t="shared" si="58"/>
        <v>0</v>
      </c>
      <c r="BH48" s="541"/>
    </row>
    <row r="49" spans="1:60" s="308" customFormat="1">
      <c r="A49" s="420"/>
      <c r="B49" s="537"/>
      <c r="C49" s="531"/>
      <c r="D49" s="526"/>
      <c r="E49" s="527"/>
      <c r="F49" s="528"/>
      <c r="G49" s="439">
        <f t="shared" si="39"/>
        <v>0</v>
      </c>
      <c r="H49" s="539"/>
      <c r="I49" s="440">
        <f t="shared" si="40"/>
        <v>0</v>
      </c>
      <c r="J49" s="441">
        <f t="shared" si="41"/>
        <v>0</v>
      </c>
      <c r="K49" s="441">
        <f t="shared" si="42"/>
        <v>0</v>
      </c>
      <c r="L49" s="541"/>
      <c r="M49" s="317"/>
      <c r="N49" s="537"/>
      <c r="O49" s="531"/>
      <c r="P49" s="526"/>
      <c r="Q49" s="527"/>
      <c r="R49" s="528"/>
      <c r="S49" s="439">
        <f t="shared" si="43"/>
        <v>0</v>
      </c>
      <c r="T49" s="539"/>
      <c r="U49" s="440">
        <f t="shared" si="44"/>
        <v>0</v>
      </c>
      <c r="V49" s="441">
        <f t="shared" si="45"/>
        <v>0</v>
      </c>
      <c r="W49" s="441">
        <f t="shared" si="46"/>
        <v>0</v>
      </c>
      <c r="X49" s="541"/>
      <c r="Y49" s="317"/>
      <c r="Z49" s="537"/>
      <c r="AA49" s="531"/>
      <c r="AB49" s="526"/>
      <c r="AC49" s="527"/>
      <c r="AD49" s="528"/>
      <c r="AE49" s="439">
        <f t="shared" si="47"/>
        <v>0</v>
      </c>
      <c r="AF49" s="539"/>
      <c r="AG49" s="440">
        <f t="shared" si="48"/>
        <v>0</v>
      </c>
      <c r="AH49" s="441">
        <f t="shared" si="49"/>
        <v>0</v>
      </c>
      <c r="AI49" s="441">
        <f t="shared" si="50"/>
        <v>0</v>
      </c>
      <c r="AJ49" s="541"/>
      <c r="AK49" s="317"/>
      <c r="AL49" s="537"/>
      <c r="AM49" s="531"/>
      <c r="AN49" s="526"/>
      <c r="AO49" s="527"/>
      <c r="AP49" s="528"/>
      <c r="AQ49" s="439">
        <f t="shared" si="51"/>
        <v>0</v>
      </c>
      <c r="AR49" s="539"/>
      <c r="AS49" s="440">
        <f t="shared" si="52"/>
        <v>0</v>
      </c>
      <c r="AT49" s="441">
        <f t="shared" si="53"/>
        <v>0</v>
      </c>
      <c r="AU49" s="441">
        <f t="shared" si="54"/>
        <v>0</v>
      </c>
      <c r="AV49" s="541"/>
      <c r="AW49" s="317"/>
      <c r="AX49" s="537"/>
      <c r="AY49" s="531"/>
      <c r="AZ49" s="526"/>
      <c r="BA49" s="527"/>
      <c r="BB49" s="528"/>
      <c r="BC49" s="439">
        <f t="shared" si="55"/>
        <v>0</v>
      </c>
      <c r="BD49" s="539"/>
      <c r="BE49" s="440">
        <f t="shared" si="56"/>
        <v>0</v>
      </c>
      <c r="BF49" s="441">
        <f t="shared" si="57"/>
        <v>0</v>
      </c>
      <c r="BG49" s="441">
        <f t="shared" si="58"/>
        <v>0</v>
      </c>
      <c r="BH49" s="541"/>
    </row>
    <row r="50" spans="1:60" s="308" customFormat="1">
      <c r="A50" s="420"/>
      <c r="B50" s="537"/>
      <c r="C50" s="531"/>
      <c r="D50" s="526"/>
      <c r="E50" s="527"/>
      <c r="F50" s="528"/>
      <c r="G50" s="439">
        <f t="shared" si="39"/>
        <v>0</v>
      </c>
      <c r="H50" s="539"/>
      <c r="I50" s="440">
        <f t="shared" si="40"/>
        <v>0</v>
      </c>
      <c r="J50" s="441">
        <f t="shared" si="41"/>
        <v>0</v>
      </c>
      <c r="K50" s="441">
        <f t="shared" si="42"/>
        <v>0</v>
      </c>
      <c r="L50" s="541"/>
      <c r="M50" s="317"/>
      <c r="N50" s="537"/>
      <c r="O50" s="531"/>
      <c r="P50" s="526"/>
      <c r="Q50" s="527"/>
      <c r="R50" s="528"/>
      <c r="S50" s="439">
        <f t="shared" si="43"/>
        <v>0</v>
      </c>
      <c r="T50" s="539"/>
      <c r="U50" s="440">
        <f t="shared" si="44"/>
        <v>0</v>
      </c>
      <c r="V50" s="441">
        <f t="shared" si="45"/>
        <v>0</v>
      </c>
      <c r="W50" s="441">
        <f t="shared" si="46"/>
        <v>0</v>
      </c>
      <c r="X50" s="541"/>
      <c r="Y50" s="317"/>
      <c r="Z50" s="537"/>
      <c r="AA50" s="531"/>
      <c r="AB50" s="526"/>
      <c r="AC50" s="527"/>
      <c r="AD50" s="528"/>
      <c r="AE50" s="439">
        <f t="shared" si="47"/>
        <v>0</v>
      </c>
      <c r="AF50" s="539"/>
      <c r="AG50" s="440">
        <f t="shared" si="48"/>
        <v>0</v>
      </c>
      <c r="AH50" s="441">
        <f t="shared" si="49"/>
        <v>0</v>
      </c>
      <c r="AI50" s="441">
        <f t="shared" si="50"/>
        <v>0</v>
      </c>
      <c r="AJ50" s="541"/>
      <c r="AK50" s="317"/>
      <c r="AL50" s="537"/>
      <c r="AM50" s="531"/>
      <c r="AN50" s="526"/>
      <c r="AO50" s="527"/>
      <c r="AP50" s="528"/>
      <c r="AQ50" s="439">
        <f t="shared" si="51"/>
        <v>0</v>
      </c>
      <c r="AR50" s="539"/>
      <c r="AS50" s="440">
        <f t="shared" si="52"/>
        <v>0</v>
      </c>
      <c r="AT50" s="441">
        <f t="shared" si="53"/>
        <v>0</v>
      </c>
      <c r="AU50" s="441">
        <f t="shared" si="54"/>
        <v>0</v>
      </c>
      <c r="AV50" s="541"/>
      <c r="AW50" s="317"/>
      <c r="AX50" s="537"/>
      <c r="AY50" s="531"/>
      <c r="AZ50" s="526"/>
      <c r="BA50" s="527"/>
      <c r="BB50" s="528"/>
      <c r="BC50" s="439">
        <f t="shared" si="55"/>
        <v>0</v>
      </c>
      <c r="BD50" s="539"/>
      <c r="BE50" s="440">
        <f t="shared" si="56"/>
        <v>0</v>
      </c>
      <c r="BF50" s="441">
        <f t="shared" si="57"/>
        <v>0</v>
      </c>
      <c r="BG50" s="441">
        <f t="shared" si="58"/>
        <v>0</v>
      </c>
      <c r="BH50" s="541"/>
    </row>
    <row r="51" spans="1:60" s="308" customFormat="1">
      <c r="A51" s="420"/>
      <c r="B51" s="537"/>
      <c r="C51" s="531"/>
      <c r="D51" s="526"/>
      <c r="E51" s="527"/>
      <c r="F51" s="528"/>
      <c r="G51" s="439">
        <f t="shared" si="39"/>
        <v>0</v>
      </c>
      <c r="H51" s="539"/>
      <c r="I51" s="440">
        <f t="shared" si="40"/>
        <v>0</v>
      </c>
      <c r="J51" s="441">
        <f t="shared" si="41"/>
        <v>0</v>
      </c>
      <c r="K51" s="441">
        <f t="shared" si="42"/>
        <v>0</v>
      </c>
      <c r="L51" s="541"/>
      <c r="M51" s="317"/>
      <c r="N51" s="537"/>
      <c r="O51" s="531"/>
      <c r="P51" s="526"/>
      <c r="Q51" s="527"/>
      <c r="R51" s="528"/>
      <c r="S51" s="439">
        <f t="shared" si="43"/>
        <v>0</v>
      </c>
      <c r="T51" s="539"/>
      <c r="U51" s="440">
        <f t="shared" si="44"/>
        <v>0</v>
      </c>
      <c r="V51" s="441">
        <f t="shared" si="45"/>
        <v>0</v>
      </c>
      <c r="W51" s="441">
        <f t="shared" si="46"/>
        <v>0</v>
      </c>
      <c r="X51" s="541"/>
      <c r="Y51" s="317"/>
      <c r="Z51" s="537"/>
      <c r="AA51" s="531"/>
      <c r="AB51" s="526"/>
      <c r="AC51" s="527"/>
      <c r="AD51" s="528"/>
      <c r="AE51" s="439">
        <f t="shared" si="47"/>
        <v>0</v>
      </c>
      <c r="AF51" s="539"/>
      <c r="AG51" s="440">
        <f t="shared" si="48"/>
        <v>0</v>
      </c>
      <c r="AH51" s="441">
        <f t="shared" si="49"/>
        <v>0</v>
      </c>
      <c r="AI51" s="441">
        <f t="shared" si="50"/>
        <v>0</v>
      </c>
      <c r="AJ51" s="541"/>
      <c r="AK51" s="317"/>
      <c r="AL51" s="537"/>
      <c r="AM51" s="531"/>
      <c r="AN51" s="526"/>
      <c r="AO51" s="527"/>
      <c r="AP51" s="528"/>
      <c r="AQ51" s="439">
        <f t="shared" si="51"/>
        <v>0</v>
      </c>
      <c r="AR51" s="539"/>
      <c r="AS51" s="440">
        <f t="shared" si="52"/>
        <v>0</v>
      </c>
      <c r="AT51" s="441">
        <f t="shared" si="53"/>
        <v>0</v>
      </c>
      <c r="AU51" s="441">
        <f t="shared" si="54"/>
        <v>0</v>
      </c>
      <c r="AV51" s="541"/>
      <c r="AW51" s="317"/>
      <c r="AX51" s="537"/>
      <c r="AY51" s="531"/>
      <c r="AZ51" s="526"/>
      <c r="BA51" s="527"/>
      <c r="BB51" s="528"/>
      <c r="BC51" s="439">
        <f t="shared" si="55"/>
        <v>0</v>
      </c>
      <c r="BD51" s="539"/>
      <c r="BE51" s="440">
        <f t="shared" si="56"/>
        <v>0</v>
      </c>
      <c r="BF51" s="441">
        <f t="shared" si="57"/>
        <v>0</v>
      </c>
      <c r="BG51" s="441">
        <f t="shared" si="58"/>
        <v>0</v>
      </c>
      <c r="BH51" s="541"/>
    </row>
    <row r="52" spans="1:60" s="308" customFormat="1" ht="24.75" thickBot="1">
      <c r="A52" s="420"/>
      <c r="B52" s="538"/>
      <c r="C52" s="533"/>
      <c r="D52" s="534"/>
      <c r="E52" s="535"/>
      <c r="F52" s="536"/>
      <c r="G52" s="442">
        <f t="shared" si="39"/>
        <v>0</v>
      </c>
      <c r="H52" s="540"/>
      <c r="I52" s="443">
        <f t="shared" si="40"/>
        <v>0</v>
      </c>
      <c r="J52" s="444">
        <f t="shared" si="41"/>
        <v>0</v>
      </c>
      <c r="K52" s="444">
        <f t="shared" si="42"/>
        <v>0</v>
      </c>
      <c r="L52" s="542"/>
      <c r="M52" s="317"/>
      <c r="N52" s="538"/>
      <c r="O52" s="533"/>
      <c r="P52" s="534"/>
      <c r="Q52" s="535"/>
      <c r="R52" s="536"/>
      <c r="S52" s="442">
        <f t="shared" si="43"/>
        <v>0</v>
      </c>
      <c r="T52" s="540"/>
      <c r="U52" s="443">
        <f t="shared" si="44"/>
        <v>0</v>
      </c>
      <c r="V52" s="444">
        <f t="shared" si="45"/>
        <v>0</v>
      </c>
      <c r="W52" s="444">
        <f t="shared" si="46"/>
        <v>0</v>
      </c>
      <c r="X52" s="542"/>
      <c r="Y52" s="317"/>
      <c r="Z52" s="538"/>
      <c r="AA52" s="533"/>
      <c r="AB52" s="534"/>
      <c r="AC52" s="535"/>
      <c r="AD52" s="536"/>
      <c r="AE52" s="442">
        <f t="shared" si="47"/>
        <v>0</v>
      </c>
      <c r="AF52" s="540"/>
      <c r="AG52" s="443">
        <f t="shared" si="48"/>
        <v>0</v>
      </c>
      <c r="AH52" s="444">
        <f t="shared" si="49"/>
        <v>0</v>
      </c>
      <c r="AI52" s="444">
        <f t="shared" si="50"/>
        <v>0</v>
      </c>
      <c r="AJ52" s="542"/>
      <c r="AK52" s="317"/>
      <c r="AL52" s="538"/>
      <c r="AM52" s="533"/>
      <c r="AN52" s="534"/>
      <c r="AO52" s="535"/>
      <c r="AP52" s="536"/>
      <c r="AQ52" s="442">
        <f t="shared" si="51"/>
        <v>0</v>
      </c>
      <c r="AR52" s="540"/>
      <c r="AS52" s="443">
        <f t="shared" si="52"/>
        <v>0</v>
      </c>
      <c r="AT52" s="444">
        <f t="shared" si="53"/>
        <v>0</v>
      </c>
      <c r="AU52" s="444">
        <f t="shared" si="54"/>
        <v>0</v>
      </c>
      <c r="AV52" s="542"/>
      <c r="AW52" s="317"/>
      <c r="AX52" s="538"/>
      <c r="AY52" s="533"/>
      <c r="AZ52" s="534"/>
      <c r="BA52" s="535"/>
      <c r="BB52" s="536"/>
      <c r="BC52" s="442">
        <f t="shared" si="55"/>
        <v>0</v>
      </c>
      <c r="BD52" s="540"/>
      <c r="BE52" s="443">
        <f t="shared" si="56"/>
        <v>0</v>
      </c>
      <c r="BF52" s="444">
        <f t="shared" si="57"/>
        <v>0</v>
      </c>
      <c r="BG52" s="444">
        <f t="shared" si="58"/>
        <v>0</v>
      </c>
      <c r="BH52" s="542"/>
    </row>
    <row r="53" spans="1:60" s="308" customFormat="1" ht="25.5" thickTop="1" thickBot="1">
      <c r="A53" s="420"/>
      <c r="B53" s="1311" t="s">
        <v>662</v>
      </c>
      <c r="C53" s="1312"/>
      <c r="D53" s="1312"/>
      <c r="E53" s="1312"/>
      <c r="F53" s="445"/>
      <c r="G53" s="445">
        <f>SUM(G43:G52)</f>
        <v>0</v>
      </c>
      <c r="H53" s="446"/>
      <c r="I53" s="446">
        <f>SUM(I43:I52)</f>
        <v>0</v>
      </c>
      <c r="J53" s="447"/>
      <c r="K53" s="447">
        <f>SUM(K43:K52)</f>
        <v>0</v>
      </c>
      <c r="L53" s="449"/>
      <c r="M53" s="317"/>
      <c r="N53" s="1311" t="s">
        <v>662</v>
      </c>
      <c r="O53" s="1312"/>
      <c r="P53" s="1312"/>
      <c r="Q53" s="1312"/>
      <c r="R53" s="445"/>
      <c r="S53" s="445">
        <f>SUM(S43:S52)</f>
        <v>0</v>
      </c>
      <c r="T53" s="446"/>
      <c r="U53" s="446">
        <f>SUM(U43:U52)</f>
        <v>0</v>
      </c>
      <c r="V53" s="447"/>
      <c r="W53" s="447">
        <f>SUM(W43:W52)</f>
        <v>0</v>
      </c>
      <c r="X53" s="449"/>
      <c r="Y53" s="317"/>
      <c r="Z53" s="1311" t="s">
        <v>662</v>
      </c>
      <c r="AA53" s="1312"/>
      <c r="AB53" s="1312"/>
      <c r="AC53" s="1312"/>
      <c r="AD53" s="445"/>
      <c r="AE53" s="445">
        <f>SUM(AE43:AE52)</f>
        <v>0</v>
      </c>
      <c r="AF53" s="446"/>
      <c r="AG53" s="446">
        <f>SUM(AG43:AG52)</f>
        <v>0</v>
      </c>
      <c r="AH53" s="447"/>
      <c r="AI53" s="447">
        <f>SUM(AI43:AI52)</f>
        <v>0</v>
      </c>
      <c r="AJ53" s="449"/>
      <c r="AK53" s="317"/>
      <c r="AL53" s="1311" t="s">
        <v>662</v>
      </c>
      <c r="AM53" s="1312"/>
      <c r="AN53" s="1312"/>
      <c r="AO53" s="1312"/>
      <c r="AP53" s="445"/>
      <c r="AQ53" s="445">
        <f>SUM(AQ43:AQ52)</f>
        <v>0</v>
      </c>
      <c r="AR53" s="446"/>
      <c r="AS53" s="446">
        <f>SUM(AS43:AS52)</f>
        <v>0</v>
      </c>
      <c r="AT53" s="447"/>
      <c r="AU53" s="447">
        <f>SUM(AU43:AU52)</f>
        <v>0</v>
      </c>
      <c r="AV53" s="449"/>
      <c r="AW53" s="317"/>
      <c r="AX53" s="1311" t="s">
        <v>662</v>
      </c>
      <c r="AY53" s="1312"/>
      <c r="AZ53" s="1312"/>
      <c r="BA53" s="1312"/>
      <c r="BB53" s="445"/>
      <c r="BC53" s="445">
        <f>SUM(BC43:BC52)</f>
        <v>0</v>
      </c>
      <c r="BD53" s="446"/>
      <c r="BE53" s="446">
        <f>SUM(BE43:BE52)</f>
        <v>0</v>
      </c>
      <c r="BF53" s="447"/>
      <c r="BG53" s="447">
        <f>SUM(BG43:BG52)</f>
        <v>0</v>
      </c>
      <c r="BH53" s="449"/>
    </row>
    <row r="54" spans="1:60" s="308" customFormat="1">
      <c r="A54" s="420"/>
      <c r="B54" s="524"/>
      <c r="C54" s="531"/>
      <c r="D54" s="526"/>
      <c r="E54" s="527"/>
      <c r="F54" s="528"/>
      <c r="G54" s="439">
        <f t="shared" ref="G54:G63" si="59">INT(E54*F54)</f>
        <v>0</v>
      </c>
      <c r="H54" s="539"/>
      <c r="I54" s="440">
        <f t="shared" ref="I54:I63" si="60">INT(E54*H54)</f>
        <v>0</v>
      </c>
      <c r="J54" s="441">
        <f t="shared" ref="J54:J63" si="61">F54-H54</f>
        <v>0</v>
      </c>
      <c r="K54" s="441">
        <f t="shared" ref="K54:K63" si="62">G54-I54</f>
        <v>0</v>
      </c>
      <c r="L54" s="541"/>
      <c r="M54" s="317"/>
      <c r="N54" s="524"/>
      <c r="O54" s="531"/>
      <c r="P54" s="526"/>
      <c r="Q54" s="527"/>
      <c r="R54" s="528"/>
      <c r="S54" s="439">
        <f t="shared" ref="S54:S63" si="63">INT(Q54*R54)</f>
        <v>0</v>
      </c>
      <c r="T54" s="539"/>
      <c r="U54" s="440">
        <f t="shared" ref="U54:U63" si="64">INT(Q54*T54)</f>
        <v>0</v>
      </c>
      <c r="V54" s="441">
        <f t="shared" ref="V54:V63" si="65">R54-T54</f>
        <v>0</v>
      </c>
      <c r="W54" s="441">
        <f t="shared" ref="W54:W63" si="66">S54-U54</f>
        <v>0</v>
      </c>
      <c r="X54" s="541"/>
      <c r="Y54" s="317"/>
      <c r="Z54" s="524"/>
      <c r="AA54" s="531"/>
      <c r="AB54" s="526"/>
      <c r="AC54" s="527"/>
      <c r="AD54" s="528"/>
      <c r="AE54" s="439">
        <f t="shared" ref="AE54:AE63" si="67">INT(AC54*AD54)</f>
        <v>0</v>
      </c>
      <c r="AF54" s="539"/>
      <c r="AG54" s="440">
        <f t="shared" ref="AG54:AG63" si="68">INT(AC54*AF54)</f>
        <v>0</v>
      </c>
      <c r="AH54" s="441">
        <f t="shared" ref="AH54:AH63" si="69">AD54-AF54</f>
        <v>0</v>
      </c>
      <c r="AI54" s="441">
        <f t="shared" ref="AI54:AI63" si="70">AE54-AG54</f>
        <v>0</v>
      </c>
      <c r="AJ54" s="541"/>
      <c r="AK54" s="317"/>
      <c r="AL54" s="524"/>
      <c r="AM54" s="531"/>
      <c r="AN54" s="526"/>
      <c r="AO54" s="527"/>
      <c r="AP54" s="528"/>
      <c r="AQ54" s="439">
        <f t="shared" ref="AQ54:AQ63" si="71">INT(AO54*AP54)</f>
        <v>0</v>
      </c>
      <c r="AR54" s="539"/>
      <c r="AS54" s="440">
        <f t="shared" ref="AS54:AS63" si="72">INT(AO54*AR54)</f>
        <v>0</v>
      </c>
      <c r="AT54" s="441">
        <f t="shared" ref="AT54:AT63" si="73">AP54-AR54</f>
        <v>0</v>
      </c>
      <c r="AU54" s="441">
        <f t="shared" ref="AU54:AU63" si="74">AQ54-AS54</f>
        <v>0</v>
      </c>
      <c r="AV54" s="541"/>
      <c r="AW54" s="317"/>
      <c r="AX54" s="524"/>
      <c r="AY54" s="531"/>
      <c r="AZ54" s="526"/>
      <c r="BA54" s="527"/>
      <c r="BB54" s="528"/>
      <c r="BC54" s="439">
        <f t="shared" ref="BC54:BC63" si="75">INT(BA54*BB54)</f>
        <v>0</v>
      </c>
      <c r="BD54" s="539"/>
      <c r="BE54" s="440">
        <f t="shared" ref="BE54:BE63" si="76">INT(BA54*BD54)</f>
        <v>0</v>
      </c>
      <c r="BF54" s="441">
        <f t="shared" ref="BF54:BF63" si="77">BB54-BD54</f>
        <v>0</v>
      </c>
      <c r="BG54" s="441">
        <f t="shared" ref="BG54:BG63" si="78">BC54-BE54</f>
        <v>0</v>
      </c>
      <c r="BH54" s="541"/>
    </row>
    <row r="55" spans="1:60" s="308" customFormat="1">
      <c r="A55" s="420"/>
      <c r="B55" s="529"/>
      <c r="C55" s="530"/>
      <c r="D55" s="526"/>
      <c r="E55" s="527"/>
      <c r="F55" s="528"/>
      <c r="G55" s="439">
        <f t="shared" si="59"/>
        <v>0</v>
      </c>
      <c r="H55" s="539"/>
      <c r="I55" s="440">
        <f t="shared" si="60"/>
        <v>0</v>
      </c>
      <c r="J55" s="441">
        <f t="shared" si="61"/>
        <v>0</v>
      </c>
      <c r="K55" s="441">
        <f t="shared" si="62"/>
        <v>0</v>
      </c>
      <c r="L55" s="541"/>
      <c r="M55" s="317"/>
      <c r="N55" s="529"/>
      <c r="O55" s="530"/>
      <c r="P55" s="526"/>
      <c r="Q55" s="527"/>
      <c r="R55" s="528"/>
      <c r="S55" s="439">
        <f t="shared" si="63"/>
        <v>0</v>
      </c>
      <c r="T55" s="539"/>
      <c r="U55" s="440">
        <f t="shared" si="64"/>
        <v>0</v>
      </c>
      <c r="V55" s="441">
        <f t="shared" si="65"/>
        <v>0</v>
      </c>
      <c r="W55" s="441">
        <f t="shared" si="66"/>
        <v>0</v>
      </c>
      <c r="X55" s="541"/>
      <c r="Y55" s="317"/>
      <c r="Z55" s="529"/>
      <c r="AA55" s="530"/>
      <c r="AB55" s="526"/>
      <c r="AC55" s="527"/>
      <c r="AD55" s="528"/>
      <c r="AE55" s="439">
        <f t="shared" si="67"/>
        <v>0</v>
      </c>
      <c r="AF55" s="539"/>
      <c r="AG55" s="440">
        <f t="shared" si="68"/>
        <v>0</v>
      </c>
      <c r="AH55" s="441">
        <f t="shared" si="69"/>
        <v>0</v>
      </c>
      <c r="AI55" s="441">
        <f t="shared" si="70"/>
        <v>0</v>
      </c>
      <c r="AJ55" s="541"/>
      <c r="AK55" s="317"/>
      <c r="AL55" s="529"/>
      <c r="AM55" s="530"/>
      <c r="AN55" s="526"/>
      <c r="AO55" s="527"/>
      <c r="AP55" s="528"/>
      <c r="AQ55" s="439">
        <f t="shared" si="71"/>
        <v>0</v>
      </c>
      <c r="AR55" s="539"/>
      <c r="AS55" s="440">
        <f t="shared" si="72"/>
        <v>0</v>
      </c>
      <c r="AT55" s="441">
        <f t="shared" si="73"/>
        <v>0</v>
      </c>
      <c r="AU55" s="441">
        <f t="shared" si="74"/>
        <v>0</v>
      </c>
      <c r="AV55" s="541"/>
      <c r="AW55" s="317"/>
      <c r="AX55" s="529"/>
      <c r="AY55" s="530"/>
      <c r="AZ55" s="526"/>
      <c r="BA55" s="527"/>
      <c r="BB55" s="528"/>
      <c r="BC55" s="439">
        <f t="shared" si="75"/>
        <v>0</v>
      </c>
      <c r="BD55" s="539"/>
      <c r="BE55" s="440">
        <f t="shared" si="76"/>
        <v>0</v>
      </c>
      <c r="BF55" s="441">
        <f t="shared" si="77"/>
        <v>0</v>
      </c>
      <c r="BG55" s="441">
        <f t="shared" si="78"/>
        <v>0</v>
      </c>
      <c r="BH55" s="541"/>
    </row>
    <row r="56" spans="1:60" s="308" customFormat="1">
      <c r="A56" s="420"/>
      <c r="B56" s="529"/>
      <c r="C56" s="530"/>
      <c r="D56" s="526"/>
      <c r="E56" s="527"/>
      <c r="F56" s="528"/>
      <c r="G56" s="439">
        <f t="shared" si="59"/>
        <v>0</v>
      </c>
      <c r="H56" s="539"/>
      <c r="I56" s="440">
        <f t="shared" si="60"/>
        <v>0</v>
      </c>
      <c r="J56" s="441">
        <f t="shared" si="61"/>
        <v>0</v>
      </c>
      <c r="K56" s="441">
        <f t="shared" si="62"/>
        <v>0</v>
      </c>
      <c r="L56" s="541"/>
      <c r="M56" s="317"/>
      <c r="N56" s="529"/>
      <c r="O56" s="530"/>
      <c r="P56" s="526"/>
      <c r="Q56" s="527"/>
      <c r="R56" s="528"/>
      <c r="S56" s="439">
        <f t="shared" si="63"/>
        <v>0</v>
      </c>
      <c r="T56" s="539"/>
      <c r="U56" s="440">
        <f t="shared" si="64"/>
        <v>0</v>
      </c>
      <c r="V56" s="441">
        <f t="shared" si="65"/>
        <v>0</v>
      </c>
      <c r="W56" s="441">
        <f t="shared" si="66"/>
        <v>0</v>
      </c>
      <c r="X56" s="541"/>
      <c r="Y56" s="317"/>
      <c r="Z56" s="529"/>
      <c r="AA56" s="530"/>
      <c r="AB56" s="526"/>
      <c r="AC56" s="527"/>
      <c r="AD56" s="528"/>
      <c r="AE56" s="439">
        <f t="shared" si="67"/>
        <v>0</v>
      </c>
      <c r="AF56" s="539"/>
      <c r="AG56" s="440">
        <f t="shared" si="68"/>
        <v>0</v>
      </c>
      <c r="AH56" s="441">
        <f t="shared" si="69"/>
        <v>0</v>
      </c>
      <c r="AI56" s="441">
        <f t="shared" si="70"/>
        <v>0</v>
      </c>
      <c r="AJ56" s="541"/>
      <c r="AK56" s="317"/>
      <c r="AL56" s="529"/>
      <c r="AM56" s="530"/>
      <c r="AN56" s="526"/>
      <c r="AO56" s="527"/>
      <c r="AP56" s="528"/>
      <c r="AQ56" s="439">
        <f t="shared" si="71"/>
        <v>0</v>
      </c>
      <c r="AR56" s="539"/>
      <c r="AS56" s="440">
        <f t="shared" si="72"/>
        <v>0</v>
      </c>
      <c r="AT56" s="441">
        <f t="shared" si="73"/>
        <v>0</v>
      </c>
      <c r="AU56" s="441">
        <f t="shared" si="74"/>
        <v>0</v>
      </c>
      <c r="AV56" s="541"/>
      <c r="AW56" s="317"/>
      <c r="AX56" s="529"/>
      <c r="AY56" s="530"/>
      <c r="AZ56" s="526"/>
      <c r="BA56" s="527"/>
      <c r="BB56" s="528"/>
      <c r="BC56" s="439">
        <f t="shared" si="75"/>
        <v>0</v>
      </c>
      <c r="BD56" s="539"/>
      <c r="BE56" s="440">
        <f t="shared" si="76"/>
        <v>0</v>
      </c>
      <c r="BF56" s="441">
        <f t="shared" si="77"/>
        <v>0</v>
      </c>
      <c r="BG56" s="441">
        <f t="shared" si="78"/>
        <v>0</v>
      </c>
      <c r="BH56" s="541"/>
    </row>
    <row r="57" spans="1:60" s="308" customFormat="1">
      <c r="A57" s="420"/>
      <c r="B57" s="529"/>
      <c r="C57" s="530"/>
      <c r="D57" s="526"/>
      <c r="E57" s="527"/>
      <c r="F57" s="528"/>
      <c r="G57" s="439">
        <f t="shared" si="59"/>
        <v>0</v>
      </c>
      <c r="H57" s="539"/>
      <c r="I57" s="440">
        <f t="shared" si="60"/>
        <v>0</v>
      </c>
      <c r="J57" s="441">
        <f t="shared" si="61"/>
        <v>0</v>
      </c>
      <c r="K57" s="441">
        <f t="shared" si="62"/>
        <v>0</v>
      </c>
      <c r="L57" s="541"/>
      <c r="M57" s="317"/>
      <c r="N57" s="529"/>
      <c r="O57" s="530"/>
      <c r="P57" s="526"/>
      <c r="Q57" s="527"/>
      <c r="R57" s="528"/>
      <c r="S57" s="439">
        <f t="shared" si="63"/>
        <v>0</v>
      </c>
      <c r="T57" s="539"/>
      <c r="U57" s="440">
        <f t="shared" si="64"/>
        <v>0</v>
      </c>
      <c r="V57" s="441">
        <f t="shared" si="65"/>
        <v>0</v>
      </c>
      <c r="W57" s="441">
        <f t="shared" si="66"/>
        <v>0</v>
      </c>
      <c r="X57" s="541"/>
      <c r="Y57" s="317"/>
      <c r="Z57" s="529"/>
      <c r="AA57" s="530"/>
      <c r="AB57" s="526"/>
      <c r="AC57" s="527"/>
      <c r="AD57" s="528"/>
      <c r="AE57" s="439">
        <f t="shared" si="67"/>
        <v>0</v>
      </c>
      <c r="AF57" s="539"/>
      <c r="AG57" s="440">
        <f t="shared" si="68"/>
        <v>0</v>
      </c>
      <c r="AH57" s="441">
        <f t="shared" si="69"/>
        <v>0</v>
      </c>
      <c r="AI57" s="441">
        <f t="shared" si="70"/>
        <v>0</v>
      </c>
      <c r="AJ57" s="541"/>
      <c r="AK57" s="317"/>
      <c r="AL57" s="529"/>
      <c r="AM57" s="530"/>
      <c r="AN57" s="526"/>
      <c r="AO57" s="527"/>
      <c r="AP57" s="528"/>
      <c r="AQ57" s="439">
        <f t="shared" si="71"/>
        <v>0</v>
      </c>
      <c r="AR57" s="539"/>
      <c r="AS57" s="440">
        <f t="shared" si="72"/>
        <v>0</v>
      </c>
      <c r="AT57" s="441">
        <f t="shared" si="73"/>
        <v>0</v>
      </c>
      <c r="AU57" s="441">
        <f t="shared" si="74"/>
        <v>0</v>
      </c>
      <c r="AV57" s="541"/>
      <c r="AW57" s="317"/>
      <c r="AX57" s="529"/>
      <c r="AY57" s="530"/>
      <c r="AZ57" s="526"/>
      <c r="BA57" s="527"/>
      <c r="BB57" s="528"/>
      <c r="BC57" s="439">
        <f t="shared" si="75"/>
        <v>0</v>
      </c>
      <c r="BD57" s="539"/>
      <c r="BE57" s="440">
        <f t="shared" si="76"/>
        <v>0</v>
      </c>
      <c r="BF57" s="441">
        <f t="shared" si="77"/>
        <v>0</v>
      </c>
      <c r="BG57" s="441">
        <f t="shared" si="78"/>
        <v>0</v>
      </c>
      <c r="BH57" s="541"/>
    </row>
    <row r="58" spans="1:60" s="308" customFormat="1">
      <c r="A58" s="420"/>
      <c r="B58" s="529"/>
      <c r="C58" s="530"/>
      <c r="D58" s="526"/>
      <c r="E58" s="527"/>
      <c r="F58" s="528"/>
      <c r="G58" s="439">
        <f t="shared" si="59"/>
        <v>0</v>
      </c>
      <c r="H58" s="539"/>
      <c r="I58" s="440">
        <f t="shared" si="60"/>
        <v>0</v>
      </c>
      <c r="J58" s="441">
        <f t="shared" si="61"/>
        <v>0</v>
      </c>
      <c r="K58" s="441">
        <f t="shared" si="62"/>
        <v>0</v>
      </c>
      <c r="L58" s="541"/>
      <c r="M58" s="317"/>
      <c r="N58" s="529"/>
      <c r="O58" s="530"/>
      <c r="P58" s="526"/>
      <c r="Q58" s="527"/>
      <c r="R58" s="528"/>
      <c r="S58" s="439">
        <f t="shared" si="63"/>
        <v>0</v>
      </c>
      <c r="T58" s="539"/>
      <c r="U58" s="440">
        <f t="shared" si="64"/>
        <v>0</v>
      </c>
      <c r="V58" s="441">
        <f t="shared" si="65"/>
        <v>0</v>
      </c>
      <c r="W58" s="441">
        <f t="shared" si="66"/>
        <v>0</v>
      </c>
      <c r="X58" s="541"/>
      <c r="Y58" s="317"/>
      <c r="Z58" s="529"/>
      <c r="AA58" s="530"/>
      <c r="AB58" s="526"/>
      <c r="AC58" s="527"/>
      <c r="AD58" s="528"/>
      <c r="AE58" s="439">
        <f t="shared" si="67"/>
        <v>0</v>
      </c>
      <c r="AF58" s="539"/>
      <c r="AG58" s="440">
        <f t="shared" si="68"/>
        <v>0</v>
      </c>
      <c r="AH58" s="441">
        <f t="shared" si="69"/>
        <v>0</v>
      </c>
      <c r="AI58" s="441">
        <f t="shared" si="70"/>
        <v>0</v>
      </c>
      <c r="AJ58" s="541"/>
      <c r="AK58" s="317"/>
      <c r="AL58" s="529"/>
      <c r="AM58" s="530"/>
      <c r="AN58" s="526"/>
      <c r="AO58" s="527"/>
      <c r="AP58" s="528"/>
      <c r="AQ58" s="439">
        <f t="shared" si="71"/>
        <v>0</v>
      </c>
      <c r="AR58" s="539"/>
      <c r="AS58" s="440">
        <f t="shared" si="72"/>
        <v>0</v>
      </c>
      <c r="AT58" s="441">
        <f t="shared" si="73"/>
        <v>0</v>
      </c>
      <c r="AU58" s="441">
        <f t="shared" si="74"/>
        <v>0</v>
      </c>
      <c r="AV58" s="541"/>
      <c r="AW58" s="317"/>
      <c r="AX58" s="529"/>
      <c r="AY58" s="530"/>
      <c r="AZ58" s="526"/>
      <c r="BA58" s="527"/>
      <c r="BB58" s="528"/>
      <c r="BC58" s="439">
        <f t="shared" si="75"/>
        <v>0</v>
      </c>
      <c r="BD58" s="539"/>
      <c r="BE58" s="440">
        <f t="shared" si="76"/>
        <v>0</v>
      </c>
      <c r="BF58" s="441">
        <f t="shared" si="77"/>
        <v>0</v>
      </c>
      <c r="BG58" s="441">
        <f t="shared" si="78"/>
        <v>0</v>
      </c>
      <c r="BH58" s="541"/>
    </row>
    <row r="59" spans="1:60" s="308" customFormat="1">
      <c r="A59" s="420"/>
      <c r="B59" s="529"/>
      <c r="C59" s="530"/>
      <c r="D59" s="526"/>
      <c r="E59" s="527"/>
      <c r="F59" s="528"/>
      <c r="G59" s="439">
        <f t="shared" si="59"/>
        <v>0</v>
      </c>
      <c r="H59" s="539"/>
      <c r="I59" s="440">
        <f t="shared" si="60"/>
        <v>0</v>
      </c>
      <c r="J59" s="441">
        <f t="shared" si="61"/>
        <v>0</v>
      </c>
      <c r="K59" s="441">
        <f t="shared" si="62"/>
        <v>0</v>
      </c>
      <c r="L59" s="541"/>
      <c r="M59" s="317"/>
      <c r="N59" s="529"/>
      <c r="O59" s="530"/>
      <c r="P59" s="526"/>
      <c r="Q59" s="527"/>
      <c r="R59" s="528"/>
      <c r="S59" s="439">
        <f t="shared" si="63"/>
        <v>0</v>
      </c>
      <c r="T59" s="539"/>
      <c r="U59" s="440">
        <f t="shared" si="64"/>
        <v>0</v>
      </c>
      <c r="V59" s="441">
        <f t="shared" si="65"/>
        <v>0</v>
      </c>
      <c r="W59" s="441">
        <f t="shared" si="66"/>
        <v>0</v>
      </c>
      <c r="X59" s="541"/>
      <c r="Y59" s="317"/>
      <c r="Z59" s="529"/>
      <c r="AA59" s="530"/>
      <c r="AB59" s="526"/>
      <c r="AC59" s="527"/>
      <c r="AD59" s="528"/>
      <c r="AE59" s="439">
        <f t="shared" si="67"/>
        <v>0</v>
      </c>
      <c r="AF59" s="539"/>
      <c r="AG59" s="440">
        <f t="shared" si="68"/>
        <v>0</v>
      </c>
      <c r="AH59" s="441">
        <f t="shared" si="69"/>
        <v>0</v>
      </c>
      <c r="AI59" s="441">
        <f t="shared" si="70"/>
        <v>0</v>
      </c>
      <c r="AJ59" s="541"/>
      <c r="AK59" s="317"/>
      <c r="AL59" s="529"/>
      <c r="AM59" s="530"/>
      <c r="AN59" s="526"/>
      <c r="AO59" s="527"/>
      <c r="AP59" s="528"/>
      <c r="AQ59" s="439">
        <f t="shared" si="71"/>
        <v>0</v>
      </c>
      <c r="AR59" s="539"/>
      <c r="AS59" s="440">
        <f t="shared" si="72"/>
        <v>0</v>
      </c>
      <c r="AT59" s="441">
        <f t="shared" si="73"/>
        <v>0</v>
      </c>
      <c r="AU59" s="441">
        <f t="shared" si="74"/>
        <v>0</v>
      </c>
      <c r="AV59" s="541"/>
      <c r="AW59" s="317"/>
      <c r="AX59" s="529"/>
      <c r="AY59" s="530"/>
      <c r="AZ59" s="526"/>
      <c r="BA59" s="527"/>
      <c r="BB59" s="528"/>
      <c r="BC59" s="439">
        <f t="shared" si="75"/>
        <v>0</v>
      </c>
      <c r="BD59" s="539"/>
      <c r="BE59" s="440">
        <f t="shared" si="76"/>
        <v>0</v>
      </c>
      <c r="BF59" s="441">
        <f t="shared" si="77"/>
        <v>0</v>
      </c>
      <c r="BG59" s="441">
        <f t="shared" si="78"/>
        <v>0</v>
      </c>
      <c r="BH59" s="541"/>
    </row>
    <row r="60" spans="1:60" s="308" customFormat="1">
      <c r="A60" s="420"/>
      <c r="B60" s="537"/>
      <c r="C60" s="531"/>
      <c r="D60" s="526"/>
      <c r="E60" s="527"/>
      <c r="F60" s="528"/>
      <c r="G60" s="439">
        <f t="shared" si="59"/>
        <v>0</v>
      </c>
      <c r="H60" s="539"/>
      <c r="I60" s="440">
        <f t="shared" si="60"/>
        <v>0</v>
      </c>
      <c r="J60" s="441">
        <f t="shared" si="61"/>
        <v>0</v>
      </c>
      <c r="K60" s="441">
        <f t="shared" si="62"/>
        <v>0</v>
      </c>
      <c r="L60" s="541"/>
      <c r="M60" s="317"/>
      <c r="N60" s="537"/>
      <c r="O60" s="531"/>
      <c r="P60" s="526"/>
      <c r="Q60" s="527"/>
      <c r="R60" s="528"/>
      <c r="S60" s="439">
        <f t="shared" si="63"/>
        <v>0</v>
      </c>
      <c r="T60" s="539"/>
      <c r="U60" s="440">
        <f t="shared" si="64"/>
        <v>0</v>
      </c>
      <c r="V60" s="441">
        <f t="shared" si="65"/>
        <v>0</v>
      </c>
      <c r="W60" s="441">
        <f t="shared" si="66"/>
        <v>0</v>
      </c>
      <c r="X60" s="541"/>
      <c r="Y60" s="317"/>
      <c r="Z60" s="537"/>
      <c r="AA60" s="531"/>
      <c r="AB60" s="526"/>
      <c r="AC60" s="527"/>
      <c r="AD60" s="528"/>
      <c r="AE60" s="439">
        <f t="shared" si="67"/>
        <v>0</v>
      </c>
      <c r="AF60" s="539"/>
      <c r="AG60" s="440">
        <f t="shared" si="68"/>
        <v>0</v>
      </c>
      <c r="AH60" s="441">
        <f t="shared" si="69"/>
        <v>0</v>
      </c>
      <c r="AI60" s="441">
        <f t="shared" si="70"/>
        <v>0</v>
      </c>
      <c r="AJ60" s="541"/>
      <c r="AK60" s="317"/>
      <c r="AL60" s="537"/>
      <c r="AM60" s="531"/>
      <c r="AN60" s="526"/>
      <c r="AO60" s="527"/>
      <c r="AP60" s="528"/>
      <c r="AQ60" s="439">
        <f t="shared" si="71"/>
        <v>0</v>
      </c>
      <c r="AR60" s="539"/>
      <c r="AS60" s="440">
        <f t="shared" si="72"/>
        <v>0</v>
      </c>
      <c r="AT60" s="441">
        <f t="shared" si="73"/>
        <v>0</v>
      </c>
      <c r="AU60" s="441">
        <f t="shared" si="74"/>
        <v>0</v>
      </c>
      <c r="AV60" s="541"/>
      <c r="AW60" s="317"/>
      <c r="AX60" s="537"/>
      <c r="AY60" s="531"/>
      <c r="AZ60" s="526"/>
      <c r="BA60" s="527"/>
      <c r="BB60" s="528"/>
      <c r="BC60" s="439">
        <f t="shared" si="75"/>
        <v>0</v>
      </c>
      <c r="BD60" s="539"/>
      <c r="BE60" s="440">
        <f t="shared" si="76"/>
        <v>0</v>
      </c>
      <c r="BF60" s="441">
        <f t="shared" si="77"/>
        <v>0</v>
      </c>
      <c r="BG60" s="441">
        <f t="shared" si="78"/>
        <v>0</v>
      </c>
      <c r="BH60" s="541"/>
    </row>
    <row r="61" spans="1:60" s="308" customFormat="1">
      <c r="A61" s="420"/>
      <c r="B61" s="537"/>
      <c r="C61" s="531"/>
      <c r="D61" s="526"/>
      <c r="E61" s="527"/>
      <c r="F61" s="528"/>
      <c r="G61" s="439">
        <f t="shared" si="59"/>
        <v>0</v>
      </c>
      <c r="H61" s="539"/>
      <c r="I61" s="440">
        <f t="shared" si="60"/>
        <v>0</v>
      </c>
      <c r="J61" s="441">
        <f t="shared" si="61"/>
        <v>0</v>
      </c>
      <c r="K61" s="441">
        <f t="shared" si="62"/>
        <v>0</v>
      </c>
      <c r="L61" s="541"/>
      <c r="M61" s="317"/>
      <c r="N61" s="537"/>
      <c r="O61" s="531"/>
      <c r="P61" s="526"/>
      <c r="Q61" s="527"/>
      <c r="R61" s="528"/>
      <c r="S61" s="439">
        <f t="shared" si="63"/>
        <v>0</v>
      </c>
      <c r="T61" s="539"/>
      <c r="U61" s="440">
        <f t="shared" si="64"/>
        <v>0</v>
      </c>
      <c r="V61" s="441">
        <f t="shared" si="65"/>
        <v>0</v>
      </c>
      <c r="W61" s="441">
        <f t="shared" si="66"/>
        <v>0</v>
      </c>
      <c r="X61" s="541"/>
      <c r="Y61" s="317"/>
      <c r="Z61" s="537"/>
      <c r="AA61" s="531"/>
      <c r="AB61" s="526"/>
      <c r="AC61" s="527"/>
      <c r="AD61" s="528"/>
      <c r="AE61" s="439">
        <f t="shared" si="67"/>
        <v>0</v>
      </c>
      <c r="AF61" s="539"/>
      <c r="AG61" s="440">
        <f t="shared" si="68"/>
        <v>0</v>
      </c>
      <c r="AH61" s="441">
        <f t="shared" si="69"/>
        <v>0</v>
      </c>
      <c r="AI61" s="441">
        <f t="shared" si="70"/>
        <v>0</v>
      </c>
      <c r="AJ61" s="541"/>
      <c r="AK61" s="317"/>
      <c r="AL61" s="537"/>
      <c r="AM61" s="531"/>
      <c r="AN61" s="526"/>
      <c r="AO61" s="527"/>
      <c r="AP61" s="528"/>
      <c r="AQ61" s="439">
        <f t="shared" si="71"/>
        <v>0</v>
      </c>
      <c r="AR61" s="539"/>
      <c r="AS61" s="440">
        <f t="shared" si="72"/>
        <v>0</v>
      </c>
      <c r="AT61" s="441">
        <f t="shared" si="73"/>
        <v>0</v>
      </c>
      <c r="AU61" s="441">
        <f t="shared" si="74"/>
        <v>0</v>
      </c>
      <c r="AV61" s="541"/>
      <c r="AW61" s="317"/>
      <c r="AX61" s="537"/>
      <c r="AY61" s="531"/>
      <c r="AZ61" s="526"/>
      <c r="BA61" s="527"/>
      <c r="BB61" s="528"/>
      <c r="BC61" s="439">
        <f t="shared" si="75"/>
        <v>0</v>
      </c>
      <c r="BD61" s="539"/>
      <c r="BE61" s="440">
        <f t="shared" si="76"/>
        <v>0</v>
      </c>
      <c r="BF61" s="441">
        <f t="shared" si="77"/>
        <v>0</v>
      </c>
      <c r="BG61" s="441">
        <f t="shared" si="78"/>
        <v>0</v>
      </c>
      <c r="BH61" s="541"/>
    </row>
    <row r="62" spans="1:60" s="308" customFormat="1">
      <c r="A62" s="420"/>
      <c r="B62" s="537"/>
      <c r="C62" s="531"/>
      <c r="D62" s="526"/>
      <c r="E62" s="527"/>
      <c r="F62" s="528"/>
      <c r="G62" s="439">
        <f t="shared" si="59"/>
        <v>0</v>
      </c>
      <c r="H62" s="539"/>
      <c r="I62" s="440">
        <f t="shared" si="60"/>
        <v>0</v>
      </c>
      <c r="J62" s="441">
        <f t="shared" si="61"/>
        <v>0</v>
      </c>
      <c r="K62" s="441">
        <f t="shared" si="62"/>
        <v>0</v>
      </c>
      <c r="L62" s="541"/>
      <c r="M62" s="317"/>
      <c r="N62" s="537"/>
      <c r="O62" s="531"/>
      <c r="P62" s="526"/>
      <c r="Q62" s="527"/>
      <c r="R62" s="528"/>
      <c r="S62" s="439">
        <f t="shared" si="63"/>
        <v>0</v>
      </c>
      <c r="T62" s="539"/>
      <c r="U62" s="440">
        <f t="shared" si="64"/>
        <v>0</v>
      </c>
      <c r="V62" s="441">
        <f t="shared" si="65"/>
        <v>0</v>
      </c>
      <c r="W62" s="441">
        <f t="shared" si="66"/>
        <v>0</v>
      </c>
      <c r="X62" s="541"/>
      <c r="Y62" s="317"/>
      <c r="Z62" s="537"/>
      <c r="AA62" s="531"/>
      <c r="AB62" s="526"/>
      <c r="AC62" s="527"/>
      <c r="AD62" s="528"/>
      <c r="AE62" s="439">
        <f t="shared" si="67"/>
        <v>0</v>
      </c>
      <c r="AF62" s="539"/>
      <c r="AG62" s="440">
        <f t="shared" si="68"/>
        <v>0</v>
      </c>
      <c r="AH62" s="441">
        <f t="shared" si="69"/>
        <v>0</v>
      </c>
      <c r="AI62" s="441">
        <f t="shared" si="70"/>
        <v>0</v>
      </c>
      <c r="AJ62" s="541"/>
      <c r="AK62" s="317"/>
      <c r="AL62" s="537"/>
      <c r="AM62" s="531"/>
      <c r="AN62" s="526"/>
      <c r="AO62" s="527"/>
      <c r="AP62" s="528"/>
      <c r="AQ62" s="439">
        <f t="shared" si="71"/>
        <v>0</v>
      </c>
      <c r="AR62" s="539"/>
      <c r="AS62" s="440">
        <f t="shared" si="72"/>
        <v>0</v>
      </c>
      <c r="AT62" s="441">
        <f t="shared" si="73"/>
        <v>0</v>
      </c>
      <c r="AU62" s="441">
        <f t="shared" si="74"/>
        <v>0</v>
      </c>
      <c r="AV62" s="541"/>
      <c r="AW62" s="317"/>
      <c r="AX62" s="537"/>
      <c r="AY62" s="531"/>
      <c r="AZ62" s="526"/>
      <c r="BA62" s="527"/>
      <c r="BB62" s="528"/>
      <c r="BC62" s="439">
        <f t="shared" si="75"/>
        <v>0</v>
      </c>
      <c r="BD62" s="539"/>
      <c r="BE62" s="440">
        <f t="shared" si="76"/>
        <v>0</v>
      </c>
      <c r="BF62" s="441">
        <f t="shared" si="77"/>
        <v>0</v>
      </c>
      <c r="BG62" s="441">
        <f t="shared" si="78"/>
        <v>0</v>
      </c>
      <c r="BH62" s="541"/>
    </row>
    <row r="63" spans="1:60" s="308" customFormat="1" ht="24.75" thickBot="1">
      <c r="A63" s="420"/>
      <c r="B63" s="538"/>
      <c r="C63" s="533"/>
      <c r="D63" s="534"/>
      <c r="E63" s="535"/>
      <c r="F63" s="536"/>
      <c r="G63" s="442">
        <f t="shared" si="59"/>
        <v>0</v>
      </c>
      <c r="H63" s="540"/>
      <c r="I63" s="443">
        <f t="shared" si="60"/>
        <v>0</v>
      </c>
      <c r="J63" s="444">
        <f t="shared" si="61"/>
        <v>0</v>
      </c>
      <c r="K63" s="444">
        <f t="shared" si="62"/>
        <v>0</v>
      </c>
      <c r="L63" s="542"/>
      <c r="M63" s="317"/>
      <c r="N63" s="538"/>
      <c r="O63" s="533"/>
      <c r="P63" s="534"/>
      <c r="Q63" s="535"/>
      <c r="R63" s="536"/>
      <c r="S63" s="442">
        <f t="shared" si="63"/>
        <v>0</v>
      </c>
      <c r="T63" s="540"/>
      <c r="U63" s="443">
        <f t="shared" si="64"/>
        <v>0</v>
      </c>
      <c r="V63" s="444">
        <f t="shared" si="65"/>
        <v>0</v>
      </c>
      <c r="W63" s="444">
        <f t="shared" si="66"/>
        <v>0</v>
      </c>
      <c r="X63" s="542"/>
      <c r="Y63" s="317"/>
      <c r="Z63" s="538"/>
      <c r="AA63" s="533"/>
      <c r="AB63" s="534"/>
      <c r="AC63" s="535"/>
      <c r="AD63" s="536"/>
      <c r="AE63" s="442">
        <f t="shared" si="67"/>
        <v>0</v>
      </c>
      <c r="AF63" s="540"/>
      <c r="AG63" s="443">
        <f t="shared" si="68"/>
        <v>0</v>
      </c>
      <c r="AH63" s="444">
        <f t="shared" si="69"/>
        <v>0</v>
      </c>
      <c r="AI63" s="444">
        <f t="shared" si="70"/>
        <v>0</v>
      </c>
      <c r="AJ63" s="542"/>
      <c r="AK63" s="317"/>
      <c r="AL63" s="538"/>
      <c r="AM63" s="533"/>
      <c r="AN63" s="534"/>
      <c r="AO63" s="535"/>
      <c r="AP63" s="536"/>
      <c r="AQ63" s="442">
        <f t="shared" si="71"/>
        <v>0</v>
      </c>
      <c r="AR63" s="540"/>
      <c r="AS63" s="443">
        <f t="shared" si="72"/>
        <v>0</v>
      </c>
      <c r="AT63" s="444">
        <f t="shared" si="73"/>
        <v>0</v>
      </c>
      <c r="AU63" s="444">
        <f t="shared" si="74"/>
        <v>0</v>
      </c>
      <c r="AV63" s="542"/>
      <c r="AW63" s="317"/>
      <c r="AX63" s="538"/>
      <c r="AY63" s="533"/>
      <c r="AZ63" s="534"/>
      <c r="BA63" s="535"/>
      <c r="BB63" s="536"/>
      <c r="BC63" s="442">
        <f t="shared" si="75"/>
        <v>0</v>
      </c>
      <c r="BD63" s="540"/>
      <c r="BE63" s="443">
        <f t="shared" si="76"/>
        <v>0</v>
      </c>
      <c r="BF63" s="444">
        <f t="shared" si="77"/>
        <v>0</v>
      </c>
      <c r="BG63" s="444">
        <f t="shared" si="78"/>
        <v>0</v>
      </c>
      <c r="BH63" s="542"/>
    </row>
    <row r="64" spans="1:60" s="308" customFormat="1" ht="25.5" thickTop="1" thickBot="1">
      <c r="A64" s="420"/>
      <c r="B64" s="1311" t="s">
        <v>852</v>
      </c>
      <c r="C64" s="1312"/>
      <c r="D64" s="1312"/>
      <c r="E64" s="1312"/>
      <c r="F64" s="445"/>
      <c r="G64" s="445">
        <f>SUM(G54:G63)</f>
        <v>0</v>
      </c>
      <c r="H64" s="446"/>
      <c r="I64" s="446">
        <f>SUM(I54:I63)</f>
        <v>0</v>
      </c>
      <c r="J64" s="447"/>
      <c r="K64" s="447">
        <f>SUM(K54:K63)</f>
        <v>0</v>
      </c>
      <c r="L64" s="449"/>
      <c r="M64" s="317"/>
      <c r="N64" s="1311" t="s">
        <v>852</v>
      </c>
      <c r="O64" s="1312"/>
      <c r="P64" s="1312"/>
      <c r="Q64" s="1312"/>
      <c r="R64" s="445"/>
      <c r="S64" s="445">
        <f>SUM(S54:S63)</f>
        <v>0</v>
      </c>
      <c r="T64" s="446"/>
      <c r="U64" s="446">
        <f>SUM(U54:U63)</f>
        <v>0</v>
      </c>
      <c r="V64" s="447"/>
      <c r="W64" s="447">
        <f>SUM(W54:W63)</f>
        <v>0</v>
      </c>
      <c r="X64" s="449"/>
      <c r="Y64" s="317"/>
      <c r="Z64" s="1311" t="s">
        <v>852</v>
      </c>
      <c r="AA64" s="1312"/>
      <c r="AB64" s="1312"/>
      <c r="AC64" s="1312"/>
      <c r="AD64" s="445"/>
      <c r="AE64" s="445">
        <f>SUM(AE54:AE63)</f>
        <v>0</v>
      </c>
      <c r="AF64" s="446"/>
      <c r="AG64" s="446">
        <f>SUM(AG54:AG63)</f>
        <v>0</v>
      </c>
      <c r="AH64" s="447"/>
      <c r="AI64" s="447">
        <f>SUM(AI54:AI63)</f>
        <v>0</v>
      </c>
      <c r="AJ64" s="449"/>
      <c r="AK64" s="317"/>
      <c r="AL64" s="1311" t="s">
        <v>852</v>
      </c>
      <c r="AM64" s="1312"/>
      <c r="AN64" s="1312"/>
      <c r="AO64" s="1312"/>
      <c r="AP64" s="445"/>
      <c r="AQ64" s="445">
        <f>SUM(AQ54:AQ63)</f>
        <v>0</v>
      </c>
      <c r="AR64" s="446"/>
      <c r="AS64" s="446">
        <f>SUM(AS54:AS63)</f>
        <v>0</v>
      </c>
      <c r="AT64" s="447"/>
      <c r="AU64" s="447">
        <f>SUM(AU54:AU63)</f>
        <v>0</v>
      </c>
      <c r="AV64" s="449"/>
      <c r="AW64" s="317"/>
      <c r="AX64" s="1311" t="s">
        <v>852</v>
      </c>
      <c r="AY64" s="1312"/>
      <c r="AZ64" s="1312"/>
      <c r="BA64" s="1312"/>
      <c r="BB64" s="445"/>
      <c r="BC64" s="445">
        <f>SUM(BC54:BC63)</f>
        <v>0</v>
      </c>
      <c r="BD64" s="446"/>
      <c r="BE64" s="446">
        <f>SUM(BE54:BE63)</f>
        <v>0</v>
      </c>
      <c r="BF64" s="447"/>
      <c r="BG64" s="447">
        <f>SUM(BG54:BG63)</f>
        <v>0</v>
      </c>
      <c r="BH64" s="449"/>
    </row>
    <row r="65" spans="1:60" s="308" customFormat="1">
      <c r="A65" s="420"/>
      <c r="B65" s="524"/>
      <c r="C65" s="531"/>
      <c r="D65" s="526"/>
      <c r="E65" s="527"/>
      <c r="F65" s="528"/>
      <c r="G65" s="439">
        <f t="shared" ref="G65:G74" si="79">INT(E65*F65)</f>
        <v>0</v>
      </c>
      <c r="H65" s="539"/>
      <c r="I65" s="440">
        <f t="shared" ref="I65:I74" si="80">INT(E65*H65)</f>
        <v>0</v>
      </c>
      <c r="J65" s="441">
        <f t="shared" ref="J65:J74" si="81">F65-H65</f>
        <v>0</v>
      </c>
      <c r="K65" s="441">
        <f t="shared" ref="K65:K74" si="82">G65-I65</f>
        <v>0</v>
      </c>
      <c r="L65" s="541"/>
      <c r="M65" s="317"/>
      <c r="N65" s="524"/>
      <c r="O65" s="531"/>
      <c r="P65" s="526"/>
      <c r="Q65" s="527"/>
      <c r="R65" s="528"/>
      <c r="S65" s="439">
        <f t="shared" ref="S65:S74" si="83">INT(Q65*R65)</f>
        <v>0</v>
      </c>
      <c r="T65" s="539"/>
      <c r="U65" s="440">
        <f t="shared" ref="U65:U74" si="84">INT(Q65*T65)</f>
        <v>0</v>
      </c>
      <c r="V65" s="441">
        <f t="shared" ref="V65:V74" si="85">R65-T65</f>
        <v>0</v>
      </c>
      <c r="W65" s="441">
        <f t="shared" ref="W65:W74" si="86">S65-U65</f>
        <v>0</v>
      </c>
      <c r="X65" s="541"/>
      <c r="Y65" s="317"/>
      <c r="Z65" s="524"/>
      <c r="AA65" s="531"/>
      <c r="AB65" s="526"/>
      <c r="AC65" s="527"/>
      <c r="AD65" s="528"/>
      <c r="AE65" s="439">
        <f t="shared" ref="AE65:AE74" si="87">INT(AC65*AD65)</f>
        <v>0</v>
      </c>
      <c r="AF65" s="539"/>
      <c r="AG65" s="440">
        <f t="shared" ref="AG65:AG74" si="88">INT(AC65*AF65)</f>
        <v>0</v>
      </c>
      <c r="AH65" s="441">
        <f t="shared" ref="AH65:AH74" si="89">AD65-AF65</f>
        <v>0</v>
      </c>
      <c r="AI65" s="441">
        <f t="shared" ref="AI65:AI74" si="90">AE65-AG65</f>
        <v>0</v>
      </c>
      <c r="AJ65" s="541"/>
      <c r="AK65" s="317"/>
      <c r="AL65" s="524"/>
      <c r="AM65" s="531"/>
      <c r="AN65" s="526"/>
      <c r="AO65" s="527"/>
      <c r="AP65" s="528"/>
      <c r="AQ65" s="439">
        <f t="shared" ref="AQ65:AQ74" si="91">INT(AO65*AP65)</f>
        <v>0</v>
      </c>
      <c r="AR65" s="539"/>
      <c r="AS65" s="440">
        <f t="shared" ref="AS65:AS74" si="92">INT(AO65*AR65)</f>
        <v>0</v>
      </c>
      <c r="AT65" s="441">
        <f t="shared" ref="AT65:AT74" si="93">AP65-AR65</f>
        <v>0</v>
      </c>
      <c r="AU65" s="441">
        <f t="shared" ref="AU65:AU74" si="94">AQ65-AS65</f>
        <v>0</v>
      </c>
      <c r="AV65" s="541"/>
      <c r="AW65" s="317"/>
      <c r="AX65" s="524"/>
      <c r="AY65" s="531"/>
      <c r="AZ65" s="526"/>
      <c r="BA65" s="527"/>
      <c r="BB65" s="528"/>
      <c r="BC65" s="439">
        <f t="shared" ref="BC65:BC74" si="95">INT(BA65*BB65)</f>
        <v>0</v>
      </c>
      <c r="BD65" s="539"/>
      <c r="BE65" s="440">
        <f t="shared" ref="BE65:BE74" si="96">INT(BA65*BD65)</f>
        <v>0</v>
      </c>
      <c r="BF65" s="441">
        <f t="shared" ref="BF65:BF74" si="97">BB65-BD65</f>
        <v>0</v>
      </c>
      <c r="BG65" s="441">
        <f t="shared" ref="BG65:BG74" si="98">BC65-BE65</f>
        <v>0</v>
      </c>
      <c r="BH65" s="541"/>
    </row>
    <row r="66" spans="1:60" s="308" customFormat="1">
      <c r="A66" s="420"/>
      <c r="B66" s="529"/>
      <c r="C66" s="530"/>
      <c r="D66" s="526"/>
      <c r="E66" s="527"/>
      <c r="F66" s="528"/>
      <c r="G66" s="439">
        <f t="shared" si="79"/>
        <v>0</v>
      </c>
      <c r="H66" s="539"/>
      <c r="I66" s="440">
        <f t="shared" si="80"/>
        <v>0</v>
      </c>
      <c r="J66" s="441">
        <f t="shared" si="81"/>
        <v>0</v>
      </c>
      <c r="K66" s="441">
        <f t="shared" si="82"/>
        <v>0</v>
      </c>
      <c r="L66" s="541"/>
      <c r="M66" s="317"/>
      <c r="N66" s="529"/>
      <c r="O66" s="530"/>
      <c r="P66" s="526"/>
      <c r="Q66" s="527"/>
      <c r="R66" s="528"/>
      <c r="S66" s="439">
        <f t="shared" si="83"/>
        <v>0</v>
      </c>
      <c r="T66" s="539"/>
      <c r="U66" s="440">
        <f t="shared" si="84"/>
        <v>0</v>
      </c>
      <c r="V66" s="441">
        <f t="shared" si="85"/>
        <v>0</v>
      </c>
      <c r="W66" s="441">
        <f t="shared" si="86"/>
        <v>0</v>
      </c>
      <c r="X66" s="541"/>
      <c r="Y66" s="317"/>
      <c r="Z66" s="529"/>
      <c r="AA66" s="530"/>
      <c r="AB66" s="526"/>
      <c r="AC66" s="527"/>
      <c r="AD66" s="528"/>
      <c r="AE66" s="439">
        <f t="shared" si="87"/>
        <v>0</v>
      </c>
      <c r="AF66" s="539"/>
      <c r="AG66" s="440">
        <f t="shared" si="88"/>
        <v>0</v>
      </c>
      <c r="AH66" s="441">
        <f t="shared" si="89"/>
        <v>0</v>
      </c>
      <c r="AI66" s="441">
        <f t="shared" si="90"/>
        <v>0</v>
      </c>
      <c r="AJ66" s="541"/>
      <c r="AK66" s="317"/>
      <c r="AL66" s="529"/>
      <c r="AM66" s="530"/>
      <c r="AN66" s="526"/>
      <c r="AO66" s="527"/>
      <c r="AP66" s="528"/>
      <c r="AQ66" s="439">
        <f t="shared" si="91"/>
        <v>0</v>
      </c>
      <c r="AR66" s="539"/>
      <c r="AS66" s="440">
        <f t="shared" si="92"/>
        <v>0</v>
      </c>
      <c r="AT66" s="441">
        <f t="shared" si="93"/>
        <v>0</v>
      </c>
      <c r="AU66" s="441">
        <f t="shared" si="94"/>
        <v>0</v>
      </c>
      <c r="AV66" s="541"/>
      <c r="AW66" s="317"/>
      <c r="AX66" s="529"/>
      <c r="AY66" s="530"/>
      <c r="AZ66" s="526"/>
      <c r="BA66" s="527"/>
      <c r="BB66" s="528"/>
      <c r="BC66" s="439">
        <f t="shared" si="95"/>
        <v>0</v>
      </c>
      <c r="BD66" s="539"/>
      <c r="BE66" s="440">
        <f t="shared" si="96"/>
        <v>0</v>
      </c>
      <c r="BF66" s="441">
        <f t="shared" si="97"/>
        <v>0</v>
      </c>
      <c r="BG66" s="441">
        <f t="shared" si="98"/>
        <v>0</v>
      </c>
      <c r="BH66" s="541"/>
    </row>
    <row r="67" spans="1:60" s="308" customFormat="1">
      <c r="A67" s="420"/>
      <c r="B67" s="529"/>
      <c r="C67" s="530"/>
      <c r="D67" s="526"/>
      <c r="E67" s="527"/>
      <c r="F67" s="528"/>
      <c r="G67" s="439">
        <f t="shared" si="79"/>
        <v>0</v>
      </c>
      <c r="H67" s="539"/>
      <c r="I67" s="440">
        <f t="shared" si="80"/>
        <v>0</v>
      </c>
      <c r="J67" s="441">
        <f t="shared" si="81"/>
        <v>0</v>
      </c>
      <c r="K67" s="441">
        <f t="shared" si="82"/>
        <v>0</v>
      </c>
      <c r="L67" s="541"/>
      <c r="M67" s="317"/>
      <c r="N67" s="529"/>
      <c r="O67" s="530"/>
      <c r="P67" s="526"/>
      <c r="Q67" s="527"/>
      <c r="R67" s="528"/>
      <c r="S67" s="439">
        <f t="shared" si="83"/>
        <v>0</v>
      </c>
      <c r="T67" s="539"/>
      <c r="U67" s="440">
        <f t="shared" si="84"/>
        <v>0</v>
      </c>
      <c r="V67" s="441">
        <f t="shared" si="85"/>
        <v>0</v>
      </c>
      <c r="W67" s="441">
        <f t="shared" si="86"/>
        <v>0</v>
      </c>
      <c r="X67" s="541"/>
      <c r="Y67" s="317"/>
      <c r="Z67" s="529"/>
      <c r="AA67" s="530"/>
      <c r="AB67" s="526"/>
      <c r="AC67" s="527"/>
      <c r="AD67" s="528"/>
      <c r="AE67" s="439">
        <f t="shared" si="87"/>
        <v>0</v>
      </c>
      <c r="AF67" s="539"/>
      <c r="AG67" s="440">
        <f t="shared" si="88"/>
        <v>0</v>
      </c>
      <c r="AH67" s="441">
        <f t="shared" si="89"/>
        <v>0</v>
      </c>
      <c r="AI67" s="441">
        <f t="shared" si="90"/>
        <v>0</v>
      </c>
      <c r="AJ67" s="541"/>
      <c r="AK67" s="317"/>
      <c r="AL67" s="529"/>
      <c r="AM67" s="530"/>
      <c r="AN67" s="526"/>
      <c r="AO67" s="527"/>
      <c r="AP67" s="528"/>
      <c r="AQ67" s="439">
        <f t="shared" si="91"/>
        <v>0</v>
      </c>
      <c r="AR67" s="539"/>
      <c r="AS67" s="440">
        <f t="shared" si="92"/>
        <v>0</v>
      </c>
      <c r="AT67" s="441">
        <f t="shared" si="93"/>
        <v>0</v>
      </c>
      <c r="AU67" s="441">
        <f t="shared" si="94"/>
        <v>0</v>
      </c>
      <c r="AV67" s="541"/>
      <c r="AW67" s="317"/>
      <c r="AX67" s="529"/>
      <c r="AY67" s="530"/>
      <c r="AZ67" s="526"/>
      <c r="BA67" s="527"/>
      <c r="BB67" s="528"/>
      <c r="BC67" s="439">
        <f t="shared" si="95"/>
        <v>0</v>
      </c>
      <c r="BD67" s="539"/>
      <c r="BE67" s="440">
        <f t="shared" si="96"/>
        <v>0</v>
      </c>
      <c r="BF67" s="441">
        <f t="shared" si="97"/>
        <v>0</v>
      </c>
      <c r="BG67" s="441">
        <f t="shared" si="98"/>
        <v>0</v>
      </c>
      <c r="BH67" s="541"/>
    </row>
    <row r="68" spans="1:60" s="308" customFormat="1">
      <c r="A68" s="420"/>
      <c r="B68" s="529"/>
      <c r="C68" s="530"/>
      <c r="D68" s="526"/>
      <c r="E68" s="527"/>
      <c r="F68" s="528"/>
      <c r="G68" s="439">
        <f t="shared" si="79"/>
        <v>0</v>
      </c>
      <c r="H68" s="539"/>
      <c r="I68" s="440">
        <f t="shared" si="80"/>
        <v>0</v>
      </c>
      <c r="J68" s="441">
        <f t="shared" si="81"/>
        <v>0</v>
      </c>
      <c r="K68" s="441">
        <f t="shared" si="82"/>
        <v>0</v>
      </c>
      <c r="L68" s="541"/>
      <c r="M68" s="317"/>
      <c r="N68" s="529"/>
      <c r="O68" s="530"/>
      <c r="P68" s="526"/>
      <c r="Q68" s="527"/>
      <c r="R68" s="528"/>
      <c r="S68" s="439">
        <f t="shared" si="83"/>
        <v>0</v>
      </c>
      <c r="T68" s="539"/>
      <c r="U68" s="440">
        <f t="shared" si="84"/>
        <v>0</v>
      </c>
      <c r="V68" s="441">
        <f t="shared" si="85"/>
        <v>0</v>
      </c>
      <c r="W68" s="441">
        <f t="shared" si="86"/>
        <v>0</v>
      </c>
      <c r="X68" s="541"/>
      <c r="Y68" s="317"/>
      <c r="Z68" s="529"/>
      <c r="AA68" s="530"/>
      <c r="AB68" s="526"/>
      <c r="AC68" s="527"/>
      <c r="AD68" s="528"/>
      <c r="AE68" s="439">
        <f t="shared" si="87"/>
        <v>0</v>
      </c>
      <c r="AF68" s="539"/>
      <c r="AG68" s="440">
        <f t="shared" si="88"/>
        <v>0</v>
      </c>
      <c r="AH68" s="441">
        <f t="shared" si="89"/>
        <v>0</v>
      </c>
      <c r="AI68" s="441">
        <f t="shared" si="90"/>
        <v>0</v>
      </c>
      <c r="AJ68" s="541"/>
      <c r="AK68" s="317"/>
      <c r="AL68" s="529"/>
      <c r="AM68" s="530"/>
      <c r="AN68" s="526"/>
      <c r="AO68" s="527"/>
      <c r="AP68" s="528"/>
      <c r="AQ68" s="439">
        <f t="shared" si="91"/>
        <v>0</v>
      </c>
      <c r="AR68" s="539"/>
      <c r="AS68" s="440">
        <f t="shared" si="92"/>
        <v>0</v>
      </c>
      <c r="AT68" s="441">
        <f t="shared" si="93"/>
        <v>0</v>
      </c>
      <c r="AU68" s="441">
        <f t="shared" si="94"/>
        <v>0</v>
      </c>
      <c r="AV68" s="541"/>
      <c r="AW68" s="317"/>
      <c r="AX68" s="529"/>
      <c r="AY68" s="530"/>
      <c r="AZ68" s="526"/>
      <c r="BA68" s="527"/>
      <c r="BB68" s="528"/>
      <c r="BC68" s="439">
        <f t="shared" si="95"/>
        <v>0</v>
      </c>
      <c r="BD68" s="539"/>
      <c r="BE68" s="440">
        <f t="shared" si="96"/>
        <v>0</v>
      </c>
      <c r="BF68" s="441">
        <f t="shared" si="97"/>
        <v>0</v>
      </c>
      <c r="BG68" s="441">
        <f t="shared" si="98"/>
        <v>0</v>
      </c>
      <c r="BH68" s="541"/>
    </row>
    <row r="69" spans="1:60" s="308" customFormat="1">
      <c r="A69" s="420"/>
      <c r="B69" s="529"/>
      <c r="C69" s="530"/>
      <c r="D69" s="526"/>
      <c r="E69" s="527"/>
      <c r="F69" s="528"/>
      <c r="G69" s="439">
        <f t="shared" si="79"/>
        <v>0</v>
      </c>
      <c r="H69" s="539"/>
      <c r="I69" s="440">
        <f t="shared" si="80"/>
        <v>0</v>
      </c>
      <c r="J69" s="441">
        <f t="shared" si="81"/>
        <v>0</v>
      </c>
      <c r="K69" s="441">
        <f t="shared" si="82"/>
        <v>0</v>
      </c>
      <c r="L69" s="541"/>
      <c r="M69" s="317"/>
      <c r="N69" s="529"/>
      <c r="O69" s="530"/>
      <c r="P69" s="526"/>
      <c r="Q69" s="527"/>
      <c r="R69" s="528"/>
      <c r="S69" s="439">
        <f t="shared" si="83"/>
        <v>0</v>
      </c>
      <c r="T69" s="539"/>
      <c r="U69" s="440">
        <f t="shared" si="84"/>
        <v>0</v>
      </c>
      <c r="V69" s="441">
        <f t="shared" si="85"/>
        <v>0</v>
      </c>
      <c r="W69" s="441">
        <f t="shared" si="86"/>
        <v>0</v>
      </c>
      <c r="X69" s="541"/>
      <c r="Y69" s="317"/>
      <c r="Z69" s="529"/>
      <c r="AA69" s="530"/>
      <c r="AB69" s="526"/>
      <c r="AC69" s="527"/>
      <c r="AD69" s="528"/>
      <c r="AE69" s="439">
        <f t="shared" si="87"/>
        <v>0</v>
      </c>
      <c r="AF69" s="539"/>
      <c r="AG69" s="440">
        <f t="shared" si="88"/>
        <v>0</v>
      </c>
      <c r="AH69" s="441">
        <f t="shared" si="89"/>
        <v>0</v>
      </c>
      <c r="AI69" s="441">
        <f t="shared" si="90"/>
        <v>0</v>
      </c>
      <c r="AJ69" s="541"/>
      <c r="AK69" s="317"/>
      <c r="AL69" s="529"/>
      <c r="AM69" s="530"/>
      <c r="AN69" s="526"/>
      <c r="AO69" s="527"/>
      <c r="AP69" s="528"/>
      <c r="AQ69" s="439">
        <f t="shared" si="91"/>
        <v>0</v>
      </c>
      <c r="AR69" s="539"/>
      <c r="AS69" s="440">
        <f t="shared" si="92"/>
        <v>0</v>
      </c>
      <c r="AT69" s="441">
        <f t="shared" si="93"/>
        <v>0</v>
      </c>
      <c r="AU69" s="441">
        <f t="shared" si="94"/>
        <v>0</v>
      </c>
      <c r="AV69" s="541"/>
      <c r="AW69" s="317"/>
      <c r="AX69" s="529"/>
      <c r="AY69" s="530"/>
      <c r="AZ69" s="526"/>
      <c r="BA69" s="527"/>
      <c r="BB69" s="528"/>
      <c r="BC69" s="439">
        <f t="shared" si="95"/>
        <v>0</v>
      </c>
      <c r="BD69" s="539"/>
      <c r="BE69" s="440">
        <f t="shared" si="96"/>
        <v>0</v>
      </c>
      <c r="BF69" s="441">
        <f t="shared" si="97"/>
        <v>0</v>
      </c>
      <c r="BG69" s="441">
        <f t="shared" si="98"/>
        <v>0</v>
      </c>
      <c r="BH69" s="541"/>
    </row>
    <row r="70" spans="1:60" s="308" customFormat="1">
      <c r="A70" s="420"/>
      <c r="B70" s="529"/>
      <c r="C70" s="530"/>
      <c r="D70" s="526"/>
      <c r="E70" s="527"/>
      <c r="F70" s="528"/>
      <c r="G70" s="439">
        <f t="shared" si="79"/>
        <v>0</v>
      </c>
      <c r="H70" s="539"/>
      <c r="I70" s="440">
        <f t="shared" si="80"/>
        <v>0</v>
      </c>
      <c r="J70" s="441">
        <f t="shared" si="81"/>
        <v>0</v>
      </c>
      <c r="K70" s="441">
        <f t="shared" si="82"/>
        <v>0</v>
      </c>
      <c r="L70" s="541"/>
      <c r="M70" s="317"/>
      <c r="N70" s="529"/>
      <c r="O70" s="530"/>
      <c r="P70" s="526"/>
      <c r="Q70" s="527"/>
      <c r="R70" s="528"/>
      <c r="S70" s="439">
        <f t="shared" si="83"/>
        <v>0</v>
      </c>
      <c r="T70" s="539"/>
      <c r="U70" s="440">
        <f t="shared" si="84"/>
        <v>0</v>
      </c>
      <c r="V70" s="441">
        <f t="shared" si="85"/>
        <v>0</v>
      </c>
      <c r="W70" s="441">
        <f t="shared" si="86"/>
        <v>0</v>
      </c>
      <c r="X70" s="541"/>
      <c r="Y70" s="317"/>
      <c r="Z70" s="529"/>
      <c r="AA70" s="530"/>
      <c r="AB70" s="526"/>
      <c r="AC70" s="527"/>
      <c r="AD70" s="528"/>
      <c r="AE70" s="439">
        <f t="shared" si="87"/>
        <v>0</v>
      </c>
      <c r="AF70" s="539"/>
      <c r="AG70" s="440">
        <f t="shared" si="88"/>
        <v>0</v>
      </c>
      <c r="AH70" s="441">
        <f t="shared" si="89"/>
        <v>0</v>
      </c>
      <c r="AI70" s="441">
        <f t="shared" si="90"/>
        <v>0</v>
      </c>
      <c r="AJ70" s="541"/>
      <c r="AK70" s="317"/>
      <c r="AL70" s="529"/>
      <c r="AM70" s="530"/>
      <c r="AN70" s="526"/>
      <c r="AO70" s="527"/>
      <c r="AP70" s="528"/>
      <c r="AQ70" s="439">
        <f t="shared" si="91"/>
        <v>0</v>
      </c>
      <c r="AR70" s="539"/>
      <c r="AS70" s="440">
        <f t="shared" si="92"/>
        <v>0</v>
      </c>
      <c r="AT70" s="441">
        <f t="shared" si="93"/>
        <v>0</v>
      </c>
      <c r="AU70" s="441">
        <f t="shared" si="94"/>
        <v>0</v>
      </c>
      <c r="AV70" s="541"/>
      <c r="AW70" s="317"/>
      <c r="AX70" s="529"/>
      <c r="AY70" s="530"/>
      <c r="AZ70" s="526"/>
      <c r="BA70" s="527"/>
      <c r="BB70" s="528"/>
      <c r="BC70" s="439">
        <f t="shared" si="95"/>
        <v>0</v>
      </c>
      <c r="BD70" s="539"/>
      <c r="BE70" s="440">
        <f t="shared" si="96"/>
        <v>0</v>
      </c>
      <c r="BF70" s="441">
        <f t="shared" si="97"/>
        <v>0</v>
      </c>
      <c r="BG70" s="441">
        <f t="shared" si="98"/>
        <v>0</v>
      </c>
      <c r="BH70" s="541"/>
    </row>
    <row r="71" spans="1:60" s="308" customFormat="1">
      <c r="A71" s="420"/>
      <c r="B71" s="537"/>
      <c r="C71" s="531"/>
      <c r="D71" s="526"/>
      <c r="E71" s="527"/>
      <c r="F71" s="528"/>
      <c r="G71" s="439">
        <f t="shared" si="79"/>
        <v>0</v>
      </c>
      <c r="H71" s="539"/>
      <c r="I71" s="440">
        <f t="shared" si="80"/>
        <v>0</v>
      </c>
      <c r="J71" s="441">
        <f t="shared" si="81"/>
        <v>0</v>
      </c>
      <c r="K71" s="441">
        <f t="shared" si="82"/>
        <v>0</v>
      </c>
      <c r="L71" s="541"/>
      <c r="M71" s="317"/>
      <c r="N71" s="537"/>
      <c r="O71" s="531"/>
      <c r="P71" s="526"/>
      <c r="Q71" s="527"/>
      <c r="R71" s="528"/>
      <c r="S71" s="439">
        <f t="shared" si="83"/>
        <v>0</v>
      </c>
      <c r="T71" s="539"/>
      <c r="U71" s="440">
        <f t="shared" si="84"/>
        <v>0</v>
      </c>
      <c r="V71" s="441">
        <f t="shared" si="85"/>
        <v>0</v>
      </c>
      <c r="W71" s="441">
        <f t="shared" si="86"/>
        <v>0</v>
      </c>
      <c r="X71" s="541"/>
      <c r="Y71" s="317"/>
      <c r="Z71" s="537"/>
      <c r="AA71" s="531"/>
      <c r="AB71" s="526"/>
      <c r="AC71" s="527"/>
      <c r="AD71" s="528"/>
      <c r="AE71" s="439">
        <f t="shared" si="87"/>
        <v>0</v>
      </c>
      <c r="AF71" s="539"/>
      <c r="AG71" s="440">
        <f t="shared" si="88"/>
        <v>0</v>
      </c>
      <c r="AH71" s="441">
        <f t="shared" si="89"/>
        <v>0</v>
      </c>
      <c r="AI71" s="441">
        <f t="shared" si="90"/>
        <v>0</v>
      </c>
      <c r="AJ71" s="541"/>
      <c r="AK71" s="317"/>
      <c r="AL71" s="537"/>
      <c r="AM71" s="531"/>
      <c r="AN71" s="526"/>
      <c r="AO71" s="527"/>
      <c r="AP71" s="528"/>
      <c r="AQ71" s="439">
        <f t="shared" si="91"/>
        <v>0</v>
      </c>
      <c r="AR71" s="539"/>
      <c r="AS71" s="440">
        <f t="shared" si="92"/>
        <v>0</v>
      </c>
      <c r="AT71" s="441">
        <f t="shared" si="93"/>
        <v>0</v>
      </c>
      <c r="AU71" s="441">
        <f t="shared" si="94"/>
        <v>0</v>
      </c>
      <c r="AV71" s="541"/>
      <c r="AW71" s="317"/>
      <c r="AX71" s="537"/>
      <c r="AY71" s="531"/>
      <c r="AZ71" s="526"/>
      <c r="BA71" s="527"/>
      <c r="BB71" s="528"/>
      <c r="BC71" s="439">
        <f t="shared" si="95"/>
        <v>0</v>
      </c>
      <c r="BD71" s="539"/>
      <c r="BE71" s="440">
        <f t="shared" si="96"/>
        <v>0</v>
      </c>
      <c r="BF71" s="441">
        <f t="shared" si="97"/>
        <v>0</v>
      </c>
      <c r="BG71" s="441">
        <f t="shared" si="98"/>
        <v>0</v>
      </c>
      <c r="BH71" s="541"/>
    </row>
    <row r="72" spans="1:60" s="308" customFormat="1">
      <c r="A72" s="420"/>
      <c r="B72" s="537"/>
      <c r="C72" s="531"/>
      <c r="D72" s="526"/>
      <c r="E72" s="527"/>
      <c r="F72" s="528"/>
      <c r="G72" s="439">
        <f t="shared" si="79"/>
        <v>0</v>
      </c>
      <c r="H72" s="539"/>
      <c r="I72" s="440">
        <f t="shared" si="80"/>
        <v>0</v>
      </c>
      <c r="J72" s="441">
        <f t="shared" si="81"/>
        <v>0</v>
      </c>
      <c r="K72" s="441">
        <f t="shared" si="82"/>
        <v>0</v>
      </c>
      <c r="L72" s="541"/>
      <c r="M72" s="317"/>
      <c r="N72" s="537"/>
      <c r="O72" s="531"/>
      <c r="P72" s="526"/>
      <c r="Q72" s="527"/>
      <c r="R72" s="528"/>
      <c r="S72" s="439">
        <f t="shared" si="83"/>
        <v>0</v>
      </c>
      <c r="T72" s="539"/>
      <c r="U72" s="440">
        <f t="shared" si="84"/>
        <v>0</v>
      </c>
      <c r="V72" s="441">
        <f t="shared" si="85"/>
        <v>0</v>
      </c>
      <c r="W72" s="441">
        <f t="shared" si="86"/>
        <v>0</v>
      </c>
      <c r="X72" s="541"/>
      <c r="Y72" s="317"/>
      <c r="Z72" s="537"/>
      <c r="AA72" s="531"/>
      <c r="AB72" s="526"/>
      <c r="AC72" s="527"/>
      <c r="AD72" s="528"/>
      <c r="AE72" s="439">
        <f t="shared" si="87"/>
        <v>0</v>
      </c>
      <c r="AF72" s="539"/>
      <c r="AG72" s="440">
        <f t="shared" si="88"/>
        <v>0</v>
      </c>
      <c r="AH72" s="441">
        <f t="shared" si="89"/>
        <v>0</v>
      </c>
      <c r="AI72" s="441">
        <f t="shared" si="90"/>
        <v>0</v>
      </c>
      <c r="AJ72" s="541"/>
      <c r="AK72" s="317"/>
      <c r="AL72" s="537"/>
      <c r="AM72" s="531"/>
      <c r="AN72" s="526"/>
      <c r="AO72" s="527"/>
      <c r="AP72" s="528"/>
      <c r="AQ72" s="439">
        <f t="shared" si="91"/>
        <v>0</v>
      </c>
      <c r="AR72" s="539"/>
      <c r="AS72" s="440">
        <f t="shared" si="92"/>
        <v>0</v>
      </c>
      <c r="AT72" s="441">
        <f t="shared" si="93"/>
        <v>0</v>
      </c>
      <c r="AU72" s="441">
        <f t="shared" si="94"/>
        <v>0</v>
      </c>
      <c r="AV72" s="541"/>
      <c r="AW72" s="317"/>
      <c r="AX72" s="537"/>
      <c r="AY72" s="531"/>
      <c r="AZ72" s="526"/>
      <c r="BA72" s="527"/>
      <c r="BB72" s="528"/>
      <c r="BC72" s="439">
        <f t="shared" si="95"/>
        <v>0</v>
      </c>
      <c r="BD72" s="539"/>
      <c r="BE72" s="440">
        <f t="shared" si="96"/>
        <v>0</v>
      </c>
      <c r="BF72" s="441">
        <f t="shared" si="97"/>
        <v>0</v>
      </c>
      <c r="BG72" s="441">
        <f t="shared" si="98"/>
        <v>0</v>
      </c>
      <c r="BH72" s="541"/>
    </row>
    <row r="73" spans="1:60" s="308" customFormat="1">
      <c r="A73" s="420"/>
      <c r="B73" s="537"/>
      <c r="C73" s="531"/>
      <c r="D73" s="526"/>
      <c r="E73" s="527"/>
      <c r="F73" s="528"/>
      <c r="G73" s="439">
        <f t="shared" si="79"/>
        <v>0</v>
      </c>
      <c r="H73" s="539"/>
      <c r="I73" s="440">
        <f t="shared" si="80"/>
        <v>0</v>
      </c>
      <c r="J73" s="441">
        <f t="shared" si="81"/>
        <v>0</v>
      </c>
      <c r="K73" s="441">
        <f t="shared" si="82"/>
        <v>0</v>
      </c>
      <c r="L73" s="541"/>
      <c r="M73" s="317"/>
      <c r="N73" s="537"/>
      <c r="O73" s="531"/>
      <c r="P73" s="526"/>
      <c r="Q73" s="527"/>
      <c r="R73" s="528"/>
      <c r="S73" s="439">
        <f t="shared" si="83"/>
        <v>0</v>
      </c>
      <c r="T73" s="539"/>
      <c r="U73" s="440">
        <f t="shared" si="84"/>
        <v>0</v>
      </c>
      <c r="V73" s="441">
        <f t="shared" si="85"/>
        <v>0</v>
      </c>
      <c r="W73" s="441">
        <f t="shared" si="86"/>
        <v>0</v>
      </c>
      <c r="X73" s="541"/>
      <c r="Y73" s="317"/>
      <c r="Z73" s="537"/>
      <c r="AA73" s="531"/>
      <c r="AB73" s="526"/>
      <c r="AC73" s="527"/>
      <c r="AD73" s="528"/>
      <c r="AE73" s="439">
        <f t="shared" si="87"/>
        <v>0</v>
      </c>
      <c r="AF73" s="539"/>
      <c r="AG73" s="440">
        <f t="shared" si="88"/>
        <v>0</v>
      </c>
      <c r="AH73" s="441">
        <f t="shared" si="89"/>
        <v>0</v>
      </c>
      <c r="AI73" s="441">
        <f t="shared" si="90"/>
        <v>0</v>
      </c>
      <c r="AJ73" s="541"/>
      <c r="AK73" s="317"/>
      <c r="AL73" s="537"/>
      <c r="AM73" s="531"/>
      <c r="AN73" s="526"/>
      <c r="AO73" s="527"/>
      <c r="AP73" s="528"/>
      <c r="AQ73" s="439">
        <f t="shared" si="91"/>
        <v>0</v>
      </c>
      <c r="AR73" s="539"/>
      <c r="AS73" s="440">
        <f t="shared" si="92"/>
        <v>0</v>
      </c>
      <c r="AT73" s="441">
        <f t="shared" si="93"/>
        <v>0</v>
      </c>
      <c r="AU73" s="441">
        <f t="shared" si="94"/>
        <v>0</v>
      </c>
      <c r="AV73" s="541"/>
      <c r="AW73" s="317"/>
      <c r="AX73" s="537"/>
      <c r="AY73" s="531"/>
      <c r="AZ73" s="526"/>
      <c r="BA73" s="527"/>
      <c r="BB73" s="528"/>
      <c r="BC73" s="439">
        <f t="shared" si="95"/>
        <v>0</v>
      </c>
      <c r="BD73" s="539"/>
      <c r="BE73" s="440">
        <f t="shared" si="96"/>
        <v>0</v>
      </c>
      <c r="BF73" s="441">
        <f t="shared" si="97"/>
        <v>0</v>
      </c>
      <c r="BG73" s="441">
        <f t="shared" si="98"/>
        <v>0</v>
      </c>
      <c r="BH73" s="541"/>
    </row>
    <row r="74" spans="1:60" s="308" customFormat="1" ht="24.75" thickBot="1">
      <c r="A74" s="420"/>
      <c r="B74" s="538"/>
      <c r="C74" s="533"/>
      <c r="D74" s="534"/>
      <c r="E74" s="535"/>
      <c r="F74" s="536"/>
      <c r="G74" s="442">
        <f t="shared" si="79"/>
        <v>0</v>
      </c>
      <c r="H74" s="540"/>
      <c r="I74" s="443">
        <f t="shared" si="80"/>
        <v>0</v>
      </c>
      <c r="J74" s="444">
        <f t="shared" si="81"/>
        <v>0</v>
      </c>
      <c r="K74" s="444">
        <f t="shared" si="82"/>
        <v>0</v>
      </c>
      <c r="L74" s="542"/>
      <c r="M74" s="317"/>
      <c r="N74" s="538"/>
      <c r="O74" s="533"/>
      <c r="P74" s="534"/>
      <c r="Q74" s="535"/>
      <c r="R74" s="536"/>
      <c r="S74" s="442">
        <f t="shared" si="83"/>
        <v>0</v>
      </c>
      <c r="T74" s="540"/>
      <c r="U74" s="443">
        <f t="shared" si="84"/>
        <v>0</v>
      </c>
      <c r="V74" s="444">
        <f t="shared" si="85"/>
        <v>0</v>
      </c>
      <c r="W74" s="444">
        <f t="shared" si="86"/>
        <v>0</v>
      </c>
      <c r="X74" s="542"/>
      <c r="Y74" s="317"/>
      <c r="Z74" s="538"/>
      <c r="AA74" s="533"/>
      <c r="AB74" s="534"/>
      <c r="AC74" s="535"/>
      <c r="AD74" s="536"/>
      <c r="AE74" s="442">
        <f t="shared" si="87"/>
        <v>0</v>
      </c>
      <c r="AF74" s="540"/>
      <c r="AG74" s="443">
        <f t="shared" si="88"/>
        <v>0</v>
      </c>
      <c r="AH74" s="444">
        <f t="shared" si="89"/>
        <v>0</v>
      </c>
      <c r="AI74" s="444">
        <f t="shared" si="90"/>
        <v>0</v>
      </c>
      <c r="AJ74" s="542"/>
      <c r="AK74" s="317"/>
      <c r="AL74" s="538"/>
      <c r="AM74" s="533"/>
      <c r="AN74" s="534"/>
      <c r="AO74" s="535"/>
      <c r="AP74" s="536"/>
      <c r="AQ74" s="442">
        <f t="shared" si="91"/>
        <v>0</v>
      </c>
      <c r="AR74" s="540"/>
      <c r="AS74" s="443">
        <f t="shared" si="92"/>
        <v>0</v>
      </c>
      <c r="AT74" s="444">
        <f t="shared" si="93"/>
        <v>0</v>
      </c>
      <c r="AU74" s="444">
        <f t="shared" si="94"/>
        <v>0</v>
      </c>
      <c r="AV74" s="542"/>
      <c r="AW74" s="317"/>
      <c r="AX74" s="538"/>
      <c r="AY74" s="533"/>
      <c r="AZ74" s="534"/>
      <c r="BA74" s="535"/>
      <c r="BB74" s="536"/>
      <c r="BC74" s="442">
        <f t="shared" si="95"/>
        <v>0</v>
      </c>
      <c r="BD74" s="540"/>
      <c r="BE74" s="443">
        <f t="shared" si="96"/>
        <v>0</v>
      </c>
      <c r="BF74" s="444">
        <f t="shared" si="97"/>
        <v>0</v>
      </c>
      <c r="BG74" s="444">
        <f t="shared" si="98"/>
        <v>0</v>
      </c>
      <c r="BH74" s="542"/>
    </row>
    <row r="75" spans="1:60" s="308" customFormat="1" ht="25.5" thickTop="1" thickBot="1">
      <c r="A75" s="420"/>
      <c r="B75" s="1311" t="s">
        <v>853</v>
      </c>
      <c r="C75" s="1312"/>
      <c r="D75" s="1312"/>
      <c r="E75" s="1312"/>
      <c r="F75" s="445"/>
      <c r="G75" s="445">
        <f>SUM(G65:G74)</f>
        <v>0</v>
      </c>
      <c r="H75" s="446"/>
      <c r="I75" s="446">
        <f>SUM(I65:I74)</f>
        <v>0</v>
      </c>
      <c r="J75" s="447"/>
      <c r="K75" s="447">
        <f>SUM(K65:K74)</f>
        <v>0</v>
      </c>
      <c r="L75" s="449"/>
      <c r="M75" s="317"/>
      <c r="N75" s="1311" t="s">
        <v>853</v>
      </c>
      <c r="O75" s="1312"/>
      <c r="P75" s="1312"/>
      <c r="Q75" s="1312"/>
      <c r="R75" s="445"/>
      <c r="S75" s="445">
        <f>SUM(S65:S74)</f>
        <v>0</v>
      </c>
      <c r="T75" s="446"/>
      <c r="U75" s="446">
        <f>SUM(U65:U74)</f>
        <v>0</v>
      </c>
      <c r="V75" s="447"/>
      <c r="W75" s="447">
        <f>SUM(W65:W74)</f>
        <v>0</v>
      </c>
      <c r="X75" s="449"/>
      <c r="Y75" s="317"/>
      <c r="Z75" s="1311" t="s">
        <v>853</v>
      </c>
      <c r="AA75" s="1312"/>
      <c r="AB75" s="1312"/>
      <c r="AC75" s="1312"/>
      <c r="AD75" s="445"/>
      <c r="AE75" s="445">
        <f>SUM(AE65:AE74)</f>
        <v>0</v>
      </c>
      <c r="AF75" s="446"/>
      <c r="AG75" s="446">
        <f>SUM(AG65:AG74)</f>
        <v>0</v>
      </c>
      <c r="AH75" s="447"/>
      <c r="AI75" s="447">
        <f>SUM(AI65:AI74)</f>
        <v>0</v>
      </c>
      <c r="AJ75" s="449"/>
      <c r="AK75" s="317"/>
      <c r="AL75" s="1311" t="s">
        <v>853</v>
      </c>
      <c r="AM75" s="1312"/>
      <c r="AN75" s="1312"/>
      <c r="AO75" s="1312"/>
      <c r="AP75" s="445"/>
      <c r="AQ75" s="445">
        <f>SUM(AQ65:AQ74)</f>
        <v>0</v>
      </c>
      <c r="AR75" s="446"/>
      <c r="AS75" s="446">
        <f>SUM(AS65:AS74)</f>
        <v>0</v>
      </c>
      <c r="AT75" s="447"/>
      <c r="AU75" s="447">
        <f>SUM(AU65:AU74)</f>
        <v>0</v>
      </c>
      <c r="AV75" s="449"/>
      <c r="AW75" s="317"/>
      <c r="AX75" s="1311" t="s">
        <v>853</v>
      </c>
      <c r="AY75" s="1312"/>
      <c r="AZ75" s="1312"/>
      <c r="BA75" s="1312"/>
      <c r="BB75" s="445"/>
      <c r="BC75" s="445">
        <f>SUM(BC65:BC74)</f>
        <v>0</v>
      </c>
      <c r="BD75" s="446"/>
      <c r="BE75" s="446">
        <f>SUM(BE65:BE74)</f>
        <v>0</v>
      </c>
      <c r="BF75" s="447"/>
      <c r="BG75" s="447">
        <f>SUM(BG65:BG74)</f>
        <v>0</v>
      </c>
      <c r="BH75" s="449"/>
    </row>
    <row r="76" spans="1:60" ht="42.75" thickBot="1">
      <c r="A76" s="419"/>
      <c r="B76" s="1314" t="s">
        <v>561</v>
      </c>
      <c r="C76" s="1315"/>
      <c r="D76" s="1315"/>
      <c r="E76" s="1315"/>
      <c r="F76" s="450"/>
      <c r="G76" s="450">
        <f>SUM(G31,G42,G53,G64,G75)</f>
        <v>0</v>
      </c>
      <c r="H76" s="451"/>
      <c r="I76" s="451">
        <f>SUM(I31,I42,I53,I64,I75)</f>
        <v>0</v>
      </c>
      <c r="J76" s="452"/>
      <c r="K76" s="452">
        <f>SUM(K31,K42,K53,K64,K75)</f>
        <v>0</v>
      </c>
      <c r="L76" s="453"/>
      <c r="N76" s="1314" t="s">
        <v>561</v>
      </c>
      <c r="O76" s="1315"/>
      <c r="P76" s="1315"/>
      <c r="Q76" s="1315"/>
      <c r="R76" s="450"/>
      <c r="S76" s="450">
        <f>SUM(S31,S42,S53,S64,S75)</f>
        <v>0</v>
      </c>
      <c r="T76" s="451"/>
      <c r="U76" s="451">
        <f>SUM(U31,U42,U53,U64,U75)</f>
        <v>0</v>
      </c>
      <c r="V76" s="452"/>
      <c r="W76" s="452">
        <f>SUM(W31,W42,W53,W64,W75)</f>
        <v>0</v>
      </c>
      <c r="X76" s="453"/>
      <c r="Z76" s="1314" t="s">
        <v>561</v>
      </c>
      <c r="AA76" s="1315"/>
      <c r="AB76" s="1315"/>
      <c r="AC76" s="1315"/>
      <c r="AD76" s="450"/>
      <c r="AE76" s="450">
        <f>SUM(AE31,AE42,AE53,AE64,AE75)</f>
        <v>0</v>
      </c>
      <c r="AF76" s="451"/>
      <c r="AG76" s="451">
        <f>SUM(AG31,AG42,AG53,AG64,AG75)</f>
        <v>0</v>
      </c>
      <c r="AH76" s="452"/>
      <c r="AI76" s="452">
        <f>SUM(AI31,AI42,AI53,AI64,AI75)</f>
        <v>0</v>
      </c>
      <c r="AJ76" s="453"/>
      <c r="AL76" s="1314" t="s">
        <v>561</v>
      </c>
      <c r="AM76" s="1315"/>
      <c r="AN76" s="1315"/>
      <c r="AO76" s="1315"/>
      <c r="AP76" s="450"/>
      <c r="AQ76" s="450">
        <f>SUM(AQ31,AQ42,AQ53,AQ64,AQ75)</f>
        <v>0</v>
      </c>
      <c r="AR76" s="451"/>
      <c r="AS76" s="451">
        <f>SUM(AS31,AS42,AS53,AS64,AS75)</f>
        <v>0</v>
      </c>
      <c r="AT76" s="452"/>
      <c r="AU76" s="452">
        <f>SUM(AU31,AU42,AU53,AU64,AU75)</f>
        <v>0</v>
      </c>
      <c r="AV76" s="453"/>
      <c r="AX76" s="1314" t="s">
        <v>561</v>
      </c>
      <c r="AY76" s="1315"/>
      <c r="AZ76" s="1315"/>
      <c r="BA76" s="1315"/>
      <c r="BB76" s="450"/>
      <c r="BC76" s="450">
        <f>SUM(BC31,BC42,BC53,BC64,BC75)</f>
        <v>0</v>
      </c>
      <c r="BD76" s="451"/>
      <c r="BE76" s="451">
        <f>SUM(BE31,BE42,BE53,BE64,BE75)</f>
        <v>0</v>
      </c>
      <c r="BF76" s="452"/>
      <c r="BG76" s="452">
        <f>SUM(BG31,BG42,BG53,BG64,BG75)</f>
        <v>0</v>
      </c>
      <c r="BH76" s="453"/>
    </row>
  </sheetData>
  <sheetProtection insertRows="0" deleteRows="0"/>
  <mergeCells count="88">
    <mergeCell ref="AJ13:AJ15"/>
    <mergeCell ref="AV13:AV15"/>
    <mergeCell ref="X13:X15"/>
    <mergeCell ref="L13:L15"/>
    <mergeCell ref="BH13:BH15"/>
    <mergeCell ref="O13:O15"/>
    <mergeCell ref="P13:P15"/>
    <mergeCell ref="Q13:W13"/>
    <mergeCell ref="Z13:Z15"/>
    <mergeCell ref="AA13:AA15"/>
    <mergeCell ref="Q14:Q15"/>
    <mergeCell ref="R14:S14"/>
    <mergeCell ref="T14:U14"/>
    <mergeCell ref="V14:W14"/>
    <mergeCell ref="AX76:BA76"/>
    <mergeCell ref="B76:E76"/>
    <mergeCell ref="N76:Q76"/>
    <mergeCell ref="Z76:AC76"/>
    <mergeCell ref="AL76:AO76"/>
    <mergeCell ref="AX12:BH12"/>
    <mergeCell ref="AX13:AX15"/>
    <mergeCell ref="AY13:AY15"/>
    <mergeCell ref="AZ13:AZ15"/>
    <mergeCell ref="BA13:BG13"/>
    <mergeCell ref="BA14:BA15"/>
    <mergeCell ref="BB14:BC14"/>
    <mergeCell ref="BD14:BE14"/>
    <mergeCell ref="BF14:BG14"/>
    <mergeCell ref="AX31:BA31"/>
    <mergeCell ref="AX42:BA42"/>
    <mergeCell ref="AX53:BA53"/>
    <mergeCell ref="B42:E42"/>
    <mergeCell ref="N42:Q42"/>
    <mergeCell ref="Z42:AC42"/>
    <mergeCell ref="AL42:AO42"/>
    <mergeCell ref="B53:E53"/>
    <mergeCell ref="N53:Q53"/>
    <mergeCell ref="Z53:AC53"/>
    <mergeCell ref="AL53:AO53"/>
    <mergeCell ref="B31:E31"/>
    <mergeCell ref="N31:Q31"/>
    <mergeCell ref="Z31:AC31"/>
    <mergeCell ref="AL31:AO31"/>
    <mergeCell ref="B13:B15"/>
    <mergeCell ref="C13:C15"/>
    <mergeCell ref="D13:D15"/>
    <mergeCell ref="E13:K13"/>
    <mergeCell ref="N13:N15"/>
    <mergeCell ref="E14:E15"/>
    <mergeCell ref="F14:G14"/>
    <mergeCell ref="H14:I14"/>
    <mergeCell ref="J14:K14"/>
    <mergeCell ref="C10:E10"/>
    <mergeCell ref="B12:L12"/>
    <mergeCell ref="N12:X12"/>
    <mergeCell ref="Z12:AJ12"/>
    <mergeCell ref="AL12:AV12"/>
    <mergeCell ref="B64:E64"/>
    <mergeCell ref="N64:Q64"/>
    <mergeCell ref="Z64:AC64"/>
    <mergeCell ref="AL64:AO64"/>
    <mergeCell ref="AX64:BA64"/>
    <mergeCell ref="B75:E75"/>
    <mergeCell ref="N75:Q75"/>
    <mergeCell ref="Z75:AC75"/>
    <mergeCell ref="AX75:BA75"/>
    <mergeCell ref="AL75:AO75"/>
    <mergeCell ref="AX6:BH6"/>
    <mergeCell ref="AL6:AV6"/>
    <mergeCell ref="AB13:AB15"/>
    <mergeCell ref="AO14:AO15"/>
    <mergeCell ref="AP14:AQ14"/>
    <mergeCell ref="AR14:AS14"/>
    <mergeCell ref="AT14:AU14"/>
    <mergeCell ref="AC13:AI13"/>
    <mergeCell ref="AL13:AL15"/>
    <mergeCell ref="AM13:AM15"/>
    <mergeCell ref="AN13:AN15"/>
    <mergeCell ref="AO13:AU13"/>
    <mergeCell ref="AC14:AC15"/>
    <mergeCell ref="AD14:AE14"/>
    <mergeCell ref="AF14:AG14"/>
    <mergeCell ref="AH14:AI14"/>
    <mergeCell ref="C8:E8"/>
    <mergeCell ref="C9:E9"/>
    <mergeCell ref="B6:L6"/>
    <mergeCell ref="N6:X6"/>
    <mergeCell ref="Z6:AJ6"/>
  </mergeCells>
  <phoneticPr fontId="7"/>
  <conditionalFormatting sqref="B15:D15">
    <cfRule type="containsBlanks" dxfId="12" priority="13">
      <formula>LEN(TRIM(B15))=0</formula>
    </cfRule>
  </conditionalFormatting>
  <conditionalFormatting sqref="E8:E9">
    <cfRule type="containsBlanks" dxfId="11" priority="12">
      <formula>LEN(TRIM(E8))=0</formula>
    </cfRule>
  </conditionalFormatting>
  <conditionalFormatting sqref="E8:E9">
    <cfRule type="expression" dxfId="10" priority="14">
      <formula>_xlfn.ISFORMULA(#REF!)=TRUE</formula>
    </cfRule>
  </conditionalFormatting>
  <conditionalFormatting sqref="Z15 AB15">
    <cfRule type="containsBlanks" dxfId="9" priority="11">
      <formula>LEN(TRIM(Z15))=0</formula>
    </cfRule>
  </conditionalFormatting>
  <conditionalFormatting sqref="O15">
    <cfRule type="containsBlanks" dxfId="8" priority="8">
      <formula>LEN(TRIM(O15))=0</formula>
    </cfRule>
  </conditionalFormatting>
  <conditionalFormatting sqref="N15">
    <cfRule type="containsBlanks" dxfId="7" priority="9">
      <formula>LEN(TRIM(N15))=0</formula>
    </cfRule>
  </conditionalFormatting>
  <conditionalFormatting sqref="P15">
    <cfRule type="containsBlanks" dxfId="6" priority="7">
      <formula>LEN(TRIM(P15))=0</formula>
    </cfRule>
  </conditionalFormatting>
  <conditionalFormatting sqref="AA15">
    <cfRule type="containsBlanks" dxfId="5" priority="6">
      <formula>LEN(TRIM(AA15))=0</formula>
    </cfRule>
  </conditionalFormatting>
  <conditionalFormatting sqref="AM15">
    <cfRule type="containsBlanks" dxfId="4" priority="3">
      <formula>LEN(TRIM(AM15))=0</formula>
    </cfRule>
  </conditionalFormatting>
  <conditionalFormatting sqref="AL15 AN15">
    <cfRule type="containsBlanks" dxfId="3" priority="4">
      <formula>LEN(TRIM(AL15))=0</formula>
    </cfRule>
  </conditionalFormatting>
  <conditionalFormatting sqref="AX15 AZ15">
    <cfRule type="containsBlanks" dxfId="2" priority="2">
      <formula>LEN(TRIM(AX15))=0</formula>
    </cfRule>
  </conditionalFormatting>
  <conditionalFormatting sqref="AY15">
    <cfRule type="containsBlanks" dxfId="1" priority="1">
      <formula>LEN(TRIM(AY15))=0</formula>
    </cfRule>
  </conditionalFormatting>
  <dataValidations count="3">
    <dataValidation imeMode="disabled" allowBlank="1" showInputMessage="1" showErrorMessage="1" sqref="Q32:U41 Q54:U63 AP76:AU76 Q43:U52 AP75 AD53 AT16:AU75 AD64 AC54:AG63 Q16:U30 AD76:AI76 AP53 BB75 AP64 AC16:AG30 AD75 R75 AC65:AG74 BB76:BG76 BF16:BG75 F53 R53 F64 AO54:AS63 F76:K76 V16:W75 AH16:AI75 AC43:AG52 R64 AO16:AS30 AO65:AS74 F75 E32:I41 E54:I63 E16:I30 Q65:U74 E65:I74 AO43:AS52 E43:I52 R76:W76 J16:K75 AC32:AG41 BA43:BE52 BB53 BB64 BA32:BE41 BA54:BE63 BA16:BE30 AO32:AS41 BA65:BE74" xr:uid="{351EB4EA-7380-4AA0-B7E0-2DB4DB786474}"/>
    <dataValidation imeMode="on" allowBlank="1" showInputMessage="1" showErrorMessage="1" sqref="AJ16:AJ76 AV16:AV76 X16:X76 L16:L76 BH16:BH76" xr:uid="{AE7E4274-B323-4150-A56F-3D99A5CE12B9}"/>
    <dataValidation type="list" allowBlank="1" showInputMessage="1" sqref="D16:D30 D32:D41 D43:D52 D54:D63 D65:D74 P16:P30 P32:P41 P43:P52 P54:P63 P65:P74 AB16:AB30 AB32:AB41 AB43:AB52 AB54:AB63 AB65:AB74 AN16:AN30 AN32:AN41 AN43:AN52 AN54:AN63 AN65:AN74 AZ16:AZ30 AZ32:AZ41 AZ43:AZ52 AZ54:AZ63 AZ65:AZ74" xr:uid="{7995E345-FDEB-48B5-B5F1-D4EEB311892B}">
      <formula1>"式,台,個,本,ｍ,面,ヶ所,㎡"</formula1>
    </dataValidation>
  </dataValidations>
  <printOptions horizontalCentered="1"/>
  <pageMargins left="0.59055118110236227" right="0.19685039370078741" top="0.35433070866141736" bottom="0.35433070866141736" header="0.31496062992125984" footer="0.11811023622047245"/>
  <pageSetup paperSize="9" scale="47" fitToHeight="0" orientation="portrait" r:id="rId1"/>
  <headerFooter scaleWithDoc="0">
    <oddFooter>&amp;R&amp;8&amp;K000000R2超高層ZEH-M</oddFooter>
  </headerFooter>
  <colBreaks count="4" manualBreakCount="4">
    <brk id="12" max="1048575" man="1"/>
    <brk id="24" max="1048575" man="1"/>
    <brk id="36" max="1048575" man="1"/>
    <brk id="48" max="1048575" man="1"/>
  </colBreaks>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1E833-E3D4-4454-BE5D-88A0DBD3F62F}">
  <sheetPr codeName="Sheet20"/>
  <dimension ref="A1:P30"/>
  <sheetViews>
    <sheetView showGridLines="0" view="pageBreakPreview" zoomScale="70" zoomScaleNormal="100" zoomScaleSheetLayoutView="70" workbookViewId="0">
      <selection activeCell="B6" sqref="B6:C6"/>
    </sheetView>
  </sheetViews>
  <sheetFormatPr defaultRowHeight="13.5"/>
  <cols>
    <col min="1" max="1" width="2.125" style="204" customWidth="1"/>
    <col min="2" max="2" width="29.375" style="204" customWidth="1"/>
    <col min="3" max="3" width="6.75" style="204" bestFit="1" customWidth="1"/>
    <col min="4" max="4" width="13.625" style="204" customWidth="1"/>
    <col min="5" max="5" width="6.625" style="204" customWidth="1"/>
    <col min="6" max="6" width="15.625" style="204" customWidth="1"/>
    <col min="7" max="7" width="6.625" style="204" customWidth="1"/>
    <col min="8" max="8" width="15.625" style="204" customWidth="1"/>
    <col min="9" max="9" width="6.625" style="204" customWidth="1"/>
    <col min="10" max="11" width="15.625" style="204" customWidth="1"/>
    <col min="12" max="16384" width="9" style="204"/>
  </cols>
  <sheetData>
    <row r="1" spans="1:16" s="207" customFormat="1" ht="24">
      <c r="A1" s="420"/>
      <c r="B1" s="377" t="s">
        <v>576</v>
      </c>
      <c r="C1" s="208"/>
      <c r="D1" s="208"/>
      <c r="G1" s="209"/>
      <c r="H1" s="210"/>
      <c r="I1" s="210"/>
      <c r="J1" s="211"/>
      <c r="K1" s="210"/>
      <c r="L1" s="211"/>
      <c r="M1" s="210"/>
      <c r="N1" s="211"/>
      <c r="O1" s="212"/>
      <c r="P1" s="209"/>
    </row>
    <row r="2" spans="1:16" s="206" customFormat="1" ht="24">
      <c r="A2" s="421"/>
      <c r="B2" s="377" t="s">
        <v>630</v>
      </c>
      <c r="C2" s="205"/>
      <c r="D2" s="205"/>
      <c r="E2" s="205"/>
      <c r="F2" s="205"/>
      <c r="G2" s="205"/>
      <c r="H2" s="205"/>
    </row>
    <row r="3" spans="1:16" s="207" customFormat="1" ht="24">
      <c r="A3" s="420"/>
      <c r="B3" s="377" t="s">
        <v>577</v>
      </c>
      <c r="C3" s="208"/>
      <c r="D3" s="208"/>
      <c r="G3" s="209"/>
      <c r="H3" s="210"/>
      <c r="I3" s="210"/>
      <c r="J3" s="211"/>
      <c r="K3" s="210"/>
      <c r="L3" s="211"/>
      <c r="M3" s="210"/>
      <c r="N3" s="211"/>
      <c r="O3" s="212"/>
      <c r="P3" s="209"/>
    </row>
    <row r="4" spans="1:16" ht="21">
      <c r="A4" s="104"/>
      <c r="B4" s="1289" t="s">
        <v>790</v>
      </c>
      <c r="C4" s="1289"/>
      <c r="D4" s="1289"/>
      <c r="E4" s="1289"/>
      <c r="F4" s="1289"/>
      <c r="G4" s="1289"/>
      <c r="H4" s="1289"/>
      <c r="I4" s="1289"/>
      <c r="J4" s="1289"/>
      <c r="K4" s="1289"/>
    </row>
    <row r="5" spans="1:16">
      <c r="A5" s="127"/>
    </row>
    <row r="6" spans="1:16" s="278" customFormat="1" ht="30.75">
      <c r="A6" s="102"/>
      <c r="B6" s="1341" t="s">
        <v>629</v>
      </c>
      <c r="C6" s="1341"/>
      <c r="L6" s="279"/>
      <c r="M6" s="279"/>
      <c r="N6" s="279"/>
      <c r="O6" s="279"/>
    </row>
    <row r="7" spans="1:16" s="278" customFormat="1" ht="18" thickBot="1"/>
    <row r="8" spans="1:16" s="280" customFormat="1" ht="17.25">
      <c r="B8" s="1326" t="s">
        <v>666</v>
      </c>
      <c r="C8" s="1329" t="s">
        <v>550</v>
      </c>
      <c r="D8" s="1332" t="s">
        <v>903</v>
      </c>
      <c r="E8" s="1333"/>
      <c r="F8" s="1333"/>
      <c r="G8" s="1333"/>
      <c r="H8" s="1333"/>
      <c r="I8" s="1333"/>
      <c r="J8" s="1334"/>
      <c r="K8" s="1342" t="s">
        <v>551</v>
      </c>
      <c r="L8" s="281"/>
    </row>
    <row r="9" spans="1:16" s="280" customFormat="1" ht="17.25">
      <c r="B9" s="1327"/>
      <c r="C9" s="1330"/>
      <c r="D9" s="1335" t="s">
        <v>552</v>
      </c>
      <c r="E9" s="1337" t="s">
        <v>553</v>
      </c>
      <c r="F9" s="1338"/>
      <c r="G9" s="1339" t="s">
        <v>554</v>
      </c>
      <c r="H9" s="1340"/>
      <c r="I9" s="1324" t="s">
        <v>555</v>
      </c>
      <c r="J9" s="1325"/>
      <c r="K9" s="1343"/>
      <c r="L9" s="281"/>
    </row>
    <row r="10" spans="1:16" s="280" customFormat="1" ht="18" thickBot="1">
      <c r="B10" s="1328"/>
      <c r="C10" s="1331"/>
      <c r="D10" s="1336"/>
      <c r="E10" s="277" t="s">
        <v>556</v>
      </c>
      <c r="F10" s="282" t="s">
        <v>557</v>
      </c>
      <c r="G10" s="276" t="s">
        <v>556</v>
      </c>
      <c r="H10" s="283" t="s">
        <v>557</v>
      </c>
      <c r="I10" s="168" t="s">
        <v>556</v>
      </c>
      <c r="J10" s="284" t="s">
        <v>557</v>
      </c>
      <c r="K10" s="1344"/>
    </row>
    <row r="11" spans="1:16" s="280" customFormat="1" ht="24">
      <c r="A11" s="420"/>
      <c r="B11" s="563"/>
      <c r="C11" s="564"/>
      <c r="D11" s="565"/>
      <c r="E11" s="566"/>
      <c r="F11" s="287">
        <f t="shared" ref="F11:F29" si="0">INT(D11*E11)</f>
        <v>0</v>
      </c>
      <c r="G11" s="575"/>
      <c r="H11" s="288">
        <f t="shared" ref="H11:H29" si="1">INT(D11*G11)</f>
        <v>0</v>
      </c>
      <c r="I11" s="289">
        <f t="shared" ref="I11:J29" si="2">E11-G11</f>
        <v>0</v>
      </c>
      <c r="J11" s="289">
        <f t="shared" si="2"/>
        <v>0</v>
      </c>
      <c r="K11" s="578"/>
      <c r="L11" s="285"/>
    </row>
    <row r="12" spans="1:16" s="280" customFormat="1" ht="24">
      <c r="A12" s="420"/>
      <c r="B12" s="563"/>
      <c r="C12" s="564"/>
      <c r="D12" s="565"/>
      <c r="E12" s="566"/>
      <c r="F12" s="287">
        <f t="shared" si="0"/>
        <v>0</v>
      </c>
      <c r="G12" s="575"/>
      <c r="H12" s="288">
        <f t="shared" si="1"/>
        <v>0</v>
      </c>
      <c r="I12" s="289">
        <f t="shared" si="2"/>
        <v>0</v>
      </c>
      <c r="J12" s="289">
        <f t="shared" si="2"/>
        <v>0</v>
      </c>
      <c r="K12" s="578"/>
      <c r="L12" s="285"/>
    </row>
    <row r="13" spans="1:16" s="280" customFormat="1" ht="24">
      <c r="A13" s="420"/>
      <c r="B13" s="563"/>
      <c r="C13" s="564"/>
      <c r="D13" s="565"/>
      <c r="E13" s="566"/>
      <c r="F13" s="287">
        <f t="shared" si="0"/>
        <v>0</v>
      </c>
      <c r="G13" s="575"/>
      <c r="H13" s="288">
        <f t="shared" si="1"/>
        <v>0</v>
      </c>
      <c r="I13" s="289">
        <f t="shared" si="2"/>
        <v>0</v>
      </c>
      <c r="J13" s="289">
        <f t="shared" si="2"/>
        <v>0</v>
      </c>
      <c r="K13" s="578"/>
      <c r="L13" s="285"/>
    </row>
    <row r="14" spans="1:16" s="280" customFormat="1" ht="24">
      <c r="A14" s="420"/>
      <c r="B14" s="563"/>
      <c r="C14" s="564"/>
      <c r="D14" s="565"/>
      <c r="E14" s="566"/>
      <c r="F14" s="287">
        <f t="shared" si="0"/>
        <v>0</v>
      </c>
      <c r="G14" s="575"/>
      <c r="H14" s="288">
        <f t="shared" si="1"/>
        <v>0</v>
      </c>
      <c r="I14" s="289">
        <f t="shared" si="2"/>
        <v>0</v>
      </c>
      <c r="J14" s="289">
        <f t="shared" si="2"/>
        <v>0</v>
      </c>
      <c r="K14" s="578"/>
      <c r="L14" s="285"/>
    </row>
    <row r="15" spans="1:16" s="280" customFormat="1" ht="24">
      <c r="A15" s="420"/>
      <c r="B15" s="563"/>
      <c r="C15" s="564"/>
      <c r="D15" s="565"/>
      <c r="E15" s="566"/>
      <c r="F15" s="287">
        <f t="shared" si="0"/>
        <v>0</v>
      </c>
      <c r="G15" s="575"/>
      <c r="H15" s="288">
        <f t="shared" si="1"/>
        <v>0</v>
      </c>
      <c r="I15" s="289">
        <f t="shared" si="2"/>
        <v>0</v>
      </c>
      <c r="J15" s="289">
        <f t="shared" si="2"/>
        <v>0</v>
      </c>
      <c r="K15" s="578"/>
      <c r="L15" s="285"/>
    </row>
    <row r="16" spans="1:16" s="280" customFormat="1" ht="24">
      <c r="A16" s="420"/>
      <c r="B16" s="563"/>
      <c r="C16" s="564"/>
      <c r="D16" s="565"/>
      <c r="E16" s="566"/>
      <c r="F16" s="287">
        <f t="shared" si="0"/>
        <v>0</v>
      </c>
      <c r="G16" s="575"/>
      <c r="H16" s="288">
        <f t="shared" si="1"/>
        <v>0</v>
      </c>
      <c r="I16" s="289">
        <f t="shared" si="2"/>
        <v>0</v>
      </c>
      <c r="J16" s="289">
        <f t="shared" si="2"/>
        <v>0</v>
      </c>
      <c r="K16" s="578"/>
      <c r="L16" s="285"/>
    </row>
    <row r="17" spans="1:12" s="280" customFormat="1" ht="24">
      <c r="A17" s="420"/>
      <c r="B17" s="563"/>
      <c r="C17" s="564"/>
      <c r="D17" s="565"/>
      <c r="E17" s="566"/>
      <c r="F17" s="287">
        <f t="shared" si="0"/>
        <v>0</v>
      </c>
      <c r="G17" s="575"/>
      <c r="H17" s="288">
        <f t="shared" si="1"/>
        <v>0</v>
      </c>
      <c r="I17" s="289">
        <f t="shared" si="2"/>
        <v>0</v>
      </c>
      <c r="J17" s="289">
        <f t="shared" si="2"/>
        <v>0</v>
      </c>
      <c r="K17" s="578"/>
      <c r="L17" s="285"/>
    </row>
    <row r="18" spans="1:12" s="280" customFormat="1" ht="24">
      <c r="A18" s="420"/>
      <c r="B18" s="563"/>
      <c r="C18" s="564"/>
      <c r="D18" s="565"/>
      <c r="E18" s="566"/>
      <c r="F18" s="287">
        <f t="shared" si="0"/>
        <v>0</v>
      </c>
      <c r="G18" s="575"/>
      <c r="H18" s="288">
        <f t="shared" si="1"/>
        <v>0</v>
      </c>
      <c r="I18" s="289">
        <f t="shared" si="2"/>
        <v>0</v>
      </c>
      <c r="J18" s="289">
        <f t="shared" si="2"/>
        <v>0</v>
      </c>
      <c r="K18" s="578"/>
      <c r="L18" s="285"/>
    </row>
    <row r="19" spans="1:12" s="280" customFormat="1" ht="24">
      <c r="A19" s="420"/>
      <c r="B19" s="563"/>
      <c r="C19" s="564"/>
      <c r="D19" s="565"/>
      <c r="E19" s="566"/>
      <c r="F19" s="287">
        <f t="shared" si="0"/>
        <v>0</v>
      </c>
      <c r="G19" s="575"/>
      <c r="H19" s="288">
        <f t="shared" si="1"/>
        <v>0</v>
      </c>
      <c r="I19" s="289">
        <f t="shared" si="2"/>
        <v>0</v>
      </c>
      <c r="J19" s="289">
        <f t="shared" si="2"/>
        <v>0</v>
      </c>
      <c r="K19" s="578"/>
      <c r="L19" s="285"/>
    </row>
    <row r="20" spans="1:12" s="280" customFormat="1" ht="24">
      <c r="A20" s="420"/>
      <c r="B20" s="563"/>
      <c r="C20" s="564"/>
      <c r="D20" s="565"/>
      <c r="E20" s="566"/>
      <c r="F20" s="287">
        <f t="shared" si="0"/>
        <v>0</v>
      </c>
      <c r="G20" s="575"/>
      <c r="H20" s="288">
        <f t="shared" si="1"/>
        <v>0</v>
      </c>
      <c r="I20" s="289">
        <f t="shared" si="2"/>
        <v>0</v>
      </c>
      <c r="J20" s="289">
        <f t="shared" si="2"/>
        <v>0</v>
      </c>
      <c r="K20" s="578"/>
      <c r="L20" s="285"/>
    </row>
    <row r="21" spans="1:12" s="280" customFormat="1" ht="24">
      <c r="A21" s="420"/>
      <c r="B21" s="563"/>
      <c r="C21" s="564"/>
      <c r="D21" s="565"/>
      <c r="E21" s="566"/>
      <c r="F21" s="287">
        <f t="shared" si="0"/>
        <v>0</v>
      </c>
      <c r="G21" s="575"/>
      <c r="H21" s="288">
        <f t="shared" si="1"/>
        <v>0</v>
      </c>
      <c r="I21" s="289">
        <f t="shared" si="2"/>
        <v>0</v>
      </c>
      <c r="J21" s="289">
        <f t="shared" si="2"/>
        <v>0</v>
      </c>
      <c r="K21" s="578"/>
      <c r="L21" s="285"/>
    </row>
    <row r="22" spans="1:12" s="280" customFormat="1" ht="24">
      <c r="A22" s="420"/>
      <c r="B22" s="563"/>
      <c r="C22" s="564"/>
      <c r="D22" s="565"/>
      <c r="E22" s="566"/>
      <c r="F22" s="287">
        <f t="shared" si="0"/>
        <v>0</v>
      </c>
      <c r="G22" s="575"/>
      <c r="H22" s="288">
        <f t="shared" si="1"/>
        <v>0</v>
      </c>
      <c r="I22" s="289">
        <f t="shared" si="2"/>
        <v>0</v>
      </c>
      <c r="J22" s="289">
        <f t="shared" si="2"/>
        <v>0</v>
      </c>
      <c r="K22" s="578"/>
      <c r="L22" s="285"/>
    </row>
    <row r="23" spans="1:12" s="280" customFormat="1" ht="24">
      <c r="A23" s="420"/>
      <c r="B23" s="563"/>
      <c r="C23" s="564"/>
      <c r="D23" s="565"/>
      <c r="E23" s="566"/>
      <c r="F23" s="287">
        <f t="shared" si="0"/>
        <v>0</v>
      </c>
      <c r="G23" s="575"/>
      <c r="H23" s="288">
        <f t="shared" si="1"/>
        <v>0</v>
      </c>
      <c r="I23" s="289">
        <f t="shared" si="2"/>
        <v>0</v>
      </c>
      <c r="J23" s="289">
        <f t="shared" si="2"/>
        <v>0</v>
      </c>
      <c r="K23" s="578"/>
      <c r="L23" s="285"/>
    </row>
    <row r="24" spans="1:12" s="280" customFormat="1" ht="24">
      <c r="A24" s="420"/>
      <c r="B24" s="563"/>
      <c r="C24" s="564"/>
      <c r="D24" s="565"/>
      <c r="E24" s="566"/>
      <c r="F24" s="287">
        <f t="shared" si="0"/>
        <v>0</v>
      </c>
      <c r="G24" s="575"/>
      <c r="H24" s="288">
        <f t="shared" si="1"/>
        <v>0</v>
      </c>
      <c r="I24" s="289">
        <f t="shared" si="2"/>
        <v>0</v>
      </c>
      <c r="J24" s="289">
        <f t="shared" si="2"/>
        <v>0</v>
      </c>
      <c r="K24" s="578"/>
      <c r="L24" s="285"/>
    </row>
    <row r="25" spans="1:12" s="280" customFormat="1" ht="24">
      <c r="A25" s="420"/>
      <c r="B25" s="563"/>
      <c r="C25" s="564"/>
      <c r="D25" s="565"/>
      <c r="E25" s="566"/>
      <c r="F25" s="287">
        <f t="shared" si="0"/>
        <v>0</v>
      </c>
      <c r="G25" s="575"/>
      <c r="H25" s="288">
        <f t="shared" si="1"/>
        <v>0</v>
      </c>
      <c r="I25" s="289">
        <f t="shared" si="2"/>
        <v>0</v>
      </c>
      <c r="J25" s="289">
        <f t="shared" si="2"/>
        <v>0</v>
      </c>
      <c r="K25" s="578"/>
      <c r="L25" s="285"/>
    </row>
    <row r="26" spans="1:12" s="280" customFormat="1" ht="24">
      <c r="A26" s="420"/>
      <c r="B26" s="563"/>
      <c r="C26" s="564"/>
      <c r="D26" s="565"/>
      <c r="E26" s="566"/>
      <c r="F26" s="287">
        <f t="shared" si="0"/>
        <v>0</v>
      </c>
      <c r="G26" s="575"/>
      <c r="H26" s="288">
        <f t="shared" si="1"/>
        <v>0</v>
      </c>
      <c r="I26" s="289">
        <f t="shared" si="2"/>
        <v>0</v>
      </c>
      <c r="J26" s="289">
        <f t="shared" si="2"/>
        <v>0</v>
      </c>
      <c r="K26" s="578"/>
      <c r="L26" s="285"/>
    </row>
    <row r="27" spans="1:12" s="280" customFormat="1" ht="24">
      <c r="A27" s="420"/>
      <c r="B27" s="563"/>
      <c r="C27" s="564"/>
      <c r="D27" s="565"/>
      <c r="E27" s="566"/>
      <c r="F27" s="287">
        <f t="shared" si="0"/>
        <v>0</v>
      </c>
      <c r="G27" s="575"/>
      <c r="H27" s="288">
        <f t="shared" si="1"/>
        <v>0</v>
      </c>
      <c r="I27" s="289">
        <f t="shared" si="2"/>
        <v>0</v>
      </c>
      <c r="J27" s="289">
        <f t="shared" si="2"/>
        <v>0</v>
      </c>
      <c r="K27" s="578"/>
      <c r="L27" s="285"/>
    </row>
    <row r="28" spans="1:12" s="280" customFormat="1" ht="24">
      <c r="A28" s="420"/>
      <c r="B28" s="567"/>
      <c r="C28" s="568"/>
      <c r="D28" s="569"/>
      <c r="E28" s="570"/>
      <c r="F28" s="413">
        <f t="shared" si="0"/>
        <v>0</v>
      </c>
      <c r="G28" s="576"/>
      <c r="H28" s="414">
        <f t="shared" si="1"/>
        <v>0</v>
      </c>
      <c r="I28" s="415">
        <f t="shared" si="2"/>
        <v>0</v>
      </c>
      <c r="J28" s="415">
        <f t="shared" si="2"/>
        <v>0</v>
      </c>
      <c r="K28" s="579"/>
      <c r="L28" s="285"/>
    </row>
    <row r="29" spans="1:12" s="280" customFormat="1" ht="24.75" thickBot="1">
      <c r="A29" s="420"/>
      <c r="B29" s="571"/>
      <c r="C29" s="572"/>
      <c r="D29" s="573"/>
      <c r="E29" s="574"/>
      <c r="F29" s="416">
        <f t="shared" si="0"/>
        <v>0</v>
      </c>
      <c r="G29" s="577"/>
      <c r="H29" s="417">
        <f t="shared" si="1"/>
        <v>0</v>
      </c>
      <c r="I29" s="418">
        <f t="shared" si="2"/>
        <v>0</v>
      </c>
      <c r="J29" s="418">
        <f t="shared" si="2"/>
        <v>0</v>
      </c>
      <c r="K29" s="580"/>
      <c r="L29" s="285"/>
    </row>
    <row r="30" spans="1:12" s="280" customFormat="1" ht="43.5" thickTop="1" thickBot="1">
      <c r="A30" s="419"/>
      <c r="B30" s="1322" t="s">
        <v>628</v>
      </c>
      <c r="C30" s="1323"/>
      <c r="D30" s="290"/>
      <c r="E30" s="290"/>
      <c r="F30" s="291">
        <f>SUM(F11:F29)</f>
        <v>0</v>
      </c>
      <c r="G30" s="290"/>
      <c r="H30" s="292">
        <f>SUM(H11:H29)</f>
        <v>0</v>
      </c>
      <c r="I30" s="290"/>
      <c r="J30" s="293">
        <f>SUM(J11:J29)</f>
        <v>0</v>
      </c>
      <c r="K30" s="286"/>
      <c r="L30" s="285"/>
    </row>
  </sheetData>
  <sheetProtection insertRows="0" deleteRows="0"/>
  <mergeCells count="11">
    <mergeCell ref="B30:C30"/>
    <mergeCell ref="I9:J9"/>
    <mergeCell ref="B4:K4"/>
    <mergeCell ref="B8:B10"/>
    <mergeCell ref="C8:C10"/>
    <mergeCell ref="D8:J8"/>
    <mergeCell ref="D9:D10"/>
    <mergeCell ref="E9:F9"/>
    <mergeCell ref="G9:H9"/>
    <mergeCell ref="B6:C6"/>
    <mergeCell ref="K8:K10"/>
  </mergeCells>
  <phoneticPr fontId="7"/>
  <conditionalFormatting sqref="A4:A6">
    <cfRule type="expression" dxfId="0" priority="1">
      <formula>_xlfn.ISFORMULA(A4)=TRUE</formula>
    </cfRule>
  </conditionalFormatting>
  <dataValidations count="4">
    <dataValidation type="list" allowBlank="1" showInputMessage="1" sqref="C11:C25" xr:uid="{FCACA6D6-8778-4B4A-B89D-7DF5D0C0DA2D}">
      <formula1>"式,人工,個,"</formula1>
    </dataValidation>
    <dataValidation type="list" allowBlank="1" showInputMessage="1" sqref="C26:C27" xr:uid="{487F9F50-E02A-4251-A4C2-896231D68914}">
      <formula1>"式,台,個,本,ｍ,面,ヶ所"</formula1>
    </dataValidation>
    <dataValidation imeMode="disabled" allowBlank="1" showInputMessage="1" showErrorMessage="1" sqref="D11:J30" xr:uid="{BE735A17-317B-4180-BF9C-00B89EFAF514}"/>
    <dataValidation imeMode="on" allowBlank="1" showInputMessage="1" showErrorMessage="1" sqref="K11:K30" xr:uid="{AC3E6B0B-1496-4C39-990E-C81F900A0892}"/>
  </dataValidations>
  <pageMargins left="0.59055118110236227" right="0.39370078740157483" top="0.59055118110236227" bottom="0.35433070866141736" header="0.31496062992125984" footer="0.11811023622047245"/>
  <pageSetup paperSize="9" scale="64" orientation="portrait" r:id="rId1"/>
  <headerFooter scaleWithDoc="0">
    <oddFooter>&amp;R&amp;8R2超高層ZEH-M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6167A-1009-457B-BE96-8FDF146F34A9}">
  <sheetPr codeName="Sheet2"/>
  <dimension ref="A1:G36"/>
  <sheetViews>
    <sheetView showGridLines="0" view="pageBreakPreview" zoomScale="70" zoomScaleNormal="70" zoomScaleSheetLayoutView="70" workbookViewId="0">
      <selection activeCell="B1" sqref="B1:G1"/>
    </sheetView>
  </sheetViews>
  <sheetFormatPr defaultRowHeight="40.5"/>
  <cols>
    <col min="1" max="1" width="2.625" style="13" customWidth="1"/>
    <col min="2" max="2" width="25.625" style="2" bestFit="1" customWidth="1"/>
    <col min="3" max="3" width="65.625" style="2" customWidth="1"/>
    <col min="4" max="6" width="9.125" style="11" customWidth="1"/>
    <col min="7" max="7" width="54.25" style="3" customWidth="1"/>
    <col min="8" max="8" width="2.625" style="2" customWidth="1"/>
    <col min="9" max="16384" width="9" style="2"/>
  </cols>
  <sheetData>
    <row r="1" spans="1:7">
      <c r="B1" s="745" t="s">
        <v>870</v>
      </c>
      <c r="C1" s="745"/>
      <c r="D1" s="745"/>
      <c r="E1" s="745"/>
      <c r="F1" s="745"/>
      <c r="G1" s="745"/>
    </row>
    <row r="2" spans="1:7" s="7" customFormat="1" ht="25.5">
      <c r="D2" s="14"/>
      <c r="E2" s="14"/>
      <c r="F2" s="14"/>
      <c r="G2" s="15"/>
    </row>
    <row r="3" spans="1:7" ht="44.25" customHeight="1">
      <c r="A3" s="27"/>
      <c r="B3" s="16" t="s">
        <v>245</v>
      </c>
      <c r="C3" s="17" t="s">
        <v>246</v>
      </c>
      <c r="D3" s="218" t="s">
        <v>247</v>
      </c>
      <c r="E3" s="218" t="s">
        <v>248</v>
      </c>
      <c r="F3" s="218" t="s">
        <v>633</v>
      </c>
      <c r="G3" s="18" t="s">
        <v>249</v>
      </c>
    </row>
    <row r="4" spans="1:7" ht="44.25" customHeight="1">
      <c r="A4" s="27"/>
      <c r="B4" s="619" t="s">
        <v>1054</v>
      </c>
      <c r="C4" s="620" t="s">
        <v>1055</v>
      </c>
      <c r="D4" s="11" t="s">
        <v>251</v>
      </c>
      <c r="E4" s="11" t="s">
        <v>252</v>
      </c>
      <c r="F4" s="219" t="s">
        <v>634</v>
      </c>
      <c r="G4" s="621"/>
    </row>
    <row r="5" spans="1:7">
      <c r="B5" s="746" t="s">
        <v>811</v>
      </c>
      <c r="C5" s="4" t="s">
        <v>250</v>
      </c>
      <c r="D5" s="19" t="s">
        <v>251</v>
      </c>
      <c r="E5" s="19" t="s">
        <v>252</v>
      </c>
      <c r="F5" s="219" t="s">
        <v>634</v>
      </c>
      <c r="G5" s="20"/>
    </row>
    <row r="6" spans="1:7">
      <c r="B6" s="746"/>
      <c r="C6" s="21" t="s">
        <v>253</v>
      </c>
      <c r="D6" s="19" t="s">
        <v>251</v>
      </c>
      <c r="E6" s="19" t="s">
        <v>252</v>
      </c>
      <c r="F6" s="219" t="s">
        <v>634</v>
      </c>
      <c r="G6" s="20"/>
    </row>
    <row r="7" spans="1:7">
      <c r="B7" s="746"/>
      <c r="C7" s="4" t="s">
        <v>254</v>
      </c>
      <c r="D7" s="19" t="s">
        <v>251</v>
      </c>
      <c r="E7" s="19" t="s">
        <v>252</v>
      </c>
      <c r="F7" s="219" t="s">
        <v>634</v>
      </c>
      <c r="G7" s="20"/>
    </row>
    <row r="8" spans="1:7">
      <c r="B8" s="746"/>
      <c r="C8" s="4" t="s">
        <v>255</v>
      </c>
      <c r="D8" s="19" t="s">
        <v>251</v>
      </c>
      <c r="E8" s="19" t="s">
        <v>256</v>
      </c>
      <c r="F8" s="219" t="s">
        <v>634</v>
      </c>
      <c r="G8" s="20" t="s">
        <v>822</v>
      </c>
    </row>
    <row r="9" spans="1:7">
      <c r="B9" s="22" t="s">
        <v>257</v>
      </c>
      <c r="C9" s="169" t="s">
        <v>258</v>
      </c>
      <c r="D9" s="19" t="s">
        <v>251</v>
      </c>
      <c r="E9" s="19" t="s">
        <v>252</v>
      </c>
      <c r="F9" s="219" t="s">
        <v>634</v>
      </c>
      <c r="G9" s="20" t="s">
        <v>259</v>
      </c>
    </row>
    <row r="10" spans="1:7">
      <c r="B10" s="746" t="s">
        <v>802</v>
      </c>
      <c r="C10" s="169" t="s">
        <v>260</v>
      </c>
      <c r="D10" s="19" t="s">
        <v>251</v>
      </c>
      <c r="E10" s="19" t="s">
        <v>252</v>
      </c>
      <c r="F10" s="219" t="s">
        <v>634</v>
      </c>
      <c r="G10" s="20"/>
    </row>
    <row r="11" spans="1:7">
      <c r="B11" s="746"/>
      <c r="C11" s="169" t="s">
        <v>261</v>
      </c>
      <c r="D11" s="19" t="s">
        <v>251</v>
      </c>
      <c r="E11" s="19" t="s">
        <v>252</v>
      </c>
      <c r="F11" s="219" t="s">
        <v>634</v>
      </c>
      <c r="G11" s="20" t="s">
        <v>262</v>
      </c>
    </row>
    <row r="12" spans="1:7">
      <c r="B12" s="746"/>
      <c r="C12" s="169" t="s">
        <v>263</v>
      </c>
      <c r="D12" s="19" t="s">
        <v>251</v>
      </c>
      <c r="E12" s="19" t="s">
        <v>252</v>
      </c>
      <c r="F12" s="219" t="s">
        <v>634</v>
      </c>
      <c r="G12" s="20" t="s">
        <v>262</v>
      </c>
    </row>
    <row r="13" spans="1:7">
      <c r="B13" s="746"/>
      <c r="C13" s="169" t="s">
        <v>667</v>
      </c>
      <c r="D13" s="19" t="s">
        <v>251</v>
      </c>
      <c r="E13" s="19" t="s">
        <v>252</v>
      </c>
      <c r="F13" s="219" t="s">
        <v>634</v>
      </c>
      <c r="G13" s="20"/>
    </row>
    <row r="14" spans="1:7">
      <c r="B14" s="746"/>
      <c r="C14" s="169" t="s">
        <v>715</v>
      </c>
      <c r="D14" s="19" t="s">
        <v>251</v>
      </c>
      <c r="E14" s="19" t="s">
        <v>574</v>
      </c>
      <c r="F14" s="219" t="s">
        <v>634</v>
      </c>
      <c r="G14" s="518" t="s">
        <v>262</v>
      </c>
    </row>
    <row r="15" spans="1:7">
      <c r="B15" s="746"/>
      <c r="C15" s="170" t="s">
        <v>716</v>
      </c>
      <c r="D15" s="19" t="s">
        <v>251</v>
      </c>
      <c r="E15" s="19" t="s">
        <v>252</v>
      </c>
      <c r="F15" s="219" t="s">
        <v>634</v>
      </c>
      <c r="G15" s="20"/>
    </row>
    <row r="16" spans="1:7">
      <c r="B16" s="746"/>
      <c r="C16" s="170" t="s">
        <v>826</v>
      </c>
      <c r="D16" s="19" t="s">
        <v>251</v>
      </c>
      <c r="E16" s="19" t="s">
        <v>252</v>
      </c>
      <c r="F16" s="219" t="s">
        <v>634</v>
      </c>
      <c r="G16" s="20"/>
    </row>
    <row r="17" spans="2:7">
      <c r="B17" s="746"/>
      <c r="C17" s="170" t="s">
        <v>717</v>
      </c>
      <c r="D17" s="19" t="s">
        <v>251</v>
      </c>
      <c r="E17" s="19" t="s">
        <v>575</v>
      </c>
      <c r="F17" s="219" t="s">
        <v>634</v>
      </c>
      <c r="G17" s="20"/>
    </row>
    <row r="18" spans="2:7">
      <c r="B18" s="746"/>
      <c r="C18" s="169" t="s">
        <v>718</v>
      </c>
      <c r="D18" s="19" t="s">
        <v>251</v>
      </c>
      <c r="E18" s="19" t="s">
        <v>631</v>
      </c>
      <c r="F18" s="219" t="s">
        <v>634</v>
      </c>
      <c r="G18" s="202"/>
    </row>
    <row r="19" spans="2:7">
      <c r="B19" s="746"/>
      <c r="C19" s="170" t="s">
        <v>719</v>
      </c>
      <c r="D19" s="19" t="s">
        <v>251</v>
      </c>
      <c r="E19" s="19" t="s">
        <v>574</v>
      </c>
      <c r="F19" s="219" t="s">
        <v>634</v>
      </c>
      <c r="G19" s="20"/>
    </row>
    <row r="20" spans="2:7">
      <c r="B20" s="746"/>
      <c r="C20" s="4" t="s">
        <v>720</v>
      </c>
      <c r="D20" s="19" t="s">
        <v>251</v>
      </c>
      <c r="E20" s="19" t="s">
        <v>252</v>
      </c>
      <c r="F20" s="219" t="s">
        <v>634</v>
      </c>
      <c r="G20" s="20"/>
    </row>
    <row r="21" spans="2:7">
      <c r="B21" s="746"/>
      <c r="C21" s="4" t="s">
        <v>265</v>
      </c>
      <c r="D21" s="19" t="s">
        <v>266</v>
      </c>
      <c r="E21" s="19" t="s">
        <v>264</v>
      </c>
      <c r="F21" s="219"/>
      <c r="G21" s="20" t="s">
        <v>1057</v>
      </c>
    </row>
    <row r="22" spans="2:7">
      <c r="B22" s="746"/>
      <c r="C22" s="4" t="s">
        <v>267</v>
      </c>
      <c r="D22" s="19" t="s">
        <v>268</v>
      </c>
      <c r="E22" s="19" t="s">
        <v>264</v>
      </c>
      <c r="F22" s="219"/>
      <c r="G22" s="20"/>
    </row>
    <row r="23" spans="2:7">
      <c r="B23" s="22" t="s">
        <v>803</v>
      </c>
      <c r="C23" s="4" t="s">
        <v>269</v>
      </c>
      <c r="D23" s="19" t="s">
        <v>266</v>
      </c>
      <c r="E23" s="19" t="s">
        <v>252</v>
      </c>
      <c r="F23" s="219"/>
      <c r="G23" s="20" t="s">
        <v>270</v>
      </c>
    </row>
    <row r="24" spans="2:7">
      <c r="B24" s="748" t="s">
        <v>804</v>
      </c>
      <c r="C24" s="4" t="s">
        <v>827</v>
      </c>
      <c r="D24" s="19" t="s">
        <v>266</v>
      </c>
      <c r="E24" s="19" t="s">
        <v>858</v>
      </c>
      <c r="F24" s="219"/>
      <c r="G24" s="478" t="s">
        <v>859</v>
      </c>
    </row>
    <row r="25" spans="2:7">
      <c r="B25" s="749"/>
      <c r="C25" s="4" t="s">
        <v>271</v>
      </c>
      <c r="D25" s="19" t="s">
        <v>266</v>
      </c>
      <c r="E25" s="19" t="s">
        <v>264</v>
      </c>
      <c r="F25" s="219"/>
      <c r="G25" s="20" t="s">
        <v>272</v>
      </c>
    </row>
    <row r="26" spans="2:7">
      <c r="B26" s="22" t="s">
        <v>805</v>
      </c>
      <c r="C26" s="4" t="s">
        <v>273</v>
      </c>
      <c r="D26" s="19" t="s">
        <v>266</v>
      </c>
      <c r="E26" s="19" t="s">
        <v>858</v>
      </c>
      <c r="F26" s="219"/>
      <c r="G26" s="20" t="s">
        <v>859</v>
      </c>
    </row>
    <row r="27" spans="2:7">
      <c r="B27" s="746" t="s">
        <v>806</v>
      </c>
      <c r="C27" s="4" t="s">
        <v>274</v>
      </c>
      <c r="D27" s="19" t="s">
        <v>268</v>
      </c>
      <c r="E27" s="19" t="s">
        <v>252</v>
      </c>
      <c r="F27" s="219"/>
      <c r="G27" s="747" t="s">
        <v>846</v>
      </c>
    </row>
    <row r="28" spans="2:7">
      <c r="B28" s="746"/>
      <c r="C28" s="4" t="s">
        <v>275</v>
      </c>
      <c r="D28" s="19" t="s">
        <v>268</v>
      </c>
      <c r="E28" s="19" t="s">
        <v>252</v>
      </c>
      <c r="F28" s="219"/>
      <c r="G28" s="747"/>
    </row>
    <row r="29" spans="2:7">
      <c r="B29" s="746"/>
      <c r="C29" s="4" t="s">
        <v>276</v>
      </c>
      <c r="D29" s="19" t="s">
        <v>268</v>
      </c>
      <c r="E29" s="19" t="s">
        <v>252</v>
      </c>
      <c r="F29" s="219"/>
      <c r="G29" s="747"/>
    </row>
    <row r="30" spans="2:7">
      <c r="B30" s="746"/>
      <c r="C30" s="4" t="s">
        <v>799</v>
      </c>
      <c r="D30" s="19" t="s">
        <v>268</v>
      </c>
      <c r="E30" s="19" t="s">
        <v>252</v>
      </c>
      <c r="F30" s="219"/>
      <c r="G30" s="747"/>
    </row>
    <row r="31" spans="2:7">
      <c r="B31" s="746"/>
      <c r="C31" s="4" t="s">
        <v>277</v>
      </c>
      <c r="D31" s="19" t="s">
        <v>268</v>
      </c>
      <c r="E31" s="19" t="s">
        <v>252</v>
      </c>
      <c r="F31" s="219"/>
      <c r="G31" s="747"/>
    </row>
    <row r="32" spans="2:7">
      <c r="B32" s="746"/>
      <c r="C32" s="4" t="s">
        <v>278</v>
      </c>
      <c r="D32" s="19" t="s">
        <v>268</v>
      </c>
      <c r="E32" s="19" t="s">
        <v>252</v>
      </c>
      <c r="F32" s="219"/>
      <c r="G32" s="747"/>
    </row>
    <row r="33" spans="2:7" ht="101.25">
      <c r="B33" s="22" t="s">
        <v>807</v>
      </c>
      <c r="C33" s="21" t="s">
        <v>801</v>
      </c>
      <c r="D33" s="19" t="s">
        <v>268</v>
      </c>
      <c r="E33" s="19" t="s">
        <v>252</v>
      </c>
      <c r="F33" s="219"/>
      <c r="G33" s="20" t="s">
        <v>828</v>
      </c>
    </row>
    <row r="34" spans="2:7" ht="60.75">
      <c r="B34" s="22" t="s">
        <v>808</v>
      </c>
      <c r="C34" s="4" t="s">
        <v>800</v>
      </c>
      <c r="D34" s="19" t="s">
        <v>266</v>
      </c>
      <c r="E34" s="19" t="s">
        <v>252</v>
      </c>
      <c r="F34" s="219"/>
      <c r="G34" s="20" t="s">
        <v>279</v>
      </c>
    </row>
    <row r="35" spans="2:7">
      <c r="B35" s="22" t="s">
        <v>809</v>
      </c>
      <c r="C35" s="4"/>
      <c r="D35" s="19" t="s">
        <v>268</v>
      </c>
      <c r="E35" s="19" t="s">
        <v>264</v>
      </c>
      <c r="F35" s="219"/>
      <c r="G35" s="20" t="s">
        <v>280</v>
      </c>
    </row>
    <row r="36" spans="2:7" ht="46.5" customHeight="1">
      <c r="B36" s="23" t="s">
        <v>810</v>
      </c>
      <c r="C36" s="24"/>
      <c r="D36" s="25"/>
      <c r="E36" s="25" t="s">
        <v>252</v>
      </c>
      <c r="F36" s="219"/>
      <c r="G36" s="26" t="s">
        <v>632</v>
      </c>
    </row>
  </sheetData>
  <sheetProtection algorithmName="SHA-512" hashValue="uxvTaNN6HMbjJBZyp827BaRi5TPPMxEMllLVQdje95eR9A+xHAF2cYoHsqHp6aiFq1zPEj8lGFj/xoBZtpSwuQ==" saltValue="jqzFvBiI9AIBiCUezT2d9w==" spinCount="100000" sheet="1" objects="1" scenarios="1" selectLockedCells="1"/>
  <mergeCells count="6">
    <mergeCell ref="B1:G1"/>
    <mergeCell ref="B5:B8"/>
    <mergeCell ref="B10:B22"/>
    <mergeCell ref="B27:B32"/>
    <mergeCell ref="G27:G32"/>
    <mergeCell ref="B24:B25"/>
  </mergeCells>
  <phoneticPr fontId="7"/>
  <conditionalFormatting sqref="B9:E10 C6:E8 B3:G3 B5:E5 G33:G36 B23 B27 B33:B36 C11:E36 G25:G27 G5:G23">
    <cfRule type="expression" dxfId="135" priority="9">
      <formula>$B$3&lt;&gt;""</formula>
    </cfRule>
  </conditionalFormatting>
  <conditionalFormatting sqref="E1:F3 E5:E36 E37:F1048576">
    <cfRule type="expression" dxfId="134" priority="8">
      <formula>$E1="必須"</formula>
    </cfRule>
  </conditionalFormatting>
  <conditionalFormatting sqref="G24">
    <cfRule type="expression" dxfId="133" priority="4">
      <formula>$B$3&lt;&gt;""</formula>
    </cfRule>
  </conditionalFormatting>
  <conditionalFormatting sqref="B4:C4 G4">
    <cfRule type="expression" dxfId="132" priority="3">
      <formula>$B$3&lt;&gt;""</formula>
    </cfRule>
  </conditionalFormatting>
  <conditionalFormatting sqref="D4:E4">
    <cfRule type="expression" dxfId="131" priority="2">
      <formula>$B$3&lt;&gt;""</formula>
    </cfRule>
  </conditionalFormatting>
  <conditionalFormatting sqref="E4">
    <cfRule type="expression" dxfId="130" priority="1">
      <formula>$E4="必須"</formula>
    </cfRule>
  </conditionalFormatting>
  <dataValidations count="1">
    <dataValidation imeMode="hiragana" allowBlank="1" showInputMessage="1" showErrorMessage="1" sqref="A1:XFD1048576" xr:uid="{1B25C0B2-71CC-487E-BB69-31C9319EE044}"/>
  </dataValidations>
  <printOptions horizontalCentered="1"/>
  <pageMargins left="0.51181102362204722" right="0.11811023622047245" top="0.35433070866141736" bottom="0.35433070866141736" header="0.31496062992125984" footer="0.11811023622047245"/>
  <pageSetup paperSize="9" scale="5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618CF-A6E6-4BA2-BE23-788F4793AA4E}">
  <sheetPr codeName="Sheet17"/>
  <dimension ref="A1:O59"/>
  <sheetViews>
    <sheetView showGridLines="0" view="pageBreakPreview" zoomScale="70" zoomScaleNormal="100" zoomScaleSheetLayoutView="70" workbookViewId="0">
      <selection activeCell="B5" sqref="B5:O59"/>
    </sheetView>
  </sheetViews>
  <sheetFormatPr defaultRowHeight="21"/>
  <cols>
    <col min="1" max="1" width="2.625" style="104" customWidth="1"/>
    <col min="2" max="16384" width="9" style="59"/>
  </cols>
  <sheetData>
    <row r="1" spans="2:15">
      <c r="B1" s="66" t="s">
        <v>341</v>
      </c>
    </row>
    <row r="2" spans="2:15">
      <c r="B2" s="66" t="s">
        <v>342</v>
      </c>
    </row>
    <row r="3" spans="2:15">
      <c r="B3" s="66" t="s">
        <v>343</v>
      </c>
    </row>
    <row r="4" spans="2:15">
      <c r="B4" s="101" t="s">
        <v>788</v>
      </c>
    </row>
    <row r="5" spans="2:15">
      <c r="B5" s="1345"/>
      <c r="C5" s="1345"/>
      <c r="D5" s="1345"/>
      <c r="E5" s="1345"/>
      <c r="F5" s="1345"/>
      <c r="G5" s="1345"/>
      <c r="H5" s="1345"/>
      <c r="I5" s="1345"/>
      <c r="J5" s="1345"/>
      <c r="K5" s="1345"/>
      <c r="L5" s="1345"/>
      <c r="M5" s="1345"/>
      <c r="N5" s="1345"/>
      <c r="O5" s="1345"/>
    </row>
    <row r="6" spans="2:15">
      <c r="B6" s="1345"/>
      <c r="C6" s="1345"/>
      <c r="D6" s="1345"/>
      <c r="E6" s="1345"/>
      <c r="F6" s="1345"/>
      <c r="G6" s="1345"/>
      <c r="H6" s="1345"/>
      <c r="I6" s="1345"/>
      <c r="J6" s="1345"/>
      <c r="K6" s="1345"/>
      <c r="L6" s="1345"/>
      <c r="M6" s="1345"/>
      <c r="N6" s="1345"/>
      <c r="O6" s="1345"/>
    </row>
    <row r="7" spans="2:15">
      <c r="B7" s="1345"/>
      <c r="C7" s="1345"/>
      <c r="D7" s="1345"/>
      <c r="E7" s="1345"/>
      <c r="F7" s="1345"/>
      <c r="G7" s="1345"/>
      <c r="H7" s="1345"/>
      <c r="I7" s="1345"/>
      <c r="J7" s="1345"/>
      <c r="K7" s="1345"/>
      <c r="L7" s="1345"/>
      <c r="M7" s="1345"/>
      <c r="N7" s="1345"/>
      <c r="O7" s="1345"/>
    </row>
    <row r="8" spans="2:15">
      <c r="B8" s="1345"/>
      <c r="C8" s="1345"/>
      <c r="D8" s="1345"/>
      <c r="E8" s="1345"/>
      <c r="F8" s="1345"/>
      <c r="G8" s="1345"/>
      <c r="H8" s="1345"/>
      <c r="I8" s="1345"/>
      <c r="J8" s="1345"/>
      <c r="K8" s="1345"/>
      <c r="L8" s="1345"/>
      <c r="M8" s="1345"/>
      <c r="N8" s="1345"/>
      <c r="O8" s="1345"/>
    </row>
    <row r="9" spans="2:15">
      <c r="B9" s="1345"/>
      <c r="C9" s="1345"/>
      <c r="D9" s="1345"/>
      <c r="E9" s="1345"/>
      <c r="F9" s="1345"/>
      <c r="G9" s="1345"/>
      <c r="H9" s="1345"/>
      <c r="I9" s="1345"/>
      <c r="J9" s="1345"/>
      <c r="K9" s="1345"/>
      <c r="L9" s="1345"/>
      <c r="M9" s="1345"/>
      <c r="N9" s="1345"/>
      <c r="O9" s="1345"/>
    </row>
    <row r="10" spans="2:15">
      <c r="B10" s="1345"/>
      <c r="C10" s="1345"/>
      <c r="D10" s="1345"/>
      <c r="E10" s="1345"/>
      <c r="F10" s="1345"/>
      <c r="G10" s="1345"/>
      <c r="H10" s="1345"/>
      <c r="I10" s="1345"/>
      <c r="J10" s="1345"/>
      <c r="K10" s="1345"/>
      <c r="L10" s="1345"/>
      <c r="M10" s="1345"/>
      <c r="N10" s="1345"/>
      <c r="O10" s="1345"/>
    </row>
    <row r="11" spans="2:15">
      <c r="B11" s="1345"/>
      <c r="C11" s="1345"/>
      <c r="D11" s="1345"/>
      <c r="E11" s="1345"/>
      <c r="F11" s="1345"/>
      <c r="G11" s="1345"/>
      <c r="H11" s="1345"/>
      <c r="I11" s="1345"/>
      <c r="J11" s="1345"/>
      <c r="K11" s="1345"/>
      <c r="L11" s="1345"/>
      <c r="M11" s="1345"/>
      <c r="N11" s="1345"/>
      <c r="O11" s="1345"/>
    </row>
    <row r="12" spans="2:15">
      <c r="B12" s="1345"/>
      <c r="C12" s="1345"/>
      <c r="D12" s="1345"/>
      <c r="E12" s="1345"/>
      <c r="F12" s="1345"/>
      <c r="G12" s="1345"/>
      <c r="H12" s="1345"/>
      <c r="I12" s="1345"/>
      <c r="J12" s="1345"/>
      <c r="K12" s="1345"/>
      <c r="L12" s="1345"/>
      <c r="M12" s="1345"/>
      <c r="N12" s="1345"/>
      <c r="O12" s="1345"/>
    </row>
    <row r="13" spans="2:15">
      <c r="B13" s="1345"/>
      <c r="C13" s="1345"/>
      <c r="D13" s="1345"/>
      <c r="E13" s="1345"/>
      <c r="F13" s="1345"/>
      <c r="G13" s="1345"/>
      <c r="H13" s="1345"/>
      <c r="I13" s="1345"/>
      <c r="J13" s="1345"/>
      <c r="K13" s="1345"/>
      <c r="L13" s="1345"/>
      <c r="M13" s="1345"/>
      <c r="N13" s="1345"/>
      <c r="O13" s="1345"/>
    </row>
    <row r="14" spans="2:15">
      <c r="B14" s="1345"/>
      <c r="C14" s="1345"/>
      <c r="D14" s="1345"/>
      <c r="E14" s="1345"/>
      <c r="F14" s="1345"/>
      <c r="G14" s="1345"/>
      <c r="H14" s="1345"/>
      <c r="I14" s="1345"/>
      <c r="J14" s="1345"/>
      <c r="K14" s="1345"/>
      <c r="L14" s="1345"/>
      <c r="M14" s="1345"/>
      <c r="N14" s="1345"/>
      <c r="O14" s="1345"/>
    </row>
    <row r="15" spans="2:15">
      <c r="B15" s="1345"/>
      <c r="C15" s="1345"/>
      <c r="D15" s="1345"/>
      <c r="E15" s="1345"/>
      <c r="F15" s="1345"/>
      <c r="G15" s="1345"/>
      <c r="H15" s="1345"/>
      <c r="I15" s="1345"/>
      <c r="J15" s="1345"/>
      <c r="K15" s="1345"/>
      <c r="L15" s="1345"/>
      <c r="M15" s="1345"/>
      <c r="N15" s="1345"/>
      <c r="O15" s="1345"/>
    </row>
    <row r="16" spans="2:15">
      <c r="B16" s="1345"/>
      <c r="C16" s="1345"/>
      <c r="D16" s="1345"/>
      <c r="E16" s="1345"/>
      <c r="F16" s="1345"/>
      <c r="G16" s="1345"/>
      <c r="H16" s="1345"/>
      <c r="I16" s="1345"/>
      <c r="J16" s="1345"/>
      <c r="K16" s="1345"/>
      <c r="L16" s="1345"/>
      <c r="M16" s="1345"/>
      <c r="N16" s="1345"/>
      <c r="O16" s="1345"/>
    </row>
    <row r="17" spans="2:15">
      <c r="B17" s="1345"/>
      <c r="C17" s="1345"/>
      <c r="D17" s="1345"/>
      <c r="E17" s="1345"/>
      <c r="F17" s="1345"/>
      <c r="G17" s="1345"/>
      <c r="H17" s="1345"/>
      <c r="I17" s="1345"/>
      <c r="J17" s="1345"/>
      <c r="K17" s="1345"/>
      <c r="L17" s="1345"/>
      <c r="M17" s="1345"/>
      <c r="N17" s="1345"/>
      <c r="O17" s="1345"/>
    </row>
    <row r="18" spans="2:15">
      <c r="B18" s="1345"/>
      <c r="C18" s="1345"/>
      <c r="D18" s="1345"/>
      <c r="E18" s="1345"/>
      <c r="F18" s="1345"/>
      <c r="G18" s="1345"/>
      <c r="H18" s="1345"/>
      <c r="I18" s="1345"/>
      <c r="J18" s="1345"/>
      <c r="K18" s="1345"/>
      <c r="L18" s="1345"/>
      <c r="M18" s="1345"/>
      <c r="N18" s="1345"/>
      <c r="O18" s="1345"/>
    </row>
    <row r="19" spans="2:15">
      <c r="B19" s="1345"/>
      <c r="C19" s="1345"/>
      <c r="D19" s="1345"/>
      <c r="E19" s="1345"/>
      <c r="F19" s="1345"/>
      <c r="G19" s="1345"/>
      <c r="H19" s="1345"/>
      <c r="I19" s="1345"/>
      <c r="J19" s="1345"/>
      <c r="K19" s="1345"/>
      <c r="L19" s="1345"/>
      <c r="M19" s="1345"/>
      <c r="N19" s="1345"/>
      <c r="O19" s="1345"/>
    </row>
    <row r="20" spans="2:15">
      <c r="B20" s="1345"/>
      <c r="C20" s="1345"/>
      <c r="D20" s="1345"/>
      <c r="E20" s="1345"/>
      <c r="F20" s="1345"/>
      <c r="G20" s="1345"/>
      <c r="H20" s="1345"/>
      <c r="I20" s="1345"/>
      <c r="J20" s="1345"/>
      <c r="K20" s="1345"/>
      <c r="L20" s="1345"/>
      <c r="M20" s="1345"/>
      <c r="N20" s="1345"/>
      <c r="O20" s="1345"/>
    </row>
    <row r="21" spans="2:15">
      <c r="B21" s="1345"/>
      <c r="C21" s="1345"/>
      <c r="D21" s="1345"/>
      <c r="E21" s="1345"/>
      <c r="F21" s="1345"/>
      <c r="G21" s="1345"/>
      <c r="H21" s="1345"/>
      <c r="I21" s="1345"/>
      <c r="J21" s="1345"/>
      <c r="K21" s="1345"/>
      <c r="L21" s="1345"/>
      <c r="M21" s="1345"/>
      <c r="N21" s="1345"/>
      <c r="O21" s="1345"/>
    </row>
    <row r="22" spans="2:15">
      <c r="B22" s="1345"/>
      <c r="C22" s="1345"/>
      <c r="D22" s="1345"/>
      <c r="E22" s="1345"/>
      <c r="F22" s="1345"/>
      <c r="G22" s="1345"/>
      <c r="H22" s="1345"/>
      <c r="I22" s="1345"/>
      <c r="J22" s="1345"/>
      <c r="K22" s="1345"/>
      <c r="L22" s="1345"/>
      <c r="M22" s="1345"/>
      <c r="N22" s="1345"/>
      <c r="O22" s="1345"/>
    </row>
    <row r="23" spans="2:15">
      <c r="B23" s="1345"/>
      <c r="C23" s="1345"/>
      <c r="D23" s="1345"/>
      <c r="E23" s="1345"/>
      <c r="F23" s="1345"/>
      <c r="G23" s="1345"/>
      <c r="H23" s="1345"/>
      <c r="I23" s="1345"/>
      <c r="J23" s="1345"/>
      <c r="K23" s="1345"/>
      <c r="L23" s="1345"/>
      <c r="M23" s="1345"/>
      <c r="N23" s="1345"/>
      <c r="O23" s="1345"/>
    </row>
    <row r="24" spans="2:15">
      <c r="B24" s="1345"/>
      <c r="C24" s="1345"/>
      <c r="D24" s="1345"/>
      <c r="E24" s="1345"/>
      <c r="F24" s="1345"/>
      <c r="G24" s="1345"/>
      <c r="H24" s="1345"/>
      <c r="I24" s="1345"/>
      <c r="J24" s="1345"/>
      <c r="K24" s="1345"/>
      <c r="L24" s="1345"/>
      <c r="M24" s="1345"/>
      <c r="N24" s="1345"/>
      <c r="O24" s="1345"/>
    </row>
    <row r="25" spans="2:15">
      <c r="B25" s="1345"/>
      <c r="C25" s="1345"/>
      <c r="D25" s="1345"/>
      <c r="E25" s="1345"/>
      <c r="F25" s="1345"/>
      <c r="G25" s="1345"/>
      <c r="H25" s="1345"/>
      <c r="I25" s="1345"/>
      <c r="J25" s="1345"/>
      <c r="K25" s="1345"/>
      <c r="L25" s="1345"/>
      <c r="M25" s="1345"/>
      <c r="N25" s="1345"/>
      <c r="O25" s="1345"/>
    </row>
    <row r="26" spans="2:15">
      <c r="B26" s="1345"/>
      <c r="C26" s="1345"/>
      <c r="D26" s="1345"/>
      <c r="E26" s="1345"/>
      <c r="F26" s="1345"/>
      <c r="G26" s="1345"/>
      <c r="H26" s="1345"/>
      <c r="I26" s="1345"/>
      <c r="J26" s="1345"/>
      <c r="K26" s="1345"/>
      <c r="L26" s="1345"/>
      <c r="M26" s="1345"/>
      <c r="N26" s="1345"/>
      <c r="O26" s="1345"/>
    </row>
    <row r="27" spans="2:15">
      <c r="B27" s="1345"/>
      <c r="C27" s="1345"/>
      <c r="D27" s="1345"/>
      <c r="E27" s="1345"/>
      <c r="F27" s="1345"/>
      <c r="G27" s="1345"/>
      <c r="H27" s="1345"/>
      <c r="I27" s="1345"/>
      <c r="J27" s="1345"/>
      <c r="K27" s="1345"/>
      <c r="L27" s="1345"/>
      <c r="M27" s="1345"/>
      <c r="N27" s="1345"/>
      <c r="O27" s="1345"/>
    </row>
    <row r="28" spans="2:15">
      <c r="B28" s="1345"/>
      <c r="C28" s="1345"/>
      <c r="D28" s="1345"/>
      <c r="E28" s="1345"/>
      <c r="F28" s="1345"/>
      <c r="G28" s="1345"/>
      <c r="H28" s="1345"/>
      <c r="I28" s="1345"/>
      <c r="J28" s="1345"/>
      <c r="K28" s="1345"/>
      <c r="L28" s="1345"/>
      <c r="M28" s="1345"/>
      <c r="N28" s="1345"/>
      <c r="O28" s="1345"/>
    </row>
    <row r="29" spans="2:15">
      <c r="B29" s="1345"/>
      <c r="C29" s="1345"/>
      <c r="D29" s="1345"/>
      <c r="E29" s="1345"/>
      <c r="F29" s="1345"/>
      <c r="G29" s="1345"/>
      <c r="H29" s="1345"/>
      <c r="I29" s="1345"/>
      <c r="J29" s="1345"/>
      <c r="K29" s="1345"/>
      <c r="L29" s="1345"/>
      <c r="M29" s="1345"/>
      <c r="N29" s="1345"/>
      <c r="O29" s="1345"/>
    </row>
    <row r="30" spans="2:15">
      <c r="B30" s="1345"/>
      <c r="C30" s="1345"/>
      <c r="D30" s="1345"/>
      <c r="E30" s="1345"/>
      <c r="F30" s="1345"/>
      <c r="G30" s="1345"/>
      <c r="H30" s="1345"/>
      <c r="I30" s="1345"/>
      <c r="J30" s="1345"/>
      <c r="K30" s="1345"/>
      <c r="L30" s="1345"/>
      <c r="M30" s="1345"/>
      <c r="N30" s="1345"/>
      <c r="O30" s="1345"/>
    </row>
    <row r="31" spans="2:15">
      <c r="B31" s="1345"/>
      <c r="C31" s="1345"/>
      <c r="D31" s="1345"/>
      <c r="E31" s="1345"/>
      <c r="F31" s="1345"/>
      <c r="G31" s="1345"/>
      <c r="H31" s="1345"/>
      <c r="I31" s="1345"/>
      <c r="J31" s="1345"/>
      <c r="K31" s="1345"/>
      <c r="L31" s="1345"/>
      <c r="M31" s="1345"/>
      <c r="N31" s="1345"/>
      <c r="O31" s="1345"/>
    </row>
    <row r="32" spans="2:15">
      <c r="B32" s="1345"/>
      <c r="C32" s="1345"/>
      <c r="D32" s="1345"/>
      <c r="E32" s="1345"/>
      <c r="F32" s="1345"/>
      <c r="G32" s="1345"/>
      <c r="H32" s="1345"/>
      <c r="I32" s="1345"/>
      <c r="J32" s="1345"/>
      <c r="K32" s="1345"/>
      <c r="L32" s="1345"/>
      <c r="M32" s="1345"/>
      <c r="N32" s="1345"/>
      <c r="O32" s="1345"/>
    </row>
    <row r="33" spans="2:15">
      <c r="B33" s="1345"/>
      <c r="C33" s="1345"/>
      <c r="D33" s="1345"/>
      <c r="E33" s="1345"/>
      <c r="F33" s="1345"/>
      <c r="G33" s="1345"/>
      <c r="H33" s="1345"/>
      <c r="I33" s="1345"/>
      <c r="J33" s="1345"/>
      <c r="K33" s="1345"/>
      <c r="L33" s="1345"/>
      <c r="M33" s="1345"/>
      <c r="N33" s="1345"/>
      <c r="O33" s="1345"/>
    </row>
    <row r="34" spans="2:15">
      <c r="B34" s="1345"/>
      <c r="C34" s="1345"/>
      <c r="D34" s="1345"/>
      <c r="E34" s="1345"/>
      <c r="F34" s="1345"/>
      <c r="G34" s="1345"/>
      <c r="H34" s="1345"/>
      <c r="I34" s="1345"/>
      <c r="J34" s="1345"/>
      <c r="K34" s="1345"/>
      <c r="L34" s="1345"/>
      <c r="M34" s="1345"/>
      <c r="N34" s="1345"/>
      <c r="O34" s="1345"/>
    </row>
    <row r="35" spans="2:15">
      <c r="B35" s="1345"/>
      <c r="C35" s="1345"/>
      <c r="D35" s="1345"/>
      <c r="E35" s="1345"/>
      <c r="F35" s="1345"/>
      <c r="G35" s="1345"/>
      <c r="H35" s="1345"/>
      <c r="I35" s="1345"/>
      <c r="J35" s="1345"/>
      <c r="K35" s="1345"/>
      <c r="L35" s="1345"/>
      <c r="M35" s="1345"/>
      <c r="N35" s="1345"/>
      <c r="O35" s="1345"/>
    </row>
    <row r="36" spans="2:15">
      <c r="B36" s="1345"/>
      <c r="C36" s="1345"/>
      <c r="D36" s="1345"/>
      <c r="E36" s="1345"/>
      <c r="F36" s="1345"/>
      <c r="G36" s="1345"/>
      <c r="H36" s="1345"/>
      <c r="I36" s="1345"/>
      <c r="J36" s="1345"/>
      <c r="K36" s="1345"/>
      <c r="L36" s="1345"/>
      <c r="M36" s="1345"/>
      <c r="N36" s="1345"/>
      <c r="O36" s="1345"/>
    </row>
    <row r="37" spans="2:15">
      <c r="B37" s="1345"/>
      <c r="C37" s="1345"/>
      <c r="D37" s="1345"/>
      <c r="E37" s="1345"/>
      <c r="F37" s="1345"/>
      <c r="G37" s="1345"/>
      <c r="H37" s="1345"/>
      <c r="I37" s="1345"/>
      <c r="J37" s="1345"/>
      <c r="K37" s="1345"/>
      <c r="L37" s="1345"/>
      <c r="M37" s="1345"/>
      <c r="N37" s="1345"/>
      <c r="O37" s="1345"/>
    </row>
    <row r="38" spans="2:15">
      <c r="B38" s="1345"/>
      <c r="C38" s="1345"/>
      <c r="D38" s="1345"/>
      <c r="E38" s="1345"/>
      <c r="F38" s="1345"/>
      <c r="G38" s="1345"/>
      <c r="H38" s="1345"/>
      <c r="I38" s="1345"/>
      <c r="J38" s="1345"/>
      <c r="K38" s="1345"/>
      <c r="L38" s="1345"/>
      <c r="M38" s="1345"/>
      <c r="N38" s="1345"/>
      <c r="O38" s="1345"/>
    </row>
    <row r="39" spans="2:15">
      <c r="B39" s="1345"/>
      <c r="C39" s="1345"/>
      <c r="D39" s="1345"/>
      <c r="E39" s="1345"/>
      <c r="F39" s="1345"/>
      <c r="G39" s="1345"/>
      <c r="H39" s="1345"/>
      <c r="I39" s="1345"/>
      <c r="J39" s="1345"/>
      <c r="K39" s="1345"/>
      <c r="L39" s="1345"/>
      <c r="M39" s="1345"/>
      <c r="N39" s="1345"/>
      <c r="O39" s="1345"/>
    </row>
    <row r="40" spans="2:15">
      <c r="B40" s="1345"/>
      <c r="C40" s="1345"/>
      <c r="D40" s="1345"/>
      <c r="E40" s="1345"/>
      <c r="F40" s="1345"/>
      <c r="G40" s="1345"/>
      <c r="H40" s="1345"/>
      <c r="I40" s="1345"/>
      <c r="J40" s="1345"/>
      <c r="K40" s="1345"/>
      <c r="L40" s="1345"/>
      <c r="M40" s="1345"/>
      <c r="N40" s="1345"/>
      <c r="O40" s="1345"/>
    </row>
    <row r="41" spans="2:15">
      <c r="B41" s="1345"/>
      <c r="C41" s="1345"/>
      <c r="D41" s="1345"/>
      <c r="E41" s="1345"/>
      <c r="F41" s="1345"/>
      <c r="G41" s="1345"/>
      <c r="H41" s="1345"/>
      <c r="I41" s="1345"/>
      <c r="J41" s="1345"/>
      <c r="K41" s="1345"/>
      <c r="L41" s="1345"/>
      <c r="M41" s="1345"/>
      <c r="N41" s="1345"/>
      <c r="O41" s="1345"/>
    </row>
    <row r="42" spans="2:15">
      <c r="B42" s="1345"/>
      <c r="C42" s="1345"/>
      <c r="D42" s="1345"/>
      <c r="E42" s="1345"/>
      <c r="F42" s="1345"/>
      <c r="G42" s="1345"/>
      <c r="H42" s="1345"/>
      <c r="I42" s="1345"/>
      <c r="J42" s="1345"/>
      <c r="K42" s="1345"/>
      <c r="L42" s="1345"/>
      <c r="M42" s="1345"/>
      <c r="N42" s="1345"/>
      <c r="O42" s="1345"/>
    </row>
    <row r="43" spans="2:15">
      <c r="B43" s="1345"/>
      <c r="C43" s="1345"/>
      <c r="D43" s="1345"/>
      <c r="E43" s="1345"/>
      <c r="F43" s="1345"/>
      <c r="G43" s="1345"/>
      <c r="H43" s="1345"/>
      <c r="I43" s="1345"/>
      <c r="J43" s="1345"/>
      <c r="K43" s="1345"/>
      <c r="L43" s="1345"/>
      <c r="M43" s="1345"/>
      <c r="N43" s="1345"/>
      <c r="O43" s="1345"/>
    </row>
    <row r="44" spans="2:15">
      <c r="B44" s="1345"/>
      <c r="C44" s="1345"/>
      <c r="D44" s="1345"/>
      <c r="E44" s="1345"/>
      <c r="F44" s="1345"/>
      <c r="G44" s="1345"/>
      <c r="H44" s="1345"/>
      <c r="I44" s="1345"/>
      <c r="J44" s="1345"/>
      <c r="K44" s="1345"/>
      <c r="L44" s="1345"/>
      <c r="M44" s="1345"/>
      <c r="N44" s="1345"/>
      <c r="O44" s="1345"/>
    </row>
    <row r="45" spans="2:15">
      <c r="B45" s="1345"/>
      <c r="C45" s="1345"/>
      <c r="D45" s="1345"/>
      <c r="E45" s="1345"/>
      <c r="F45" s="1345"/>
      <c r="G45" s="1345"/>
      <c r="H45" s="1345"/>
      <c r="I45" s="1345"/>
      <c r="J45" s="1345"/>
      <c r="K45" s="1345"/>
      <c r="L45" s="1345"/>
      <c r="M45" s="1345"/>
      <c r="N45" s="1345"/>
      <c r="O45" s="1345"/>
    </row>
    <row r="46" spans="2:15">
      <c r="B46" s="1345"/>
      <c r="C46" s="1345"/>
      <c r="D46" s="1345"/>
      <c r="E46" s="1345"/>
      <c r="F46" s="1345"/>
      <c r="G46" s="1345"/>
      <c r="H46" s="1345"/>
      <c r="I46" s="1345"/>
      <c r="J46" s="1345"/>
      <c r="K46" s="1345"/>
      <c r="L46" s="1345"/>
      <c r="M46" s="1345"/>
      <c r="N46" s="1345"/>
      <c r="O46" s="1345"/>
    </row>
    <row r="47" spans="2:15">
      <c r="B47" s="1345"/>
      <c r="C47" s="1345"/>
      <c r="D47" s="1345"/>
      <c r="E47" s="1345"/>
      <c r="F47" s="1345"/>
      <c r="G47" s="1345"/>
      <c r="H47" s="1345"/>
      <c r="I47" s="1345"/>
      <c r="J47" s="1345"/>
      <c r="K47" s="1345"/>
      <c r="L47" s="1345"/>
      <c r="M47" s="1345"/>
      <c r="N47" s="1345"/>
      <c r="O47" s="1345"/>
    </row>
    <row r="48" spans="2:15">
      <c r="B48" s="1345"/>
      <c r="C48" s="1345"/>
      <c r="D48" s="1345"/>
      <c r="E48" s="1345"/>
      <c r="F48" s="1345"/>
      <c r="G48" s="1345"/>
      <c r="H48" s="1345"/>
      <c r="I48" s="1345"/>
      <c r="J48" s="1345"/>
      <c r="K48" s="1345"/>
      <c r="L48" s="1345"/>
      <c r="M48" s="1345"/>
      <c r="N48" s="1345"/>
      <c r="O48" s="1345"/>
    </row>
    <row r="49" spans="2:15">
      <c r="B49" s="1345"/>
      <c r="C49" s="1345"/>
      <c r="D49" s="1345"/>
      <c r="E49" s="1345"/>
      <c r="F49" s="1345"/>
      <c r="G49" s="1345"/>
      <c r="H49" s="1345"/>
      <c r="I49" s="1345"/>
      <c r="J49" s="1345"/>
      <c r="K49" s="1345"/>
      <c r="L49" s="1345"/>
      <c r="M49" s="1345"/>
      <c r="N49" s="1345"/>
      <c r="O49" s="1345"/>
    </row>
    <row r="50" spans="2:15">
      <c r="B50" s="1345"/>
      <c r="C50" s="1345"/>
      <c r="D50" s="1345"/>
      <c r="E50" s="1345"/>
      <c r="F50" s="1345"/>
      <c r="G50" s="1345"/>
      <c r="H50" s="1345"/>
      <c r="I50" s="1345"/>
      <c r="J50" s="1345"/>
      <c r="K50" s="1345"/>
      <c r="L50" s="1345"/>
      <c r="M50" s="1345"/>
      <c r="N50" s="1345"/>
      <c r="O50" s="1345"/>
    </row>
    <row r="51" spans="2:15">
      <c r="B51" s="1345"/>
      <c r="C51" s="1345"/>
      <c r="D51" s="1345"/>
      <c r="E51" s="1345"/>
      <c r="F51" s="1345"/>
      <c r="G51" s="1345"/>
      <c r="H51" s="1345"/>
      <c r="I51" s="1345"/>
      <c r="J51" s="1345"/>
      <c r="K51" s="1345"/>
      <c r="L51" s="1345"/>
      <c r="M51" s="1345"/>
      <c r="N51" s="1345"/>
      <c r="O51" s="1345"/>
    </row>
    <row r="52" spans="2:15">
      <c r="B52" s="1345"/>
      <c r="C52" s="1345"/>
      <c r="D52" s="1345"/>
      <c r="E52" s="1345"/>
      <c r="F52" s="1345"/>
      <c r="G52" s="1345"/>
      <c r="H52" s="1345"/>
      <c r="I52" s="1345"/>
      <c r="J52" s="1345"/>
      <c r="K52" s="1345"/>
      <c r="L52" s="1345"/>
      <c r="M52" s="1345"/>
      <c r="N52" s="1345"/>
      <c r="O52" s="1345"/>
    </row>
    <row r="53" spans="2:15">
      <c r="B53" s="1345"/>
      <c r="C53" s="1345"/>
      <c r="D53" s="1345"/>
      <c r="E53" s="1345"/>
      <c r="F53" s="1345"/>
      <c r="G53" s="1345"/>
      <c r="H53" s="1345"/>
      <c r="I53" s="1345"/>
      <c r="J53" s="1345"/>
      <c r="K53" s="1345"/>
      <c r="L53" s="1345"/>
      <c r="M53" s="1345"/>
      <c r="N53" s="1345"/>
      <c r="O53" s="1345"/>
    </row>
    <row r="54" spans="2:15">
      <c r="B54" s="1345"/>
      <c r="C54" s="1345"/>
      <c r="D54" s="1345"/>
      <c r="E54" s="1345"/>
      <c r="F54" s="1345"/>
      <c r="G54" s="1345"/>
      <c r="H54" s="1345"/>
      <c r="I54" s="1345"/>
      <c r="J54" s="1345"/>
      <c r="K54" s="1345"/>
      <c r="L54" s="1345"/>
      <c r="M54" s="1345"/>
      <c r="N54" s="1345"/>
      <c r="O54" s="1345"/>
    </row>
    <row r="55" spans="2:15">
      <c r="B55" s="1345"/>
      <c r="C55" s="1345"/>
      <c r="D55" s="1345"/>
      <c r="E55" s="1345"/>
      <c r="F55" s="1345"/>
      <c r="G55" s="1345"/>
      <c r="H55" s="1345"/>
      <c r="I55" s="1345"/>
      <c r="J55" s="1345"/>
      <c r="K55" s="1345"/>
      <c r="L55" s="1345"/>
      <c r="M55" s="1345"/>
      <c r="N55" s="1345"/>
      <c r="O55" s="1345"/>
    </row>
    <row r="56" spans="2:15">
      <c r="B56" s="1345"/>
      <c r="C56" s="1345"/>
      <c r="D56" s="1345"/>
      <c r="E56" s="1345"/>
      <c r="F56" s="1345"/>
      <c r="G56" s="1345"/>
      <c r="H56" s="1345"/>
      <c r="I56" s="1345"/>
      <c r="J56" s="1345"/>
      <c r="K56" s="1345"/>
      <c r="L56" s="1345"/>
      <c r="M56" s="1345"/>
      <c r="N56" s="1345"/>
      <c r="O56" s="1345"/>
    </row>
    <row r="57" spans="2:15">
      <c r="B57" s="1345"/>
      <c r="C57" s="1345"/>
      <c r="D57" s="1345"/>
      <c r="E57" s="1345"/>
      <c r="F57" s="1345"/>
      <c r="G57" s="1345"/>
      <c r="H57" s="1345"/>
      <c r="I57" s="1345"/>
      <c r="J57" s="1345"/>
      <c r="K57" s="1345"/>
      <c r="L57" s="1345"/>
      <c r="M57" s="1345"/>
      <c r="N57" s="1345"/>
      <c r="O57" s="1345"/>
    </row>
    <row r="58" spans="2:15">
      <c r="B58" s="1345"/>
      <c r="C58" s="1345"/>
      <c r="D58" s="1345"/>
      <c r="E58" s="1345"/>
      <c r="F58" s="1345"/>
      <c r="G58" s="1345"/>
      <c r="H58" s="1345"/>
      <c r="I58" s="1345"/>
      <c r="J58" s="1345"/>
      <c r="K58" s="1345"/>
      <c r="L58" s="1345"/>
      <c r="M58" s="1345"/>
      <c r="N58" s="1345"/>
      <c r="O58" s="1345"/>
    </row>
    <row r="59" spans="2:15">
      <c r="B59" s="1345"/>
      <c r="C59" s="1345"/>
      <c r="D59" s="1345"/>
      <c r="E59" s="1345"/>
      <c r="F59" s="1345"/>
      <c r="G59" s="1345"/>
      <c r="H59" s="1345"/>
      <c r="I59" s="1345"/>
      <c r="J59" s="1345"/>
      <c r="K59" s="1345"/>
      <c r="L59" s="1345"/>
      <c r="M59" s="1345"/>
      <c r="N59" s="1345"/>
      <c r="O59" s="1345"/>
    </row>
  </sheetData>
  <sheetProtection algorithmName="SHA-512" hashValue="+lnVflwkMQrv3FeEekUMinNPNOuW5Enso8J6DQV0kRi3qYL+lvuNMmdvQZhYqATa2IFwGqsaI1x8qCaxbPGAmQ==" saltValue="Nl9gKnGEeYkwS/VOqfzrSg==" spinCount="100000" sheet="1" scenarios="1" selectLockedCells="1"/>
  <mergeCells count="1">
    <mergeCell ref="B5:O59"/>
  </mergeCells>
  <phoneticPr fontId="7"/>
  <printOptions horizontalCentered="1"/>
  <pageMargins left="0.59055118110236227" right="0.39370078740157483" top="0.59055118110236227" bottom="0.35433070866141736" header="0.31496062992125984" footer="0.11811023622047245"/>
  <pageSetup paperSize="9" scale="65" orientation="portrait" r:id="rId1"/>
  <headerFooter scaleWithDoc="0">
    <oddFooter>&amp;R&amp;8R2超高層ZEH-M</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734DA-9B5C-4DEF-8BF3-0841C44E4D75}">
  <sheetPr codeName="Sheet18">
    <pageSetUpPr fitToPage="1"/>
  </sheetPr>
  <dimension ref="A1:AE4"/>
  <sheetViews>
    <sheetView showGridLines="0" view="pageBreakPreview" zoomScale="60" zoomScaleNormal="100" workbookViewId="0">
      <selection activeCell="G8" sqref="G8"/>
    </sheetView>
  </sheetViews>
  <sheetFormatPr defaultRowHeight="21"/>
  <cols>
    <col min="1" max="1" width="2.625" style="104" customWidth="1"/>
    <col min="2" max="16384" width="9" style="59"/>
  </cols>
  <sheetData>
    <row r="1" spans="2:31">
      <c r="B1" s="64" t="s">
        <v>814</v>
      </c>
    </row>
    <row r="2" spans="2:31">
      <c r="B2" s="64" t="s">
        <v>815</v>
      </c>
    </row>
    <row r="3" spans="2:31">
      <c r="B3" s="101" t="s">
        <v>787</v>
      </c>
    </row>
    <row r="4" spans="2:31">
      <c r="AE4" s="59" t="s">
        <v>45</v>
      </c>
    </row>
  </sheetData>
  <sheetProtection selectLockedCells="1"/>
  <phoneticPr fontId="7"/>
  <printOptions horizontalCentered="1"/>
  <pageMargins left="0.59055118110236227" right="0.39370078740157483" top="0.59055118110236227" bottom="0.35433070866141736" header="0.31496062992125984" footer="0.11811023622047245"/>
  <pageSetup paperSize="8" scale="65" orientation="landscape" r:id="rId1"/>
  <headerFooter scaleWithDoc="0">
    <oddFooter>&amp;R&amp;8R2超高層ZEH-M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B3FD8-86AE-49FE-BD54-58972BEAF201}">
  <dimension ref="A1:D62"/>
  <sheetViews>
    <sheetView view="pageBreakPreview" zoomScaleNormal="100" zoomScaleSheetLayoutView="100" workbookViewId="0">
      <selection activeCell="D3" sqref="D3"/>
    </sheetView>
  </sheetViews>
  <sheetFormatPr defaultRowHeight="10.5"/>
  <cols>
    <col min="1" max="1" width="8.625" style="616" customWidth="1"/>
    <col min="2" max="2" width="18.625" style="602" customWidth="1"/>
    <col min="3" max="3" width="49.5" style="617" customWidth="1"/>
    <col min="4" max="4" width="5.625" style="605" customWidth="1"/>
    <col min="5" max="16384" width="9" style="602"/>
  </cols>
  <sheetData>
    <row r="1" spans="1:4" ht="19.5" customHeight="1">
      <c r="A1" s="767" t="s">
        <v>963</v>
      </c>
      <c r="B1" s="767"/>
      <c r="C1" s="767"/>
      <c r="D1" s="767"/>
    </row>
    <row r="2" spans="1:4" ht="13.5" customHeight="1">
      <c r="A2" s="768" t="s">
        <v>964</v>
      </c>
      <c r="B2" s="768"/>
      <c r="C2" s="768"/>
      <c r="D2" s="603" t="s">
        <v>965</v>
      </c>
    </row>
    <row r="3" spans="1:4" ht="21" customHeight="1">
      <c r="A3" s="764" t="s">
        <v>966</v>
      </c>
      <c r="B3" s="764"/>
      <c r="C3" s="764"/>
      <c r="D3" s="604" t="s">
        <v>967</v>
      </c>
    </row>
    <row r="4" spans="1:4" ht="21" customHeight="1">
      <c r="A4" s="764" t="s">
        <v>968</v>
      </c>
      <c r="B4" s="764"/>
      <c r="C4" s="764"/>
      <c r="D4" s="604" t="s">
        <v>967</v>
      </c>
    </row>
    <row r="5" spans="1:4" ht="21" customHeight="1">
      <c r="A5" s="764" t="s">
        <v>969</v>
      </c>
      <c r="B5" s="764"/>
      <c r="C5" s="764"/>
      <c r="D5" s="604" t="s">
        <v>967</v>
      </c>
    </row>
    <row r="6" spans="1:4" ht="21" customHeight="1">
      <c r="A6" s="764" t="s">
        <v>970</v>
      </c>
      <c r="B6" s="764"/>
      <c r="C6" s="764"/>
      <c r="D6" s="604" t="s">
        <v>967</v>
      </c>
    </row>
    <row r="7" spans="1:4" ht="21" customHeight="1">
      <c r="A7" s="764" t="s">
        <v>971</v>
      </c>
      <c r="B7" s="764"/>
      <c r="C7" s="764"/>
      <c r="D7" s="604" t="s">
        <v>967</v>
      </c>
    </row>
    <row r="8" spans="1:4" ht="21" customHeight="1">
      <c r="A8" s="764" t="s">
        <v>972</v>
      </c>
      <c r="B8" s="764"/>
      <c r="C8" s="764"/>
      <c r="D8" s="604" t="s">
        <v>967</v>
      </c>
    </row>
    <row r="9" spans="1:4" ht="21" customHeight="1">
      <c r="A9" s="764" t="s">
        <v>973</v>
      </c>
      <c r="B9" s="764"/>
      <c r="C9" s="764"/>
      <c r="D9" s="604" t="s">
        <v>967</v>
      </c>
    </row>
    <row r="10" spans="1:4" ht="4.5" customHeight="1">
      <c r="A10" s="602"/>
      <c r="C10" s="602"/>
    </row>
    <row r="11" spans="1:4" ht="13.5" customHeight="1">
      <c r="A11" s="765" t="s">
        <v>974</v>
      </c>
      <c r="B11" s="765"/>
      <c r="C11" s="606" t="s">
        <v>975</v>
      </c>
      <c r="D11" s="603" t="s">
        <v>965</v>
      </c>
    </row>
    <row r="12" spans="1:4" ht="22.5" customHeight="1">
      <c r="A12" s="607" t="s">
        <v>963</v>
      </c>
      <c r="B12" s="608"/>
      <c r="C12" s="608" t="s">
        <v>976</v>
      </c>
      <c r="D12" s="604" t="s">
        <v>967</v>
      </c>
    </row>
    <row r="13" spans="1:4" ht="22.5" customHeight="1">
      <c r="A13" s="766" t="s">
        <v>977</v>
      </c>
      <c r="B13" s="766" t="s">
        <v>978</v>
      </c>
      <c r="C13" s="608" t="s">
        <v>979</v>
      </c>
      <c r="D13" s="604" t="s">
        <v>967</v>
      </c>
    </row>
    <row r="14" spans="1:4" ht="22.5" customHeight="1">
      <c r="A14" s="766"/>
      <c r="B14" s="766"/>
      <c r="C14" s="608" t="s">
        <v>980</v>
      </c>
      <c r="D14" s="604" t="s">
        <v>967</v>
      </c>
    </row>
    <row r="15" spans="1:4" ht="22.5" customHeight="1">
      <c r="A15" s="759"/>
      <c r="B15" s="766"/>
      <c r="C15" s="608" t="s">
        <v>981</v>
      </c>
      <c r="D15" s="604" t="s">
        <v>967</v>
      </c>
    </row>
    <row r="16" spans="1:4" ht="33" customHeight="1">
      <c r="A16" s="759"/>
      <c r="B16" s="766"/>
      <c r="C16" s="608" t="s">
        <v>982</v>
      </c>
      <c r="D16" s="604" t="s">
        <v>967</v>
      </c>
    </row>
    <row r="17" spans="1:4" ht="22.5" customHeight="1">
      <c r="A17" s="759"/>
      <c r="B17" s="766"/>
      <c r="C17" s="608" t="s">
        <v>983</v>
      </c>
      <c r="D17" s="604" t="s">
        <v>967</v>
      </c>
    </row>
    <row r="18" spans="1:4" ht="22.5" customHeight="1">
      <c r="A18" s="759"/>
      <c r="B18" s="609" t="s">
        <v>984</v>
      </c>
      <c r="C18" s="608" t="s">
        <v>985</v>
      </c>
      <c r="D18" s="604" t="s">
        <v>967</v>
      </c>
    </row>
    <row r="19" spans="1:4" ht="22.5" customHeight="1">
      <c r="A19" s="759"/>
      <c r="B19" s="757" t="s">
        <v>986</v>
      </c>
      <c r="C19" s="608" t="s">
        <v>987</v>
      </c>
      <c r="D19" s="604" t="s">
        <v>967</v>
      </c>
    </row>
    <row r="20" spans="1:4" ht="22.5" customHeight="1">
      <c r="A20" s="759"/>
      <c r="B20" s="758"/>
      <c r="C20" s="608" t="s">
        <v>988</v>
      </c>
      <c r="D20" s="604" t="s">
        <v>967</v>
      </c>
    </row>
    <row r="21" spans="1:4" ht="22.5" customHeight="1">
      <c r="A21" s="759" t="s">
        <v>989</v>
      </c>
      <c r="B21" s="759"/>
      <c r="C21" s="608" t="s">
        <v>990</v>
      </c>
      <c r="D21" s="604" t="s">
        <v>967</v>
      </c>
    </row>
    <row r="22" spans="1:4" ht="22.5" customHeight="1">
      <c r="A22" s="757" t="s">
        <v>991</v>
      </c>
      <c r="B22" s="610" t="s">
        <v>992</v>
      </c>
      <c r="C22" s="608" t="s">
        <v>993</v>
      </c>
      <c r="D22" s="604" t="s">
        <v>967</v>
      </c>
    </row>
    <row r="23" spans="1:4" ht="22.5" customHeight="1">
      <c r="A23" s="760"/>
      <c r="B23" s="761" t="s">
        <v>994</v>
      </c>
      <c r="C23" s="608" t="s">
        <v>995</v>
      </c>
      <c r="D23" s="604" t="s">
        <v>967</v>
      </c>
    </row>
    <row r="24" spans="1:4" ht="22.5" customHeight="1">
      <c r="A24" s="760"/>
      <c r="B24" s="761"/>
      <c r="C24" s="608" t="s">
        <v>993</v>
      </c>
      <c r="D24" s="604" t="s">
        <v>967</v>
      </c>
    </row>
    <row r="25" spans="1:4" ht="22.5" customHeight="1">
      <c r="A25" s="760"/>
      <c r="B25" s="761" t="s">
        <v>996</v>
      </c>
      <c r="C25" s="608" t="s">
        <v>995</v>
      </c>
      <c r="D25" s="604" t="s">
        <v>967</v>
      </c>
    </row>
    <row r="26" spans="1:4" ht="22.5" customHeight="1">
      <c r="A26" s="760"/>
      <c r="B26" s="761"/>
      <c r="C26" s="608" t="s">
        <v>997</v>
      </c>
      <c r="D26" s="604" t="s">
        <v>967</v>
      </c>
    </row>
    <row r="27" spans="1:4" ht="22.5" customHeight="1">
      <c r="A27" s="760"/>
      <c r="B27" s="762" t="s">
        <v>998</v>
      </c>
      <c r="C27" s="608" t="s">
        <v>999</v>
      </c>
      <c r="D27" s="604" t="s">
        <v>967</v>
      </c>
    </row>
    <row r="28" spans="1:4" ht="22.5" customHeight="1">
      <c r="A28" s="760"/>
      <c r="B28" s="763"/>
      <c r="C28" s="608" t="s">
        <v>1000</v>
      </c>
      <c r="D28" s="604" t="s">
        <v>967</v>
      </c>
    </row>
    <row r="29" spans="1:4" ht="37.5" customHeight="1">
      <c r="A29" s="760"/>
      <c r="B29" s="611" t="s">
        <v>1001</v>
      </c>
      <c r="C29" s="608" t="s">
        <v>1002</v>
      </c>
      <c r="D29" s="604" t="s">
        <v>967</v>
      </c>
    </row>
    <row r="30" spans="1:4" ht="22.5" customHeight="1">
      <c r="A30" s="760"/>
      <c r="B30" s="611" t="s">
        <v>1003</v>
      </c>
      <c r="C30" s="608" t="s">
        <v>1004</v>
      </c>
      <c r="D30" s="604" t="s">
        <v>967</v>
      </c>
    </row>
    <row r="31" spans="1:4" ht="45" customHeight="1">
      <c r="A31" s="760"/>
      <c r="B31" s="611" t="s">
        <v>1005</v>
      </c>
      <c r="C31" s="608" t="s">
        <v>1004</v>
      </c>
      <c r="D31" s="604" t="s">
        <v>967</v>
      </c>
    </row>
    <row r="32" spans="1:4" ht="22.5" customHeight="1">
      <c r="A32" s="760"/>
      <c r="B32" s="611" t="s">
        <v>1006</v>
      </c>
      <c r="C32" s="608" t="s">
        <v>1007</v>
      </c>
      <c r="D32" s="604" t="s">
        <v>967</v>
      </c>
    </row>
    <row r="33" spans="1:4" ht="22.5" customHeight="1">
      <c r="A33" s="760"/>
      <c r="B33" s="611" t="s">
        <v>1008</v>
      </c>
      <c r="C33" s="608" t="s">
        <v>1009</v>
      </c>
      <c r="D33" s="604" t="s">
        <v>967</v>
      </c>
    </row>
    <row r="34" spans="1:4" ht="22.5" customHeight="1">
      <c r="A34" s="760"/>
      <c r="B34" s="761" t="s">
        <v>1010</v>
      </c>
      <c r="C34" s="608" t="s">
        <v>1011</v>
      </c>
      <c r="D34" s="604" t="s">
        <v>967</v>
      </c>
    </row>
    <row r="35" spans="1:4" ht="22.5" customHeight="1">
      <c r="A35" s="760"/>
      <c r="B35" s="761"/>
      <c r="C35" s="608" t="s">
        <v>1012</v>
      </c>
      <c r="D35" s="604" t="s">
        <v>967</v>
      </c>
    </row>
    <row r="36" spans="1:4" ht="22.5" customHeight="1">
      <c r="A36" s="760"/>
      <c r="B36" s="761" t="s">
        <v>1013</v>
      </c>
      <c r="C36" s="608" t="s">
        <v>995</v>
      </c>
      <c r="D36" s="604" t="s">
        <v>967</v>
      </c>
    </row>
    <row r="37" spans="1:4" ht="12" customHeight="1">
      <c r="A37" s="760"/>
      <c r="B37" s="761"/>
      <c r="C37" s="612" t="s">
        <v>1014</v>
      </c>
      <c r="D37" s="754" t="s">
        <v>967</v>
      </c>
    </row>
    <row r="38" spans="1:4" ht="12" customHeight="1">
      <c r="A38" s="760"/>
      <c r="B38" s="761"/>
      <c r="C38" s="613" t="s">
        <v>1015</v>
      </c>
      <c r="D38" s="755"/>
    </row>
    <row r="39" spans="1:4" ht="12" customHeight="1">
      <c r="A39" s="760"/>
      <c r="B39" s="761"/>
      <c r="C39" s="613" t="s">
        <v>1016</v>
      </c>
      <c r="D39" s="755"/>
    </row>
    <row r="40" spans="1:4" ht="12" customHeight="1">
      <c r="A40" s="760"/>
      <c r="B40" s="761"/>
      <c r="C40" s="613" t="s">
        <v>1017</v>
      </c>
      <c r="D40" s="755"/>
    </row>
    <row r="41" spans="1:4" ht="12" customHeight="1">
      <c r="A41" s="760"/>
      <c r="B41" s="761"/>
      <c r="C41" s="613" t="s">
        <v>1018</v>
      </c>
      <c r="D41" s="755"/>
    </row>
    <row r="42" spans="1:4" ht="12" customHeight="1">
      <c r="A42" s="760"/>
      <c r="B42" s="761"/>
      <c r="C42" s="613" t="s">
        <v>1019</v>
      </c>
      <c r="D42" s="755"/>
    </row>
    <row r="43" spans="1:4" ht="12" customHeight="1">
      <c r="A43" s="760"/>
      <c r="B43" s="761"/>
      <c r="C43" s="613" t="s">
        <v>1020</v>
      </c>
      <c r="D43" s="755"/>
    </row>
    <row r="44" spans="1:4" ht="12" customHeight="1">
      <c r="A44" s="760"/>
      <c r="B44" s="761"/>
      <c r="C44" s="614" t="s">
        <v>1021</v>
      </c>
      <c r="D44" s="756"/>
    </row>
    <row r="45" spans="1:4" ht="22.5" customHeight="1">
      <c r="A45" s="760"/>
      <c r="B45" s="761"/>
      <c r="C45" s="608" t="s">
        <v>1022</v>
      </c>
      <c r="D45" s="604" t="s">
        <v>967</v>
      </c>
    </row>
    <row r="46" spans="1:4" ht="27" customHeight="1">
      <c r="A46" s="760"/>
      <c r="B46" s="757" t="s">
        <v>265</v>
      </c>
      <c r="C46" s="608" t="s">
        <v>1023</v>
      </c>
      <c r="D46" s="604" t="s">
        <v>967</v>
      </c>
    </row>
    <row r="47" spans="1:4" ht="27" customHeight="1">
      <c r="A47" s="760"/>
      <c r="B47" s="758"/>
      <c r="C47" s="608" t="s">
        <v>1058</v>
      </c>
      <c r="D47" s="604" t="s">
        <v>967</v>
      </c>
    </row>
    <row r="48" spans="1:4" ht="27" customHeight="1">
      <c r="A48" s="758"/>
      <c r="B48" s="609" t="s">
        <v>267</v>
      </c>
      <c r="C48" s="608" t="s">
        <v>1024</v>
      </c>
      <c r="D48" s="604" t="s">
        <v>967</v>
      </c>
    </row>
    <row r="49" spans="1:4" ht="27" customHeight="1">
      <c r="A49" s="608" t="s">
        <v>1025</v>
      </c>
      <c r="B49" s="609" t="s">
        <v>1026</v>
      </c>
      <c r="C49" s="608" t="s">
        <v>1027</v>
      </c>
      <c r="D49" s="604" t="s">
        <v>967</v>
      </c>
    </row>
    <row r="50" spans="1:4" ht="27" customHeight="1">
      <c r="A50" s="757" t="s">
        <v>1056</v>
      </c>
      <c r="B50" s="609" t="s">
        <v>1028</v>
      </c>
      <c r="C50" s="608" t="s">
        <v>1029</v>
      </c>
      <c r="D50" s="604" t="s">
        <v>967</v>
      </c>
    </row>
    <row r="51" spans="1:4" ht="27" customHeight="1">
      <c r="A51" s="758"/>
      <c r="B51" s="609" t="s">
        <v>1030</v>
      </c>
      <c r="C51" s="608" t="s">
        <v>1031</v>
      </c>
      <c r="D51" s="604" t="s">
        <v>967</v>
      </c>
    </row>
    <row r="52" spans="1:4" ht="27" customHeight="1">
      <c r="A52" s="615" t="s">
        <v>1032</v>
      </c>
      <c r="B52" s="609" t="s">
        <v>1033</v>
      </c>
      <c r="C52" s="608" t="s">
        <v>1034</v>
      </c>
      <c r="D52" s="604" t="s">
        <v>967</v>
      </c>
    </row>
    <row r="53" spans="1:4" ht="27" customHeight="1">
      <c r="A53" s="757" t="s">
        <v>1035</v>
      </c>
      <c r="B53" s="757" t="s">
        <v>1036</v>
      </c>
      <c r="C53" s="608" t="s">
        <v>1037</v>
      </c>
      <c r="D53" s="604" t="s">
        <v>967</v>
      </c>
    </row>
    <row r="54" spans="1:4" ht="27" customHeight="1">
      <c r="A54" s="758"/>
      <c r="B54" s="758"/>
      <c r="C54" s="608" t="s">
        <v>1038</v>
      </c>
      <c r="D54" s="604" t="s">
        <v>967</v>
      </c>
    </row>
    <row r="55" spans="1:4" ht="27" customHeight="1">
      <c r="A55" s="757" t="s">
        <v>1039</v>
      </c>
      <c r="B55" s="757" t="s">
        <v>1040</v>
      </c>
      <c r="C55" s="608" t="s">
        <v>1041</v>
      </c>
      <c r="D55" s="604" t="s">
        <v>967</v>
      </c>
    </row>
    <row r="56" spans="1:4" ht="27" customHeight="1">
      <c r="A56" s="758"/>
      <c r="B56" s="758"/>
      <c r="C56" s="608" t="s">
        <v>1042</v>
      </c>
      <c r="D56" s="604" t="s">
        <v>967</v>
      </c>
    </row>
    <row r="57" spans="1:4" ht="31.5" customHeight="1">
      <c r="A57" s="609" t="s">
        <v>1043</v>
      </c>
      <c r="B57" s="608" t="s">
        <v>1044</v>
      </c>
      <c r="C57" s="608" t="s">
        <v>1045</v>
      </c>
      <c r="D57" s="604" t="s">
        <v>967</v>
      </c>
    </row>
    <row r="58" spans="1:4" ht="30" customHeight="1">
      <c r="A58" s="750" t="s">
        <v>1046</v>
      </c>
      <c r="B58" s="751"/>
      <c r="C58" s="608" t="s">
        <v>1047</v>
      </c>
      <c r="D58" s="604" t="s">
        <v>967</v>
      </c>
    </row>
    <row r="59" spans="1:4" ht="21" customHeight="1">
      <c r="A59" s="752"/>
      <c r="B59" s="753"/>
      <c r="C59" s="608" t="s">
        <v>1048</v>
      </c>
      <c r="D59" s="604" t="s">
        <v>967</v>
      </c>
    </row>
    <row r="60" spans="1:4">
      <c r="B60" s="617"/>
    </row>
    <row r="61" spans="1:4" ht="11.25">
      <c r="A61" s="618"/>
      <c r="B61" s="617"/>
    </row>
    <row r="62" spans="1:4">
      <c r="B62" s="617"/>
    </row>
  </sheetData>
  <sheetProtection algorithmName="SHA-512" hashValue="wmx+WmorrUOal7ZfNBtZahGNWj1NKDkNVjTA5j7s7tELmNZWENqFsk2DA7kol2NgtGipI9bP5MO4eXBvQl5CGQ==" saltValue="dfj0YZMZ94CHFNGEaJMsxg==" spinCount="100000" sheet="1" objects="1" scenarios="1" formatCells="0" selectLockedCells="1"/>
  <mergeCells count="28">
    <mergeCell ref="A6:C6"/>
    <mergeCell ref="A1:D1"/>
    <mergeCell ref="A2:C2"/>
    <mergeCell ref="A3:C3"/>
    <mergeCell ref="A4:C4"/>
    <mergeCell ref="A5:C5"/>
    <mergeCell ref="A7:C7"/>
    <mergeCell ref="A8:C8"/>
    <mergeCell ref="A9:C9"/>
    <mergeCell ref="A11:B11"/>
    <mergeCell ref="A13:A20"/>
    <mergeCell ref="B13:B17"/>
    <mergeCell ref="B19:B20"/>
    <mergeCell ref="A21:B21"/>
    <mergeCell ref="A22:A48"/>
    <mergeCell ref="B23:B24"/>
    <mergeCell ref="B25:B26"/>
    <mergeCell ref="B27:B28"/>
    <mergeCell ref="B34:B35"/>
    <mergeCell ref="B36:B45"/>
    <mergeCell ref="A58:B59"/>
    <mergeCell ref="D37:D44"/>
    <mergeCell ref="B46:B47"/>
    <mergeCell ref="A50:A51"/>
    <mergeCell ref="A53:A54"/>
    <mergeCell ref="B53:B54"/>
    <mergeCell ref="A55:A56"/>
    <mergeCell ref="B55:B56"/>
  </mergeCells>
  <phoneticPr fontId="7"/>
  <pageMargins left="0.9055118110236221" right="0.47244094488188981" top="0.59055118110236227" bottom="0.59055118110236227" header="0.19685039370078741" footer="0.19685039370078741"/>
  <pageSetup paperSize="9" scale="98" orientation="portrait" r:id="rId1"/>
  <headerFooter>
    <oddFooter>&amp;R&amp;"ＭＳ 明朝,標準"&amp;8&amp;K01+027令和２年度超高層ZEH-M実証事業</oddFooter>
  </headerFooter>
  <rowBreaks count="1" manualBreakCount="1">
    <brk id="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F4EFC-1E8E-4583-A8EA-203010E7FC81}">
  <sheetPr codeName="Sheet3"/>
  <dimension ref="A1:R192"/>
  <sheetViews>
    <sheetView showGridLines="0" view="pageBreakPreview" zoomScale="70" zoomScaleNormal="100" zoomScaleSheetLayoutView="70" workbookViewId="0">
      <selection activeCell="B161" sqref="B161"/>
    </sheetView>
  </sheetViews>
  <sheetFormatPr defaultRowHeight="25.5" outlineLevelRow="1"/>
  <cols>
    <col min="1" max="1" width="5.625" style="28" customWidth="1"/>
    <col min="2" max="2" width="25.625" style="28" customWidth="1"/>
    <col min="3" max="3" width="20.625" style="28" customWidth="1"/>
    <col min="4" max="11" width="6.625" style="28" customWidth="1"/>
    <col min="12" max="12" width="20.625" style="28" customWidth="1"/>
    <col min="13" max="13" width="5.625" style="28" customWidth="1"/>
    <col min="14" max="14" width="3.625" style="35" customWidth="1"/>
    <col min="15" max="15" width="8.625" style="35" customWidth="1"/>
    <col min="16" max="18" width="8.625" style="28" customWidth="1"/>
    <col min="19" max="16384" width="9" style="28"/>
  </cols>
  <sheetData>
    <row r="1" spans="1:18">
      <c r="B1" s="55" t="s">
        <v>131</v>
      </c>
    </row>
    <row r="2" spans="1:18" s="472" customFormat="1">
      <c r="B2" s="55" t="s">
        <v>818</v>
      </c>
      <c r="N2" s="35"/>
      <c r="O2" s="35"/>
    </row>
    <row r="3" spans="1:18">
      <c r="B3" s="55" t="s">
        <v>871</v>
      </c>
    </row>
    <row r="4" spans="1:18">
      <c r="A4" s="786" t="s">
        <v>201</v>
      </c>
      <c r="B4" s="786"/>
      <c r="C4" s="786"/>
      <c r="D4" s="786"/>
      <c r="E4" s="786"/>
      <c r="F4" s="786"/>
      <c r="G4" s="786"/>
      <c r="H4" s="786"/>
      <c r="I4" s="786"/>
      <c r="J4" s="786"/>
      <c r="K4" s="786"/>
      <c r="L4" s="786"/>
      <c r="N4" s="36"/>
      <c r="O4" s="36"/>
      <c r="P4" s="31"/>
      <c r="Q4" s="31"/>
      <c r="R4" s="31"/>
    </row>
    <row r="5" spans="1:18">
      <c r="J5" s="771" t="str">
        <f ca="1">IF(AND(COUNTIF(入力シート!F14,"(例)*"),COUNTIF(入力シート!$F$11:$H$27,"(例)*")&lt;&gt;16),"-",IF(入力シート!F14="","",入力シート!F14))</f>
        <v>(例)　2020年　7 月　1 日</v>
      </c>
      <c r="K5" s="771"/>
      <c r="L5" s="771"/>
      <c r="N5" s="44" t="s">
        <v>819</v>
      </c>
      <c r="O5" s="36"/>
      <c r="P5" s="31"/>
      <c r="Q5" s="31"/>
      <c r="R5" s="31"/>
    </row>
    <row r="6" spans="1:18">
      <c r="A6" s="31"/>
      <c r="B6" s="31"/>
      <c r="C6" s="31"/>
      <c r="D6" s="31"/>
      <c r="E6" s="31"/>
      <c r="F6" s="31"/>
      <c r="G6" s="31"/>
      <c r="H6" s="31"/>
      <c r="I6" s="31"/>
      <c r="J6" s="31"/>
      <c r="K6" s="31"/>
      <c r="L6" s="31"/>
      <c r="M6" s="31"/>
      <c r="N6" s="36"/>
      <c r="O6" s="36"/>
      <c r="P6" s="31"/>
      <c r="Q6" s="31"/>
      <c r="R6" s="31"/>
    </row>
    <row r="7" spans="1:18">
      <c r="A7" s="31" t="s">
        <v>152</v>
      </c>
      <c r="C7" s="31"/>
      <c r="D7" s="31"/>
      <c r="E7" s="31"/>
      <c r="F7" s="31"/>
      <c r="G7" s="31"/>
      <c r="H7" s="31"/>
      <c r="I7" s="31"/>
      <c r="J7" s="31"/>
      <c r="K7" s="31"/>
      <c r="L7" s="31"/>
      <c r="M7" s="31"/>
      <c r="N7" s="36"/>
      <c r="O7" s="36"/>
      <c r="P7" s="31"/>
      <c r="Q7" s="31"/>
      <c r="R7" s="31"/>
    </row>
    <row r="8" spans="1:18">
      <c r="A8" s="31" t="s">
        <v>202</v>
      </c>
      <c r="C8" s="31"/>
      <c r="D8" s="31"/>
      <c r="E8" s="31"/>
      <c r="F8" s="31"/>
      <c r="G8" s="31"/>
      <c r="H8" s="31"/>
      <c r="I8" s="31"/>
      <c r="J8" s="31"/>
      <c r="K8" s="31"/>
      <c r="L8" s="31"/>
      <c r="M8" s="31"/>
      <c r="N8" s="36"/>
      <c r="O8" s="36"/>
      <c r="P8" s="31"/>
      <c r="Q8" s="31"/>
      <c r="R8" s="31"/>
    </row>
    <row r="9" spans="1:18" ht="21">
      <c r="C9" s="57"/>
      <c r="D9" s="57">
        <v>8</v>
      </c>
      <c r="G9" s="775" t="str">
        <f ca="1">IF(OFFSET(入力シート!$F$1,MATCH(C$10,入力シート!$C:$C,0)+D9-2,0)="","",IF(AND(COUNTIF(OFFSET(入力シート!$F$1,MATCH(C$10,入力シート!$C:$C,0)+D9-2,0),"(例)*"),COUNTIF(OFFSET(入力シート!$F$1,MATCH(C$10,入力シート!$C:$C,0)+1,0),"(例)*")=0),"",OFFSET(入力シート!$F$1,MATCH(C$10,入力シート!$C:$C,0)+D9-2,0)))</f>
        <v>(例)　104-0000</v>
      </c>
      <c r="H9" s="775"/>
      <c r="I9" s="775"/>
      <c r="J9" s="775"/>
      <c r="K9" s="775"/>
      <c r="L9" s="775"/>
      <c r="M9" s="775"/>
      <c r="N9" s="331"/>
      <c r="O9" s="330"/>
    </row>
    <row r="10" spans="1:18" ht="39.950000000000003" customHeight="1">
      <c r="C10" s="601" t="s">
        <v>721</v>
      </c>
      <c r="D10" s="57">
        <v>9</v>
      </c>
      <c r="E10" s="28" t="s">
        <v>203</v>
      </c>
      <c r="G10" s="776" t="str">
        <f ca="1">IF(OFFSET(入力シート!$F$1,MATCH(C$10,入力シート!$C:$C,0)+D10-2,0)="","",IF(AND(COUNTIF(OFFSET(入力シート!$F$1,MATCH(C$10,入力シート!$C:$C,0)+D10-2,0),"(例)*"),COUNTIF(OFFSET(入力シート!$F$1,MATCH(C$10,入力シート!$C:$C,0)+1,0),"(例)*")=0),"",OFFSET(入力シート!$F$1,MATCH(C$10,入力シート!$C:$C,0)+D10-2,0)))</f>
        <v>(例)　東京都中央区○○町○○丁目○○番○○号</v>
      </c>
      <c r="H10" s="776"/>
      <c r="I10" s="776"/>
      <c r="J10" s="776"/>
      <c r="K10" s="776"/>
      <c r="L10" s="776"/>
      <c r="M10" s="776"/>
      <c r="N10" s="331"/>
      <c r="O10" s="330"/>
    </row>
    <row r="11" spans="1:18" ht="30.75">
      <c r="C11" s="57"/>
      <c r="D11" s="57">
        <v>3</v>
      </c>
      <c r="E11" s="28" t="s">
        <v>204</v>
      </c>
      <c r="G11" s="776" t="str">
        <f ca="1">IF(OFFSET(入力シート!$F$1,MATCH(C$10,入力シート!$C:$C,0)+D11-2,0)="","",IF(AND(COUNTIF(OFFSET(入力シート!$F$1,MATCH(C$10,入力シート!$C:$C,0)+D11-2,0),"(例)*"),COUNTIF(OFFSET(入力シート!$F$1,MATCH(C$10,入力シート!$C:$C,0)+1,0),"(例)*")=0),"",OFFSET(入力シート!$F$1,MATCH(C$10,入力シート!$C:$C,0)+D11-2,0)))</f>
        <v>(例)　〇〇〇株式会社</v>
      </c>
      <c r="H11" s="776"/>
      <c r="I11" s="776"/>
      <c r="J11" s="776"/>
      <c r="K11" s="776"/>
      <c r="L11" s="776"/>
      <c r="M11" s="776"/>
      <c r="N11" s="39"/>
      <c r="O11" s="330"/>
    </row>
    <row r="12" spans="1:18">
      <c r="C12" s="57"/>
      <c r="D12" s="57">
        <v>6</v>
      </c>
      <c r="E12" s="28" t="s">
        <v>205</v>
      </c>
      <c r="G12" s="777" t="str">
        <f ca="1">IF(OFFSET(入力シート!$F$1,MATCH(C$10,入力シート!$C:$C,0)+D12-4,0)="","",IF(AND(COUNTIF(OFFSET(入力シート!$F$1,MATCH(C$10,入力シート!$C:$C,0)+D12-4,0),"(例)*"),COUNTIF(OFFSET(入力シート!$F$1,MATCH(C$10,入力シート!$C:$C,0)+1,0),"(例)*")=0),"",OFFSET(入力シート!$F$1,MATCH(C$10,入力シート!$C:$C,0)+D12-4,0)))</f>
        <v>(例)　代表取締役</v>
      </c>
      <c r="H12" s="777"/>
      <c r="I12" s="777"/>
      <c r="J12" s="777"/>
      <c r="K12" s="791" t="str">
        <f ca="1">IF(OFFSET(入力シート!$F$1,MATCH(C$10,入力シート!$C:$C,0)+D12-2,0)="","",IF(AND(COUNTIF(OFFSET(入力シート!$F$1,MATCH(C$10,入力シート!$C:$C,0)+D12-2,0),"(例)*"),COUNTIF(OFFSET(入力シート!$F$1,MATCH(C$10,入力シート!$C:$C,0)+1,0),"(例)*")=0),"",OFFSET(入力シート!$F$1,MATCH(C$10,入力シート!$C:$C,0)+D12-2,0)))</f>
        <v>(例)　環境　太郎</v>
      </c>
      <c r="L12" s="791"/>
      <c r="M12" s="38" t="s">
        <v>206</v>
      </c>
      <c r="O12" s="330"/>
    </row>
    <row r="13" spans="1:18">
      <c r="C13" s="57"/>
      <c r="D13" s="57">
        <v>7</v>
      </c>
      <c r="E13" s="28" t="s">
        <v>207</v>
      </c>
      <c r="G13" s="794" t="str">
        <f ca="1">IF(OFFSET(入力シート!$F$1,MATCH(C$10,入力シート!$C:$C,0)+D13-2,0)="","",IF(AND(COUNTIF(OFFSET(入力シート!$F$1,MATCH(C$10,入力シート!$C:$C,0)+D13-2,0),"(例)*"),COUNTIF(OFFSET(入力シート!$F$1,MATCH(C$10,入力シート!$C:$C,0)+1,0),"(例)*")=0),"",OFFSET(入力シート!$F$1,MATCH(C$10,入力シート!$C:$C,0)+D13-2,0)))</f>
        <v>(例)　昭和 50 年　1 月　1 日</v>
      </c>
      <c r="H13" s="794"/>
      <c r="I13" s="794"/>
      <c r="J13" s="794"/>
      <c r="K13" s="794"/>
      <c r="L13" s="794"/>
      <c r="M13" s="794"/>
      <c r="O13" s="330"/>
    </row>
    <row r="14" spans="1:18" s="319" customFormat="1" ht="17.25">
      <c r="C14" s="600"/>
      <c r="D14" s="600"/>
      <c r="G14" s="318"/>
      <c r="H14" s="318"/>
      <c r="I14" s="318"/>
      <c r="J14" s="318"/>
      <c r="K14" s="318"/>
      <c r="L14" s="318"/>
      <c r="M14" s="318"/>
      <c r="N14" s="44" t="s">
        <v>812</v>
      </c>
    </row>
    <row r="15" spans="1:18" ht="21" hidden="1" outlineLevel="1">
      <c r="D15" s="57">
        <v>7</v>
      </c>
      <c r="G15" s="770" t="str">
        <f ca="1">IF(OFFSET(入力シート!$F$1,MATCH(C$16,入力シート!$C:$C,0)+D15-2,0)="","",IF(AND(COUNTIF(OFFSET(入力シート!$F$1,MATCH(C$16,入力シート!$C:$C,0)+D15-2,0),"(例)*"),COUNTIF(OFFSET(入力シート!$F$1,MATCH(C$16,入力シート!$C:$C,0),0),"(例)*")=0),"",OFFSET(入力シート!$F$1,MATCH(C$16,入力シート!$C:$C,0)+D15-2,0)))</f>
        <v>(例)　104-2222</v>
      </c>
      <c r="H15" s="770"/>
      <c r="I15" s="770"/>
      <c r="J15" s="770"/>
      <c r="K15" s="770"/>
      <c r="L15" s="770"/>
      <c r="M15" s="770"/>
      <c r="N15" s="331"/>
      <c r="O15" s="330"/>
    </row>
    <row r="16" spans="1:18" ht="39.950000000000003" hidden="1" customHeight="1" outlineLevel="1">
      <c r="C16" s="57" t="s">
        <v>722</v>
      </c>
      <c r="D16" s="57">
        <v>8</v>
      </c>
      <c r="E16" s="28" t="s">
        <v>203</v>
      </c>
      <c r="G16" s="793" t="str">
        <f ca="1">IF(OFFSET(入力シート!$F$1,MATCH(C$16,入力シート!$C:$C,0)+D16-2,0)="","",IF(AND(COUNTIF(OFFSET(入力シート!$F$1,MATCH(C$16,入力シート!$C:$C,0)+D16-2,0),"(例)*"),COUNTIF(OFFSET(入力シート!$F$1,MATCH(C$16,入力シート!$C:$C,0),0),"(例)*")=0),"",OFFSET(入力シート!$F$1,MATCH(C$16,入力シート!$C:$C,0)+D16-2,0)))</f>
        <v>(例)　東京都中央区○○町○○丁目○○番２号</v>
      </c>
      <c r="H16" s="793"/>
      <c r="I16" s="793"/>
      <c r="J16" s="793"/>
      <c r="K16" s="793"/>
      <c r="L16" s="793"/>
      <c r="M16" s="793"/>
      <c r="N16" s="331"/>
      <c r="O16" s="330"/>
    </row>
    <row r="17" spans="3:15" ht="30.75" hidden="1" outlineLevel="1">
      <c r="C17" s="57"/>
      <c r="D17" s="57">
        <v>2</v>
      </c>
      <c r="E17" s="28" t="s">
        <v>204</v>
      </c>
      <c r="G17" s="793" t="str">
        <f ca="1">IF(OFFSET(入力シート!$F$1,MATCH(C$16,入力シート!$C:$C,0)+D17-2,0)="","",IF(AND(COUNTIF(OFFSET(入力シート!$F$1,MATCH(C$16,入力シート!$C:$C,0)+D17-2,0),"(例)*"),COUNTIF(OFFSET(入力シート!$F$1,MATCH(C$16,入力シート!$C:$C,0),0),"(例)*")=0),"",OFFSET(入力シート!$F$1,MATCH(C$16,入力シート!$C:$C,0)+D17-2,0)))</f>
        <v>(例)　◎株式会社</v>
      </c>
      <c r="H17" s="793"/>
      <c r="I17" s="793"/>
      <c r="J17" s="793"/>
      <c r="K17" s="793"/>
      <c r="L17" s="793"/>
      <c r="M17" s="793"/>
      <c r="N17" s="39"/>
      <c r="O17" s="330"/>
    </row>
    <row r="18" spans="3:15" hidden="1" outlineLevel="1">
      <c r="C18" s="57"/>
      <c r="D18" s="57">
        <v>5</v>
      </c>
      <c r="E18" s="28" t="s">
        <v>205</v>
      </c>
      <c r="G18" s="789" t="str">
        <f ca="1">IF(OFFSET(入力シート!$F$1,MATCH(C$16,入力シート!$C:$C,0)+D18-4,0)="","",IF(AND(COUNTIF(OFFSET(入力シート!$F$1,MATCH(C$16,入力シート!$C:$C,0)+D18-4,0),"(例)*"),COUNTIF(OFFSET(入力シート!$F$1,MATCH(C$16,入力シート!$C:$C,0),0),"(例)*")=0),"",OFFSET(入力シート!$F$1,MATCH(C$16,入力シート!$C:$C,0)+D18-4,0)))</f>
        <v>(例)　代表取締役</v>
      </c>
      <c r="H18" s="789"/>
      <c r="I18" s="789"/>
      <c r="J18" s="789"/>
      <c r="K18" s="790" t="str">
        <f ca="1">IF(OFFSET(入力シート!$F$1,MATCH(C$16,入力シート!$C:$C,0)+D18-2,0)="","",IF(AND(COUNTIF(OFFSET(入力シート!$F$1,MATCH(C$16,入力シート!$C:$C,0)+D18-2,0),"(例)*"),COUNTIF(OFFSET(入力シート!$F$1,MATCH(C$16,入力シート!$C:$C,0),0),"(例)*")=0),"",OFFSET(入力シート!$F$1,MATCH(C$16,入力シート!$C:$C,0)+D18-2,0)))</f>
        <v>(例)　二重丸　太郎</v>
      </c>
      <c r="L18" s="790"/>
      <c r="M18" s="332" t="s">
        <v>206</v>
      </c>
      <c r="O18" s="330"/>
    </row>
    <row r="19" spans="3:15" hidden="1" outlineLevel="1">
      <c r="C19" s="57"/>
      <c r="D19" s="57">
        <v>6</v>
      </c>
      <c r="E19" s="28" t="s">
        <v>207</v>
      </c>
      <c r="G19" s="792" t="str">
        <f ca="1">IF(OFFSET(入力シート!$F$1,MATCH(C$16,入力シート!$C:$C,0)+D19-2,0)="","",IF(AND(COUNTIF(OFFSET(入力シート!$F$1,MATCH(C$16,入力シート!$C:$C,0)+D19-2,0),"(例)*"),COUNTIF(OFFSET(入力シート!$F$1,MATCH(C$16,入力シート!$C:$C,0),0),"(例)*")=0),"",OFFSET(入力シート!$F$1,MATCH(C$16,入力シート!$C:$C,0)+D19-2,0)))</f>
        <v>(例)　昭和 52 年　2 月　2 日</v>
      </c>
      <c r="H19" s="792"/>
      <c r="I19" s="792"/>
      <c r="J19" s="792"/>
      <c r="K19" s="792"/>
      <c r="L19" s="792"/>
      <c r="M19" s="792"/>
      <c r="O19" s="330"/>
    </row>
    <row r="20" spans="3:15" s="319" customFormat="1" ht="17.25" collapsed="1">
      <c r="C20" s="57"/>
      <c r="D20" s="57"/>
      <c r="N20" s="44" t="s">
        <v>726</v>
      </c>
    </row>
    <row r="21" spans="3:15" s="319" customFormat="1" ht="21" hidden="1" outlineLevel="1">
      <c r="D21" s="57">
        <v>7</v>
      </c>
      <c r="G21" s="775" t="str">
        <f ca="1">IF(OFFSET(入力シート!$F$1,MATCH(C$22,入力シート!$C:$C,0)+D21-2,0)="","",IF(AND(COUNTIF(OFFSET(入力シート!$F$1,MATCH(C$22,入力シート!$C:$C,0)+D21-2,0),"(例)*"),COUNTIF(OFFSET(入力シート!$F$1,MATCH(C$22,入力シート!$C:$C,0),0),"(例)*")=0),"",OFFSET(入力シート!$F$1,MATCH(C$22,入力シート!$C:$C,0)+D21-2,0)))</f>
        <v>(例)　104-3333</v>
      </c>
      <c r="H21" s="775"/>
      <c r="I21" s="775"/>
      <c r="J21" s="775"/>
      <c r="K21" s="775"/>
      <c r="L21" s="775"/>
      <c r="M21" s="775"/>
      <c r="N21" s="331"/>
      <c r="O21" s="330"/>
    </row>
    <row r="22" spans="3:15" s="480" customFormat="1" ht="39.950000000000003" hidden="1" customHeight="1" outlineLevel="1">
      <c r="C22" s="479" t="s">
        <v>723</v>
      </c>
      <c r="D22" s="479">
        <v>8</v>
      </c>
      <c r="E22" s="480" t="s">
        <v>203</v>
      </c>
      <c r="G22" s="776" t="str">
        <f ca="1">IF(OFFSET(入力シート!$F$1,MATCH(C$22,入力シート!$C:$C,0)+D22-2,0)="","",IF(AND(COUNTIF(OFFSET(入力シート!$F$1,MATCH(C$22,入力シート!$C:$C,0)+D22-2,0),"(例)*"),COUNTIF(OFFSET(入力シート!$F$1,MATCH(C$22,入力シート!$C:$C,0),0),"(例)*")=0),"",OFFSET(入力シート!$F$1,MATCH(C$22,入力シート!$C:$C,0)+D22-2,0)))</f>
        <v>(例)　東京都中央区○○町○○丁目○○番３号</v>
      </c>
      <c r="H22" s="776"/>
      <c r="I22" s="776"/>
      <c r="J22" s="776"/>
      <c r="K22" s="776"/>
      <c r="L22" s="776"/>
      <c r="M22" s="776"/>
      <c r="N22" s="481"/>
      <c r="O22" s="482"/>
    </row>
    <row r="23" spans="3:15" s="319" customFormat="1" ht="30.75" hidden="1" outlineLevel="1">
      <c r="C23" s="57"/>
      <c r="D23" s="57">
        <v>2</v>
      </c>
      <c r="E23" s="319" t="s">
        <v>204</v>
      </c>
      <c r="G23" s="776" t="str">
        <f ca="1">IF(OFFSET(入力シート!$F$1,MATCH(C$22,入力シート!$C:$C,0)+D23-2,0)="","",IF(AND(COUNTIF(OFFSET(入力シート!$F$1,MATCH(C$22,入力シート!$C:$C,0)+D23-2,0),"(例)*"),COUNTIF(OFFSET(入力シート!$F$1,MATCH(C$22,入力シート!$C:$C,0),0),"(例)*")=0),"",OFFSET(入力シート!$F$1,MATCH(C$22,入力シート!$C:$C,0)+D23-2,0)))</f>
        <v>(例)　◎株式会社</v>
      </c>
      <c r="H23" s="776"/>
      <c r="I23" s="776"/>
      <c r="J23" s="776"/>
      <c r="K23" s="776"/>
      <c r="L23" s="776"/>
      <c r="M23" s="776"/>
      <c r="N23" s="39"/>
      <c r="O23" s="330"/>
    </row>
    <row r="24" spans="3:15" s="319" customFormat="1" hidden="1" outlineLevel="1">
      <c r="C24" s="57"/>
      <c r="D24" s="57">
        <v>5</v>
      </c>
      <c r="E24" s="319" t="s">
        <v>205</v>
      </c>
      <c r="G24" s="777" t="str">
        <f ca="1">IF(OFFSET(入力シート!$F$1,MATCH(C$22,入力シート!$C:$C,0)+D24-4,0)="","",IF(AND(COUNTIF(OFFSET(入力シート!$F$1,MATCH(C$22,入力シート!$C:$C,0)+D24-4,0),"(例)*"),COUNTIF(OFFSET(入力シート!$F$1,MATCH(C$22,入力シート!$C:$C,0),0),"(例)*")=0),"",OFFSET(入力シート!$F$1,MATCH(C$22,入力シート!$C:$C,0)+D24-4,0)))</f>
        <v>(例)　代表取締役</v>
      </c>
      <c r="H24" s="777"/>
      <c r="I24" s="777"/>
      <c r="J24" s="777"/>
      <c r="K24" s="778" t="str">
        <f ca="1">IF(OFFSET(入力シート!$F$1,MATCH(C$22,入力シート!$C:$C,0)+D24-2,0)="","",IF(AND(COUNTIF(OFFSET(入力シート!$F$1,MATCH(C$22,入力シート!$C:$C,0)+D24-2,0),"(例)*"),COUNTIF(OFFSET(入力シート!$F$1,MATCH(C$22,入力シート!$C:$C,0),0),"(例)*")=0),"",OFFSET(入力シート!$F$1,MATCH(C$22,入力シート!$C:$C,0)+D24-2,0)))</f>
        <v>(例)　二重丸　次郎</v>
      </c>
      <c r="L24" s="778"/>
      <c r="M24" s="318" t="s">
        <v>206</v>
      </c>
      <c r="N24" s="35"/>
      <c r="O24" s="330"/>
    </row>
    <row r="25" spans="3:15" s="319" customFormat="1" hidden="1" outlineLevel="1">
      <c r="C25" s="57"/>
      <c r="D25" s="57">
        <v>6</v>
      </c>
      <c r="E25" s="319" t="s">
        <v>207</v>
      </c>
      <c r="G25" s="794" t="str">
        <f ca="1">IF(OFFSET(入力シート!$F$1,MATCH(C$22,入力シート!$C:$C,0)+D25-2,0)="","",IF(AND(COUNTIF(OFFSET(入力シート!$F$1,MATCH(C$22,入力シート!$C:$C,0)+D25-2,0),"(例)*"),COUNTIF(OFFSET(入力シート!$F$1,MATCH(C$22,入力シート!$C:$C,0),0),"(例)*")=0),"",OFFSET(入力シート!$F$1,MATCH(C$22,入力シート!$C:$C,0)+D25-2,0)))</f>
        <v>(例)　昭和 52 年　3 月　3 日</v>
      </c>
      <c r="H25" s="794"/>
      <c r="I25" s="794"/>
      <c r="J25" s="794"/>
      <c r="K25" s="794"/>
      <c r="L25" s="794"/>
      <c r="M25" s="794"/>
      <c r="N25" s="35"/>
      <c r="O25" s="330"/>
    </row>
    <row r="26" spans="3:15" s="319" customFormat="1" ht="17.25" collapsed="1">
      <c r="C26" s="57"/>
      <c r="D26" s="57"/>
      <c r="N26" s="44" t="s">
        <v>727</v>
      </c>
    </row>
    <row r="27" spans="3:15" s="319" customFormat="1" ht="21" hidden="1" outlineLevel="1">
      <c r="D27" s="57">
        <v>7</v>
      </c>
      <c r="G27" s="775" t="str">
        <f ca="1">IF(OFFSET(入力シート!$F$1,MATCH(C$28,入力シート!$C:$C,0)+D27-2,0)="","",IF(AND(COUNTIF(OFFSET(入力シート!$F$1,MATCH(C$28,入力シート!$C:$C,0)+D27-2,0),"(例)*"),COUNTIF(OFFSET(入力シート!$F$1,MATCH(C$28,入力シート!$C:$C,0),0),"(例)*")=0),"",OFFSET(入力シート!$F$1,MATCH(C$28,入力シート!$C:$C,0)+D27-2,0)))</f>
        <v>(例)　104-4444</v>
      </c>
      <c r="H27" s="775"/>
      <c r="I27" s="775"/>
      <c r="J27" s="775"/>
      <c r="K27" s="775"/>
      <c r="L27" s="775"/>
      <c r="M27" s="775"/>
      <c r="N27" s="331"/>
      <c r="O27" s="330"/>
    </row>
    <row r="28" spans="3:15" s="319" customFormat="1" ht="39.950000000000003" hidden="1" customHeight="1" outlineLevel="1">
      <c r="C28" s="57" t="s">
        <v>724</v>
      </c>
      <c r="D28" s="57">
        <v>8</v>
      </c>
      <c r="E28" s="319" t="s">
        <v>203</v>
      </c>
      <c r="G28" s="776" t="str">
        <f ca="1">IF(OFFSET(入力シート!$F$1,MATCH(C$28,入力シート!$C:$C,0)+D28-2,0)="","",IF(AND(COUNTIF(OFFSET(入力シート!$F$1,MATCH(C$28,入力シート!$C:$C,0)+D28-2,0),"(例)*"),COUNTIF(OFFSET(入力シート!$F$1,MATCH(C$28,入力シート!$C:$C,0),0),"(例)*")=0),"",OFFSET(入力シート!$F$1,MATCH(C$28,入力シート!$C:$C,0)+D28-2,0)))</f>
        <v>(例)　東京都中央区○○町○○丁目○○番４号</v>
      </c>
      <c r="H28" s="776"/>
      <c r="I28" s="776"/>
      <c r="J28" s="776"/>
      <c r="K28" s="776"/>
      <c r="L28" s="776"/>
      <c r="M28" s="776"/>
      <c r="N28" s="331"/>
      <c r="O28" s="330"/>
    </row>
    <row r="29" spans="3:15" s="319" customFormat="1" ht="30.75" hidden="1" outlineLevel="1">
      <c r="C29" s="57"/>
      <c r="D29" s="57">
        <v>2</v>
      </c>
      <c r="E29" s="319" t="s">
        <v>204</v>
      </c>
      <c r="G29" s="777" t="str">
        <f ca="1">IF(OFFSET(入力シート!$F$1,MATCH(C$28,入力シート!$C:$C,0)+D29-2,0)="","",IF(AND(COUNTIF(OFFSET(入力シート!$F$1,MATCH(C$28,入力シート!$C:$C,0)+D29-2,0),"(例)*"),COUNTIF(OFFSET(入力シート!$F$1,MATCH(C$28,入力シート!$C:$C,0),0),"(例)*")=0),"",OFFSET(入力シート!$F$1,MATCH(C$28,入力シート!$C:$C,0)+D29-2,0)))</f>
        <v>(例)　◎株式会社</v>
      </c>
      <c r="H29" s="777"/>
      <c r="I29" s="777"/>
      <c r="J29" s="777"/>
      <c r="K29" s="777"/>
      <c r="L29" s="777"/>
      <c r="M29" s="777"/>
      <c r="N29" s="39"/>
      <c r="O29" s="330"/>
    </row>
    <row r="30" spans="3:15" s="319" customFormat="1" hidden="1" outlineLevel="1">
      <c r="C30" s="57"/>
      <c r="D30" s="57">
        <v>5</v>
      </c>
      <c r="E30" s="319" t="s">
        <v>205</v>
      </c>
      <c r="G30" s="777" t="str">
        <f ca="1">IF(OFFSET(入力シート!$F$1,MATCH(C$28,入力シート!$C:$C,0)+D30-4,0)="","",IF(AND(COUNTIF(OFFSET(入力シート!$F$1,MATCH(C$28,入力シート!$C:$C,0)+D30-4,0),"(例)*"),COUNTIF(OFFSET(入力シート!$F$1,MATCH(C$28,入力シート!$C:$C,0),0),"(例)*")=0),"",OFFSET(入力シート!$F$1,MATCH(C$28,入力シート!$C:$C,0)+D30-4,0)))</f>
        <v>(例)　代表取締役</v>
      </c>
      <c r="H30" s="777"/>
      <c r="I30" s="777"/>
      <c r="J30" s="777"/>
      <c r="K30" s="778" t="str">
        <f ca="1">IF(OFFSET(入力シート!$F$1,MATCH(C$28,入力シート!$C:$C,0)+D30-2,0)="","",IF(AND(COUNTIF(OFFSET(入力シート!$F$1,MATCH(C$28,入力シート!$C:$C,0)+D30-2,0),"(例)*"),COUNTIF(OFFSET(入力シート!$F$1,MATCH(C$28,入力シート!$C:$C,0),0),"(例)*")=0),"",OFFSET(入力シート!$F$1,MATCH(C$28,入力シート!$C:$C,0)+D30-2,0)))</f>
        <v>(例)　二重丸　三郎</v>
      </c>
      <c r="L30" s="778"/>
      <c r="M30" s="318" t="s">
        <v>206</v>
      </c>
      <c r="N30" s="35"/>
      <c r="O30" s="330"/>
    </row>
    <row r="31" spans="3:15" s="319" customFormat="1" hidden="1" outlineLevel="1">
      <c r="C31" s="57"/>
      <c r="D31" s="57">
        <v>6</v>
      </c>
      <c r="E31" s="319" t="s">
        <v>207</v>
      </c>
      <c r="G31" s="794" t="str">
        <f ca="1">IF(OFFSET(入力シート!$F$1,MATCH(C$28,入力シート!$C:$C,0)+D31-2,0)="","",IF(AND(COUNTIF(OFFSET(入力シート!$F$1,MATCH(C$28,入力シート!$C:$C,0)+D31-2,0),"(例)*"),COUNTIF(OFFSET(入力シート!$F$1,MATCH(C$28,入力シート!$C:$C,0),0),"(例)*")=0),"",OFFSET(入力シート!$F$1,MATCH(C$28,入力シート!$C:$C,0)+D31-2,0)))</f>
        <v>(例)　昭和 52 年　4 月　4 日</v>
      </c>
      <c r="H31" s="794"/>
      <c r="I31" s="794"/>
      <c r="J31" s="794"/>
      <c r="K31" s="794"/>
      <c r="L31" s="794"/>
      <c r="M31" s="794"/>
      <c r="N31" s="35"/>
      <c r="O31" s="330"/>
    </row>
    <row r="32" spans="3:15" s="519" customFormat="1" ht="17.25" collapsed="1"/>
    <row r="33" spans="1:16">
      <c r="N33" s="44"/>
    </row>
    <row r="34" spans="1:16">
      <c r="A34" s="780" t="s">
        <v>678</v>
      </c>
      <c r="B34" s="788"/>
      <c r="C34" s="788"/>
      <c r="D34" s="788"/>
      <c r="E34" s="788"/>
      <c r="F34" s="788"/>
      <c r="G34" s="788"/>
      <c r="H34" s="788"/>
      <c r="I34" s="788"/>
      <c r="J34" s="788"/>
      <c r="K34" s="788"/>
      <c r="L34" s="788"/>
      <c r="M34" s="788"/>
    </row>
    <row r="35" spans="1:16">
      <c r="A35" s="780"/>
      <c r="B35" s="788"/>
      <c r="C35" s="788"/>
      <c r="D35" s="788"/>
      <c r="E35" s="788"/>
      <c r="F35" s="788"/>
      <c r="G35" s="788"/>
      <c r="H35" s="788"/>
      <c r="I35" s="788"/>
      <c r="J35" s="788"/>
      <c r="K35" s="788"/>
      <c r="L35" s="788"/>
      <c r="M35" s="788"/>
    </row>
    <row r="36" spans="1:16" ht="42">
      <c r="A36" s="788"/>
      <c r="B36" s="788"/>
      <c r="C36" s="788"/>
      <c r="D36" s="788"/>
      <c r="E36" s="788"/>
      <c r="F36" s="788"/>
      <c r="G36" s="788"/>
      <c r="H36" s="788"/>
      <c r="I36" s="788"/>
      <c r="J36" s="788"/>
      <c r="K36" s="788"/>
      <c r="L36" s="788"/>
      <c r="M36" s="788"/>
      <c r="O36" s="34"/>
    </row>
    <row r="37" spans="1:16" ht="37.5">
      <c r="A37" s="788" t="s">
        <v>208</v>
      </c>
      <c r="B37" s="788"/>
      <c r="C37" s="788"/>
      <c r="D37" s="788"/>
      <c r="E37" s="788"/>
      <c r="F37" s="788"/>
      <c r="G37" s="788"/>
      <c r="H37" s="788"/>
      <c r="I37" s="788"/>
      <c r="J37" s="788"/>
      <c r="K37" s="788"/>
      <c r="L37" s="788"/>
      <c r="M37" s="788"/>
      <c r="O37" s="72"/>
    </row>
    <row r="38" spans="1:16">
      <c r="A38" s="787" t="s">
        <v>680</v>
      </c>
      <c r="B38" s="787"/>
      <c r="C38" s="787"/>
      <c r="D38" s="787"/>
      <c r="E38" s="787"/>
      <c r="F38" s="787"/>
      <c r="G38" s="787"/>
      <c r="H38" s="787"/>
      <c r="I38" s="787"/>
      <c r="J38" s="787"/>
      <c r="K38" s="787"/>
      <c r="L38" s="787"/>
      <c r="M38" s="787"/>
    </row>
    <row r="39" spans="1:16">
      <c r="A39" s="787"/>
      <c r="B39" s="787"/>
      <c r="C39" s="787"/>
      <c r="D39" s="787"/>
      <c r="E39" s="787"/>
      <c r="F39" s="787"/>
      <c r="G39" s="787"/>
      <c r="H39" s="787"/>
      <c r="I39" s="787"/>
      <c r="J39" s="787"/>
      <c r="K39" s="787"/>
      <c r="L39" s="787"/>
      <c r="M39" s="787"/>
    </row>
    <row r="40" spans="1:16">
      <c r="A40" s="787"/>
      <c r="B40" s="787"/>
      <c r="C40" s="787"/>
      <c r="D40" s="787"/>
      <c r="E40" s="787"/>
      <c r="F40" s="787"/>
      <c r="G40" s="787"/>
      <c r="H40" s="787"/>
      <c r="I40" s="787"/>
      <c r="J40" s="787"/>
      <c r="K40" s="787"/>
      <c r="L40" s="787"/>
      <c r="M40" s="787"/>
    </row>
    <row r="41" spans="1:16">
      <c r="A41" s="787"/>
      <c r="B41" s="787"/>
      <c r="C41" s="787"/>
      <c r="D41" s="787"/>
      <c r="E41" s="787"/>
      <c r="F41" s="787"/>
      <c r="G41" s="787"/>
      <c r="H41" s="787"/>
      <c r="I41" s="787"/>
      <c r="J41" s="787"/>
      <c r="K41" s="787"/>
      <c r="L41" s="787"/>
      <c r="M41" s="787"/>
    </row>
    <row r="42" spans="1:16">
      <c r="A42" s="787"/>
      <c r="B42" s="787"/>
      <c r="C42" s="787"/>
      <c r="D42" s="787"/>
      <c r="E42" s="787"/>
      <c r="F42" s="787"/>
      <c r="G42" s="787"/>
      <c r="H42" s="787"/>
      <c r="I42" s="787"/>
      <c r="J42" s="787"/>
      <c r="K42" s="787"/>
      <c r="L42" s="787"/>
      <c r="M42" s="787"/>
    </row>
    <row r="43" spans="1:16">
      <c r="A43" s="787"/>
      <c r="B43" s="787"/>
      <c r="C43" s="787"/>
      <c r="D43" s="787"/>
      <c r="E43" s="787"/>
      <c r="F43" s="787"/>
      <c r="G43" s="787"/>
      <c r="H43" s="787"/>
      <c r="I43" s="787"/>
      <c r="J43" s="787"/>
      <c r="K43" s="787"/>
      <c r="L43" s="787"/>
      <c r="M43" s="787"/>
    </row>
    <row r="44" spans="1:16">
      <c r="A44" s="787"/>
      <c r="B44" s="787"/>
      <c r="C44" s="787"/>
      <c r="D44" s="787"/>
      <c r="E44" s="787"/>
      <c r="F44" s="787"/>
      <c r="G44" s="787"/>
      <c r="H44" s="787"/>
      <c r="I44" s="787"/>
      <c r="J44" s="787"/>
      <c r="K44" s="787"/>
      <c r="L44" s="787"/>
      <c r="M44" s="787"/>
    </row>
    <row r="45" spans="1:16">
      <c r="L45" s="784"/>
      <c r="M45" s="784"/>
    </row>
    <row r="46" spans="1:16">
      <c r="A46" s="788" t="s">
        <v>209</v>
      </c>
      <c r="B46" s="788"/>
      <c r="C46" s="788"/>
      <c r="D46" s="788"/>
      <c r="E46" s="788"/>
      <c r="F46" s="788"/>
      <c r="G46" s="788"/>
      <c r="H46" s="788"/>
      <c r="I46" s="788"/>
      <c r="J46" s="788"/>
      <c r="K46" s="788"/>
      <c r="L46" s="788"/>
      <c r="M46" s="788"/>
      <c r="N46" s="36"/>
    </row>
    <row r="48" spans="1:16">
      <c r="B48" s="28" t="s">
        <v>210</v>
      </c>
      <c r="N48" s="28"/>
      <c r="P48" s="35"/>
    </row>
    <row r="49" spans="2:16">
      <c r="B49" s="781" t="str">
        <f>入力シート!B2&amp;"　"&amp;入力シート!D2</f>
        <v>令和２年度　超高層ＺＥＨ－Ｍ実証事業</v>
      </c>
      <c r="C49" s="781"/>
      <c r="D49" s="781"/>
      <c r="E49" s="781"/>
      <c r="F49" s="781"/>
      <c r="G49" s="781"/>
      <c r="H49" s="781"/>
      <c r="I49" s="781"/>
      <c r="J49" s="781"/>
      <c r="K49" s="781"/>
      <c r="L49" s="781"/>
      <c r="M49" s="781"/>
      <c r="N49" s="28"/>
      <c r="P49" s="35"/>
    </row>
    <row r="50" spans="2:16">
      <c r="N50" s="28"/>
      <c r="P50" s="35"/>
    </row>
    <row r="51" spans="2:16">
      <c r="B51" s="28" t="s">
        <v>211</v>
      </c>
      <c r="N51" s="28"/>
      <c r="P51" s="35"/>
    </row>
    <row r="52" spans="2:16" ht="39.950000000000003" customHeight="1">
      <c r="B52" s="797" t="str">
        <f>IF(入力シート!F11="","",入力シート!F11)</f>
        <v>(例)　○○○○マンション</v>
      </c>
      <c r="C52" s="797"/>
      <c r="D52" s="797"/>
      <c r="E52" s="797"/>
      <c r="F52" s="797"/>
      <c r="G52" s="797"/>
      <c r="H52" s="797"/>
      <c r="I52" s="798" t="str">
        <f>入力シート!D2</f>
        <v>超高層ＺＥＨ－Ｍ実証事業</v>
      </c>
      <c r="J52" s="798"/>
      <c r="K52" s="798"/>
      <c r="L52" s="798"/>
      <c r="N52" s="28"/>
      <c r="P52" s="35"/>
    </row>
    <row r="53" spans="2:16">
      <c r="N53" s="28"/>
      <c r="P53" s="35"/>
    </row>
    <row r="54" spans="2:16">
      <c r="B54" s="28" t="s">
        <v>212</v>
      </c>
      <c r="N54" s="28"/>
      <c r="P54" s="35"/>
    </row>
    <row r="55" spans="2:16">
      <c r="B55" s="71" t="s">
        <v>387</v>
      </c>
      <c r="N55" s="28"/>
      <c r="P55" s="35"/>
    </row>
    <row r="56" spans="2:16">
      <c r="N56" s="28"/>
      <c r="P56" s="35"/>
    </row>
    <row r="57" spans="2:16">
      <c r="B57" s="28" t="s">
        <v>213</v>
      </c>
      <c r="N57" s="28"/>
      <c r="P57" s="35"/>
    </row>
    <row r="58" spans="2:16">
      <c r="B58" s="781" t="s">
        <v>388</v>
      </c>
      <c r="C58" s="781"/>
      <c r="H58" s="796">
        <f ca="1">IF(L92="","",L92)</f>
        <v>0</v>
      </c>
      <c r="I58" s="796"/>
      <c r="J58" s="796"/>
      <c r="K58" s="796"/>
      <c r="L58" s="796"/>
      <c r="M58" s="70"/>
      <c r="N58" s="28"/>
      <c r="P58" s="35"/>
    </row>
    <row r="59" spans="2:16">
      <c r="N59" s="28"/>
      <c r="P59" s="35"/>
    </row>
    <row r="60" spans="2:16">
      <c r="B60" s="28" t="s">
        <v>215</v>
      </c>
      <c r="N60" s="28"/>
      <c r="P60" s="35"/>
    </row>
    <row r="61" spans="2:16">
      <c r="N61" s="28"/>
      <c r="P61" s="35"/>
    </row>
    <row r="62" spans="2:16">
      <c r="B62" s="795" t="s">
        <v>216</v>
      </c>
      <c r="C62" s="795"/>
      <c r="N62" s="28"/>
      <c r="P62" s="52"/>
    </row>
    <row r="63" spans="2:16" ht="42">
      <c r="B63" s="781" t="s">
        <v>389</v>
      </c>
      <c r="C63" s="781"/>
      <c r="D63" s="68"/>
      <c r="H63" s="782" t="str">
        <f ca="1">OFFSET(入力シート!$F$1,MATCH("○",入力シート!D:D,0)-2,0)</f>
        <v>(例)　2020年　9 月　19日</v>
      </c>
      <c r="I63" s="782"/>
      <c r="J63" s="782"/>
      <c r="K63" s="782"/>
      <c r="L63" s="782"/>
      <c r="M63" s="69"/>
      <c r="N63" s="28"/>
      <c r="P63" s="34"/>
    </row>
    <row r="64" spans="2:16" ht="42">
      <c r="B64" s="781" t="s">
        <v>390</v>
      </c>
      <c r="C64" s="781"/>
      <c r="D64" s="68"/>
      <c r="H64" s="783" t="str">
        <f ca="1">OFFSET(入力シート!$F$1,MATCH("○",入力シート!D:D,0)-1,0)</f>
        <v>(例)　2021年　2 月　12日</v>
      </c>
      <c r="I64" s="783"/>
      <c r="J64" s="783"/>
      <c r="K64" s="783"/>
      <c r="L64" s="783"/>
      <c r="M64" s="69"/>
      <c r="N64" s="28"/>
      <c r="P64" s="34"/>
    </row>
    <row r="65" spans="1:16" ht="42">
      <c r="B65" s="781" t="s">
        <v>391</v>
      </c>
      <c r="C65" s="781"/>
      <c r="D65" s="68"/>
      <c r="H65" s="782" t="str">
        <f ca="1">入力シート!F26</f>
        <v>(例)　yyyy年　m月　d日</v>
      </c>
      <c r="I65" s="782"/>
      <c r="J65" s="782"/>
      <c r="K65" s="782"/>
      <c r="L65" s="782"/>
      <c r="M65" s="69"/>
      <c r="N65" s="28"/>
      <c r="P65" s="34"/>
    </row>
    <row r="66" spans="1:16" ht="42">
      <c r="N66" s="28"/>
      <c r="P66" s="34"/>
    </row>
    <row r="67" spans="1:16">
      <c r="B67" s="28" t="s">
        <v>218</v>
      </c>
      <c r="N67" s="28"/>
      <c r="P67" s="52"/>
    </row>
    <row r="68" spans="1:16">
      <c r="B68" s="28" t="s">
        <v>219</v>
      </c>
      <c r="N68" s="28"/>
      <c r="P68" s="35"/>
    </row>
    <row r="69" spans="1:16">
      <c r="B69" s="28" t="s">
        <v>220</v>
      </c>
      <c r="N69" s="28"/>
      <c r="P69" s="51"/>
    </row>
    <row r="70" spans="1:16" s="35" customFormat="1" ht="39">
      <c r="P70" s="53"/>
    </row>
    <row r="71" spans="1:16" s="35" customFormat="1" ht="39">
      <c r="P71" s="53"/>
    </row>
    <row r="72" spans="1:16" s="35" customFormat="1" ht="39">
      <c r="P72" s="53"/>
    </row>
    <row r="73" spans="1:16" s="35" customFormat="1" ht="39">
      <c r="P73" s="53"/>
    </row>
    <row r="74" spans="1:16">
      <c r="N74" s="28"/>
      <c r="P74" s="35"/>
    </row>
    <row r="75" spans="1:16">
      <c r="N75" s="28"/>
      <c r="P75" s="35"/>
    </row>
    <row r="80" spans="1:16">
      <c r="A80" s="28" t="s">
        <v>221</v>
      </c>
    </row>
    <row r="81" spans="1:16">
      <c r="L81" s="784"/>
      <c r="M81" s="784"/>
    </row>
    <row r="82" spans="1:16">
      <c r="A82" s="28" t="s">
        <v>222</v>
      </c>
    </row>
    <row r="84" spans="1:16">
      <c r="A84" s="788" t="s">
        <v>223</v>
      </c>
      <c r="B84" s="788"/>
      <c r="C84" s="788"/>
      <c r="D84" s="788"/>
      <c r="E84" s="788"/>
      <c r="F84" s="788"/>
      <c r="G84" s="788"/>
      <c r="H84" s="788"/>
      <c r="I84" s="788"/>
      <c r="J84" s="788"/>
      <c r="K84" s="788"/>
      <c r="L84" s="788"/>
      <c r="M84" s="788"/>
      <c r="N84" s="36"/>
    </row>
    <row r="87" spans="1:16">
      <c r="L87" s="33" t="s">
        <v>386</v>
      </c>
    </row>
    <row r="88" spans="1:16">
      <c r="B88" s="46" t="s">
        <v>225</v>
      </c>
      <c r="C88" s="801" t="s">
        <v>226</v>
      </c>
      <c r="D88" s="799"/>
      <c r="E88" s="802"/>
      <c r="F88" s="799" t="s">
        <v>395</v>
      </c>
      <c r="G88" s="799"/>
      <c r="H88" s="799"/>
      <c r="I88" s="799"/>
      <c r="J88" s="772" t="s">
        <v>227</v>
      </c>
      <c r="K88" s="773"/>
      <c r="L88" s="47" t="s">
        <v>228</v>
      </c>
      <c r="M88" s="40"/>
    </row>
    <row r="89" spans="1:16">
      <c r="B89" s="48" t="s">
        <v>229</v>
      </c>
      <c r="C89" s="803"/>
      <c r="D89" s="800"/>
      <c r="E89" s="804"/>
      <c r="F89" s="800"/>
      <c r="G89" s="800"/>
      <c r="H89" s="800"/>
      <c r="I89" s="800"/>
      <c r="J89" s="808" t="s">
        <v>230</v>
      </c>
      <c r="K89" s="809"/>
      <c r="L89" s="49" t="s">
        <v>230</v>
      </c>
      <c r="M89" s="40"/>
    </row>
    <row r="90" spans="1:16" ht="55.5">
      <c r="B90" s="30" t="s">
        <v>231</v>
      </c>
      <c r="C90" s="774">
        <f ca="1">IF('7.補助対象経費総括表（まとめ）'!C16="","",'7.補助対象経費総括表（まとめ）'!C16)</f>
        <v>0</v>
      </c>
      <c r="D90" s="774"/>
      <c r="E90" s="774"/>
      <c r="F90" s="774">
        <f ca="1">IF('7.補助対象経費総括表（まとめ）'!D16="",0,'7.補助対象経費総括表（まとめ）'!D16)</f>
        <v>0</v>
      </c>
      <c r="G90" s="774"/>
      <c r="H90" s="774"/>
      <c r="I90" s="774"/>
      <c r="J90" s="805">
        <v>0.66666666666666663</v>
      </c>
      <c r="K90" s="805"/>
      <c r="L90" s="515">
        <f ca="1">IF(F90="",0,ROUNDDOWN(F90*$J$90,0))</f>
        <v>0</v>
      </c>
      <c r="M90" s="41"/>
      <c r="O90" s="50"/>
    </row>
    <row r="91" spans="1:16" ht="55.5">
      <c r="B91" s="30" t="s">
        <v>232</v>
      </c>
      <c r="C91" s="774">
        <f ca="1">IF('7.補助対象経費総括表（まとめ）'!C17="","",'7.補助対象経費総括表（まとめ）'!C17)</f>
        <v>0</v>
      </c>
      <c r="D91" s="774"/>
      <c r="E91" s="774"/>
      <c r="F91" s="774">
        <f ca="1">IF('7.補助対象経費総括表（まとめ）'!D17="",0,'7.補助対象経費総括表（まとめ）'!D17)</f>
        <v>0</v>
      </c>
      <c r="G91" s="774"/>
      <c r="H91" s="774"/>
      <c r="I91" s="774"/>
      <c r="J91" s="806"/>
      <c r="K91" s="806"/>
      <c r="L91" s="515">
        <f ca="1">IF(F91="",0,ROUNDDOWN(F91*$J$90,0))</f>
        <v>0</v>
      </c>
      <c r="M91" s="41"/>
      <c r="O91" s="50"/>
    </row>
    <row r="92" spans="1:16" ht="55.5">
      <c r="B92" s="30" t="s">
        <v>130</v>
      </c>
      <c r="C92" s="774">
        <f ca="1">SUM(C90:E91)</f>
        <v>0</v>
      </c>
      <c r="D92" s="774"/>
      <c r="E92" s="774"/>
      <c r="F92" s="774">
        <f ca="1">SUM(F90:I91)</f>
        <v>0</v>
      </c>
      <c r="G92" s="774"/>
      <c r="H92" s="774"/>
      <c r="I92" s="774"/>
      <c r="J92" s="788" t="s">
        <v>72</v>
      </c>
      <c r="K92" s="788"/>
      <c r="L92" s="515">
        <f ca="1">SUM(L90:L91)</f>
        <v>0</v>
      </c>
      <c r="M92" s="41"/>
      <c r="O92" s="50"/>
    </row>
    <row r="93" spans="1:16" s="35" customFormat="1">
      <c r="P93" s="28"/>
    </row>
    <row r="94" spans="1:16" s="35" customFormat="1">
      <c r="P94" s="28"/>
    </row>
    <row r="95" spans="1:16" s="35" customFormat="1">
      <c r="P95" s="28"/>
    </row>
    <row r="96" spans="1:16" s="35" customFormat="1">
      <c r="P96" s="28"/>
    </row>
    <row r="115" spans="1:13">
      <c r="A115" s="28" t="s">
        <v>221</v>
      </c>
    </row>
    <row r="116" spans="1:13">
      <c r="L116" s="784"/>
      <c r="M116" s="784"/>
    </row>
    <row r="117" spans="1:13">
      <c r="A117" s="28" t="s">
        <v>233</v>
      </c>
    </row>
    <row r="119" spans="1:13">
      <c r="A119" s="788" t="s">
        <v>234</v>
      </c>
      <c r="B119" s="788"/>
      <c r="C119" s="788"/>
      <c r="D119" s="788"/>
      <c r="E119" s="788"/>
      <c r="F119" s="788"/>
      <c r="G119" s="788"/>
      <c r="H119" s="788"/>
      <c r="I119" s="788"/>
      <c r="J119" s="788"/>
      <c r="K119" s="788"/>
      <c r="L119" s="788"/>
      <c r="M119" s="788"/>
    </row>
    <row r="123" spans="1:13">
      <c r="B123" s="780" t="s">
        <v>392</v>
      </c>
      <c r="C123" s="780"/>
      <c r="D123" s="780"/>
      <c r="E123" s="780"/>
      <c r="F123" s="780"/>
      <c r="G123" s="780"/>
      <c r="H123" s="780"/>
      <c r="I123" s="780"/>
      <c r="J123" s="780"/>
      <c r="K123" s="780"/>
      <c r="L123" s="780"/>
      <c r="M123" s="780"/>
    </row>
    <row r="124" spans="1:13">
      <c r="A124" s="31"/>
      <c r="B124" s="780"/>
      <c r="C124" s="780"/>
      <c r="D124" s="780"/>
      <c r="E124" s="780"/>
      <c r="F124" s="780"/>
      <c r="G124" s="780"/>
      <c r="H124" s="780"/>
      <c r="I124" s="780"/>
      <c r="J124" s="780"/>
      <c r="K124" s="780"/>
      <c r="L124" s="780"/>
      <c r="M124" s="780"/>
    </row>
    <row r="125" spans="1:13">
      <c r="A125" s="31"/>
      <c r="B125" s="780"/>
      <c r="C125" s="780"/>
      <c r="D125" s="780"/>
      <c r="E125" s="780"/>
      <c r="F125" s="780"/>
      <c r="G125" s="780"/>
      <c r="H125" s="780"/>
      <c r="I125" s="780"/>
      <c r="J125" s="780"/>
      <c r="K125" s="780"/>
      <c r="L125" s="780"/>
      <c r="M125" s="780"/>
    </row>
    <row r="129" spans="1:14">
      <c r="A129" s="788" t="s">
        <v>235</v>
      </c>
      <c r="B129" s="788"/>
      <c r="C129" s="788"/>
      <c r="D129" s="788"/>
      <c r="E129" s="788"/>
      <c r="F129" s="788"/>
      <c r="G129" s="788"/>
      <c r="H129" s="788"/>
      <c r="I129" s="788"/>
      <c r="J129" s="788"/>
      <c r="K129" s="788"/>
      <c r="L129" s="788"/>
      <c r="M129" s="788"/>
      <c r="N129" s="31"/>
    </row>
    <row r="131" spans="1:14">
      <c r="B131" s="779" t="s">
        <v>382</v>
      </c>
      <c r="C131" s="779"/>
      <c r="D131" s="779"/>
      <c r="E131" s="779"/>
      <c r="F131" s="779"/>
      <c r="G131" s="779"/>
      <c r="H131" s="779"/>
      <c r="I131" s="779"/>
      <c r="J131" s="779"/>
      <c r="K131" s="779"/>
      <c r="L131" s="779"/>
      <c r="M131" s="779"/>
      <c r="N131" s="32"/>
    </row>
    <row r="132" spans="1:14">
      <c r="B132" s="779"/>
      <c r="C132" s="779"/>
      <c r="D132" s="779"/>
      <c r="E132" s="779"/>
      <c r="F132" s="779"/>
      <c r="G132" s="779"/>
      <c r="H132" s="779"/>
      <c r="I132" s="779"/>
      <c r="J132" s="779"/>
      <c r="K132" s="779"/>
      <c r="L132" s="779"/>
      <c r="M132" s="779"/>
    </row>
    <row r="133" spans="1:14">
      <c r="B133" s="779"/>
      <c r="C133" s="779"/>
      <c r="D133" s="779"/>
      <c r="E133" s="779"/>
      <c r="F133" s="779"/>
      <c r="G133" s="779"/>
      <c r="H133" s="779"/>
      <c r="I133" s="779"/>
      <c r="J133" s="779"/>
      <c r="K133" s="779"/>
      <c r="L133" s="779"/>
      <c r="M133" s="779"/>
    </row>
    <row r="134" spans="1:14">
      <c r="B134" s="779"/>
      <c r="C134" s="779"/>
      <c r="D134" s="779"/>
      <c r="E134" s="779"/>
      <c r="F134" s="779"/>
      <c r="G134" s="779"/>
      <c r="H134" s="779"/>
      <c r="I134" s="779"/>
      <c r="J134" s="779"/>
      <c r="K134" s="779"/>
      <c r="L134" s="779"/>
      <c r="M134" s="779"/>
    </row>
    <row r="135" spans="1:14">
      <c r="A135" s="28" t="s">
        <v>45</v>
      </c>
      <c r="B135" s="45"/>
      <c r="C135" s="45"/>
      <c r="D135" s="45"/>
      <c r="E135" s="45"/>
      <c r="F135" s="45"/>
      <c r="G135" s="45"/>
      <c r="H135" s="45"/>
      <c r="I135" s="45"/>
      <c r="J135" s="45"/>
      <c r="K135" s="45"/>
      <c r="L135" s="45"/>
      <c r="M135" s="45"/>
    </row>
    <row r="136" spans="1:14">
      <c r="B136" s="779" t="s">
        <v>384</v>
      </c>
      <c r="C136" s="779"/>
      <c r="D136" s="779"/>
      <c r="E136" s="779"/>
      <c r="F136" s="779"/>
      <c r="G136" s="779"/>
      <c r="H136" s="779"/>
      <c r="I136" s="779"/>
      <c r="J136" s="779"/>
      <c r="K136" s="779"/>
      <c r="L136" s="779"/>
      <c r="M136" s="779"/>
      <c r="N136" s="32"/>
    </row>
    <row r="137" spans="1:14">
      <c r="B137" s="779"/>
      <c r="C137" s="779"/>
      <c r="D137" s="779"/>
      <c r="E137" s="779"/>
      <c r="F137" s="779"/>
      <c r="G137" s="779"/>
      <c r="H137" s="779"/>
      <c r="I137" s="779"/>
      <c r="J137" s="779"/>
      <c r="K137" s="779"/>
      <c r="L137" s="779"/>
      <c r="M137" s="779"/>
    </row>
    <row r="138" spans="1:14">
      <c r="B138" s="45"/>
      <c r="C138" s="45"/>
      <c r="D138" s="45"/>
      <c r="E138" s="45"/>
      <c r="F138" s="45"/>
      <c r="G138" s="45"/>
      <c r="H138" s="45"/>
      <c r="I138" s="45"/>
      <c r="J138" s="45"/>
      <c r="K138" s="45"/>
      <c r="L138" s="45"/>
      <c r="M138" s="45"/>
    </row>
    <row r="139" spans="1:14">
      <c r="B139" s="45"/>
      <c r="C139" s="45"/>
      <c r="D139" s="45"/>
      <c r="E139" s="45"/>
      <c r="F139" s="45"/>
      <c r="G139" s="45"/>
      <c r="H139" s="45"/>
      <c r="I139" s="45"/>
      <c r="J139" s="45"/>
      <c r="K139" s="45"/>
      <c r="L139" s="45"/>
      <c r="M139" s="45"/>
    </row>
    <row r="140" spans="1:14">
      <c r="B140" s="779" t="s">
        <v>383</v>
      </c>
      <c r="C140" s="779"/>
      <c r="D140" s="779"/>
      <c r="E140" s="779"/>
      <c r="F140" s="779"/>
      <c r="G140" s="779"/>
      <c r="H140" s="779"/>
      <c r="I140" s="779"/>
      <c r="J140" s="779"/>
      <c r="K140" s="779"/>
      <c r="L140" s="779"/>
      <c r="M140" s="779"/>
      <c r="N140" s="32"/>
    </row>
    <row r="141" spans="1:14">
      <c r="B141" s="779"/>
      <c r="C141" s="779"/>
      <c r="D141" s="779"/>
      <c r="E141" s="779"/>
      <c r="F141" s="779"/>
      <c r="G141" s="779"/>
      <c r="H141" s="779"/>
      <c r="I141" s="779"/>
      <c r="J141" s="779"/>
      <c r="K141" s="779"/>
      <c r="L141" s="779"/>
      <c r="M141" s="779"/>
    </row>
    <row r="142" spans="1:14">
      <c r="B142" s="45"/>
      <c r="C142" s="45"/>
      <c r="D142" s="45"/>
      <c r="E142" s="45"/>
      <c r="F142" s="45"/>
      <c r="G142" s="45"/>
      <c r="H142" s="45"/>
      <c r="I142" s="45"/>
      <c r="J142" s="45"/>
      <c r="K142" s="45"/>
      <c r="L142" s="45"/>
      <c r="M142" s="45"/>
    </row>
    <row r="143" spans="1:14">
      <c r="B143" s="45"/>
      <c r="C143" s="45"/>
      <c r="D143" s="45"/>
      <c r="E143" s="45"/>
      <c r="F143" s="45"/>
      <c r="G143" s="45"/>
      <c r="H143" s="45"/>
      <c r="I143" s="45"/>
      <c r="J143" s="45"/>
      <c r="K143" s="45"/>
      <c r="L143" s="45"/>
      <c r="M143" s="45"/>
    </row>
    <row r="144" spans="1:14">
      <c r="B144" s="779" t="s">
        <v>385</v>
      </c>
      <c r="C144" s="779"/>
      <c r="D144" s="779"/>
      <c r="E144" s="779"/>
      <c r="F144" s="779"/>
      <c r="G144" s="779"/>
      <c r="H144" s="779"/>
      <c r="I144" s="779"/>
      <c r="J144" s="779"/>
      <c r="K144" s="779"/>
      <c r="L144" s="779"/>
      <c r="M144" s="779"/>
      <c r="N144" s="31"/>
    </row>
    <row r="145" spans="1:16">
      <c r="B145" s="779"/>
      <c r="C145" s="779"/>
      <c r="D145" s="779"/>
      <c r="E145" s="779"/>
      <c r="F145" s="779"/>
      <c r="G145" s="779"/>
      <c r="H145" s="779"/>
      <c r="I145" s="779"/>
      <c r="J145" s="779"/>
      <c r="K145" s="779"/>
      <c r="L145" s="779"/>
      <c r="M145" s="779"/>
    </row>
    <row r="146" spans="1:16" ht="55.5">
      <c r="O146" s="50"/>
    </row>
    <row r="147" spans="1:16" ht="55.5">
      <c r="O147" s="50"/>
    </row>
    <row r="148" spans="1:16" ht="55.5">
      <c r="O148" s="50"/>
    </row>
    <row r="149" spans="1:16" ht="55.5">
      <c r="O149" s="50"/>
    </row>
    <row r="151" spans="1:16">
      <c r="A151" s="28" t="s">
        <v>221</v>
      </c>
    </row>
    <row r="152" spans="1:16">
      <c r="L152" s="784"/>
      <c r="M152" s="784"/>
      <c r="N152" s="44" t="s">
        <v>816</v>
      </c>
    </row>
    <row r="153" spans="1:16">
      <c r="A153" s="28" t="s">
        <v>236</v>
      </c>
      <c r="N153" s="44" t="s">
        <v>817</v>
      </c>
    </row>
    <row r="154" spans="1:16" s="54" customFormat="1">
      <c r="O154" s="35"/>
    </row>
    <row r="155" spans="1:16">
      <c r="B155" s="33" t="s">
        <v>393</v>
      </c>
      <c r="C155" s="807" t="str">
        <f>IF(入力シート!F32="","",入力シート!F32)</f>
        <v>(例)　〇〇〇株式会社</v>
      </c>
      <c r="D155" s="807"/>
      <c r="E155" s="807"/>
      <c r="F155" s="807"/>
      <c r="G155" s="807"/>
      <c r="H155" s="807"/>
      <c r="I155" s="807"/>
      <c r="J155" s="807"/>
      <c r="K155" s="807"/>
      <c r="L155" s="807"/>
    </row>
    <row r="156" spans="1:16" s="54" customFormat="1" ht="14.25"/>
    <row r="157" spans="1:16" s="29" customFormat="1">
      <c r="A157" s="28"/>
      <c r="B157" s="28"/>
      <c r="C157" s="28"/>
      <c r="D157" s="28"/>
      <c r="E157" s="28"/>
      <c r="F157" s="28"/>
      <c r="G157" s="28"/>
      <c r="H157" s="28"/>
      <c r="I157" s="28"/>
      <c r="J157" s="771" t="str">
        <f ca="1">J5</f>
        <v>(例)　2020年　7 月　1 日</v>
      </c>
      <c r="K157" s="771"/>
      <c r="L157" s="771"/>
      <c r="M157" s="28"/>
      <c r="N157" s="35"/>
      <c r="O157" s="35"/>
      <c r="P157" s="28"/>
    </row>
    <row r="158" spans="1:16" s="29" customFormat="1">
      <c r="A158" s="28"/>
      <c r="B158" s="28" t="s">
        <v>237</v>
      </c>
      <c r="C158" s="28"/>
      <c r="D158" s="28"/>
      <c r="E158" s="28"/>
      <c r="F158" s="28"/>
      <c r="G158" s="28"/>
      <c r="H158" s="28"/>
      <c r="I158" s="28"/>
      <c r="J158" s="28"/>
      <c r="K158" s="28"/>
      <c r="L158" s="28"/>
      <c r="M158" s="28"/>
      <c r="N158" s="35"/>
      <c r="O158" s="35"/>
      <c r="P158" s="28"/>
    </row>
    <row r="159" spans="1:16">
      <c r="A159" s="30"/>
      <c r="B159" s="785" t="s">
        <v>238</v>
      </c>
      <c r="C159" s="785" t="s">
        <v>239</v>
      </c>
      <c r="D159" s="785" t="s">
        <v>240</v>
      </c>
      <c r="E159" s="785"/>
      <c r="F159" s="785"/>
      <c r="G159" s="785"/>
      <c r="H159" s="785" t="s">
        <v>241</v>
      </c>
      <c r="I159" s="785" t="s">
        <v>242</v>
      </c>
      <c r="J159" s="785"/>
      <c r="K159" s="785"/>
      <c r="L159" s="785" t="s">
        <v>13</v>
      </c>
      <c r="M159" s="31"/>
      <c r="N159" s="37"/>
      <c r="O159" s="37"/>
    </row>
    <row r="160" spans="1:16">
      <c r="A160" s="30"/>
      <c r="B160" s="785"/>
      <c r="C160" s="785"/>
      <c r="D160" s="42" t="s">
        <v>243</v>
      </c>
      <c r="E160" s="42" t="s">
        <v>195</v>
      </c>
      <c r="F160" s="42" t="s">
        <v>196</v>
      </c>
      <c r="G160" s="42" t="s">
        <v>217</v>
      </c>
      <c r="H160" s="785"/>
      <c r="I160" s="785"/>
      <c r="J160" s="785"/>
      <c r="K160" s="785"/>
      <c r="L160" s="785"/>
      <c r="M160" s="31"/>
      <c r="N160" s="37"/>
      <c r="O160" s="37"/>
    </row>
    <row r="161" spans="1:14">
      <c r="A161" s="57" t="s">
        <v>397</v>
      </c>
      <c r="B161" s="67"/>
      <c r="C161" s="67"/>
      <c r="D161" s="56"/>
      <c r="E161" s="329"/>
      <c r="F161" s="329"/>
      <c r="G161" s="329"/>
      <c r="H161" s="56"/>
      <c r="I161" s="769"/>
      <c r="J161" s="769"/>
      <c r="K161" s="769"/>
      <c r="L161" s="67"/>
      <c r="M161" s="58" t="s">
        <v>244</v>
      </c>
      <c r="N161" s="44" t="s">
        <v>839</v>
      </c>
    </row>
    <row r="162" spans="1:14">
      <c r="A162" s="57" t="s">
        <v>396</v>
      </c>
      <c r="B162" s="67"/>
      <c r="C162" s="67"/>
      <c r="D162" s="56"/>
      <c r="E162" s="329"/>
      <c r="F162" s="329"/>
      <c r="G162" s="329"/>
      <c r="H162" s="56"/>
      <c r="I162" s="769"/>
      <c r="J162" s="769"/>
      <c r="K162" s="769"/>
      <c r="L162" s="471"/>
      <c r="M162" s="58" t="s">
        <v>399</v>
      </c>
      <c r="N162" s="44" t="s">
        <v>729</v>
      </c>
    </row>
    <row r="163" spans="1:14">
      <c r="A163" s="57" t="s">
        <v>398</v>
      </c>
      <c r="B163" s="67"/>
      <c r="C163" s="67"/>
      <c r="D163" s="56"/>
      <c r="E163" s="329"/>
      <c r="F163" s="329"/>
      <c r="G163" s="329"/>
      <c r="H163" s="56"/>
      <c r="I163" s="769"/>
      <c r="J163" s="769"/>
      <c r="K163" s="769"/>
      <c r="L163" s="471"/>
      <c r="M163" s="31"/>
      <c r="N163" s="517" t="s">
        <v>841</v>
      </c>
    </row>
    <row r="164" spans="1:14">
      <c r="B164" s="67"/>
      <c r="C164" s="67"/>
      <c r="D164" s="56"/>
      <c r="E164" s="329"/>
      <c r="F164" s="329"/>
      <c r="G164" s="329"/>
      <c r="H164" s="56"/>
      <c r="I164" s="769"/>
      <c r="J164" s="769"/>
      <c r="K164" s="769"/>
      <c r="L164" s="471"/>
      <c r="M164" s="31"/>
    </row>
    <row r="165" spans="1:14">
      <c r="B165" s="67"/>
      <c r="C165" s="67"/>
      <c r="D165" s="56"/>
      <c r="E165" s="329"/>
      <c r="F165" s="329"/>
      <c r="G165" s="329"/>
      <c r="H165" s="56"/>
      <c r="I165" s="769"/>
      <c r="J165" s="769"/>
      <c r="K165" s="769"/>
      <c r="L165" s="471"/>
      <c r="M165" s="31"/>
    </row>
    <row r="166" spans="1:14">
      <c r="B166" s="67"/>
      <c r="C166" s="67"/>
      <c r="D166" s="56"/>
      <c r="E166" s="329"/>
      <c r="F166" s="329"/>
      <c r="G166" s="329"/>
      <c r="H166" s="56"/>
      <c r="I166" s="769"/>
      <c r="J166" s="769"/>
      <c r="K166" s="769"/>
      <c r="L166" s="471"/>
      <c r="M166" s="31"/>
    </row>
    <row r="167" spans="1:14">
      <c r="B167" s="67"/>
      <c r="C167" s="67"/>
      <c r="D167" s="56"/>
      <c r="E167" s="329"/>
      <c r="F167" s="329"/>
      <c r="G167" s="329"/>
      <c r="H167" s="56"/>
      <c r="I167" s="769"/>
      <c r="J167" s="769"/>
      <c r="K167" s="769"/>
      <c r="L167" s="471"/>
      <c r="M167" s="31"/>
    </row>
    <row r="168" spans="1:14">
      <c r="B168" s="67"/>
      <c r="C168" s="67"/>
      <c r="D168" s="56"/>
      <c r="E168" s="329"/>
      <c r="F168" s="329"/>
      <c r="G168" s="329"/>
      <c r="H168" s="56"/>
      <c r="I168" s="769"/>
      <c r="J168" s="769"/>
      <c r="K168" s="769"/>
      <c r="L168" s="471"/>
      <c r="M168" s="31"/>
    </row>
    <row r="169" spans="1:14">
      <c r="B169" s="67"/>
      <c r="C169" s="67"/>
      <c r="D169" s="56"/>
      <c r="E169" s="329"/>
      <c r="F169" s="329"/>
      <c r="G169" s="329"/>
      <c r="H169" s="56"/>
      <c r="I169" s="769"/>
      <c r="J169" s="769"/>
      <c r="K169" s="769"/>
      <c r="L169" s="471"/>
      <c r="M169" s="31"/>
    </row>
    <row r="170" spans="1:14">
      <c r="B170" s="67"/>
      <c r="C170" s="67"/>
      <c r="D170" s="56"/>
      <c r="E170" s="329"/>
      <c r="F170" s="329"/>
      <c r="G170" s="329"/>
      <c r="H170" s="56"/>
      <c r="I170" s="769"/>
      <c r="J170" s="769"/>
      <c r="K170" s="769"/>
      <c r="L170" s="471"/>
      <c r="M170" s="31"/>
    </row>
    <row r="171" spans="1:14">
      <c r="B171" s="67"/>
      <c r="C171" s="67"/>
      <c r="D171" s="56"/>
      <c r="E171" s="329"/>
      <c r="F171" s="329"/>
      <c r="G171" s="329"/>
      <c r="H171" s="56"/>
      <c r="I171" s="769"/>
      <c r="J171" s="769"/>
      <c r="K171" s="769"/>
      <c r="L171" s="471"/>
      <c r="M171" s="31"/>
    </row>
    <row r="172" spans="1:14">
      <c r="B172" s="67"/>
      <c r="C172" s="67"/>
      <c r="D172" s="56"/>
      <c r="E172" s="329"/>
      <c r="F172" s="329"/>
      <c r="G172" s="329"/>
      <c r="H172" s="56"/>
      <c r="I172" s="769"/>
      <c r="J172" s="769"/>
      <c r="K172" s="769"/>
      <c r="L172" s="471"/>
      <c r="M172" s="31"/>
    </row>
    <row r="173" spans="1:14">
      <c r="B173" s="67"/>
      <c r="C173" s="67"/>
      <c r="D173" s="56"/>
      <c r="E173" s="329"/>
      <c r="F173" s="329"/>
      <c r="G173" s="329"/>
      <c r="H173" s="56"/>
      <c r="I173" s="769"/>
      <c r="J173" s="769"/>
      <c r="K173" s="769"/>
      <c r="L173" s="471"/>
      <c r="M173" s="31"/>
    </row>
    <row r="174" spans="1:14">
      <c r="B174" s="67"/>
      <c r="C174" s="67"/>
      <c r="D174" s="56"/>
      <c r="E174" s="329"/>
      <c r="F174" s="329"/>
      <c r="G174" s="329"/>
      <c r="H174" s="56"/>
      <c r="I174" s="769"/>
      <c r="J174" s="769"/>
      <c r="K174" s="769"/>
      <c r="L174" s="471"/>
      <c r="M174" s="31"/>
    </row>
    <row r="175" spans="1:14">
      <c r="B175" s="67"/>
      <c r="C175" s="67"/>
      <c r="D175" s="56"/>
      <c r="E175" s="329"/>
      <c r="F175" s="329"/>
      <c r="G175" s="329"/>
      <c r="H175" s="56"/>
      <c r="I175" s="769"/>
      <c r="J175" s="769"/>
      <c r="K175" s="769"/>
      <c r="L175" s="471"/>
      <c r="M175" s="31"/>
    </row>
    <row r="176" spans="1:14">
      <c r="B176" s="67"/>
      <c r="C176" s="67"/>
      <c r="D176" s="56"/>
      <c r="E176" s="329"/>
      <c r="F176" s="329"/>
      <c r="G176" s="329"/>
      <c r="H176" s="56"/>
      <c r="I176" s="769"/>
      <c r="J176" s="769"/>
      <c r="K176" s="769"/>
      <c r="L176" s="471"/>
      <c r="M176" s="31"/>
    </row>
    <row r="177" spans="1:15">
      <c r="B177" s="67"/>
      <c r="C177" s="67"/>
      <c r="D177" s="56"/>
      <c r="E177" s="329"/>
      <c r="F177" s="329"/>
      <c r="G177" s="329"/>
      <c r="H177" s="56"/>
      <c r="I177" s="769"/>
      <c r="J177" s="769"/>
      <c r="K177" s="769"/>
      <c r="L177" s="471"/>
      <c r="M177" s="31"/>
    </row>
    <row r="178" spans="1:15">
      <c r="B178" s="67"/>
      <c r="C178" s="67"/>
      <c r="D178" s="56"/>
      <c r="E178" s="329"/>
      <c r="F178" s="329"/>
      <c r="G178" s="329"/>
      <c r="H178" s="56"/>
      <c r="I178" s="769"/>
      <c r="J178" s="769"/>
      <c r="K178" s="769"/>
      <c r="L178" s="471"/>
      <c r="M178" s="31"/>
    </row>
    <row r="179" spans="1:15">
      <c r="B179" s="67"/>
      <c r="C179" s="67"/>
      <c r="D179" s="56"/>
      <c r="E179" s="329"/>
      <c r="F179" s="329"/>
      <c r="G179" s="329"/>
      <c r="H179" s="56"/>
      <c r="I179" s="769"/>
      <c r="J179" s="769"/>
      <c r="K179" s="769"/>
      <c r="L179" s="471"/>
    </row>
    <row r="180" spans="1:15">
      <c r="B180" s="67"/>
      <c r="C180" s="67"/>
      <c r="D180" s="56"/>
      <c r="E180" s="329"/>
      <c r="F180" s="329"/>
      <c r="G180" s="329"/>
      <c r="H180" s="56"/>
      <c r="I180" s="769"/>
      <c r="J180" s="769"/>
      <c r="K180" s="769"/>
      <c r="L180" s="471"/>
    </row>
    <row r="181" spans="1:15">
      <c r="B181" s="67"/>
      <c r="C181" s="67"/>
      <c r="D181" s="56"/>
      <c r="E181" s="329"/>
      <c r="F181" s="329"/>
      <c r="G181" s="329"/>
      <c r="H181" s="56"/>
      <c r="I181" s="769"/>
      <c r="J181" s="769"/>
      <c r="K181" s="769"/>
      <c r="L181" s="471"/>
    </row>
    <row r="182" spans="1:15">
      <c r="B182" s="67"/>
      <c r="C182" s="67"/>
      <c r="D182" s="56"/>
      <c r="E182" s="329"/>
      <c r="F182" s="329"/>
      <c r="G182" s="329"/>
      <c r="H182" s="56"/>
      <c r="I182" s="769"/>
      <c r="J182" s="769"/>
      <c r="K182" s="769"/>
      <c r="L182" s="471"/>
    </row>
    <row r="183" spans="1:15">
      <c r="B183" s="67"/>
      <c r="C183" s="67"/>
      <c r="D183" s="56"/>
      <c r="E183" s="329"/>
      <c r="F183" s="329"/>
      <c r="G183" s="329"/>
      <c r="H183" s="56"/>
      <c r="I183" s="769"/>
      <c r="J183" s="769"/>
      <c r="K183" s="769"/>
      <c r="L183" s="471"/>
    </row>
    <row r="184" spans="1:15">
      <c r="B184" s="67"/>
      <c r="C184" s="67"/>
      <c r="D184" s="56"/>
      <c r="E184" s="329"/>
      <c r="F184" s="329"/>
      <c r="G184" s="329"/>
      <c r="H184" s="56"/>
      <c r="I184" s="769"/>
      <c r="J184" s="769"/>
      <c r="K184" s="769"/>
      <c r="L184" s="471"/>
    </row>
    <row r="185" spans="1:15">
      <c r="B185" s="67"/>
      <c r="C185" s="67"/>
      <c r="D185" s="56"/>
      <c r="E185" s="329"/>
      <c r="F185" s="329"/>
      <c r="G185" s="329"/>
      <c r="H185" s="56"/>
      <c r="I185" s="769"/>
      <c r="J185" s="769"/>
      <c r="K185" s="769"/>
      <c r="L185" s="471"/>
    </row>
    <row r="187" spans="1:15">
      <c r="B187" s="779" t="s">
        <v>725</v>
      </c>
      <c r="C187" s="779"/>
      <c r="D187" s="779"/>
      <c r="E187" s="779"/>
      <c r="F187" s="779"/>
      <c r="G187" s="779"/>
      <c r="H187" s="779"/>
      <c r="I187" s="779"/>
      <c r="J187" s="779"/>
      <c r="K187" s="779"/>
      <c r="L187" s="779"/>
      <c r="M187" s="779"/>
      <c r="O187" s="316"/>
    </row>
    <row r="188" spans="1:15">
      <c r="B188" s="779"/>
      <c r="C188" s="779"/>
      <c r="D188" s="779"/>
      <c r="E188" s="779"/>
      <c r="F188" s="779"/>
      <c r="G188" s="779"/>
      <c r="H188" s="779"/>
      <c r="I188" s="779"/>
      <c r="J188" s="779"/>
      <c r="K188" s="779"/>
      <c r="L188" s="779"/>
      <c r="M188" s="779"/>
    </row>
    <row r="189" spans="1:15">
      <c r="B189" s="779" t="s">
        <v>394</v>
      </c>
      <c r="C189" s="779"/>
      <c r="D189" s="779"/>
      <c r="E189" s="779"/>
      <c r="F189" s="779"/>
      <c r="G189" s="779"/>
      <c r="H189" s="779"/>
      <c r="I189" s="779"/>
      <c r="J189" s="779"/>
      <c r="K189" s="779"/>
      <c r="L189" s="779"/>
      <c r="M189" s="779"/>
    </row>
    <row r="190" spans="1:15">
      <c r="B190" s="779"/>
      <c r="C190" s="779"/>
      <c r="D190" s="779"/>
      <c r="E190" s="779"/>
      <c r="F190" s="779"/>
      <c r="G190" s="779"/>
      <c r="H190" s="779"/>
      <c r="I190" s="779"/>
      <c r="J190" s="779"/>
      <c r="K190" s="779"/>
      <c r="L190" s="779"/>
      <c r="M190" s="779"/>
    </row>
    <row r="191" spans="1:15" ht="30.75">
      <c r="B191" s="779"/>
      <c r="C191" s="779"/>
      <c r="D191" s="779"/>
      <c r="E191" s="779"/>
      <c r="F191" s="779"/>
      <c r="G191" s="779"/>
      <c r="H191" s="779"/>
      <c r="I191" s="779"/>
      <c r="J191" s="779"/>
      <c r="K191" s="779"/>
      <c r="L191" s="779"/>
      <c r="M191" s="779"/>
      <c r="O191" s="39"/>
    </row>
    <row r="192" spans="1:15">
      <c r="A192" s="28" t="s">
        <v>221</v>
      </c>
      <c r="C192" s="43"/>
      <c r="D192" s="43"/>
      <c r="E192" s="43"/>
      <c r="F192" s="43"/>
      <c r="G192" s="43"/>
      <c r="H192" s="43"/>
      <c r="I192" s="43"/>
      <c r="J192" s="43"/>
      <c r="K192" s="43"/>
      <c r="L192" s="43"/>
      <c r="M192" s="43"/>
    </row>
  </sheetData>
  <sheetProtection algorithmName="SHA-512" hashValue="rOlzN4EiHEZJqA9MduBklVrkgtRydhMhZAK8mQwFhMX79vJk+zA77der8AmVmrPQ0wlDXfm2dcuIB+6UQNR+2w==" saltValue="aNPhrKPFVQLZgT+BP0eHnw==" spinCount="100000" sheet="1" objects="1" scenarios="1" formatRows="0" selectLockedCells="1"/>
  <mergeCells count="101">
    <mergeCell ref="I167:K167"/>
    <mergeCell ref="L116:M116"/>
    <mergeCell ref="L152:M152"/>
    <mergeCell ref="A119:M119"/>
    <mergeCell ref="A129:M129"/>
    <mergeCell ref="F88:I89"/>
    <mergeCell ref="C88:E89"/>
    <mergeCell ref="J90:K91"/>
    <mergeCell ref="C92:E92"/>
    <mergeCell ref="C90:E90"/>
    <mergeCell ref="C155:L155"/>
    <mergeCell ref="C91:E91"/>
    <mergeCell ref="J89:K89"/>
    <mergeCell ref="B144:M145"/>
    <mergeCell ref="G23:M23"/>
    <mergeCell ref="G24:J24"/>
    <mergeCell ref="K24:L24"/>
    <mergeCell ref="G25:M25"/>
    <mergeCell ref="I164:K164"/>
    <mergeCell ref="I162:K162"/>
    <mergeCell ref="I163:K163"/>
    <mergeCell ref="G31:M31"/>
    <mergeCell ref="H63:L63"/>
    <mergeCell ref="A84:M84"/>
    <mergeCell ref="L159:L160"/>
    <mergeCell ref="I159:K160"/>
    <mergeCell ref="C159:C160"/>
    <mergeCell ref="B52:H52"/>
    <mergeCell ref="I52:L52"/>
    <mergeCell ref="A4:L4"/>
    <mergeCell ref="A38:M44"/>
    <mergeCell ref="A46:M46"/>
    <mergeCell ref="G9:M9"/>
    <mergeCell ref="G10:M10"/>
    <mergeCell ref="G11:M11"/>
    <mergeCell ref="G18:J18"/>
    <mergeCell ref="G12:J12"/>
    <mergeCell ref="F92:I92"/>
    <mergeCell ref="J92:K92"/>
    <mergeCell ref="F90:I90"/>
    <mergeCell ref="K18:L18"/>
    <mergeCell ref="K12:L12"/>
    <mergeCell ref="G19:M19"/>
    <mergeCell ref="G17:M17"/>
    <mergeCell ref="G16:M16"/>
    <mergeCell ref="L81:M81"/>
    <mergeCell ref="G13:M13"/>
    <mergeCell ref="A34:M36"/>
    <mergeCell ref="A37:M37"/>
    <mergeCell ref="B49:M49"/>
    <mergeCell ref="B58:C58"/>
    <mergeCell ref="B62:C62"/>
    <mergeCell ref="H58:L58"/>
    <mergeCell ref="B187:M188"/>
    <mergeCell ref="B189:M191"/>
    <mergeCell ref="J157:L157"/>
    <mergeCell ref="B159:B160"/>
    <mergeCell ref="H159:H160"/>
    <mergeCell ref="I179:K179"/>
    <mergeCell ref="I180:K180"/>
    <mergeCell ref="I181:K181"/>
    <mergeCell ref="I182:K182"/>
    <mergeCell ref="I183:K183"/>
    <mergeCell ref="I184:K184"/>
    <mergeCell ref="I185:K185"/>
    <mergeCell ref="I161:K161"/>
    <mergeCell ref="D159:G159"/>
    <mergeCell ref="I165:K165"/>
    <mergeCell ref="I168:K168"/>
    <mergeCell ref="I172:K172"/>
    <mergeCell ref="I175:K175"/>
    <mergeCell ref="I178:K178"/>
    <mergeCell ref="I174:K174"/>
    <mergeCell ref="I173:K173"/>
    <mergeCell ref="I170:K170"/>
    <mergeCell ref="I169:K169"/>
    <mergeCell ref="I166:K166"/>
    <mergeCell ref="I176:K176"/>
    <mergeCell ref="I177:K177"/>
    <mergeCell ref="G15:M15"/>
    <mergeCell ref="J5:L5"/>
    <mergeCell ref="J88:K88"/>
    <mergeCell ref="I171:K171"/>
    <mergeCell ref="F91:I91"/>
    <mergeCell ref="G27:M27"/>
    <mergeCell ref="G28:M28"/>
    <mergeCell ref="G29:M29"/>
    <mergeCell ref="G30:J30"/>
    <mergeCell ref="K30:L30"/>
    <mergeCell ref="B140:M141"/>
    <mergeCell ref="B136:M137"/>
    <mergeCell ref="B131:M134"/>
    <mergeCell ref="B123:M125"/>
    <mergeCell ref="B65:C65"/>
    <mergeCell ref="B64:C64"/>
    <mergeCell ref="B63:C63"/>
    <mergeCell ref="H65:L65"/>
    <mergeCell ref="H64:L64"/>
    <mergeCell ref="L45:M45"/>
    <mergeCell ref="G21:M21"/>
    <mergeCell ref="G22:M22"/>
  </mergeCells>
  <phoneticPr fontId="6"/>
  <conditionalFormatting sqref="B90:L92">
    <cfRule type="expression" dxfId="129" priority="32">
      <formula>$B$88&lt;&gt;""</formula>
    </cfRule>
  </conditionalFormatting>
  <conditionalFormatting sqref="C155:L155">
    <cfRule type="expression" dxfId="128" priority="33">
      <formula>$B$155&lt;&gt;""</formula>
    </cfRule>
  </conditionalFormatting>
  <conditionalFormatting sqref="B159:L185">
    <cfRule type="expression" dxfId="127" priority="34">
      <formula>$B$158&lt;&gt;""</formula>
    </cfRule>
  </conditionalFormatting>
  <conditionalFormatting sqref="J5:L5 H63:L65 C90:L92 C155:L155 J157:L157">
    <cfRule type="containsBlanks" dxfId="126" priority="35">
      <formula>LEN(TRIM(C5))=0</formula>
    </cfRule>
  </conditionalFormatting>
  <conditionalFormatting sqref="A1:XFD1048576">
    <cfRule type="containsText" dxfId="125" priority="31" operator="containsText" text="(例)">
      <formula>NOT(ISERROR(SEARCH("(例)",A1)))</formula>
    </cfRule>
  </conditionalFormatting>
  <conditionalFormatting sqref="H63:L65">
    <cfRule type="expression" dxfId="124" priority="4">
      <formula>AND(MONTH(H63)&gt;=10,DAY(H63)&gt;=10)</formula>
    </cfRule>
    <cfRule type="expression" dxfId="123" priority="3">
      <formula>AND(MONTH(H63)&gt;=10,DAY(H63)&lt;10)</formula>
    </cfRule>
    <cfRule type="expression" dxfId="122" priority="2">
      <formula>AND(MONTH(H63)&lt;10,DAY(H63)&gt;=10)</formula>
    </cfRule>
    <cfRule type="expression" dxfId="121" priority="1">
      <formula>AND(MONTH(H63)&lt;10,DAY(H63)&lt;10)</formula>
    </cfRule>
  </conditionalFormatting>
  <dataValidations count="7">
    <dataValidation imeMode="fullKatakana" allowBlank="1" showInputMessage="1" showErrorMessage="1" prompt="姓と名の間を全角で１マス空け" sqref="B161:B185" xr:uid="{15A757D5-7425-4F16-B3B6-52932C08C335}"/>
    <dataValidation type="list" imeMode="fullAlpha" allowBlank="1" showInputMessage="1" showErrorMessage="1" sqref="D161:D185" xr:uid="{1D125D54-BC82-40FD-8603-F4025D6BB70A}">
      <formula1>$A$161:$A$163</formula1>
    </dataValidation>
    <dataValidation type="list" imeMode="fullAlpha" allowBlank="1" showInputMessage="1" showErrorMessage="1" sqref="H161:H185" xr:uid="{88742958-BA98-4CE5-BBD2-95C77EEC09D4}">
      <formula1>$M$161:$M$162</formula1>
    </dataValidation>
    <dataValidation imeMode="hiragana" allowBlank="1" showInputMessage="1" showErrorMessage="1" prompt="姓と名の間を全角で１マス空け" sqref="C161:C185" xr:uid="{9A36F77E-01BD-4297-8242-AF6C8111E777}"/>
    <dataValidation imeMode="off" allowBlank="1" showInputMessage="1" showErrorMessage="1" sqref="E161:G185" xr:uid="{2C99FFF1-6229-4B08-93B9-DF29D5AB706B}"/>
    <dataValidation imeMode="hiragana" allowBlank="1" showInputMessage="1" showErrorMessage="1" prompt="商業登記簿記載の役職名と完全一致するよう入力すること_x000a_役職が複数ある場合は、上位の役職名を入力すること_x000a_" sqref="L161:L185" xr:uid="{88AECB96-319C-4AD8-B0F9-A3A2DA67CCD7}"/>
    <dataValidation imeMode="hiragana" allowBlank="1" showInputMessage="1" showErrorMessage="1" prompt="空欄不可" sqref="I161:K185" xr:uid="{8DE404F4-CF0A-4CBC-B257-F30EB1B8A063}"/>
  </dataValidations>
  <printOptions horizontalCentered="1"/>
  <pageMargins left="0.59055118110236227" right="0.39370078740157483" top="0.59055118110236227" bottom="0.35433070866141736" header="0.31496062992125984" footer="0.11811023622047245"/>
  <pageSetup paperSize="9" scale="65" orientation="portrait" r:id="rId1"/>
  <headerFooter scaleWithDoc="0">
    <oddFooter>&amp;R&amp;8R2超高層ZEH-M</oddFooter>
  </headerFooter>
  <rowBreaks count="4" manualBreakCount="4">
    <brk id="44" max="16383" man="1"/>
    <brk id="80" max="16383" man="1"/>
    <brk id="115" min="12" max="12" man="1"/>
    <brk id="151" min="12"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4E066-0294-485B-9A6E-19A508AE3801}">
  <sheetPr codeName="Sheet4"/>
  <dimension ref="A1:S75"/>
  <sheetViews>
    <sheetView showGridLines="0" view="pageBreakPreview" zoomScale="70" zoomScaleNormal="100" zoomScaleSheetLayoutView="70" workbookViewId="0"/>
  </sheetViews>
  <sheetFormatPr defaultRowHeight="17.25" outlineLevelRow="1"/>
  <cols>
    <col min="1" max="1" width="2.625" style="59" customWidth="1"/>
    <col min="2" max="2" width="5.625" style="59" customWidth="1"/>
    <col min="3" max="3" width="15.625" style="59" customWidth="1"/>
    <col min="4" max="4" width="11.625" style="59" customWidth="1"/>
    <col min="5" max="5" width="14.625" style="59" customWidth="1"/>
    <col min="6" max="6" width="47.75" style="59" customWidth="1"/>
    <col min="7" max="7" width="30.625" style="59" customWidth="1"/>
    <col min="8" max="8" width="5.625" style="59" customWidth="1"/>
    <col min="9" max="9" width="6.625" style="59" customWidth="1"/>
    <col min="10" max="10" width="1.625" style="59" customWidth="1"/>
    <col min="11" max="16384" width="9" style="59"/>
  </cols>
  <sheetData>
    <row r="1" spans="1:9" ht="18.75">
      <c r="B1" s="66" t="s">
        <v>131</v>
      </c>
    </row>
    <row r="2" spans="1:9" ht="18.75">
      <c r="B2" s="66" t="s">
        <v>151</v>
      </c>
    </row>
    <row r="3" spans="1:9" ht="18.75">
      <c r="B3" s="66" t="s">
        <v>823</v>
      </c>
    </row>
    <row r="4" spans="1:9">
      <c r="B4" s="64"/>
    </row>
    <row r="5" spans="1:9" ht="21">
      <c r="A5" s="104"/>
      <c r="B5" s="63" t="s">
        <v>152</v>
      </c>
    </row>
    <row r="6" spans="1:9" ht="21">
      <c r="A6" s="104"/>
      <c r="B6" s="63" t="s">
        <v>153</v>
      </c>
    </row>
    <row r="7" spans="1:9" ht="25.5" customHeight="1">
      <c r="A7" s="60"/>
      <c r="B7" s="811" t="str">
        <f>様式第1_交付申請書!A34</f>
        <v>令和２年度
省エネルギー投資促進に向けた支援補助金
（住宅・ビルの革新的省エネルギー技術導入促進事業）
（ネット・ゼロ・エネルギー・ハウス支援事業）</v>
      </c>
      <c r="C7" s="811"/>
      <c r="D7" s="811"/>
      <c r="E7" s="811"/>
      <c r="F7" s="811"/>
      <c r="G7" s="811"/>
      <c r="H7" s="811"/>
      <c r="I7" s="811"/>
    </row>
    <row r="8" spans="1:9" ht="25.5">
      <c r="A8" s="60"/>
      <c r="B8" s="811"/>
      <c r="C8" s="811"/>
      <c r="D8" s="811"/>
      <c r="E8" s="811"/>
      <c r="F8" s="811"/>
      <c r="G8" s="811"/>
      <c r="H8" s="811"/>
      <c r="I8" s="811"/>
    </row>
    <row r="9" spans="1:9" ht="25.5">
      <c r="A9" s="60"/>
      <c r="B9" s="811"/>
      <c r="C9" s="811"/>
      <c r="D9" s="811"/>
      <c r="E9" s="811"/>
      <c r="F9" s="811"/>
      <c r="G9" s="811"/>
      <c r="H9" s="811"/>
      <c r="I9" s="811"/>
    </row>
    <row r="10" spans="1:9" s="298" customFormat="1" ht="25.5">
      <c r="A10" s="60"/>
      <c r="B10" s="811" t="s">
        <v>679</v>
      </c>
      <c r="C10" s="811"/>
      <c r="D10" s="811"/>
      <c r="E10" s="811"/>
      <c r="F10" s="811"/>
      <c r="G10" s="811"/>
      <c r="H10" s="811"/>
      <c r="I10" s="811"/>
    </row>
    <row r="11" spans="1:9" s="334" customFormat="1" ht="24">
      <c r="B11" s="814" t="s">
        <v>677</v>
      </c>
      <c r="C11" s="814"/>
      <c r="D11" s="814"/>
      <c r="E11" s="814"/>
      <c r="F11" s="814"/>
      <c r="G11" s="814"/>
      <c r="H11" s="814"/>
      <c r="I11" s="814"/>
    </row>
    <row r="12" spans="1:9" s="334" customFormat="1" ht="24">
      <c r="B12" s="814"/>
      <c r="C12" s="814"/>
      <c r="D12" s="814"/>
      <c r="E12" s="814"/>
      <c r="F12" s="814"/>
      <c r="G12" s="814"/>
      <c r="H12" s="814"/>
      <c r="I12" s="814"/>
    </row>
    <row r="13" spans="1:9" s="334" customFormat="1" ht="24">
      <c r="B13" s="814"/>
      <c r="C13" s="814"/>
      <c r="D13" s="814"/>
      <c r="E13" s="814"/>
      <c r="F13" s="814"/>
      <c r="G13" s="814"/>
      <c r="H13" s="814"/>
      <c r="I13" s="814"/>
    </row>
    <row r="14" spans="1:9" s="324" customFormat="1" ht="12">
      <c r="B14" s="333"/>
      <c r="C14" s="333"/>
      <c r="D14" s="333"/>
      <c r="E14" s="333"/>
      <c r="F14" s="333"/>
      <c r="G14" s="333"/>
      <c r="H14" s="333"/>
    </row>
    <row r="15" spans="1:9">
      <c r="B15" s="59" t="s">
        <v>154</v>
      </c>
      <c r="C15" s="61" t="s">
        <v>155</v>
      </c>
    </row>
    <row r="16" spans="1:9">
      <c r="C16" s="59" t="s">
        <v>156</v>
      </c>
    </row>
    <row r="17" spans="2:3" s="335" customFormat="1" ht="10.5"/>
    <row r="18" spans="2:3">
      <c r="B18" s="59" t="s">
        <v>157</v>
      </c>
      <c r="C18" s="61" t="s">
        <v>158</v>
      </c>
    </row>
    <row r="19" spans="2:3">
      <c r="C19" s="59" t="s">
        <v>159</v>
      </c>
    </row>
    <row r="20" spans="2:3" s="335" customFormat="1" ht="10.5"/>
    <row r="21" spans="2:3">
      <c r="B21" s="59" t="s">
        <v>160</v>
      </c>
      <c r="C21" s="61" t="s">
        <v>161</v>
      </c>
    </row>
    <row r="22" spans="2:3">
      <c r="C22" s="59" t="s">
        <v>162</v>
      </c>
    </row>
    <row r="23" spans="2:3" s="335" customFormat="1" ht="10.5"/>
    <row r="24" spans="2:3">
      <c r="B24" s="59" t="s">
        <v>163</v>
      </c>
      <c r="C24" s="61" t="s">
        <v>164</v>
      </c>
    </row>
    <row r="25" spans="2:3">
      <c r="C25" s="59" t="s">
        <v>165</v>
      </c>
    </row>
    <row r="26" spans="2:3" s="335" customFormat="1" ht="10.5"/>
    <row r="27" spans="2:3">
      <c r="B27" s="59" t="s">
        <v>166</v>
      </c>
      <c r="C27" s="61" t="s">
        <v>167</v>
      </c>
    </row>
    <row r="28" spans="2:3">
      <c r="C28" s="59" t="s">
        <v>168</v>
      </c>
    </row>
    <row r="29" spans="2:3">
      <c r="C29" s="59" t="s">
        <v>169</v>
      </c>
    </row>
    <row r="30" spans="2:3" s="335" customFormat="1" ht="10.5"/>
    <row r="31" spans="2:3">
      <c r="B31" s="59" t="s">
        <v>170</v>
      </c>
      <c r="C31" s="61" t="s">
        <v>171</v>
      </c>
    </row>
    <row r="32" spans="2:3">
      <c r="C32" s="59" t="s">
        <v>172</v>
      </c>
    </row>
    <row r="33" spans="2:3">
      <c r="C33" s="59" t="s">
        <v>173</v>
      </c>
    </row>
    <row r="34" spans="2:3">
      <c r="C34" s="59" t="s">
        <v>174</v>
      </c>
    </row>
    <row r="35" spans="2:3">
      <c r="C35" s="59" t="s">
        <v>175</v>
      </c>
    </row>
    <row r="36" spans="2:3">
      <c r="C36" s="59" t="s">
        <v>400</v>
      </c>
    </row>
    <row r="37" spans="2:3" s="335" customFormat="1" ht="10.5"/>
    <row r="38" spans="2:3">
      <c r="B38" s="59" t="s">
        <v>176</v>
      </c>
      <c r="C38" s="61" t="s">
        <v>177</v>
      </c>
    </row>
    <row r="39" spans="2:3">
      <c r="C39" s="59" t="s">
        <v>178</v>
      </c>
    </row>
    <row r="40" spans="2:3">
      <c r="C40" s="59" t="s">
        <v>179</v>
      </c>
    </row>
    <row r="41" spans="2:3" s="335" customFormat="1" ht="10.5"/>
    <row r="42" spans="2:3">
      <c r="B42" s="59" t="s">
        <v>180</v>
      </c>
      <c r="C42" s="61" t="s">
        <v>181</v>
      </c>
    </row>
    <row r="43" spans="2:3">
      <c r="C43" s="59" t="s">
        <v>182</v>
      </c>
    </row>
    <row r="44" spans="2:3" s="335" customFormat="1" ht="10.5"/>
    <row r="45" spans="2:3">
      <c r="B45" s="59" t="s">
        <v>183</v>
      </c>
      <c r="C45" s="61" t="s">
        <v>184</v>
      </c>
    </row>
    <row r="46" spans="2:3">
      <c r="C46" s="59" t="s">
        <v>185</v>
      </c>
    </row>
    <row r="47" spans="2:3">
      <c r="C47" s="59" t="s">
        <v>186</v>
      </c>
    </row>
    <row r="48" spans="2:3" s="335" customFormat="1" ht="10.5"/>
    <row r="49" spans="2:11">
      <c r="B49" s="59" t="s">
        <v>187</v>
      </c>
      <c r="C49" s="61" t="s">
        <v>188</v>
      </c>
    </row>
    <row r="50" spans="2:11">
      <c r="C50" s="59" t="s">
        <v>189</v>
      </c>
    </row>
    <row r="51" spans="2:11">
      <c r="C51" s="59" t="s">
        <v>190</v>
      </c>
    </row>
    <row r="52" spans="2:11" s="335" customFormat="1" ht="10.5"/>
    <row r="53" spans="2:11">
      <c r="B53" s="59" t="s">
        <v>191</v>
      </c>
      <c r="C53" s="61" t="s">
        <v>192</v>
      </c>
    </row>
    <row r="54" spans="2:11">
      <c r="C54" s="59" t="s">
        <v>193</v>
      </c>
    </row>
    <row r="55" spans="2:11" s="335" customFormat="1" ht="10.5"/>
    <row r="56" spans="2:11" s="298" customFormat="1">
      <c r="B56" s="298" t="s">
        <v>672</v>
      </c>
      <c r="C56" s="298" t="s">
        <v>673</v>
      </c>
    </row>
    <row r="57" spans="2:11" s="298" customFormat="1">
      <c r="C57" s="298" t="s">
        <v>674</v>
      </c>
    </row>
    <row r="58" spans="2:11" s="298" customFormat="1">
      <c r="C58" s="298" t="s">
        <v>676</v>
      </c>
    </row>
    <row r="59" spans="2:11">
      <c r="C59" s="59" t="s">
        <v>675</v>
      </c>
    </row>
    <row r="61" spans="2:11">
      <c r="B61" s="59" t="s">
        <v>194</v>
      </c>
    </row>
    <row r="62" spans="2:11" s="335" customFormat="1" ht="10.5"/>
    <row r="63" spans="2:11" ht="25.5">
      <c r="C63" s="60"/>
      <c r="G63" s="771" t="str">
        <f ca="1">IF(様式第1_交付申請書!J5="","",様式第1_交付申請書!J5)</f>
        <v>(例)　2020年　7 月　1 日</v>
      </c>
      <c r="H63" s="771"/>
      <c r="K63" s="476" t="s">
        <v>820</v>
      </c>
    </row>
    <row r="64" spans="2:11" ht="45" customHeight="1">
      <c r="C64" s="60"/>
      <c r="D64" s="59" t="s">
        <v>8</v>
      </c>
      <c r="E64" s="59" t="s">
        <v>197</v>
      </c>
      <c r="F64" s="813" t="str">
        <f ca="1">OFFSET(様式第1_交付申請書!$G$1,MATCH(D64,様式第1_交付申請書!$C:$C,0),0)</f>
        <v>(例)　〇〇〇株式会社</v>
      </c>
      <c r="G64" s="813"/>
      <c r="H64" s="813"/>
      <c r="K64" s="483" t="s">
        <v>821</v>
      </c>
    </row>
    <row r="65" spans="3:19" s="547" customFormat="1" ht="25.5">
      <c r="C65" s="546"/>
      <c r="E65" s="547" t="s">
        <v>198</v>
      </c>
      <c r="F65" s="548" t="str">
        <f ca="1">OFFSET(様式第1_交付申請書!$G$1,MATCH(D64,様式第1_交付申請書!$C:$C,0)+1,0)</f>
        <v>(例)　代表取締役</v>
      </c>
      <c r="G65" s="549" t="str">
        <f ca="1">OFFSET(様式第1_交付申請書!$K$1,MATCH(D64,様式第1_交付申請書!$C:$C,0)+1,0)</f>
        <v>(例)　環境　太郎</v>
      </c>
      <c r="H65" s="550" t="s">
        <v>199</v>
      </c>
      <c r="K65" s="65" t="s">
        <v>200</v>
      </c>
    </row>
    <row r="66" spans="3:19" s="551" customFormat="1" ht="14.25">
      <c r="F66" s="552"/>
      <c r="G66" s="552"/>
      <c r="H66" s="552"/>
      <c r="K66" s="810" t="s">
        <v>857</v>
      </c>
      <c r="L66" s="810"/>
      <c r="M66" s="810"/>
      <c r="N66" s="810"/>
      <c r="O66" s="810"/>
      <c r="P66" s="810"/>
      <c r="Q66" s="810"/>
      <c r="R66" s="810"/>
      <c r="S66" s="810"/>
    </row>
    <row r="67" spans="3:19" s="547" customFormat="1" ht="45" hidden="1" customHeight="1" outlineLevel="1">
      <c r="C67" s="546"/>
      <c r="D67" s="337" t="s">
        <v>24</v>
      </c>
      <c r="E67" s="337" t="s">
        <v>197</v>
      </c>
      <c r="F67" s="812" t="str">
        <f ca="1">OFFSET(様式第1_交付申請書!$G$1,MATCH(D67,様式第1_交付申請書!$C:$C,0),0)</f>
        <v>(例)　◎株式会社</v>
      </c>
      <c r="G67" s="812"/>
      <c r="H67" s="812"/>
      <c r="K67" s="810"/>
      <c r="L67" s="810"/>
      <c r="M67" s="810"/>
      <c r="N67" s="810"/>
      <c r="O67" s="810"/>
      <c r="P67" s="810"/>
      <c r="Q67" s="810"/>
      <c r="R67" s="810"/>
      <c r="S67" s="810"/>
    </row>
    <row r="68" spans="3:19" s="547" customFormat="1" ht="25.5" hidden="1" customHeight="1" outlineLevel="1">
      <c r="C68" s="546"/>
      <c r="D68" s="337"/>
      <c r="E68" s="337" t="s">
        <v>198</v>
      </c>
      <c r="F68" s="338" t="str">
        <f ca="1">OFFSET(様式第1_交付申請書!$G$1,MATCH(D67,様式第1_交付申請書!$C:$C,0)+1,0)</f>
        <v>(例)　代表取締役</v>
      </c>
      <c r="G68" s="339" t="str">
        <f ca="1">OFFSET(様式第1_交付申請書!$K$1,MATCH(D67,様式第1_交付申請書!$C:$C,0)+1,0)</f>
        <v>(例)　二重丸　太郎</v>
      </c>
      <c r="H68" s="340" t="s">
        <v>730</v>
      </c>
      <c r="K68" s="810"/>
      <c r="L68" s="810"/>
      <c r="M68" s="810"/>
      <c r="N68" s="810"/>
      <c r="O68" s="810"/>
      <c r="P68" s="810"/>
      <c r="Q68" s="810"/>
      <c r="R68" s="810"/>
      <c r="S68" s="810"/>
    </row>
    <row r="69" spans="3:19" s="551" customFormat="1" ht="14.25" collapsed="1">
      <c r="D69" s="341"/>
      <c r="E69" s="341"/>
      <c r="F69" s="341"/>
      <c r="G69" s="341"/>
      <c r="H69" s="341"/>
      <c r="J69" s="553"/>
      <c r="K69" s="810"/>
      <c r="L69" s="810"/>
      <c r="M69" s="810"/>
      <c r="N69" s="810"/>
      <c r="O69" s="810"/>
      <c r="P69" s="810"/>
      <c r="Q69" s="810"/>
      <c r="R69" s="810"/>
      <c r="S69" s="810"/>
    </row>
    <row r="70" spans="3:19" s="547" customFormat="1" ht="45" hidden="1" customHeight="1" outlineLevel="1">
      <c r="C70" s="546"/>
      <c r="D70" s="337" t="s">
        <v>686</v>
      </c>
      <c r="E70" s="337" t="s">
        <v>197</v>
      </c>
      <c r="F70" s="812" t="str">
        <f ca="1">OFFSET(様式第1_交付申請書!$G$1,MATCH(D70,様式第1_交付申請書!$C:$C,0),0)</f>
        <v>(例)　◎株式会社</v>
      </c>
      <c r="G70" s="812"/>
      <c r="H70" s="812"/>
      <c r="K70" s="810"/>
      <c r="L70" s="810"/>
      <c r="M70" s="810"/>
      <c r="N70" s="810"/>
      <c r="O70" s="810"/>
      <c r="P70" s="810"/>
      <c r="Q70" s="810"/>
      <c r="R70" s="810"/>
      <c r="S70" s="810"/>
    </row>
    <row r="71" spans="3:19" s="547" customFormat="1" ht="25.5" hidden="1" customHeight="1" outlineLevel="1">
      <c r="C71" s="546"/>
      <c r="D71" s="337"/>
      <c r="E71" s="337" t="s">
        <v>198</v>
      </c>
      <c r="F71" s="338" t="str">
        <f ca="1">OFFSET(様式第1_交付申請書!$G$1,MATCH(D70,様式第1_交付申請書!$C:$C,0)+1,0)</f>
        <v>(例)　代表取締役</v>
      </c>
      <c r="G71" s="339" t="str">
        <f ca="1">OFFSET(様式第1_交付申請書!$K$1,MATCH(D70,様式第1_交付申請書!$C:$C,0)+1,0)</f>
        <v>(例)　二重丸　次郎</v>
      </c>
      <c r="H71" s="340" t="s">
        <v>730</v>
      </c>
      <c r="K71" s="810"/>
      <c r="L71" s="810"/>
      <c r="M71" s="810"/>
      <c r="N71" s="810"/>
      <c r="O71" s="810"/>
      <c r="P71" s="810"/>
      <c r="Q71" s="810"/>
      <c r="R71" s="810"/>
      <c r="S71" s="810"/>
    </row>
    <row r="72" spans="3:19" s="551" customFormat="1" ht="14.25" collapsed="1">
      <c r="D72" s="341"/>
      <c r="E72" s="341"/>
      <c r="F72" s="341"/>
      <c r="G72" s="341"/>
      <c r="H72" s="341"/>
      <c r="K72" s="810"/>
      <c r="L72" s="810"/>
      <c r="M72" s="810"/>
      <c r="N72" s="810"/>
      <c r="O72" s="810"/>
      <c r="P72" s="810"/>
      <c r="Q72" s="810"/>
      <c r="R72" s="810"/>
      <c r="S72" s="810"/>
    </row>
    <row r="73" spans="3:19" s="547" customFormat="1" ht="45" hidden="1" customHeight="1" outlineLevel="1">
      <c r="C73" s="546"/>
      <c r="D73" s="337" t="s">
        <v>687</v>
      </c>
      <c r="E73" s="337" t="s">
        <v>197</v>
      </c>
      <c r="F73" s="812" t="str">
        <f ca="1">OFFSET(様式第1_交付申請書!$G$1,MATCH(D73,様式第1_交付申請書!$C:$C,0),0)</f>
        <v>(例)　◎株式会社</v>
      </c>
      <c r="G73" s="812"/>
      <c r="H73" s="812"/>
    </row>
    <row r="74" spans="3:19" s="547" customFormat="1" ht="25.5" hidden="1" outlineLevel="1">
      <c r="C74" s="546"/>
      <c r="D74" s="337"/>
      <c r="E74" s="337" t="s">
        <v>198</v>
      </c>
      <c r="F74" s="338" t="str">
        <f ca="1">OFFSET(様式第1_交付申請書!$G$1,MATCH(D73,様式第1_交付申請書!$C:$C,0)+1,0)</f>
        <v>(例)　代表取締役</v>
      </c>
      <c r="G74" s="339" t="str">
        <f ca="1">OFFSET(様式第1_交付申請書!$K$1,MATCH(D73,様式第1_交付申請書!$C:$C,0)+1,0)</f>
        <v>(例)　二重丸　三郎</v>
      </c>
      <c r="H74" s="340" t="s">
        <v>730</v>
      </c>
    </row>
    <row r="75" spans="3:19" collapsed="1"/>
  </sheetData>
  <sheetProtection sheet="1" objects="1" scenarios="1" formatRows="0" selectLockedCells="1"/>
  <dataConsolidate link="1"/>
  <mergeCells count="9">
    <mergeCell ref="K66:S72"/>
    <mergeCell ref="B7:I9"/>
    <mergeCell ref="B10:I10"/>
    <mergeCell ref="F70:H70"/>
    <mergeCell ref="F73:H73"/>
    <mergeCell ref="F67:H67"/>
    <mergeCell ref="F64:H64"/>
    <mergeCell ref="B11:I13"/>
    <mergeCell ref="G63:H63"/>
  </mergeCells>
  <phoneticPr fontId="7"/>
  <conditionalFormatting sqref="F63:H66">
    <cfRule type="containsText" dxfId="120" priority="25" operator="containsText" text="(例)">
      <formula>NOT(ISERROR(SEARCH("(例)",F63)))</formula>
    </cfRule>
  </conditionalFormatting>
  <printOptions horizontalCentered="1"/>
  <pageMargins left="0.59055118110236227" right="0.39370078740157483" top="0.39370078740157483" bottom="0.35433070866141736" header="0.31496062992125984" footer="0.11811023622047245"/>
  <pageSetup paperSize="9" scale="58" orientation="portrait" r:id="rId1"/>
  <headerFooter scaleWithDoc="0">
    <oddFooter>&amp;R&amp;8R2超高層ZEH-M</oddFooter>
  </headerFooter>
  <extLst>
    <ext xmlns:x14="http://schemas.microsoft.com/office/spreadsheetml/2009/9/main" uri="{78C0D931-6437-407d-A8EE-F0AAD7539E65}">
      <x14:conditionalFormattings>
        <x14:conditionalFormatting xmlns:xm="http://schemas.microsoft.com/office/excel/2006/main">
          <x14:cfRule type="expression" priority="2" stopIfTrue="1" id="{00000000-000E-0000-0300-000014000000}">
            <xm:f>AND(入力シート!$F$44&lt;&gt;"",COUNTIF(入力シート!$F$44,"(例)*")=0)</xm:f>
            <x14:dxf>
              <font>
                <color theme="1"/>
              </font>
              <fill>
                <patternFill>
                  <bgColor theme="0"/>
                </patternFill>
              </fill>
            </x14:dxf>
          </x14:cfRule>
          <xm:sqref>D67:H68</xm:sqref>
        </x14:conditionalFormatting>
        <x14:conditionalFormatting xmlns:xm="http://schemas.microsoft.com/office/excel/2006/main">
          <x14:cfRule type="expression" priority="4" id="{00000000-000E-0000-0300-000004000000}">
            <xm:f>AND(入力シート!$F$56&lt;&gt;"",COUNTIF(入力シート!$F$56,"(例)*")=0)</xm:f>
            <x14:dxf>
              <font>
                <color theme="1"/>
              </font>
            </x14:dxf>
          </x14:cfRule>
          <xm:sqref>D70:H71</xm:sqref>
        </x14:conditionalFormatting>
        <x14:conditionalFormatting xmlns:xm="http://schemas.microsoft.com/office/excel/2006/main">
          <x14:cfRule type="expression" priority="18" id="{00000000-000E-0000-0300-000003000000}">
            <xm:f>AND(入力シート!$F$68&lt;&gt;"",COUNTIF(入力シート!$F$68,"(例)*")=0)</xm:f>
            <x14:dxf>
              <font>
                <color theme="1"/>
              </font>
            </x14:dxf>
          </x14:cfRule>
          <xm:sqref>D73:H74</xm:sqref>
        </x14:conditionalFormatting>
        <x14:conditionalFormatting xmlns:xm="http://schemas.microsoft.com/office/excel/2006/main">
          <x14:cfRule type="expression" priority="3" id="{00000000-000E-0000-0300-000002000000}">
            <xm:f>AND(入力シート!$F$56&lt;&gt;"",COUNTIF(入力シート!$F$56,"(例)*")=0)</xm:f>
            <x14:dxf>
              <border>
                <bottom style="thin">
                  <color auto="1"/>
                </bottom>
                <vertical/>
                <horizontal/>
              </border>
            </x14:dxf>
          </x14:cfRule>
          <xm:sqref>F70:H71</xm:sqref>
        </x14:conditionalFormatting>
        <x14:conditionalFormatting xmlns:xm="http://schemas.microsoft.com/office/excel/2006/main">
          <x14:cfRule type="expression" priority="17" id="{00000000-000E-0000-0300-000001000000}">
            <xm:f>AND(入力シート!$F$68&lt;&gt;"",COUNTIF(入力シート!$F$68,"(例)*")=0)</xm:f>
            <x14:dxf>
              <border>
                <bottom style="thin">
                  <color auto="1"/>
                </bottom>
                <vertical/>
                <horizontal/>
              </border>
            </x14:dxf>
          </x14:cfRule>
          <xm:sqref>F73:H74</xm:sqref>
        </x14:conditionalFormatting>
        <x14:conditionalFormatting xmlns:xm="http://schemas.microsoft.com/office/excel/2006/main">
          <x14:cfRule type="expression" priority="20" id="{D29D112D-3442-4519-A2A5-5C2792E029C9}">
            <xm:f>入力シート!$F$30=1</xm:f>
            <x14:dxf>
              <font>
                <color theme="0"/>
              </font>
            </x14:dxf>
          </x14:cfRule>
          <xm:sqref>F65:G65 F68:G68</xm:sqref>
        </x14:conditionalFormatting>
        <x14:conditionalFormatting xmlns:xm="http://schemas.microsoft.com/office/excel/2006/main">
          <x14:cfRule type="expression" priority="1" id="{D65D7C57-3650-4A46-ABB5-B567325FC120}">
            <xm:f>AND(入力シート!$F$44&lt;&gt;"",COUNTIF(入力シート!$F$44,"(例)*")=0)</xm:f>
            <x14:dxf>
              <border>
                <bottom style="thin">
                  <color auto="1"/>
                </bottom>
                <vertical/>
                <horizontal/>
              </border>
            </x14:dxf>
          </x14:cfRule>
          <xm:sqref>F67:H68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0EB59-6EA7-4970-A699-7CBBB7BD86A6}">
  <sheetPr codeName="Sheet5"/>
  <dimension ref="A1:K150"/>
  <sheetViews>
    <sheetView showGridLines="0" view="pageBreakPreview" zoomScale="70" zoomScaleNormal="100" zoomScaleSheetLayoutView="70" workbookViewId="0">
      <selection activeCell="B2" sqref="B2:J2"/>
    </sheetView>
  </sheetViews>
  <sheetFormatPr defaultRowHeight="21" outlineLevelRow="3"/>
  <cols>
    <col min="1" max="1" width="2.625" style="364" customWidth="1"/>
    <col min="2" max="2" width="30.625" style="77" customWidth="1"/>
    <col min="3" max="3" width="20.625" style="587" customWidth="1"/>
    <col min="4" max="4" width="12.25" style="77" customWidth="1"/>
    <col min="5" max="5" width="6.625" style="77" customWidth="1"/>
    <col min="6" max="6" width="16.875" style="77" customWidth="1"/>
    <col min="7" max="7" width="20.625" style="77" customWidth="1"/>
    <col min="8" max="8" width="10.625" style="77" customWidth="1"/>
    <col min="9" max="9" width="6.625" style="77" customWidth="1"/>
    <col min="10" max="10" width="2.625" style="77" customWidth="1"/>
    <col min="11" max="16384" width="9" style="77"/>
  </cols>
  <sheetData>
    <row r="1" spans="1:10">
      <c r="B1" s="820" t="s">
        <v>131</v>
      </c>
      <c r="C1" s="820"/>
      <c r="D1" s="820"/>
      <c r="E1" s="820"/>
      <c r="F1" s="820"/>
      <c r="G1" s="820"/>
      <c r="H1" s="820"/>
      <c r="I1" s="820"/>
      <c r="J1" s="820"/>
    </row>
    <row r="2" spans="1:10">
      <c r="B2" s="820" t="s">
        <v>132</v>
      </c>
      <c r="C2" s="820"/>
      <c r="D2" s="820"/>
      <c r="E2" s="820"/>
      <c r="F2" s="820"/>
      <c r="G2" s="820"/>
      <c r="H2" s="820"/>
      <c r="I2" s="820"/>
      <c r="J2" s="820"/>
    </row>
    <row r="3" spans="1:10" ht="17.25">
      <c r="A3" s="351"/>
      <c r="B3" s="78"/>
      <c r="C3" s="589"/>
      <c r="D3" s="78"/>
      <c r="E3" s="78"/>
      <c r="F3" s="78"/>
    </row>
    <row r="4" spans="1:10" ht="18.75">
      <c r="A4" s="821" t="s">
        <v>133</v>
      </c>
      <c r="B4" s="821"/>
      <c r="C4" s="821"/>
      <c r="D4" s="821"/>
      <c r="E4" s="821"/>
      <c r="F4" s="821"/>
      <c r="G4" s="821"/>
      <c r="H4" s="821"/>
      <c r="I4" s="821"/>
    </row>
    <row r="5" spans="1:10">
      <c r="B5" s="80" t="s">
        <v>134</v>
      </c>
    </row>
    <row r="6" spans="1:10" ht="25.5">
      <c r="A6" s="365"/>
      <c r="B6" s="823" t="s">
        <v>731</v>
      </c>
      <c r="C6" s="823"/>
    </row>
    <row r="7" spans="1:10" ht="24">
      <c r="A7" s="366"/>
      <c r="B7" s="193" t="s">
        <v>27</v>
      </c>
      <c r="C7" s="824" t="str">
        <f>IF(AND(COUNTIF(入力シート!F81,"(例)*"),COUNTIF(入力シート!$F$30:$H$41,"(例)*")&lt;&gt;11),"-",IF(入力シート!F81="","",入力シート!F81))</f>
        <v>(例)　▽▽株式会社</v>
      </c>
      <c r="D7" s="824"/>
      <c r="E7" s="824"/>
      <c r="F7" s="824"/>
      <c r="G7" s="824"/>
      <c r="H7" s="824"/>
      <c r="I7" s="824"/>
    </row>
    <row r="8" spans="1:10" ht="24">
      <c r="A8" s="366"/>
      <c r="B8" s="193" t="s">
        <v>29</v>
      </c>
      <c r="C8" s="824" t="str">
        <f>IF(AND(COUNTIF(入力シート!F82,"(例)*"),COUNTIF(入力シート!$F$30:$H$41,"(例)*")&lt;&gt;11),"-",IF(入力シート!F82="","",入力シート!F82))</f>
        <v>(例)　登録済</v>
      </c>
      <c r="D8" s="824"/>
      <c r="E8" s="824"/>
      <c r="F8" s="824"/>
      <c r="G8" s="824"/>
      <c r="H8" s="824"/>
      <c r="I8" s="824"/>
    </row>
    <row r="9" spans="1:10" ht="24">
      <c r="A9" s="366"/>
      <c r="B9" s="193" t="s">
        <v>28</v>
      </c>
      <c r="C9" s="824" t="str">
        <f>IF(AND(COUNTIF(入力シート!F83,"(例)*"),COUNTIF(入力シート!$F$30:$H$41,"(例)*")&lt;&gt;11),"-",IF(入力シート!F83="","",入力シート!F83))</f>
        <v>(例)　ZEHM00-00000-A</v>
      </c>
      <c r="D9" s="824"/>
      <c r="E9" s="824"/>
      <c r="F9" s="824"/>
      <c r="G9" s="824"/>
      <c r="H9" s="824"/>
      <c r="I9" s="824"/>
    </row>
    <row r="10" spans="1:10" s="252" customFormat="1" ht="14.25">
      <c r="A10" s="367"/>
      <c r="C10" s="590"/>
    </row>
    <row r="11" spans="1:10" ht="28.5">
      <c r="A11" s="368"/>
      <c r="B11" s="825" t="s">
        <v>732</v>
      </c>
      <c r="C11" s="825"/>
    </row>
    <row r="12" spans="1:10" ht="28.5">
      <c r="A12" s="368"/>
      <c r="B12" s="193" t="s">
        <v>149</v>
      </c>
      <c r="C12" s="824" t="str">
        <f>IF(AND(COUNTIF(入力シート!F174,"(例)*"),COUNTIF(入力シート!$F$30:$H$41,"(例)*")&lt;&gt;11),"-",IF(入力シート!F174="","",入力シート!F174))</f>
        <v>(例)　無し</v>
      </c>
      <c r="D12" s="824"/>
      <c r="E12" s="824"/>
      <c r="F12" s="824"/>
      <c r="G12" s="824"/>
      <c r="H12" s="824"/>
      <c r="I12" s="824"/>
    </row>
    <row r="13" spans="1:10" ht="28.5">
      <c r="A13" s="368"/>
      <c r="B13" s="193" t="s">
        <v>150</v>
      </c>
      <c r="C13" s="824" t="str">
        <f>IF(AND(COUNTIF(入力シート!F175,"(例)*"),COUNTIF(入力シート!$F$30:$H$41,"(例)*")&lt;&gt;11),"-",IF(入力シート!F175="","",入力シート!F175))</f>
        <v>(例)　〇▽□補助金</v>
      </c>
      <c r="D13" s="824"/>
      <c r="E13" s="824"/>
      <c r="F13" s="824"/>
      <c r="G13" s="824"/>
      <c r="H13" s="824"/>
      <c r="I13" s="824"/>
    </row>
    <row r="14" spans="1:10" ht="28.5">
      <c r="A14" s="368"/>
      <c r="B14" s="193" t="s">
        <v>150</v>
      </c>
      <c r="C14" s="824" t="str">
        <f>IF(AND(COUNTIF(入力シート!F176,"(例)*"),COUNTIF(入力シート!$F$30:$H$41,"(例)*")&lt;&gt;11),"-",IF(入力シート!F176="","",入力シート!F176))</f>
        <v/>
      </c>
      <c r="D14" s="824"/>
      <c r="E14" s="824"/>
      <c r="F14" s="824"/>
      <c r="G14" s="824"/>
      <c r="H14" s="824"/>
      <c r="I14" s="824"/>
    </row>
    <row r="15" spans="1:10" ht="28.5">
      <c r="A15" s="368"/>
      <c r="B15" s="193" t="s">
        <v>150</v>
      </c>
      <c r="C15" s="824" t="str">
        <f>IF(AND(COUNTIF(入力シート!F177,"(例)*"),COUNTIF(入力シート!$F$30:$H$41,"(例)*")&lt;&gt;11),"-",IF(入力シート!F177="","",入力シート!F177))</f>
        <v/>
      </c>
      <c r="D15" s="824"/>
      <c r="E15" s="824"/>
      <c r="F15" s="824"/>
      <c r="G15" s="824"/>
      <c r="H15" s="824"/>
      <c r="I15" s="824"/>
    </row>
    <row r="16" spans="1:10" s="349" customFormat="1" ht="14.25">
      <c r="A16" s="369"/>
      <c r="B16" s="345"/>
      <c r="C16" s="591"/>
      <c r="D16" s="346"/>
      <c r="E16" s="346"/>
      <c r="F16" s="346"/>
      <c r="G16" s="346"/>
      <c r="H16" s="346"/>
      <c r="I16" s="346"/>
    </row>
    <row r="17" spans="1:11">
      <c r="B17" s="351" t="s">
        <v>733</v>
      </c>
      <c r="C17" s="588"/>
      <c r="D17" s="351"/>
      <c r="E17" s="351"/>
      <c r="F17" s="351"/>
      <c r="G17" s="351"/>
      <c r="H17" s="351"/>
      <c r="I17" s="351"/>
    </row>
    <row r="18" spans="1:11" ht="25.5">
      <c r="A18" s="365">
        <v>2</v>
      </c>
      <c r="B18" s="352" t="s">
        <v>734</v>
      </c>
      <c r="C18" s="588"/>
      <c r="D18" s="351"/>
      <c r="E18" s="351"/>
      <c r="F18" s="351"/>
      <c r="G18" s="351"/>
      <c r="H18" s="351"/>
      <c r="I18" s="372" t="s">
        <v>135</v>
      </c>
    </row>
    <row r="19" spans="1:11" ht="24">
      <c r="A19" s="366"/>
      <c r="B19" s="353" t="s">
        <v>136</v>
      </c>
      <c r="C19" s="815" t="str">
        <f ca="1">IF(OFFSET(入力シート!$F$1,MATCH(I18,入力シート!$C:$C,0)+A19,0)="","",IF(AND(COUNTIF(OFFSET(入力シート!$F$1,MATCH(I18,入力シート!$C:$C,0)+A19,0),"(例)*"),COUNTIF(OFFSET(入力シート!$F$1,MATCH(I18,入力シート!$C:$C,0)+1,0),"(例)*")=0),"-",OFFSET(入力シート!$F$1,MATCH(I18,入力シート!$C:$C,0)+A19,0)))</f>
        <v>(例)　まるまるまるかぶしきがいしゃ</v>
      </c>
      <c r="D19" s="815"/>
      <c r="E19" s="815"/>
      <c r="F19" s="815"/>
      <c r="G19" s="815"/>
      <c r="H19" s="815"/>
      <c r="I19" s="815"/>
    </row>
    <row r="20" spans="1:11" ht="24">
      <c r="A20" s="366">
        <v>1</v>
      </c>
      <c r="B20" s="353" t="s">
        <v>137</v>
      </c>
      <c r="C20" s="815" t="str">
        <f ca="1">IF(OFFSET(入力シート!$F$1,MATCH(I18,入力シート!$C:$C,0)+A20,0)="","",IF(AND(COUNTIF(OFFSET(入力シート!$F$1,MATCH(I18,入力シート!$C:$C,0)+A20,0),"(例)*"),COUNTIF(OFFSET(入力シート!$F$1,MATCH(I18,入力シート!$C:$C,0)+1,0),"(例)*")=0),"-",OFFSET(入力シート!$F$1,MATCH(I18,入力シート!$C:$C,0)+A20,0)))</f>
        <v>(例)　〇〇〇株式会社</v>
      </c>
      <c r="D20" s="815"/>
      <c r="E20" s="815"/>
      <c r="F20" s="815"/>
      <c r="G20" s="815"/>
      <c r="H20" s="815"/>
      <c r="I20" s="815"/>
    </row>
    <row r="21" spans="1:11" ht="24">
      <c r="A21" s="366">
        <v>10</v>
      </c>
      <c r="B21" s="353" t="s">
        <v>138</v>
      </c>
      <c r="C21" s="815" t="str">
        <f ca="1">IF(OFFSET(入力シート!$F$1,MATCH(I18,入力シート!$C:$C,0)+A21,0)="","",IF(AND(COUNTIF(OFFSET(入力シート!$F$1,MATCH(I18,入力シート!$C:$C,0)+A21,0),"(例)*"),COUNTIF(OFFSET(入力シート!$F$1,MATCH(I18,入力シート!$C:$C,0)+1,0),"(例)*")=0),"-",OFFSET(入力シート!$F$1,MATCH(I18,入力シート!$C:$C,0)+A21,0)))</f>
        <v>(例)　1234567890123</v>
      </c>
      <c r="D21" s="815"/>
      <c r="E21" s="815"/>
      <c r="F21" s="815"/>
      <c r="G21" s="815"/>
      <c r="H21" s="815"/>
      <c r="I21" s="815"/>
    </row>
    <row r="22" spans="1:11" ht="24">
      <c r="A22" s="366">
        <v>2</v>
      </c>
      <c r="B22" s="353" t="s">
        <v>139</v>
      </c>
      <c r="C22" s="815" t="str">
        <f ca="1">IF(OFFSET(入力シート!$F$1,MATCH(I18,入力シート!$C:$C,0)+A22,0)="","",IF(AND(COUNTIF(OFFSET(入力シート!$F$1,MATCH(I18,入力シート!$C:$C,0)+A22,0),"(例)*"),COUNTIF(OFFSET(入力シート!$F$1,MATCH(I18,入力シート!$C:$C,0)+1,0),"(例)*")=0),"-",OFFSET(入力シート!$F$1,MATCH(I18,入力シート!$C:$C,0)+A22,0)))</f>
        <v>(例)　代表取締役</v>
      </c>
      <c r="D22" s="815"/>
      <c r="E22" s="815"/>
      <c r="F22" s="815"/>
      <c r="G22" s="815"/>
      <c r="H22" s="815"/>
      <c r="I22" s="815"/>
    </row>
    <row r="23" spans="1:11" ht="24">
      <c r="A23" s="366">
        <v>3</v>
      </c>
      <c r="B23" s="353" t="s">
        <v>136</v>
      </c>
      <c r="C23" s="815" t="str">
        <f ca="1">IF(OFFSET(入力シート!$F$1,MATCH(I18,入力シート!$C:$C,0)+A23,0)="","",IF(AND(COUNTIF(OFFSET(入力シート!$F$1,MATCH(I18,入力シート!$C:$C,0)+A23,0),"(例)*"),COUNTIF(OFFSET(入力シート!$F$1,MATCH(I18,入力シート!$C:$C,0)+1,0),"(例)*")=0),"-",OFFSET(入力シート!$F$1,MATCH(I18,入力シート!$C:$C,0)+A23,0)))</f>
        <v>(例)　かんきょう　たろう</v>
      </c>
      <c r="D23" s="815"/>
      <c r="E23" s="815"/>
      <c r="F23" s="815"/>
      <c r="G23" s="815"/>
      <c r="H23" s="815"/>
      <c r="I23" s="815"/>
    </row>
    <row r="24" spans="1:11" ht="24">
      <c r="A24" s="366">
        <v>4</v>
      </c>
      <c r="B24" s="353" t="s">
        <v>140</v>
      </c>
      <c r="C24" s="815" t="str">
        <f ca="1">IF(OFFSET(入力シート!$F$1,MATCH(I18,入力シート!$C:$C,0)+A24,0)="","",IF(AND(COUNTIF(OFFSET(入力シート!$F$1,MATCH(I18,入力シート!$C:$C,0)+A24,0),"(例)*"),COUNTIF(OFFSET(入力シート!$F$1,MATCH(I18,入力シート!$C:$C,0)+1,0),"(例)*")=0),"-",OFFSET(入力シート!$F$1,MATCH(I18,入力シート!$C:$C,0)+A24,0)))</f>
        <v>(例)　環境　太郎</v>
      </c>
      <c r="D24" s="815"/>
      <c r="E24" s="815"/>
      <c r="F24" s="815"/>
      <c r="G24" s="815"/>
      <c r="H24" s="815"/>
      <c r="I24" s="815"/>
    </row>
    <row r="25" spans="1:11" ht="24">
      <c r="A25" s="366">
        <v>6</v>
      </c>
      <c r="B25" s="822" t="s">
        <v>141</v>
      </c>
      <c r="C25" s="816" t="str">
        <f ca="1">IF(OFFSET(入力シート!$F$1,MATCH(I18,入力シート!$C:$C,0)+A25,0)="","",IF(AND(COUNTIF(OFFSET(入力シート!$F$1,MATCH(I18,入力シート!$C:$C,0)+A25,0),"(例)*"),COUNTIF(OFFSET(入力シート!$F$1,MATCH(I18,入力シート!$C:$C,0)+1,0),"(例)*")=0),"-",OFFSET(入力シート!$F$1,MATCH(I18,入力シート!$C:$C,0)+A25,0)))</f>
        <v>(例)　104-0000</v>
      </c>
      <c r="D25" s="816"/>
      <c r="E25" s="816"/>
      <c r="F25" s="816"/>
      <c r="G25" s="816"/>
      <c r="H25" s="816"/>
      <c r="I25" s="816"/>
    </row>
    <row r="26" spans="1:11" ht="24">
      <c r="A26" s="366">
        <v>7</v>
      </c>
      <c r="B26" s="822"/>
      <c r="C26" s="815" t="str">
        <f ca="1">IF(OFFSET(入力シート!$F$1,MATCH(I18,入力シート!$C:$C,0)+A26,0)="","",IF(AND(COUNTIF(OFFSET(入力シート!$F$1,MATCH(I18,入力シート!$C:$C,0)+A26,0),"(例)*"),COUNTIF(OFFSET(入力シート!$F$1,MATCH(I18,入力シート!$C:$C,0)+1,0),"(例)*")=0),"-",OFFSET(入力シート!$F$1,MATCH(I18,入力シート!$C:$C,0)+A26,0)))</f>
        <v>(例)　東京都中央区○○町○○丁目○○番○○号</v>
      </c>
      <c r="D26" s="815"/>
      <c r="E26" s="815"/>
      <c r="F26" s="815"/>
      <c r="G26" s="815"/>
      <c r="H26" s="815"/>
      <c r="I26" s="815"/>
    </row>
    <row r="27" spans="1:11" ht="24">
      <c r="A27" s="366">
        <v>8</v>
      </c>
      <c r="B27" s="353" t="s">
        <v>19</v>
      </c>
      <c r="C27" s="815" t="str">
        <f ca="1">IF(OFFSET(入力シート!$F$1,MATCH(I18,入力シート!$C:$C,0)+A27,0)="","",IF(AND(COUNTIF(OFFSET(入力シート!$F$1,MATCH(I18,入力シート!$C:$C,0)+A27,0),"(例)*"),COUNTIF(OFFSET(入力シート!$F$1,MATCH(I18,入力シート!$C:$C,0)+1,0),"(例)*")=0),"-",OFFSET(入力シート!$F$1,MATCH(I18,入力シート!$C:$C,0)+A27,0)))</f>
        <v>(例)　03-0000-1111</v>
      </c>
      <c r="D27" s="815"/>
      <c r="E27" s="815"/>
      <c r="F27" s="815"/>
      <c r="G27" s="815"/>
      <c r="H27" s="815"/>
      <c r="I27" s="815"/>
    </row>
    <row r="28" spans="1:11" ht="24">
      <c r="A28" s="366">
        <v>9</v>
      </c>
      <c r="B28" s="353" t="s">
        <v>401</v>
      </c>
      <c r="C28" s="815" t="str">
        <f ca="1">IF(OFFSET(入力シート!$F$1,MATCH(I18,入力シート!$C:$C,0)+A28,0)="","",IF(AND(COUNTIF(OFFSET(入力シート!$F$1,MATCH(I18,入力シート!$C:$C,0)+A28,0),"(例)*"),COUNTIF(OFFSET(入力シート!$F$1,MATCH(I18,入力シート!$C:$C,0)+1,0),"(例)*")=0),"-",OFFSET(入力シート!$F$1,MATCH(I18,入力シート!$C:$C,0)+A28,0)))</f>
        <v>(例)　t-kankyo@zeh-m.com</v>
      </c>
      <c r="D28" s="815"/>
      <c r="E28" s="815"/>
      <c r="F28" s="815"/>
      <c r="G28" s="815"/>
      <c r="H28" s="815"/>
      <c r="I28" s="815"/>
    </row>
    <row r="29" spans="1:11" s="347" customFormat="1" ht="14.25">
      <c r="A29" s="370"/>
      <c r="B29" s="354"/>
      <c r="C29" s="593"/>
      <c r="D29" s="355"/>
      <c r="E29" s="356"/>
      <c r="F29" s="356"/>
      <c r="G29" s="356"/>
      <c r="H29" s="356"/>
      <c r="I29" s="356"/>
      <c r="K29" s="348"/>
    </row>
    <row r="30" spans="1:11" ht="28.5">
      <c r="A30" s="368">
        <v>55</v>
      </c>
      <c r="B30" s="352" t="s">
        <v>735</v>
      </c>
      <c r="C30" s="592" t="s">
        <v>402</v>
      </c>
      <c r="D30" s="357" t="str">
        <f ca="1">IF(OFFSET(入力シート!$F$1,MATCH(I18,入力シート!$C:$C,0)+A30,0)="","",IF(AND(COUNTIF(OFFSET(入力シート!$F$1,MATCH(I18,入力シート!$C:$C,0)+A30,0),"(例)*"),COUNTIF(OFFSET(入力シート!$F$1,MATCH(I18,入力シート!$C:$C,0)+1,0),"(例)*")=0),"-",OFFSET(入力シート!$F$1,MATCH(I18,入力シート!$C:$C,0)+A30,0)))</f>
        <v>(例)　●</v>
      </c>
      <c r="E30" s="351"/>
      <c r="F30" s="351"/>
      <c r="G30" s="351"/>
      <c r="H30" s="351"/>
      <c r="I30" s="358"/>
    </row>
    <row r="31" spans="1:11" ht="24">
      <c r="A31" s="366">
        <v>56</v>
      </c>
      <c r="B31" s="353" t="s">
        <v>143</v>
      </c>
      <c r="C31" s="815" t="str">
        <f ca="1">IF(OFFSET(入力シート!$F$1,MATCH(I18,入力シート!$C:$C,0)+A31,0)="","",IF(AND(COUNTIF(OFFSET(入力シート!$F$1,MATCH(I18,入力シート!$C:$C,0)+A31,0),"(例)*"),COUNTIF(OFFSET(入力シート!$F$1,MATCH(I18,入力シート!$C:$C,0)+1,0),"(例)*")=0),"-",OFFSET(入力シート!$F$1,MATCH(I18,入力シート!$C:$C,0)+A31,0)))</f>
        <v>(例)　○○〇部○○課</v>
      </c>
      <c r="D31" s="815"/>
      <c r="E31" s="815"/>
      <c r="F31" s="815"/>
      <c r="G31" s="815"/>
      <c r="H31" s="815"/>
      <c r="I31" s="815"/>
    </row>
    <row r="32" spans="1:11" ht="24">
      <c r="A32" s="366">
        <v>57</v>
      </c>
      <c r="B32" s="353" t="s">
        <v>144</v>
      </c>
      <c r="C32" s="815" t="str">
        <f ca="1">IF(OFFSET(入力シート!$F$1,MATCH(I18,入力シート!$C:$C,0)+A32,0)="","",IF(AND(COUNTIF(OFFSET(入力シート!$F$1,MATCH(I18,入力シート!$C:$C,0)+A32,0),"(例)*"),COUNTIF(OFFSET(入力シート!$F$1,MATCH(I18,入力シート!$C:$C,0)+1,0),"(例)*")=0),"-",OFFSET(入力シート!$F$1,MATCH(I18,入力シート!$C:$C,0)+A32,0)))</f>
        <v>(例)　課長</v>
      </c>
      <c r="D32" s="815"/>
      <c r="E32" s="815"/>
      <c r="F32" s="815"/>
      <c r="G32" s="815"/>
      <c r="H32" s="815"/>
      <c r="I32" s="815"/>
    </row>
    <row r="33" spans="1:10" ht="24">
      <c r="A33" s="366">
        <v>58</v>
      </c>
      <c r="B33" s="353" t="s">
        <v>136</v>
      </c>
      <c r="C33" s="815" t="str">
        <f ca="1">IF(OFFSET(入力シート!$F$1,MATCH(I18,入力シート!$C:$C,0)+A33,0)="","",IF(AND(COUNTIF(OFFSET(入力シート!$F$1,MATCH(I18,入力シート!$C:$C,0)+A33,0),"(例)*"),COUNTIF(OFFSET(入力シート!$F$1,MATCH(I18,入力シート!$C:$C,0)+1,0),"(例)*")=0),"-",OFFSET(入力シート!$F$1,MATCH(I18,入力シート!$C:$C,0)+A33,0)))</f>
        <v>(例)　まる　たろう</v>
      </c>
      <c r="D33" s="815"/>
      <c r="E33" s="815"/>
      <c r="F33" s="815"/>
      <c r="G33" s="815"/>
      <c r="H33" s="815"/>
      <c r="I33" s="815"/>
    </row>
    <row r="34" spans="1:10" ht="24">
      <c r="A34" s="366">
        <v>59</v>
      </c>
      <c r="B34" s="353" t="s">
        <v>33</v>
      </c>
      <c r="C34" s="815" t="str">
        <f ca="1">IF(OFFSET(入力シート!$F$1,MATCH(I18,入力シート!$C:$C,0)+A34,0)="","",IF(AND(COUNTIF(OFFSET(入力シート!$F$1,MATCH(I18,入力シート!$C:$C,0)+A34,0),"(例)*"),COUNTIF(OFFSET(入力シート!$F$1,MATCH(I18,入力シート!$C:$C,0)+1,0),"(例)*")=0),"-",OFFSET(入力シート!$F$1,MATCH(I18,入力シート!$C:$C,0)+A34,0)))</f>
        <v>(例)　丸　太郎</v>
      </c>
      <c r="D34" s="815"/>
      <c r="E34" s="815"/>
      <c r="F34" s="815"/>
      <c r="G34" s="815"/>
      <c r="H34" s="815"/>
      <c r="I34" s="815"/>
    </row>
    <row r="35" spans="1:10" ht="24">
      <c r="A35" s="366">
        <v>60</v>
      </c>
      <c r="B35" s="822" t="s">
        <v>141</v>
      </c>
      <c r="C35" s="816" t="str">
        <f ca="1">IF(OFFSET(入力シート!$F$1,MATCH(I18,入力シート!$C:$C,0)+A35,0)="","",IF(AND(COUNTIF(OFFSET(入力シート!$F$1,MATCH(I18,入力シート!$C:$C,0)+A35,0),"(例)*"),COUNTIF(OFFSET(入力シート!$F$1,MATCH(I18,入力シート!$C:$C,0)+1,0),"(例)*")=0),"-",OFFSET(入力シート!$F$1,MATCH(I18,入力シート!$C:$C,0)+A35,0)))</f>
        <v>(例)　104-0000</v>
      </c>
      <c r="D35" s="816"/>
      <c r="E35" s="816"/>
      <c r="F35" s="816"/>
      <c r="G35" s="816"/>
      <c r="H35" s="816"/>
      <c r="I35" s="816"/>
    </row>
    <row r="36" spans="1:10" ht="24">
      <c r="A36" s="366">
        <v>61</v>
      </c>
      <c r="B36" s="822"/>
      <c r="C36" s="815" t="str">
        <f ca="1">IF(OFFSET(入力シート!$F$1,MATCH(I18,入力シート!$C:$C,0)+A36,0)="","",IF(AND(COUNTIF(OFFSET(入力シート!$F$1,MATCH(I18,入力シート!$C:$C,0)+A36,0),"(例)*"),COUNTIF(OFFSET(入力シート!$F$1,MATCH(I18,入力シート!$C:$C,0)+1,0),"(例)*")=0),"-",OFFSET(入力シート!$F$1,MATCH(I18,入力シート!$C:$C,0)+A36,0)))</f>
        <v>(例)　東京都中央区○○町○○丁目○○番○○号</v>
      </c>
      <c r="D36" s="815"/>
      <c r="E36" s="815"/>
      <c r="F36" s="815"/>
      <c r="G36" s="815"/>
      <c r="H36" s="815"/>
      <c r="I36" s="815"/>
    </row>
    <row r="37" spans="1:10" ht="24">
      <c r="A37" s="366">
        <v>62</v>
      </c>
      <c r="B37" s="353" t="s">
        <v>19</v>
      </c>
      <c r="C37" s="815" t="str">
        <f ca="1">IF(OFFSET(入力シート!$F$1,MATCH(I18,入力シート!$C:$C,0)+A37,0)="","",IF(AND(COUNTIF(OFFSET(入力シート!$F$1,MATCH(I18,入力シート!$C:$C,0)+A37,0),"(例)*"),COUNTIF(OFFSET(入力シート!$F$1,MATCH(I18,入力シート!$C:$C,0)+1,0),"(例)*")=0),"-",OFFSET(入力シート!$F$1,MATCH(I18,入力シート!$C:$C,0)+A37,0)))</f>
        <v>(例)　03-0000-1111</v>
      </c>
      <c r="D37" s="815"/>
      <c r="E37" s="815"/>
      <c r="F37" s="592" t="s">
        <v>403</v>
      </c>
      <c r="G37" s="815" t="str">
        <f ca="1">IF(OFFSET(入力シート!$F$1,MATCH(I18,入力シート!$C:$C,0)+J37,0)="","",IF(AND(COUNTIF(OFFSET(入力シート!$F$1,MATCH(I18,入力シート!$C:$C,0)+J37,0),"(例)*"),COUNTIF(OFFSET(入力シート!$F$1,MATCH(I18,入力シート!$C:$C,0)+1,0),"(例)*")=0),"-",OFFSET(入力シート!$F$1,MATCH(I18,入力シート!$C:$C,0)+J37,0)))</f>
        <v>(例)　03-0000-1113</v>
      </c>
      <c r="H37" s="815"/>
      <c r="I37" s="815"/>
      <c r="J37" s="314">
        <v>64</v>
      </c>
    </row>
    <row r="38" spans="1:10" ht="24">
      <c r="A38" s="366">
        <v>63</v>
      </c>
      <c r="B38" s="353" t="s">
        <v>146</v>
      </c>
      <c r="C38" s="815" t="str">
        <f ca="1">IF(OFFSET(入力シート!$F$1,MATCH(I18,入力シート!$C:$C,0)+A38,0)="","",IF(AND(COUNTIF(OFFSET(入力シート!$F$1,MATCH(I18,入力シート!$C:$C,0)+A38,0),"(例)*"),COUNTIF(OFFSET(入力シート!$F$1,MATCH(I18,入力シート!$C:$C,0)+1,0),"(例)*")=0),"-",OFFSET(入力シート!$F$1,MATCH(I18,入力シート!$C:$C,0)+A38,0)))</f>
        <v>(例)　090-0000-1112</v>
      </c>
      <c r="D38" s="815"/>
      <c r="E38" s="815"/>
      <c r="F38" s="815"/>
      <c r="G38" s="815"/>
      <c r="H38" s="815"/>
      <c r="I38" s="815"/>
    </row>
    <row r="39" spans="1:10" ht="24">
      <c r="A39" s="366">
        <v>65</v>
      </c>
      <c r="B39" s="353" t="s">
        <v>401</v>
      </c>
      <c r="C39" s="815" t="str">
        <f ca="1">IF(OFFSET(入力シート!$F$1,MATCH(I18,入力シート!$C:$C,0)+A39,0)="","",IF(AND(COUNTIF(OFFSET(入力シート!$F$1,MATCH(I18,入力シート!$C:$C,0)+A39,0),"(例)*"),COUNTIF(OFFSET(入力シート!$F$1,MATCH(I18,入力シート!$C:$C,0)+1,0),"(例)*")=0),"-",OFFSET(入力シート!$F$1,MATCH(I18,入力シート!$C:$C,0)+A39,0)))</f>
        <v>(例)　t-maru@zehzeh.com</v>
      </c>
      <c r="D39" s="815"/>
      <c r="E39" s="815"/>
      <c r="F39" s="815"/>
      <c r="G39" s="815"/>
      <c r="H39" s="815"/>
      <c r="I39" s="815"/>
    </row>
    <row r="40" spans="1:10" s="350" customFormat="1" ht="12">
      <c r="A40" s="371"/>
      <c r="B40" s="359"/>
      <c r="C40" s="594"/>
      <c r="D40" s="360"/>
      <c r="E40" s="360"/>
      <c r="F40" s="360"/>
      <c r="G40" s="360"/>
      <c r="H40" s="360"/>
      <c r="I40" s="360"/>
    </row>
    <row r="41" spans="1:10" ht="28.5">
      <c r="A41" s="368">
        <v>0</v>
      </c>
      <c r="B41" s="819" t="s">
        <v>872</v>
      </c>
      <c r="C41" s="819"/>
      <c r="D41" s="351"/>
      <c r="E41" s="351"/>
      <c r="F41" s="351"/>
      <c r="G41" s="351"/>
      <c r="H41" s="351"/>
      <c r="I41" s="361"/>
    </row>
    <row r="42" spans="1:10" ht="28.5">
      <c r="A42" s="368">
        <v>105</v>
      </c>
      <c r="B42" s="353" t="s">
        <v>147</v>
      </c>
      <c r="C42" s="826" t="str">
        <f ca="1">IF(OFFSET(入力シート!$F$1,MATCH(I18,入力シート!$C:$C,0)+A42,0)="","",IF(AND(COUNTIF(OFFSET(入力シート!$F$1,MATCH(I18,入力シート!$C:$C,0)+A42,0),"(例)*"),COUNTIF(OFFSET(入力シート!$F$1,MATCH(I18,入力シート!$C:$C,0)+1,0),"(例)*")=0),"-",OFFSET(入力シート!$F$1,MATCH(I18,入力シート!$C:$C,0)+A42,0)))</f>
        <v>(例)　　 　　  　　　　　   　2019 年　　4 月　　1 日</v>
      </c>
      <c r="D42" s="827"/>
      <c r="E42" s="599" t="s">
        <v>148</v>
      </c>
      <c r="F42" s="830" t="str">
        <f ca="1">IF(OFFSET(入力シート!$F$1,MATCH(I18,入力シート!$C:$C,0)+I42,0)="","",IF(AND(COUNTIF(OFFSET(入力シート!$F$1,MATCH(I18,入力シート!$C:$C,0)+I42,0),"(例)*"),COUNTIF(OFFSET(入力シート!$F$1,MATCH(I18,入力シート!$C:$C,0)+1,0),"(例)*")=0),"-",OFFSET(入力シート!$F$1,MATCH(I18,入力シート!$C:$C,0)+I42,0)))</f>
        <v>(例)　　 　　  　　　　　   　2020 年   　3 月     31 日</v>
      </c>
      <c r="G42" s="831"/>
      <c r="H42" s="351"/>
      <c r="I42" s="373">
        <v>106</v>
      </c>
    </row>
    <row r="43" spans="1:10" ht="28.5">
      <c r="A43" s="368">
        <v>107</v>
      </c>
      <c r="B43" s="353" t="s">
        <v>49</v>
      </c>
      <c r="C43" s="817" t="str">
        <f ca="1">IF(OFFSET(入力シート!$F$1,MATCH(I18,入力シート!$C:$C,0)+A43,0)="","",IF(AND(COUNTIF(OFFSET(入力シート!$F$1,MATCH(I18,入力シート!$C:$C,0)+A43,0),"(例)*"),COUNTIF(OFFSET(入力シート!$F$1,MATCH(I18,入力シート!$C:$C,0)+1,0),"(例)*")=0),"-",OFFSET(入力シート!$F$1,MATCH(I18,入力シート!$C:$C,0)+A43,0)))</f>
        <v>(例)　　 　　　　　　　　　　　　　　10,000,000,000</v>
      </c>
      <c r="D43" s="817"/>
      <c r="E43" s="817"/>
      <c r="F43" s="818"/>
      <c r="G43" s="362"/>
      <c r="H43" s="351"/>
      <c r="I43" s="351"/>
    </row>
    <row r="44" spans="1:10" ht="28.5">
      <c r="A44" s="368">
        <v>108</v>
      </c>
      <c r="B44" s="353" t="s">
        <v>50</v>
      </c>
      <c r="C44" s="817" t="str">
        <f ca="1">IF(OFFSET(入力シート!$F$1,MATCH(I18,入力シート!$C:$C,0)+A44,0)="","",IF(AND(COUNTIF(OFFSET(入力シート!$F$1,MATCH(I18,入力シート!$C:$C,0)+A44,0),"(例)*"),COUNTIF(OFFSET(入力シート!$F$1,MATCH(I18,入力シート!$C:$C,0)+1,0),"(例)*")=0),"-",OFFSET(入力シート!$F$1,MATCH(I18,入力シート!$C:$C,0)+A44,0)))</f>
        <v>(例)　　 　　　　　　　　　　　　　　10,000,000,001</v>
      </c>
      <c r="D44" s="817"/>
      <c r="E44" s="817"/>
      <c r="F44" s="818"/>
      <c r="G44" s="363"/>
      <c r="H44" s="351"/>
      <c r="I44" s="351"/>
    </row>
    <row r="45" spans="1:10" ht="28.5">
      <c r="A45" s="368">
        <v>109</v>
      </c>
      <c r="B45" s="353" t="s">
        <v>51</v>
      </c>
      <c r="C45" s="817" t="str">
        <f ca="1">IF(OFFSET(入力シート!$F$1,MATCH(I18,入力シート!$C:$C,0)+A45,0)="","",IF(AND(COUNTIF(OFFSET(入力シート!$F$1,MATCH(I18,入力シート!$C:$C,0)+A45,0),"(例)*"),COUNTIF(OFFSET(入力シート!$F$1,MATCH(I18,入力シート!$C:$C,0)+1,0),"(例)*")=0),"-",OFFSET(入力シート!$F$1,MATCH(I18,入力シート!$C:$C,0)+A45,0)))</f>
        <v>(例)　　 　　　　　　　　　　　　　　10,000,000,002</v>
      </c>
      <c r="D45" s="817"/>
      <c r="E45" s="817"/>
      <c r="F45" s="818"/>
      <c r="G45" s="363"/>
      <c r="H45" s="351"/>
      <c r="I45" s="351"/>
    </row>
    <row r="46" spans="1:10" ht="28.5">
      <c r="A46" s="368">
        <v>110</v>
      </c>
      <c r="B46" s="353" t="s">
        <v>52</v>
      </c>
      <c r="C46" s="817" t="str">
        <f ca="1">IF(OFFSET(入力シート!$F$1,MATCH(I18,入力シート!$C:$C,0)+A46,0)="","",IF(AND(COUNTIF(OFFSET(入力シート!$F$1,MATCH(I18,入力シート!$C:$C,0)+A46,0),"(例)*"),COUNTIF(OFFSET(入力シート!$F$1,MATCH(I18,入力シート!$C:$C,0)+1,0),"(例)*")=0),"-",OFFSET(入力シート!$F$1,MATCH(I18,入力シート!$C:$C,0)+A46,0)))</f>
        <v>(例)　　 　　　　　　　　　　　　　　10,000,000,003</v>
      </c>
      <c r="D46" s="817"/>
      <c r="E46" s="817"/>
      <c r="F46" s="818"/>
      <c r="G46" s="363"/>
      <c r="H46" s="351"/>
      <c r="I46" s="351"/>
    </row>
    <row r="47" spans="1:10" ht="28.5">
      <c r="A47" s="368">
        <v>111</v>
      </c>
      <c r="B47" s="353" t="s">
        <v>53</v>
      </c>
      <c r="C47" s="817" t="str">
        <f ca="1">IF(OFFSET(入力シート!$F$1,MATCH(I18,入力シート!$C:$C,0)+A47,0)="","",IF(AND(COUNTIF(OFFSET(入力シート!$F$1,MATCH(I18,入力シート!$C:$C,0)+A47,0),"(例)*"),COUNTIF(OFFSET(入力シート!$F$1,MATCH(I18,入力シート!$C:$C,0)+1,0),"(例)*")=0),"-",OFFSET(入力シート!$F$1,MATCH(I18,入力シート!$C:$C,0)+A47,0)))</f>
        <v>(例)　　 　　　　　　　　　　　　　　10,000,000,004</v>
      </c>
      <c r="D47" s="817"/>
      <c r="E47" s="817"/>
      <c r="F47" s="818"/>
      <c r="G47" s="363"/>
      <c r="H47" s="351"/>
      <c r="I47" s="351"/>
    </row>
    <row r="48" spans="1:10" ht="28.5">
      <c r="A48" s="368">
        <v>112</v>
      </c>
      <c r="B48" s="353" t="s">
        <v>54</v>
      </c>
      <c r="C48" s="817" t="str">
        <f ca="1">IF(OFFSET(入力シート!$F$1,MATCH(I18,入力シート!$C:$C,0)+A48,0)="","",IF(AND(COUNTIF(OFFSET(入力シート!$F$1,MATCH(I18,入力シート!$C:$C,0)+A48,0),"(例)*"),COUNTIF(OFFSET(入力シート!$F$1,MATCH(I18,入力シート!$C:$C,0)+1,0),"(例)*")=0),"-",OFFSET(入力シート!$F$1,MATCH(I18,入力シート!$C:$C,0)+A48,0)))</f>
        <v>(例)　　 　　　　　　　　　　　　　　10,000,000,005</v>
      </c>
      <c r="D48" s="817"/>
      <c r="E48" s="817"/>
      <c r="F48" s="818"/>
      <c r="G48" s="363"/>
      <c r="H48" s="351"/>
      <c r="I48" s="351"/>
    </row>
    <row r="49" spans="1:11" s="313" customFormat="1" ht="28.5">
      <c r="A49" s="374"/>
      <c r="B49" s="312"/>
      <c r="C49" s="595"/>
      <c r="D49" s="375"/>
      <c r="E49" s="375"/>
      <c r="F49" s="375"/>
      <c r="G49" s="376"/>
      <c r="K49" s="79" t="s">
        <v>769</v>
      </c>
    </row>
    <row r="50" spans="1:11" hidden="1" outlineLevel="1">
      <c r="B50" s="351" t="s">
        <v>736</v>
      </c>
      <c r="C50" s="588"/>
      <c r="D50" s="351"/>
      <c r="E50" s="351"/>
      <c r="F50" s="351"/>
      <c r="G50" s="351"/>
      <c r="H50" s="351"/>
      <c r="I50" s="351"/>
    </row>
    <row r="51" spans="1:11" ht="25.5" hidden="1" outlineLevel="1">
      <c r="A51" s="365">
        <v>1</v>
      </c>
      <c r="B51" s="352" t="s">
        <v>734</v>
      </c>
      <c r="C51" s="588"/>
      <c r="D51" s="351"/>
      <c r="E51" s="351"/>
      <c r="F51" s="351"/>
      <c r="G51" s="351"/>
      <c r="H51" s="351"/>
      <c r="I51" s="372" t="s">
        <v>142</v>
      </c>
    </row>
    <row r="52" spans="1:11" ht="24" hidden="1" outlineLevel="1">
      <c r="A52" s="366">
        <v>-1</v>
      </c>
      <c r="B52" s="353" t="s">
        <v>136</v>
      </c>
      <c r="C52" s="815" t="str">
        <f ca="1">IF(OFFSET(入力シート!$F$1,MATCH(I51,入力シート!$C:$C,0)+A52,0)="","",IF(AND(COUNTIF(OFFSET(入力シート!$F$1,MATCH(I51,入力シート!$C:$C,0)+A52,0),"(例)*"),COUNTIF(OFFSET(入力シート!$F$1,MATCH(I18,入力シート!$C:$C,0)+1,0),"(例)*")=0),"",OFFSET(入力シート!$F$1,MATCH(I51,入力シート!$C:$C,0)+A52,0)))</f>
        <v>(例)　にじゅうまるかぶしきがいしゃ</v>
      </c>
      <c r="D52" s="815"/>
      <c r="E52" s="815"/>
      <c r="F52" s="815"/>
      <c r="G52" s="815"/>
      <c r="H52" s="815"/>
      <c r="I52" s="815"/>
    </row>
    <row r="53" spans="1:11" ht="24" hidden="1" outlineLevel="1">
      <c r="A53" s="366">
        <v>0</v>
      </c>
      <c r="B53" s="353" t="s">
        <v>137</v>
      </c>
      <c r="C53" s="815" t="str">
        <f ca="1">IF(OFFSET(入力シート!$F$1,MATCH(I51,入力シート!$C:$C,0)+A53,0)="","",IF(AND(COUNTIF(OFFSET(入力シート!$F$1,MATCH(I51,入力シート!$C:$C,0)+A53,0),"(例)*"),COUNTIF(OFFSET(入力シート!$F$1,MATCH(I18,入力シート!$C:$C,0)+1,0),"(例)*")=0),"",OFFSET(入力シート!$F$1,MATCH(I51,入力シート!$C:$C,0)+A53,0)))</f>
        <v>(例)　◎株式会社</v>
      </c>
      <c r="D53" s="815"/>
      <c r="E53" s="815"/>
      <c r="F53" s="815"/>
      <c r="G53" s="815"/>
      <c r="H53" s="815"/>
      <c r="I53" s="815"/>
    </row>
    <row r="54" spans="1:11" ht="24" hidden="1" outlineLevel="1">
      <c r="A54" s="366">
        <v>9</v>
      </c>
      <c r="B54" s="353" t="s">
        <v>138</v>
      </c>
      <c r="C54" s="815" t="str">
        <f ca="1">IF(OFFSET(入力シート!$F$1,MATCH(I51,入力シート!$C:$C,0)+A54,0)="","",IF(AND(COUNTIF(OFFSET(入力シート!$F$1,MATCH(I51,入力シート!$C:$C,0)+A54,0),"(例)*"),COUNTIF(OFFSET(入力シート!$F$1,MATCH(I18,入力シート!$C:$C,0)+1,0),"(例)*")=0),"",OFFSET(入力シート!$F$1,MATCH(I51,入力シート!$C:$C,0)+A54,0)))</f>
        <v>(例)　0123456789222</v>
      </c>
      <c r="D54" s="815"/>
      <c r="E54" s="815"/>
      <c r="F54" s="815"/>
      <c r="G54" s="815"/>
      <c r="H54" s="815"/>
      <c r="I54" s="815"/>
    </row>
    <row r="55" spans="1:11" ht="24" hidden="1" outlineLevel="1">
      <c r="A55" s="366">
        <v>1</v>
      </c>
      <c r="B55" s="353" t="s">
        <v>139</v>
      </c>
      <c r="C55" s="815" t="str">
        <f ca="1">IF(OFFSET(入力シート!$F$1,MATCH(I51,入力シート!$C:$C,0)+A55,0)="","",IF(AND(COUNTIF(OFFSET(入力シート!$F$1,MATCH(I51,入力シート!$C:$C,0)+A55,0),"(例)*"),COUNTIF(OFFSET(入力シート!$F$1,MATCH(I18,入力シート!$C:$C,0)+1,0),"(例)*")=0),"",OFFSET(入力シート!$F$1,MATCH(I51,入力シート!$C:$C,0)+A55,0)))</f>
        <v>(例)　代表取締役</v>
      </c>
      <c r="D55" s="815"/>
      <c r="E55" s="815"/>
      <c r="F55" s="815"/>
      <c r="G55" s="815"/>
      <c r="H55" s="815"/>
      <c r="I55" s="815"/>
    </row>
    <row r="56" spans="1:11" ht="24" hidden="1" outlineLevel="1">
      <c r="A56" s="366">
        <v>2</v>
      </c>
      <c r="B56" s="353" t="s">
        <v>136</v>
      </c>
      <c r="C56" s="815" t="str">
        <f ca="1">IF(OFFSET(入力シート!$F$1,MATCH(I51,入力シート!$C:$C,0)+A56,0)="","",IF(AND(COUNTIF(OFFSET(入力シート!$F$1,MATCH(I51,入力シート!$C:$C,0)+A56,0),"(例)*"),COUNTIF(OFFSET(入力シート!$F$1,MATCH(I18,入力シート!$C:$C,0)+1,0),"(例)*")=0),"",OFFSET(入力シート!$F$1,MATCH(I51,入力シート!$C:$C,0)+A56,0)))</f>
        <v>(例)　にじゅうまる　たろう</v>
      </c>
      <c r="D56" s="815"/>
      <c r="E56" s="815"/>
      <c r="F56" s="815"/>
      <c r="G56" s="815"/>
      <c r="H56" s="815"/>
      <c r="I56" s="815"/>
    </row>
    <row r="57" spans="1:11" ht="24" hidden="1" outlineLevel="1">
      <c r="A57" s="366">
        <v>3</v>
      </c>
      <c r="B57" s="353" t="s">
        <v>140</v>
      </c>
      <c r="C57" s="815" t="str">
        <f ca="1">IF(OFFSET(入力シート!$F$1,MATCH(I51,入力シート!$C:$C,0)+A57,0)="","",IF(AND(COUNTIF(OFFSET(入力シート!$F$1,MATCH(I51,入力シート!$C:$C,0)+A57,0),"(例)*"),COUNTIF(OFFSET(入力シート!$F$1,MATCH(I18,入力シート!$C:$C,0)+1,0),"(例)*")=0),"",OFFSET(入力シート!$F$1,MATCH(I51,入力シート!$C:$C,0)+A57,0)))</f>
        <v>(例)　二重丸　太郎</v>
      </c>
      <c r="D57" s="815"/>
      <c r="E57" s="815"/>
      <c r="F57" s="815"/>
      <c r="G57" s="815"/>
      <c r="H57" s="815"/>
      <c r="I57" s="815"/>
    </row>
    <row r="58" spans="1:11" ht="24" hidden="1" outlineLevel="1">
      <c r="A58" s="366">
        <v>5</v>
      </c>
      <c r="B58" s="822" t="s">
        <v>141</v>
      </c>
      <c r="C58" s="816" t="str">
        <f ca="1">IF(OFFSET(入力シート!$F$1,MATCH(I51,入力シート!$C:$C,0)+A58,0)="","",IF(AND(COUNTIF(OFFSET(入力シート!$F$1,MATCH(I51,入力シート!$C:$C,0)+A58,0),"(例)*"),COUNTIF(OFFSET(入力シート!$F$1,MATCH(I18,入力シート!$C:$C,0)+1,0),"(例)*")=0),"",OFFSET(入力シート!$F$1,MATCH(I51,入力シート!$C:$C,0)+A58,0)))</f>
        <v>(例)　104-2222</v>
      </c>
      <c r="D58" s="816"/>
      <c r="E58" s="816"/>
      <c r="F58" s="816"/>
      <c r="G58" s="816"/>
      <c r="H58" s="816"/>
      <c r="I58" s="816"/>
    </row>
    <row r="59" spans="1:11" ht="24" hidden="1" outlineLevel="1">
      <c r="A59" s="366">
        <v>6</v>
      </c>
      <c r="B59" s="822"/>
      <c r="C59" s="815" t="str">
        <f ca="1">IF(OFFSET(入力シート!$F$1,MATCH(I51,入力シート!$C:$C,0)+A59,0)="","",IF(AND(COUNTIF(OFFSET(入力シート!$F$1,MATCH(I51,入力シート!$C:$C,0)+A59,0),"(例)*"),COUNTIF(OFFSET(入力シート!$F$1,MATCH(I18,入力シート!$C:$C,0)+1,0),"(例)*")=0),"",OFFSET(入力シート!$F$1,MATCH(I51,入力シート!$C:$C,0)+A59,0)))</f>
        <v>(例)　東京都中央区○○町○○丁目○○番２号</v>
      </c>
      <c r="D59" s="815"/>
      <c r="E59" s="815"/>
      <c r="F59" s="815"/>
      <c r="G59" s="815"/>
      <c r="H59" s="815"/>
      <c r="I59" s="815"/>
    </row>
    <row r="60" spans="1:11" ht="24" hidden="1" outlineLevel="1">
      <c r="A60" s="366">
        <v>7</v>
      </c>
      <c r="B60" s="353" t="s">
        <v>19</v>
      </c>
      <c r="C60" s="815" t="str">
        <f ca="1">IF(OFFSET(入力シート!$F$1,MATCH(I51,入力シート!$C:$C,0)+A60,0)="","",IF(AND(COUNTIF(OFFSET(入力シート!$F$1,MATCH(I51,入力シート!$C:$C,0)+A60,0),"(例)*"),COUNTIF(OFFSET(入力シート!$F$1,MATCH(I18,入力シート!$C:$C,0)+1,0),"(例)*")=0),"",OFFSET(入力シート!$F$1,MATCH(I51,入力シート!$C:$C,0)+A60,0)))</f>
        <v>(例)　03-0000-2222</v>
      </c>
      <c r="D60" s="815"/>
      <c r="E60" s="815"/>
      <c r="F60" s="815"/>
      <c r="G60" s="815"/>
      <c r="H60" s="815"/>
      <c r="I60" s="815"/>
    </row>
    <row r="61" spans="1:11" ht="24" hidden="1" outlineLevel="1">
      <c r="A61" s="366">
        <v>8</v>
      </c>
      <c r="B61" s="353" t="s">
        <v>401</v>
      </c>
      <c r="C61" s="815" t="str">
        <f ca="1">IF(OFFSET(入力シート!$F$1,MATCH(I51,入力シート!$C:$C,0)+A61,0)="","",IF(AND(COUNTIF(OFFSET(入力シート!$F$1,MATCH(I51,入力シート!$C:$C,0)+A61,0),"(例)*"),COUNTIF(OFFSET(入力シート!$F$1,MATCH(I18,入力シート!$C:$C,0)+1,0),"(例)*")=0),"",OFFSET(入力シート!$F$1,MATCH(I51,入力シート!$C:$C,0)+A61,0)))</f>
        <v>(例)　t-nijyumaru@zeh-m.com</v>
      </c>
      <c r="D61" s="815"/>
      <c r="E61" s="815"/>
      <c r="F61" s="815"/>
      <c r="G61" s="815"/>
      <c r="H61" s="815"/>
      <c r="I61" s="815"/>
      <c r="K61" s="79" t="s">
        <v>709</v>
      </c>
    </row>
    <row r="62" spans="1:11" s="347" customFormat="1" ht="14.25" hidden="1" outlineLevel="1">
      <c r="A62" s="370"/>
      <c r="B62" s="354"/>
      <c r="C62" s="593"/>
      <c r="D62" s="355"/>
      <c r="E62" s="356"/>
      <c r="F62" s="356"/>
      <c r="G62" s="356"/>
      <c r="H62" s="356"/>
      <c r="I62" s="356"/>
      <c r="K62" s="348"/>
    </row>
    <row r="63" spans="1:11" ht="28.5" hidden="1" outlineLevel="1">
      <c r="A63" s="368">
        <v>54</v>
      </c>
      <c r="B63" s="352" t="s">
        <v>735</v>
      </c>
      <c r="C63" s="592" t="s">
        <v>402</v>
      </c>
      <c r="D63" s="357" t="str">
        <f ca="1">IF(OFFSET(入力シート!$F$1,MATCH(I51,入力シート!$C:$C,0)+A63,0)="","",IF(AND(COUNTIF(OFFSET(入力シート!$F$1,MATCH(I51,入力シート!$C:$C,0)+A63,0),"(例)*"),COUNTIF(OFFSET(入力シート!$F$1,MATCH(I18,入力シート!$C:$C,0)+1,0),"(例)*")=0),"",OFFSET(入力シート!$F$1,MATCH(I51,入力シート!$C:$C,0)+A63,0)))</f>
        <v>(例)　－</v>
      </c>
      <c r="E63" s="351"/>
      <c r="F63" s="351"/>
      <c r="G63" s="351"/>
      <c r="H63" s="351"/>
      <c r="I63" s="358"/>
    </row>
    <row r="64" spans="1:11" ht="24" hidden="1" outlineLevel="1">
      <c r="A64" s="366">
        <v>55</v>
      </c>
      <c r="B64" s="353" t="s">
        <v>143</v>
      </c>
      <c r="C64" s="815" t="str">
        <f ca="1">IF(OFFSET(入力シート!$F$1,MATCH(I51,入力シート!$C:$C,0)+A64,0)="","",IF(AND(COUNTIF(OFFSET(入力シート!$F$1,MATCH(I51,入力シート!$C:$C,0)+A64,0),"(例)*"),COUNTIF(OFFSET(入力シート!$F$1,MATCH(I18,入力シート!$C:$C,0)+1,0),"(例)*")=0),"",OFFSET(入力シート!$F$1,MATCH(I51,入力シート!$C:$C,0)+A64,0)))</f>
        <v>(例)　◎◎部◎◎課２</v>
      </c>
      <c r="D64" s="815"/>
      <c r="E64" s="815"/>
      <c r="F64" s="815"/>
      <c r="G64" s="815"/>
      <c r="H64" s="815"/>
      <c r="I64" s="815"/>
    </row>
    <row r="65" spans="1:10" ht="24" hidden="1" outlineLevel="1">
      <c r="A65" s="366">
        <v>56</v>
      </c>
      <c r="B65" s="353" t="s">
        <v>144</v>
      </c>
      <c r="C65" s="815" t="str">
        <f ca="1">IF(OFFSET(入力シート!$F$1,MATCH(I51,入力シート!$C:$C,0)+A65,0)="","",IF(AND(COUNTIF(OFFSET(入力シート!$F$1,MATCH(I51,入力シート!$C:$C,0)+A65,0),"(例)*"),COUNTIF(OFFSET(入力シート!$F$1,MATCH(I18,入力シート!$C:$C,0)+1,0),"(例)*")=0),"",OFFSET(入力シート!$F$1,MATCH(I51,入力シート!$C:$C,0)+A65,0)))</f>
        <v>(例)　部長２</v>
      </c>
      <c r="D65" s="815"/>
      <c r="E65" s="815"/>
      <c r="F65" s="815"/>
      <c r="G65" s="815"/>
      <c r="H65" s="815"/>
      <c r="I65" s="815"/>
    </row>
    <row r="66" spans="1:10" ht="24" hidden="1" outlineLevel="1">
      <c r="A66" s="366">
        <v>57</v>
      </c>
      <c r="B66" s="353" t="s">
        <v>136</v>
      </c>
      <c r="C66" s="815" t="str">
        <f ca="1">IF(OFFSET(入力シート!$F$1,MATCH(I51,入力シート!$C:$C,0)+A66,0)="","",IF(AND(COUNTIF(OFFSET(入力シート!$F$1,MATCH(I51,入力シート!$C:$C,0)+A66,0),"(例)*"),COUNTIF(OFFSET(入力シート!$F$1,MATCH(I18,入力シート!$C:$C,0)+1,0),"(例)*")=0),"",OFFSET(入力シート!$F$1,MATCH(I51,入力シート!$C:$C,0)+A66,0)))</f>
        <v>(例)　にじゅうまる　こたろう２</v>
      </c>
      <c r="D66" s="815"/>
      <c r="E66" s="815"/>
      <c r="F66" s="815"/>
      <c r="G66" s="815"/>
      <c r="H66" s="815"/>
      <c r="I66" s="815"/>
    </row>
    <row r="67" spans="1:10" ht="24" hidden="1" outlineLevel="1">
      <c r="A67" s="366">
        <v>58</v>
      </c>
      <c r="B67" s="353" t="s">
        <v>33</v>
      </c>
      <c r="C67" s="815" t="str">
        <f ca="1">IF(OFFSET(入力シート!$F$1,MATCH(I51,入力シート!$C:$C,0)+A67,0)="","",IF(AND(COUNTIF(OFFSET(入力シート!$F$1,MATCH(I51,入力シート!$C:$C,0)+A67,0),"(例)*"),COUNTIF(OFFSET(入力シート!$F$1,MATCH(I18,入力シート!$C:$C,0)+1,0),"(例)*")=0),"",OFFSET(入力シート!$F$1,MATCH(I51,入力シート!$C:$C,0)+A67,0)))</f>
        <v>(例)　二重丸　小太郎２</v>
      </c>
      <c r="D67" s="815"/>
      <c r="E67" s="815"/>
      <c r="F67" s="815"/>
      <c r="G67" s="815"/>
      <c r="H67" s="815"/>
      <c r="I67" s="815"/>
    </row>
    <row r="68" spans="1:10" ht="24" hidden="1" outlineLevel="1">
      <c r="A68" s="366">
        <v>59</v>
      </c>
      <c r="B68" s="822" t="s">
        <v>141</v>
      </c>
      <c r="C68" s="816" t="str">
        <f ca="1">IF(OFFSET(入力シート!$F$1,MATCH(I51,入力シート!$C:$C,0)+A68,0)="","",IF(AND(COUNTIF(OFFSET(入力シート!$F$1,MATCH(I51,入力シート!$C:$C,0)+A68,0),"(例)*"),COUNTIF(OFFSET(入力シート!$F$1,MATCH(I18,入力シート!$C:$C,0)+1,0),"(例)*")=0),"",OFFSET(入力シート!$F$1,MATCH(I51,入力シート!$C:$C,0)+A68,0)))</f>
        <v>(例)　100-2222</v>
      </c>
      <c r="D68" s="816"/>
      <c r="E68" s="816"/>
      <c r="F68" s="816"/>
      <c r="G68" s="816"/>
      <c r="H68" s="816"/>
      <c r="I68" s="816"/>
    </row>
    <row r="69" spans="1:10" ht="24" hidden="1" outlineLevel="1">
      <c r="A69" s="366">
        <v>60</v>
      </c>
      <c r="B69" s="822"/>
      <c r="C69" s="815" t="str">
        <f ca="1">IF(OFFSET(入力シート!$F$1,MATCH(I51,入力シート!$C:$C,0)+A69,0)="","",IF(AND(COUNTIF(OFFSET(入力シート!$F$1,MATCH(I51,入力シート!$C:$C,0)+A69,0),"(例)*"),COUNTIF(OFFSET(入力シート!$F$1,MATCH(I18,入力シート!$C:$C,0)+1,0),"(例)*")=0),"",OFFSET(入力シート!$F$1,MATCH(I51,入力シート!$C:$C,0)+A69,0)))</f>
        <v>(例)　東京都中央区○○町○○丁目２番２号</v>
      </c>
      <c r="D69" s="815"/>
      <c r="E69" s="815"/>
      <c r="F69" s="815"/>
      <c r="G69" s="815"/>
      <c r="H69" s="815"/>
      <c r="I69" s="815"/>
    </row>
    <row r="70" spans="1:10" ht="24" hidden="1" outlineLevel="1">
      <c r="A70" s="366">
        <v>61</v>
      </c>
      <c r="B70" s="353" t="s">
        <v>19</v>
      </c>
      <c r="C70" s="815" t="str">
        <f ca="1">IF(OFFSET(入力シート!$F$1,MATCH(I51,入力シート!$C:$C,0)+A70,0)="","",IF(AND(COUNTIF(OFFSET(入力シート!$F$1,MATCH(I51,入力シート!$C:$C,0)+A70,0),"(例)*"),COUNTIF(OFFSET(入力シート!$F$1,MATCH(I18,入力シート!$C:$C,0)+1,0),"(例)*")=0),"",OFFSET(入力シート!$F$1,MATCH(I51,入力シート!$C:$C,0)+A70,0)))</f>
        <v>(例)　03-1111-2222</v>
      </c>
      <c r="D70" s="815"/>
      <c r="E70" s="815"/>
      <c r="F70" s="353" t="s">
        <v>403</v>
      </c>
      <c r="G70" s="815" t="str">
        <f ca="1">IF(OFFSET(入力シート!$F$1,MATCH(I51,入力シート!$C:$C,0)+J70,0)="","",IF(AND(COUNTIF(OFFSET(入力シート!$F$1,MATCH(I51,入力シート!$C:$C,0)+J70,0),"(例)*"),COUNTIF(OFFSET(入力シート!$F$1,MATCH(I18,入力シート!$C:$C,0)+1,0),"(例)*")=0),"",OFFSET(入力シート!$F$1,MATCH(I51,入力シート!$C:$C,0)+J70,0)))</f>
        <v>(例)　03-1111-2224</v>
      </c>
      <c r="H70" s="815"/>
      <c r="I70" s="815"/>
      <c r="J70" s="314">
        <v>63</v>
      </c>
    </row>
    <row r="71" spans="1:10" ht="24" hidden="1" outlineLevel="1">
      <c r="A71" s="366">
        <v>62</v>
      </c>
      <c r="B71" s="353" t="s">
        <v>146</v>
      </c>
      <c r="C71" s="815" t="str">
        <f ca="1">IF(OFFSET(入力シート!$F$1,MATCH(I51,入力シート!$C:$C,0)+A71,0)="","",IF(AND(COUNTIF(OFFSET(入力シート!$F$1,MATCH(I51,入力シート!$C:$C,0)+A71,0),"(例)*"),COUNTIF(OFFSET(入力シート!$F$1,MATCH(I18,入力シート!$C:$C,0)+1,0),"(例)*")=0),"",OFFSET(入力シート!$F$1,MATCH(I51,入力シート!$C:$C,0)+A71,0)))</f>
        <v>(例)　090-1111-2223</v>
      </c>
      <c r="D71" s="815"/>
      <c r="E71" s="815"/>
      <c r="F71" s="815"/>
      <c r="G71" s="815"/>
      <c r="H71" s="815"/>
      <c r="I71" s="815"/>
    </row>
    <row r="72" spans="1:10" ht="24" hidden="1" outlineLevel="1">
      <c r="A72" s="366">
        <v>64</v>
      </c>
      <c r="B72" s="353" t="s">
        <v>401</v>
      </c>
      <c r="C72" s="815" t="str">
        <f ca="1">IF(OFFSET(入力シート!$F$1,MATCH(I51,入力シート!$C:$C,0)+A72,0)="","",IF(AND(COUNTIF(OFFSET(入力シート!$F$1,MATCH(I51,入力シート!$C:$C,0)+A72,0),"(例)*"),COUNTIF(OFFSET(入力シート!$F$1,MATCH(I18,入力シート!$C:$C,0)+1,0),"(例)*")=0),"",OFFSET(入力シート!$F$1,MATCH(I51,入力シート!$C:$C,0)+A72,0)))</f>
        <v>(例)　taro.nijyumaru@zehzeh.com2</v>
      </c>
      <c r="D72" s="815"/>
      <c r="E72" s="815"/>
      <c r="F72" s="815"/>
      <c r="G72" s="815"/>
      <c r="H72" s="815"/>
      <c r="I72" s="815"/>
    </row>
    <row r="73" spans="1:10" s="350" customFormat="1" ht="12" hidden="1" outlineLevel="1">
      <c r="A73" s="371"/>
      <c r="B73" s="359"/>
      <c r="C73" s="594"/>
      <c r="D73" s="360"/>
      <c r="E73" s="360"/>
      <c r="F73" s="360"/>
      <c r="G73" s="360"/>
      <c r="H73" s="360"/>
      <c r="I73" s="360"/>
    </row>
    <row r="74" spans="1:10" ht="28.5" hidden="1" outlineLevel="1">
      <c r="A74" s="368">
        <v>-1</v>
      </c>
      <c r="B74" s="819" t="s">
        <v>872</v>
      </c>
      <c r="C74" s="819"/>
      <c r="D74" s="351"/>
      <c r="E74" s="351"/>
      <c r="F74" s="351"/>
      <c r="G74" s="351"/>
      <c r="H74" s="351"/>
      <c r="I74" s="361"/>
    </row>
    <row r="75" spans="1:10" ht="28.5" hidden="1" outlineLevel="1">
      <c r="A75" s="368">
        <v>101</v>
      </c>
      <c r="B75" s="353" t="s">
        <v>147</v>
      </c>
      <c r="C75" s="826" t="str">
        <f ca="1">IF(OFFSET(入力シート!$F$1,MATCH(I51,入力シート!$C:$C,0)+A75,0)="","",IF(AND(COUNTIF(OFFSET(入力シート!$F$1,MATCH(I51,入力シート!$C:$C,0)+A75,0),"(例)*"),COUNTIF(OFFSET(入力シート!$F$1,MATCH(I18,入力シート!$C:$C,0)+1,0),"(例)*")=0),"",OFFSET(入力シート!$F$1,MATCH(I51,入力シート!$C:$C,0)+A75,0)))</f>
        <v>(例)　　 　　  　　　　　   　2019 年　　4 月　　1 日</v>
      </c>
      <c r="D75" s="827"/>
      <c r="E75" s="599" t="s">
        <v>148</v>
      </c>
      <c r="F75" s="828" t="str">
        <f ca="1">IF(OFFSET(入力シート!$F$1,MATCH(I51,入力シート!$C:$C,0)+I75,0)="","",IF(AND(COUNTIF(OFFSET(入力シート!$F$1,MATCH(I51,入力シート!$C:$C,0)+I75,0),"(例)*"),COUNTIF(OFFSET(入力シート!$F$1,MATCH(I18,入力シート!$C:$C,0)+1,0),"(例)*")=0),"",OFFSET(入力シート!$F$1,MATCH(I51,入力シート!$C:$C,0)+I75,0)))</f>
        <v>(例)　　 　　  　　　　　   　2020 年   　3 月     31 日</v>
      </c>
      <c r="G75" s="829"/>
      <c r="H75" s="351"/>
      <c r="I75" s="314">
        <v>102</v>
      </c>
    </row>
    <row r="76" spans="1:10" ht="28.5" hidden="1" outlineLevel="1">
      <c r="A76" s="368">
        <v>103</v>
      </c>
      <c r="B76" s="353" t="s">
        <v>49</v>
      </c>
      <c r="C76" s="817" t="str">
        <f ca="1">IF(OFFSET(入力シート!$F$1,MATCH(I51,入力シート!$C:$C,0)+A76,0)="","",IF(AND(COUNTIF(OFFSET(入力シート!$F$1,MATCH(I51,入力シート!$C:$C,0)+A76,0),"(例)*"),COUNTIF(OFFSET(入力シート!$F$1,MATCH(I18,入力シート!$C:$C,0)+1,0),"(例)*")=0),"",OFFSET(入力シート!$F$1,MATCH(I51,入力シート!$C:$C,0)+A76,0)))</f>
        <v>(例)　 　　　　　　　　　　　　　　　20,000,000,000</v>
      </c>
      <c r="D76" s="817"/>
      <c r="E76" s="817"/>
      <c r="F76" s="818"/>
      <c r="G76" s="362"/>
      <c r="H76" s="351"/>
      <c r="I76" s="351"/>
    </row>
    <row r="77" spans="1:10" ht="28.5" hidden="1" outlineLevel="1">
      <c r="A77" s="368">
        <v>104</v>
      </c>
      <c r="B77" s="353" t="s">
        <v>50</v>
      </c>
      <c r="C77" s="817" t="str">
        <f ca="1">IF(OFFSET(入力シート!$F$1,MATCH(I51,入力シート!$C:$C,0)+A77,0)="","",IF(AND(COUNTIF(OFFSET(入力シート!$F$1,MATCH(I51,入力シート!$C:$C,0)+A77,0),"(例)*"),COUNTIF(OFFSET(入力シート!$F$1,MATCH(I18,入力シート!$C:$C,0)+1,0),"(例)*")=0),"",OFFSET(入力シート!$F$1,MATCH(I51,入力シート!$C:$C,0)+A77,0)))</f>
        <v>(例)　 　　　　　　　　　　　　　　　20,000,000,001</v>
      </c>
      <c r="D77" s="817"/>
      <c r="E77" s="817"/>
      <c r="F77" s="818"/>
      <c r="G77" s="363"/>
      <c r="H77" s="351"/>
      <c r="I77" s="351"/>
    </row>
    <row r="78" spans="1:10" ht="28.5" hidden="1" outlineLevel="1">
      <c r="A78" s="368">
        <v>105</v>
      </c>
      <c r="B78" s="353" t="s">
        <v>51</v>
      </c>
      <c r="C78" s="817" t="str">
        <f ca="1">IF(OFFSET(入力シート!$F$1,MATCH(I51,入力シート!$C:$C,0)+A78,0)="","",IF(AND(COUNTIF(OFFSET(入力シート!$F$1,MATCH(I51,入力シート!$C:$C,0)+A78,0),"(例)*"),COUNTIF(OFFSET(入力シート!$F$1,MATCH(I18,入力シート!$C:$C,0)+1,0),"(例)*")=0),"",OFFSET(入力シート!$F$1,MATCH(I51,入力シート!$C:$C,0)+A78,0)))</f>
        <v>(例)　 　　　　　　　　　　　　　　　20,000,000,002</v>
      </c>
      <c r="D78" s="817"/>
      <c r="E78" s="817"/>
      <c r="F78" s="818"/>
      <c r="G78" s="363"/>
      <c r="H78" s="351"/>
      <c r="I78" s="351"/>
    </row>
    <row r="79" spans="1:10" ht="28.5" hidden="1" outlineLevel="1">
      <c r="A79" s="368">
        <v>106</v>
      </c>
      <c r="B79" s="353" t="s">
        <v>52</v>
      </c>
      <c r="C79" s="817" t="str">
        <f ca="1">IF(OFFSET(入力シート!$F$1,MATCH(I51,入力シート!$C:$C,0)+A79,0)="","",IF(AND(COUNTIF(OFFSET(入力シート!$F$1,MATCH(I51,入力シート!$C:$C,0)+A79,0),"(例)*"),COUNTIF(OFFSET(入力シート!$F$1,MATCH(I18,入力シート!$C:$C,0)+1,0),"(例)*")=0),"",OFFSET(入力シート!$F$1,MATCH(I51,入力シート!$C:$C,0)+A79,0)))</f>
        <v>(例)　　 　　　　　　　　　　　　　　20,000,000,003</v>
      </c>
      <c r="D79" s="817"/>
      <c r="E79" s="817"/>
      <c r="F79" s="818"/>
      <c r="G79" s="363"/>
      <c r="H79" s="351"/>
      <c r="I79" s="351"/>
    </row>
    <row r="80" spans="1:10" ht="28.5" hidden="1" outlineLevel="1">
      <c r="A80" s="368">
        <v>107</v>
      </c>
      <c r="B80" s="353" t="s">
        <v>53</v>
      </c>
      <c r="C80" s="817" t="str">
        <f ca="1">IF(OFFSET(入力シート!$F$1,MATCH(I51,入力シート!$C:$C,0)+A80,0)="","",IF(AND(COUNTIF(OFFSET(入力シート!$F$1,MATCH(I51,入力シート!$C:$C,0)+A80,0),"(例)*"),COUNTIF(OFFSET(入力シート!$F$1,MATCH(I18,入力シート!$C:$C,0)+1,0),"(例)*")=0),"",OFFSET(入力シート!$F$1,MATCH(I51,入力シート!$C:$C,0)+A80,0)))</f>
        <v>(例)　　 　　　　　　　　　　　　　　20,000,000,004</v>
      </c>
      <c r="D80" s="817"/>
      <c r="E80" s="817"/>
      <c r="F80" s="818"/>
      <c r="G80" s="363"/>
      <c r="H80" s="351"/>
      <c r="I80" s="351"/>
    </row>
    <row r="81" spans="1:11" ht="28.5" hidden="1" outlineLevel="1">
      <c r="A81" s="368">
        <v>108</v>
      </c>
      <c r="B81" s="353" t="s">
        <v>54</v>
      </c>
      <c r="C81" s="817" t="str">
        <f ca="1">IF(OFFSET(入力シート!$F$1,MATCH(I51,入力シート!$C:$C,0)+A81,0)="","",IF(AND(COUNTIF(OFFSET(入力シート!$F$1,MATCH(I51,入力シート!$C:$C,0)+A81,0),"(例)*"),COUNTIF(OFFSET(入力シート!$F$1,MATCH(I18,入力シート!$C:$C,0)+1,0),"(例)*")=0),"",OFFSET(入力シート!$F$1,MATCH(I51,入力シート!$C:$C,0)+A81,0)))</f>
        <v>(例)　　 　　　　　　　　　　　　　　20,000,000,005</v>
      </c>
      <c r="D81" s="817"/>
      <c r="E81" s="817"/>
      <c r="F81" s="818"/>
      <c r="G81" s="363"/>
      <c r="H81" s="351"/>
      <c r="I81" s="351"/>
    </row>
    <row r="82" spans="1:11" s="313" customFormat="1" ht="28.5" hidden="1" outlineLevel="1">
      <c r="A82" s="374"/>
      <c r="B82" s="312"/>
      <c r="C82" s="595"/>
      <c r="D82" s="375"/>
      <c r="E82" s="375"/>
      <c r="F82" s="375"/>
      <c r="G82" s="376"/>
    </row>
    <row r="83" spans="1:11" hidden="1" outlineLevel="2">
      <c r="B83" s="351" t="s">
        <v>737</v>
      </c>
      <c r="C83" s="588"/>
      <c r="D83" s="351"/>
      <c r="E83" s="351"/>
      <c r="F83" s="351"/>
      <c r="G83" s="351"/>
      <c r="H83" s="351"/>
      <c r="I83" s="351"/>
    </row>
    <row r="84" spans="1:11" ht="25.5" hidden="1" outlineLevel="2">
      <c r="A84" s="365">
        <v>1</v>
      </c>
      <c r="B84" s="352" t="s">
        <v>734</v>
      </c>
      <c r="C84" s="588"/>
      <c r="D84" s="351"/>
      <c r="E84" s="351"/>
      <c r="F84" s="351"/>
      <c r="G84" s="351"/>
      <c r="H84" s="351"/>
      <c r="I84" s="372" t="s">
        <v>692</v>
      </c>
    </row>
    <row r="85" spans="1:11" ht="24" hidden="1" outlineLevel="2">
      <c r="A85" s="366">
        <v>-1</v>
      </c>
      <c r="B85" s="353" t="s">
        <v>136</v>
      </c>
      <c r="C85" s="815" t="str">
        <f ca="1">IF(OFFSET(入力シート!$F$1,MATCH(I84,入力シート!$C:$C,0)+A85,0)="","",IF(AND(COUNTIF(OFFSET(入力シート!$F$1,MATCH(I84,入力シート!$C:$C,0)+A85,0),"(例)*"),COUNTIF(OFFSET(入力シート!$F$1,MATCH(I18,入力シート!$C:$C,0)+1,0),"(例)*")=0),"",OFFSET(入力シート!$F$1,MATCH(I84,入力シート!$C:$C,0)+A85,0)))</f>
        <v>(例)　にじゅうまるかぶしきがいしゃ</v>
      </c>
      <c r="D85" s="815"/>
      <c r="E85" s="815"/>
      <c r="F85" s="815"/>
      <c r="G85" s="815"/>
      <c r="H85" s="815"/>
      <c r="I85" s="815"/>
    </row>
    <row r="86" spans="1:11" ht="24" hidden="1" outlineLevel="2">
      <c r="A86" s="366">
        <v>0</v>
      </c>
      <c r="B86" s="353" t="s">
        <v>137</v>
      </c>
      <c r="C86" s="815" t="str">
        <f ca="1">IF(OFFSET(入力シート!$F$1,MATCH(I84,入力シート!$C:$C,0)+A86,0)="","",IF(AND(COUNTIF(OFFSET(入力シート!$F$1,MATCH(I84,入力シート!$C:$C,0)+A86,0),"(例)*"),COUNTIF(OFFSET(入力シート!$F$1,MATCH(I18,入力シート!$C:$C,0)+1,0),"(例)*")=0),"",OFFSET(入力シート!$F$1,MATCH(I84,入力シート!$C:$C,0)+A86,0)))</f>
        <v>(例)　◎株式会社</v>
      </c>
      <c r="D86" s="815"/>
      <c r="E86" s="815"/>
      <c r="F86" s="815"/>
      <c r="G86" s="815"/>
      <c r="H86" s="815"/>
      <c r="I86" s="815"/>
    </row>
    <row r="87" spans="1:11" ht="24" hidden="1" outlineLevel="2">
      <c r="A87" s="366">
        <v>9</v>
      </c>
      <c r="B87" s="353" t="s">
        <v>138</v>
      </c>
      <c r="C87" s="815" t="str">
        <f ca="1">IF(OFFSET(入力シート!$F$1,MATCH(I84,入力シート!$C:$C,0)+A87,0)="","",IF(AND(COUNTIF(OFFSET(入力シート!$F$1,MATCH(I84,入力シート!$C:$C,0)+A87,0),"(例)*"),COUNTIF(OFFSET(入力シート!$F$1,MATCH(I18,入力シート!$C:$C,0)+1,0),"(例)*")=0),"",OFFSET(入力シート!$F$1,MATCH(I84,入力シート!$C:$C,0)+A87,0)))</f>
        <v>(例)　0123456789333</v>
      </c>
      <c r="D87" s="815"/>
      <c r="E87" s="815"/>
      <c r="F87" s="815"/>
      <c r="G87" s="815"/>
      <c r="H87" s="815"/>
      <c r="I87" s="815"/>
    </row>
    <row r="88" spans="1:11" ht="24" hidden="1" outlineLevel="2">
      <c r="A88" s="366">
        <v>1</v>
      </c>
      <c r="B88" s="353" t="s">
        <v>139</v>
      </c>
      <c r="C88" s="815" t="str">
        <f ca="1">IF(OFFSET(入力シート!$F$1,MATCH(I84,入力シート!$C:$C,0)+A88,0)="","",IF(AND(COUNTIF(OFFSET(入力シート!$F$1,MATCH(I84,入力シート!$C:$C,0)+A88,0),"(例)*"),COUNTIF(OFFSET(入力シート!$F$1,MATCH(I18,入力シート!$C:$C,0)+1,0),"(例)*")=0),"",OFFSET(入力シート!$F$1,MATCH(I84,入力シート!$C:$C,0)+A88,0)))</f>
        <v>(例)　代表取締役</v>
      </c>
      <c r="D88" s="815"/>
      <c r="E88" s="815"/>
      <c r="F88" s="815"/>
      <c r="G88" s="815"/>
      <c r="H88" s="815"/>
      <c r="I88" s="815"/>
    </row>
    <row r="89" spans="1:11" ht="24" hidden="1" outlineLevel="2">
      <c r="A89" s="366">
        <v>2</v>
      </c>
      <c r="B89" s="353" t="s">
        <v>136</v>
      </c>
      <c r="C89" s="815" t="str">
        <f ca="1">IF(OFFSET(入力シート!$F$1,MATCH(I84,入力シート!$C:$C,0)+A89,0)="","",IF(AND(COUNTIF(OFFSET(入力シート!$F$1,MATCH(I84,入力シート!$C:$C,0)+A89,0),"(例)*"),COUNTIF(OFFSET(入力シート!$F$1,MATCH(I18,入力シート!$C:$C,0)+1,0),"(例)*")=0),"",OFFSET(入力シート!$F$1,MATCH(I84,入力シート!$C:$C,0)+A89,0)))</f>
        <v>(例)　にじゅうまる　じろう</v>
      </c>
      <c r="D89" s="815"/>
      <c r="E89" s="815"/>
      <c r="F89" s="815"/>
      <c r="G89" s="815"/>
      <c r="H89" s="815"/>
      <c r="I89" s="815"/>
    </row>
    <row r="90" spans="1:11" ht="24" hidden="1" outlineLevel="2">
      <c r="A90" s="366">
        <v>3</v>
      </c>
      <c r="B90" s="353" t="s">
        <v>140</v>
      </c>
      <c r="C90" s="815" t="str">
        <f ca="1">IF(OFFSET(入力シート!$F$1,MATCH(I84,入力シート!$C:$C,0)+A90,0)="","",IF(AND(COUNTIF(OFFSET(入力シート!$F$1,MATCH(I84,入力シート!$C:$C,0)+A90,0),"(例)*"),COUNTIF(OFFSET(入力シート!$F$1,MATCH(I18,入力シート!$C:$C,0)+1,0),"(例)*")=0),"",OFFSET(入力シート!$F$1,MATCH(I84,入力シート!$C:$C,0)+A90,0)))</f>
        <v>(例)　二重丸　次郎</v>
      </c>
      <c r="D90" s="815"/>
      <c r="E90" s="815"/>
      <c r="F90" s="815"/>
      <c r="G90" s="815"/>
      <c r="H90" s="815"/>
      <c r="I90" s="815"/>
    </row>
    <row r="91" spans="1:11" ht="24" hidden="1" outlineLevel="2">
      <c r="A91" s="366">
        <v>5</v>
      </c>
      <c r="B91" s="822" t="s">
        <v>141</v>
      </c>
      <c r="C91" s="816" t="str">
        <f ca="1">IF(OFFSET(入力シート!$F$1,MATCH(I84,入力シート!$C:$C,0)+A91,0)="","",IF(AND(COUNTIF(OFFSET(入力シート!$F$1,MATCH(I84,入力シート!$C:$C,0)+A91,0),"(例)*"),COUNTIF(OFFSET(入力シート!$F$1,MATCH(I18,入力シート!$C:$C,0)+1,0),"(例)*")=0),"",OFFSET(入力シート!$F$1,MATCH(I84,入力シート!$C:$C,0)+A91,0)))</f>
        <v>(例)　104-3333</v>
      </c>
      <c r="D91" s="816"/>
      <c r="E91" s="816"/>
      <c r="F91" s="816"/>
      <c r="G91" s="816"/>
      <c r="H91" s="816"/>
      <c r="I91" s="816"/>
    </row>
    <row r="92" spans="1:11" ht="24" hidden="1" outlineLevel="2">
      <c r="A92" s="366">
        <v>6</v>
      </c>
      <c r="B92" s="822"/>
      <c r="C92" s="815" t="str">
        <f ca="1">IF(OFFSET(入力シート!$F$1,MATCH(I84,入力シート!$C:$C,0)+A92,0)="","",IF(AND(COUNTIF(OFFSET(入力シート!$F$1,MATCH(I84,入力シート!$C:$C,0)+A92,0),"(例)*"),COUNTIF(OFFSET(入力シート!$F$1,MATCH(I18,入力シート!$C:$C,0)+1,0),"(例)*")=0),"",OFFSET(入力シート!$F$1,MATCH(I84,入力シート!$C:$C,0)+A92,0)))</f>
        <v>(例)　東京都中央区○○町○○丁目○○番３号</v>
      </c>
      <c r="D92" s="815"/>
      <c r="E92" s="815"/>
      <c r="F92" s="815"/>
      <c r="G92" s="815"/>
      <c r="H92" s="815"/>
      <c r="I92" s="815"/>
    </row>
    <row r="93" spans="1:11" ht="24" hidden="1" outlineLevel="2">
      <c r="A93" s="366">
        <v>7</v>
      </c>
      <c r="B93" s="353" t="s">
        <v>19</v>
      </c>
      <c r="C93" s="815" t="str">
        <f ca="1">IF(OFFSET(入力シート!$F$1,MATCH(I84,入力シート!$C:$C,0)+A93,0)="","",IF(AND(COUNTIF(OFFSET(入力シート!$F$1,MATCH(I84,入力シート!$C:$C,0)+A93,0),"(例)*"),COUNTIF(OFFSET(入力シート!$F$1,MATCH(I18,入力シート!$C:$C,0)+1,0),"(例)*")=0),"",OFFSET(入力シート!$F$1,MATCH(I84,入力シート!$C:$C,0)+A93,0)))</f>
        <v>(例)　03-0000-3333</v>
      </c>
      <c r="D93" s="815"/>
      <c r="E93" s="815"/>
      <c r="F93" s="815"/>
      <c r="G93" s="815"/>
      <c r="H93" s="815"/>
      <c r="I93" s="815"/>
    </row>
    <row r="94" spans="1:11" ht="24" hidden="1" outlineLevel="2">
      <c r="A94" s="366">
        <v>8</v>
      </c>
      <c r="B94" s="353" t="s">
        <v>401</v>
      </c>
      <c r="C94" s="815" t="str">
        <f ca="1">IF(OFFSET(入力シート!$F$1,MATCH(I84,入力シート!$C:$C,0)+A94,0)="","",IF(AND(COUNTIF(OFFSET(入力シート!$F$1,MATCH(I84,入力シート!$C:$C,0)+A94,0),"(例)*"),COUNTIF(OFFSET(入力シート!$F$1,MATCH(I18,入力シート!$C:$C,0)+1,0),"(例)*")=0),"",OFFSET(入力シート!$F$1,MATCH(I84,入力シート!$C:$C,0)+A94,0)))</f>
        <v>(例)　j-nijyumaru@zeh-m.com</v>
      </c>
      <c r="D94" s="815"/>
      <c r="E94" s="815"/>
      <c r="F94" s="815"/>
      <c r="G94" s="815"/>
      <c r="H94" s="815"/>
      <c r="I94" s="815"/>
      <c r="K94" s="79"/>
    </row>
    <row r="95" spans="1:11" s="347" customFormat="1" ht="14.25" hidden="1" outlineLevel="2">
      <c r="A95" s="370"/>
      <c r="B95" s="354"/>
      <c r="C95" s="593"/>
      <c r="D95" s="355"/>
      <c r="E95" s="356"/>
      <c r="F95" s="356"/>
      <c r="G95" s="356"/>
      <c r="H95" s="356"/>
      <c r="I95" s="356"/>
      <c r="K95" s="348"/>
    </row>
    <row r="96" spans="1:11" ht="28.5" hidden="1" outlineLevel="2">
      <c r="A96" s="368">
        <v>54</v>
      </c>
      <c r="B96" s="352" t="s">
        <v>735</v>
      </c>
      <c r="C96" s="592" t="s">
        <v>402</v>
      </c>
      <c r="D96" s="357" t="str">
        <f ca="1">IF(OFFSET(入力シート!$F$1,MATCH(I84,入力シート!$C:$C,0)+A96,0)="","",IF(AND(COUNTIF(OFFSET(入力シート!$F$1,MATCH(I84,入力シート!$C:$C,0)+A96,0),"(例)*"),COUNTIF(OFFSET(入力シート!$F$1,MATCH(I18,入力シート!$C:$C,0)+1,0),"(例)*")=0),"",OFFSET(入力シート!$F$1,MATCH(I84,入力シート!$C:$C,0)+A96,0)))</f>
        <v>(例)　－</v>
      </c>
      <c r="E96" s="351"/>
      <c r="F96" s="351"/>
      <c r="G96" s="351"/>
      <c r="H96" s="351"/>
      <c r="I96" s="358"/>
    </row>
    <row r="97" spans="1:10" ht="24" hidden="1" outlineLevel="2">
      <c r="A97" s="366">
        <v>55</v>
      </c>
      <c r="B97" s="353" t="s">
        <v>143</v>
      </c>
      <c r="C97" s="815" t="str">
        <f ca="1">IF(OFFSET(入力シート!$F$1,MATCH(I84,入力シート!$C:$C,0)+A97,0)="","",IF(AND(COUNTIF(OFFSET(入力シート!$F$1,MATCH(I84,入力シート!$C:$C,0)+A97,0),"(例)*"),COUNTIF(OFFSET(入力シート!$F$1,MATCH(I18,入力シート!$C:$C,0)+1,0),"(例)*")=0),"",OFFSET(入力シート!$F$1,MATCH(I84,入力シート!$C:$C,0)+A97,0)))</f>
        <v>(例)　◎◎部◎◎課３</v>
      </c>
      <c r="D97" s="815"/>
      <c r="E97" s="815"/>
      <c r="F97" s="815"/>
      <c r="G97" s="815"/>
      <c r="H97" s="815"/>
      <c r="I97" s="815"/>
    </row>
    <row r="98" spans="1:10" ht="24" hidden="1" outlineLevel="2">
      <c r="A98" s="366">
        <v>56</v>
      </c>
      <c r="B98" s="353" t="s">
        <v>144</v>
      </c>
      <c r="C98" s="815" t="str">
        <f ca="1">IF(OFFSET(入力シート!$F$1,MATCH(I84,入力シート!$C:$C,0)+A98,0)="","",IF(AND(COUNTIF(OFFSET(入力シート!$F$1,MATCH(I84,入力シート!$C:$C,0)+A98,0),"(例)*"),COUNTIF(OFFSET(入力シート!$F$1,MATCH(I18,入力シート!$C:$C,0)+1,0),"(例)*")=0),"",OFFSET(入力シート!$F$1,MATCH(I84,入力シート!$C:$C,0)+A98,0)))</f>
        <v>(例)　部長３</v>
      </c>
      <c r="D98" s="815"/>
      <c r="E98" s="815"/>
      <c r="F98" s="815"/>
      <c r="G98" s="815"/>
      <c r="H98" s="815"/>
      <c r="I98" s="815"/>
    </row>
    <row r="99" spans="1:10" ht="24" hidden="1" outlineLevel="2">
      <c r="A99" s="366">
        <v>57</v>
      </c>
      <c r="B99" s="353" t="s">
        <v>136</v>
      </c>
      <c r="C99" s="815" t="str">
        <f ca="1">IF(OFFSET(入力シート!$F$1,MATCH(I84,入力シート!$C:$C,0)+A99,0)="","",IF(AND(COUNTIF(OFFSET(入力シート!$F$1,MATCH(I84,入力シート!$C:$C,0)+A99,0),"(例)*"),COUNTIF(OFFSET(入力シート!$F$1,MATCH(I18,入力シート!$C:$C,0)+1,0),"(例)*")=0),"",OFFSET(入力シート!$F$1,MATCH(I84,入力シート!$C:$C,0)+A99,0)))</f>
        <v>(例)　にじゅうまる　こたろう３</v>
      </c>
      <c r="D99" s="815"/>
      <c r="E99" s="815"/>
      <c r="F99" s="815"/>
      <c r="G99" s="815"/>
      <c r="H99" s="815"/>
      <c r="I99" s="815"/>
    </row>
    <row r="100" spans="1:10" ht="24" hidden="1" outlineLevel="2">
      <c r="A100" s="366">
        <v>58</v>
      </c>
      <c r="B100" s="353" t="s">
        <v>33</v>
      </c>
      <c r="C100" s="815" t="str">
        <f ca="1">IF(OFFSET(入力シート!$F$1,MATCH(I84,入力シート!$C:$C,0)+A100,0)="","",IF(AND(COUNTIF(OFFSET(入力シート!$F$1,MATCH(I84,入力シート!$C:$C,0)+A100,0),"(例)*"),COUNTIF(OFFSET(入力シート!$F$1,MATCH(I18,入力シート!$C:$C,0)+1,0),"(例)*")=0),"",OFFSET(入力シート!$F$1,MATCH(I84,入力シート!$C:$C,0)+A100,0)))</f>
        <v>(例)　二重丸　小太郎３</v>
      </c>
      <c r="D100" s="815"/>
      <c r="E100" s="815"/>
      <c r="F100" s="815"/>
      <c r="G100" s="815"/>
      <c r="H100" s="815"/>
      <c r="I100" s="815"/>
    </row>
    <row r="101" spans="1:10" ht="24" hidden="1" outlineLevel="2">
      <c r="A101" s="366">
        <v>59</v>
      </c>
      <c r="B101" s="822" t="s">
        <v>141</v>
      </c>
      <c r="C101" s="816" t="str">
        <f ca="1">IF(OFFSET(入力シート!$F$1,MATCH(I84,入力シート!$C:$C,0)+A101,0)="","",IF(AND(COUNTIF(OFFSET(入力シート!$F$1,MATCH(I84,入力シート!$C:$C,0)+A101,0),"(例)*"),COUNTIF(OFFSET(入力シート!$F$1,MATCH(I18,入力シート!$C:$C,0)+1,0),"(例)*")=0),"",OFFSET(入力シート!$F$1,MATCH(I84,入力シート!$C:$C,0)+A101,0)))</f>
        <v>(例)　104-00003</v>
      </c>
      <c r="D101" s="816"/>
      <c r="E101" s="816"/>
      <c r="F101" s="816"/>
      <c r="G101" s="816"/>
      <c r="H101" s="816"/>
      <c r="I101" s="816"/>
    </row>
    <row r="102" spans="1:10" ht="24" hidden="1" outlineLevel="2">
      <c r="A102" s="366">
        <v>60</v>
      </c>
      <c r="B102" s="822"/>
      <c r="C102" s="815" t="str">
        <f ca="1">IF(OFFSET(入力シート!$F$1,MATCH(I84,入力シート!$C:$C,0)+A102,0)="","",IF(AND(COUNTIF(OFFSET(入力シート!$F$1,MATCH(I84,入力シート!$C:$C,0)+A102,0),"(例)*"),COUNTIF(OFFSET(入力シート!$F$1,MATCH(I18,入力シート!$C:$C,0)+1,0),"(例)*")=0),"",OFFSET(入力シート!$F$1,MATCH(I84,入力シート!$C:$C,0)+A102,0)))</f>
        <v>(例)　東京都中央区○○町○○丁目３番３号</v>
      </c>
      <c r="D102" s="815"/>
      <c r="E102" s="815"/>
      <c r="F102" s="815"/>
      <c r="G102" s="815"/>
      <c r="H102" s="815"/>
      <c r="I102" s="815"/>
    </row>
    <row r="103" spans="1:10" ht="24" hidden="1" outlineLevel="2">
      <c r="A103" s="366">
        <v>61</v>
      </c>
      <c r="B103" s="353" t="s">
        <v>19</v>
      </c>
      <c r="C103" s="815" t="str">
        <f ca="1">IF(OFFSET(入力シート!$F$1,MATCH(I84,入力シート!$C:$C,0)+A103,0)="","",IF(AND(COUNTIF(OFFSET(入力シート!$F$1,MATCH(I84,入力シート!$C:$C,0)+A103,0),"(例)*"),COUNTIF(OFFSET(入力シート!$F$1,MATCH(I18,入力シート!$C:$C,0)+1,0),"(例)*")=0),"",OFFSET(入力シート!$F$1,MATCH(I84,入力シート!$C:$C,0)+A103,0)))</f>
        <v>(例)　03-3333-2222</v>
      </c>
      <c r="D103" s="815"/>
      <c r="E103" s="815"/>
      <c r="F103" s="353" t="s">
        <v>403</v>
      </c>
      <c r="G103" s="815" t="str">
        <f ca="1">IF(OFFSET(入力シート!$F$1,MATCH(I84,入力シート!$C:$C,0)+J103,0)="","",IF(AND(COUNTIF(OFFSET(入力シート!$F$1,MATCH(I84,入力シート!$C:$C,0)+J103,0),"(例)*"),COUNTIF(OFFSET(入力シート!$F$1,MATCH(I18,入力シート!$C:$C,0)+1,0),"(例)*")=0),"",OFFSET(入力シート!$F$1,MATCH(I84,入力シート!$C:$C,0)+J103,0)))</f>
        <v>(例)　03-3333-2224</v>
      </c>
      <c r="H103" s="815"/>
      <c r="I103" s="815"/>
      <c r="J103" s="314">
        <v>63</v>
      </c>
    </row>
    <row r="104" spans="1:10" ht="24" hidden="1" outlineLevel="2">
      <c r="A104" s="366">
        <v>62</v>
      </c>
      <c r="B104" s="353" t="s">
        <v>146</v>
      </c>
      <c r="C104" s="815" t="str">
        <f ca="1">IF(OFFSET(入力シート!$F$1,MATCH(I84,入力シート!$C:$C,0)+A104,0)="","",IF(AND(COUNTIF(OFFSET(入力シート!$F$1,MATCH(I84,入力シート!$C:$C,0)+A104,0),"(例)*"),COUNTIF(OFFSET(入力シート!$F$1,MATCH(I18,入力シート!$C:$C,0)+1,0),"(例)*")=0),"",OFFSET(入力シート!$F$1,MATCH(I84,入力シート!$C:$C,0)+A104,0)))</f>
        <v>(例)　090-3333-2223</v>
      </c>
      <c r="D104" s="815"/>
      <c r="E104" s="815"/>
      <c r="F104" s="815"/>
      <c r="G104" s="815"/>
      <c r="H104" s="815"/>
      <c r="I104" s="815"/>
    </row>
    <row r="105" spans="1:10" ht="24" hidden="1" outlineLevel="2">
      <c r="A105" s="366">
        <v>64</v>
      </c>
      <c r="B105" s="353" t="s">
        <v>401</v>
      </c>
      <c r="C105" s="815" t="str">
        <f ca="1">IF(OFFSET(入力シート!$F$1,MATCH(I84,入力シート!$C:$C,0)+A105,0)="","",IF(AND(COUNTIF(OFFSET(入力シート!$F$1,MATCH(I84,入力シート!$C:$C,0)+A105,0),"(例)*"),COUNTIF(OFFSET(入力シート!$F$1,MATCH(I18,入力シート!$C:$C,0)+1,0),"(例)*")=0),"",OFFSET(入力シート!$F$1,MATCH(I84,入力シート!$C:$C,0)+A105,0)))</f>
        <v>(例)　taro.nijyumaru@zehzeh.com3</v>
      </c>
      <c r="D105" s="815"/>
      <c r="E105" s="815"/>
      <c r="F105" s="815"/>
      <c r="G105" s="815"/>
      <c r="H105" s="815"/>
      <c r="I105" s="815"/>
    </row>
    <row r="106" spans="1:10" s="350" customFormat="1" ht="12" hidden="1" outlineLevel="2">
      <c r="A106" s="371"/>
      <c r="B106" s="359"/>
      <c r="C106" s="594"/>
      <c r="D106" s="360"/>
      <c r="E106" s="360"/>
      <c r="F106" s="360"/>
      <c r="G106" s="360"/>
      <c r="H106" s="360"/>
      <c r="I106" s="360"/>
    </row>
    <row r="107" spans="1:10" ht="28.5" hidden="1" outlineLevel="2">
      <c r="A107" s="368">
        <v>-1</v>
      </c>
      <c r="B107" s="819" t="s">
        <v>872</v>
      </c>
      <c r="C107" s="819"/>
      <c r="D107" s="351"/>
      <c r="E107" s="351"/>
      <c r="F107" s="351"/>
      <c r="G107" s="351"/>
      <c r="H107" s="351"/>
      <c r="I107" s="361"/>
    </row>
    <row r="108" spans="1:10" ht="28.5" hidden="1" outlineLevel="2">
      <c r="A108" s="368">
        <v>98</v>
      </c>
      <c r="B108" s="353" t="s">
        <v>147</v>
      </c>
      <c r="C108" s="826" t="str">
        <f ca="1">IF(OFFSET(入力シート!$F$1,MATCH(I84,入力シート!$C:$C,0)+A108,0)="","",IF(AND(COUNTIF(OFFSET(入力シート!$F$1,MATCH(I84,入力シート!$C:$C,0)+A108,0),"(例)*"),COUNTIF(OFFSET(入力シート!$F$1,MATCH(I18,入力シート!$C:$C,0)+1,0),"(例)*")=0),"",OFFSET(入力シート!$F$1,MATCH(I84,入力シート!$C:$C,0)+A108,0)))</f>
        <v>(例) 　　　　  　　　　　   　2019 年　　4 月　　1 日</v>
      </c>
      <c r="D108" s="827"/>
      <c r="E108" s="599" t="s">
        <v>148</v>
      </c>
      <c r="F108" s="828" t="str">
        <f ca="1">IF(OFFSET(入力シート!$F$1,MATCH(I84,入力シート!$C:$C,0)+I108,0)="","",IF(AND(COUNTIF(OFFSET(入力シート!$F$1,MATCH(I84,入力シート!$C:$C,0)+I108,0),"(例)*"),COUNTIF(OFFSET(入力シート!$F$1,MATCH(I18,入力シート!$C:$C,0)+1,0),"(例)*")=0),"",OFFSET(入力シート!$F$1,MATCH(I84,入力シート!$C:$C,0)+I108,0)))</f>
        <v>(例) 　　　　  　　　　　   　2020 年   　3 月     31 日</v>
      </c>
      <c r="G108" s="829"/>
      <c r="H108" s="351"/>
      <c r="I108" s="314">
        <v>99</v>
      </c>
    </row>
    <row r="109" spans="1:10" ht="28.5" hidden="1" outlineLevel="2">
      <c r="A109" s="368">
        <v>100</v>
      </c>
      <c r="B109" s="353" t="s">
        <v>49</v>
      </c>
      <c r="C109" s="817" t="str">
        <f ca="1">IF(OFFSET(入力シート!$F$1,MATCH(I84,入力シート!$C:$C,0)+A109,0)="","",IF(AND(COUNTIF(OFFSET(入力シート!$F$1,MATCH(I84,入力シート!$C:$C,0)+A109,0),"(例)*"),COUNTIF(OFFSET(入力シート!$F$1,MATCH(I18,入力シート!$C:$C,0)+1,0),"(例)*")=0),"",OFFSET(入力シート!$F$1,MATCH(I84,入力シート!$C:$C,0)+A109,0)))</f>
        <v>(例) 　　　　　　　　　　　　　　　　30,000,000,000</v>
      </c>
      <c r="D109" s="817"/>
      <c r="E109" s="817"/>
      <c r="F109" s="818"/>
      <c r="G109" s="362"/>
      <c r="H109" s="351"/>
      <c r="I109" s="351"/>
    </row>
    <row r="110" spans="1:10" ht="28.5" hidden="1" outlineLevel="2">
      <c r="A110" s="368">
        <v>101</v>
      </c>
      <c r="B110" s="353" t="s">
        <v>50</v>
      </c>
      <c r="C110" s="817" t="str">
        <f ca="1">IF(OFFSET(入力シート!$F$1,MATCH(I84,入力シート!$C:$C,0)+A110,0)="","",IF(AND(COUNTIF(OFFSET(入力シート!$F$1,MATCH(I84,入力シート!$C:$C,0)+A110,0),"(例)*"),COUNTIF(OFFSET(入力シート!$F$1,MATCH(I18,入力シート!$C:$C,0)+1,0),"(例)*")=0),"",OFFSET(入力シート!$F$1,MATCH(I84,入力シート!$C:$C,0)+A110,0)))</f>
        <v>(例) 　　　　　　　　　　　　　　　　30,000,000,001</v>
      </c>
      <c r="D110" s="817"/>
      <c r="E110" s="817"/>
      <c r="F110" s="818"/>
      <c r="G110" s="363"/>
      <c r="H110" s="351"/>
      <c r="I110" s="351"/>
    </row>
    <row r="111" spans="1:10" ht="28.5" hidden="1" outlineLevel="2">
      <c r="A111" s="368">
        <v>102</v>
      </c>
      <c r="B111" s="353" t="s">
        <v>51</v>
      </c>
      <c r="C111" s="817" t="str">
        <f ca="1">IF(OFFSET(入力シート!$F$1,MATCH(I84,入力シート!$C:$C,0)+A111,0)="","",IF(AND(COUNTIF(OFFSET(入力シート!$F$1,MATCH(I84,入力シート!$C:$C,0)+A111,0),"(例)*"),COUNTIF(OFFSET(入力シート!$F$1,MATCH(I18,入力シート!$C:$C,0)+1,0),"(例)*")=0),"",OFFSET(入力シート!$F$1,MATCH(I84,入力シート!$C:$C,0)+A111,0)))</f>
        <v>(例) 　　　　　　　　　　　　　　　　30,000,000,002</v>
      </c>
      <c r="D111" s="817"/>
      <c r="E111" s="817"/>
      <c r="F111" s="818"/>
      <c r="G111" s="363"/>
      <c r="H111" s="351"/>
      <c r="I111" s="351"/>
    </row>
    <row r="112" spans="1:10" ht="28.5" hidden="1" outlineLevel="2">
      <c r="A112" s="368">
        <v>103</v>
      </c>
      <c r="B112" s="353" t="s">
        <v>52</v>
      </c>
      <c r="C112" s="817" t="str">
        <f ca="1">IF(OFFSET(入力シート!$F$1,MATCH(I84,入力シート!$C:$C,0)+A112,0)="","",IF(AND(COUNTIF(OFFSET(入力シート!$F$1,MATCH(I84,入力シート!$C:$C,0)+A112,0),"(例)*"),COUNTIF(OFFSET(入力シート!$F$1,MATCH(I18,入力シート!$C:$C,0)+1,0),"(例)*")=0),"",OFFSET(入力シート!$F$1,MATCH(I84,入力シート!$C:$C,0)+A112,0)))</f>
        <v>(例) 　　　　　　　　　　　　　　　　30,000,000,003</v>
      </c>
      <c r="D112" s="817"/>
      <c r="E112" s="817"/>
      <c r="F112" s="818"/>
      <c r="G112" s="363"/>
      <c r="H112" s="351"/>
      <c r="I112" s="351"/>
    </row>
    <row r="113" spans="1:11" ht="28.5" hidden="1" outlineLevel="2">
      <c r="A113" s="368">
        <v>104</v>
      </c>
      <c r="B113" s="353" t="s">
        <v>53</v>
      </c>
      <c r="C113" s="817" t="str">
        <f ca="1">IF(OFFSET(入力シート!$F$1,MATCH(I84,入力シート!$C:$C,0)+A113,0)="","",IF(AND(COUNTIF(OFFSET(入力シート!$F$1,MATCH(I84,入力シート!$C:$C,0)+A113,0),"(例)*"),COUNTIF(OFFSET(入力シート!$F$1,MATCH(I18,入力シート!$C:$C,0)+1,0),"(例)*")=0),"",OFFSET(入力シート!$F$1,MATCH(I84,入力シート!$C:$C,0)+A113,0)))</f>
        <v>(例) 　　　　　　　　　　　　　　　　30,000,000,004</v>
      </c>
      <c r="D113" s="817"/>
      <c r="E113" s="817"/>
      <c r="F113" s="818"/>
      <c r="G113" s="363"/>
      <c r="H113" s="351"/>
      <c r="I113" s="351"/>
    </row>
    <row r="114" spans="1:11" ht="28.5" hidden="1" outlineLevel="2">
      <c r="A114" s="368">
        <v>105</v>
      </c>
      <c r="B114" s="353" t="s">
        <v>54</v>
      </c>
      <c r="C114" s="817" t="str">
        <f ca="1">IF(OFFSET(入力シート!$F$1,MATCH(I84,入力シート!$C:$C,0)+A114,0)="","",IF(AND(COUNTIF(OFFSET(入力シート!$F$1,MATCH(I84,入力シート!$C:$C,0)+A114,0),"(例)*"),COUNTIF(OFFSET(入力シート!$F$1,MATCH(I18,入力シート!$C:$C,0)+1,0),"(例)*")=0),"",OFFSET(入力シート!$F$1,MATCH(I84,入力シート!$C:$C,0)+A114,0)))</f>
        <v>(例) 　　　　　　　　　　　　　　　　30,000,000,005</v>
      </c>
      <c r="D114" s="817"/>
      <c r="E114" s="817"/>
      <c r="F114" s="818"/>
      <c r="G114" s="363"/>
      <c r="H114" s="351"/>
      <c r="I114" s="351"/>
    </row>
    <row r="115" spans="1:11" s="313" customFormat="1" ht="28.5" hidden="1" outlineLevel="2">
      <c r="A115" s="374"/>
      <c r="B115" s="312"/>
      <c r="C115" s="595"/>
      <c r="D115" s="375"/>
      <c r="E115" s="375"/>
      <c r="F115" s="375"/>
      <c r="G115" s="376"/>
    </row>
    <row r="116" spans="1:11" hidden="1" outlineLevel="3">
      <c r="B116" s="351" t="s">
        <v>738</v>
      </c>
      <c r="C116" s="588"/>
      <c r="D116" s="351"/>
      <c r="E116" s="351"/>
      <c r="F116" s="351"/>
      <c r="G116" s="351"/>
      <c r="H116" s="351"/>
      <c r="I116" s="351"/>
    </row>
    <row r="117" spans="1:11" ht="25.5" hidden="1" outlineLevel="3">
      <c r="A117" s="365">
        <v>1</v>
      </c>
      <c r="B117" s="352" t="s">
        <v>734</v>
      </c>
      <c r="C117" s="588"/>
      <c r="D117" s="351"/>
      <c r="E117" s="351"/>
      <c r="F117" s="351"/>
      <c r="G117" s="351"/>
      <c r="H117" s="351"/>
      <c r="I117" s="372" t="s">
        <v>691</v>
      </c>
    </row>
    <row r="118" spans="1:11" ht="24" hidden="1" outlineLevel="3">
      <c r="A118" s="366">
        <v>-1</v>
      </c>
      <c r="B118" s="353" t="s">
        <v>136</v>
      </c>
      <c r="C118" s="815" t="str">
        <f ca="1">IF(OFFSET(入力シート!$F$1,MATCH(I117,入力シート!$C:$C,0)+A118,0)="","",IF(AND(COUNTIF(OFFSET(入力シート!$F$1,MATCH(I117,入力シート!$C:$C,0)+A118,0),"(例)*"),COUNTIF(OFFSET(入力シート!$F$1,MATCH(I18,入力シート!$C:$C,0)+1,0),"(例)*")=0),"",OFFSET(入力シート!$F$1,MATCH(I117,入力シート!$C:$C,0)+A118,0)))</f>
        <v>(例)　にじゅうまるかぶしきがいしゃ</v>
      </c>
      <c r="D118" s="815"/>
      <c r="E118" s="815"/>
      <c r="F118" s="815"/>
      <c r="G118" s="815"/>
      <c r="H118" s="815"/>
      <c r="I118" s="815"/>
    </row>
    <row r="119" spans="1:11" ht="24" hidden="1" outlineLevel="3">
      <c r="A119" s="366">
        <v>0</v>
      </c>
      <c r="B119" s="353" t="s">
        <v>137</v>
      </c>
      <c r="C119" s="815" t="str">
        <f ca="1">IF(OFFSET(入力シート!$F$1,MATCH(I117,入力シート!$C:$C,0)+A119,0)="","",IF(AND(COUNTIF(OFFSET(入力シート!$F$1,MATCH(I117,入力シート!$C:$C,0)+A119,0),"(例)*"),COUNTIF(OFFSET(入力シート!$F$1,MATCH(I18,入力シート!$C:$C,0)+1,0),"(例)*")=0),"",OFFSET(入力シート!$F$1,MATCH(I117,入力シート!$C:$C,0)+A119,0)))</f>
        <v>(例)　◎株式会社</v>
      </c>
      <c r="D119" s="815"/>
      <c r="E119" s="815"/>
      <c r="F119" s="815"/>
      <c r="G119" s="815"/>
      <c r="H119" s="815"/>
      <c r="I119" s="815"/>
    </row>
    <row r="120" spans="1:11" ht="24" hidden="1" outlineLevel="3">
      <c r="A120" s="366">
        <v>9</v>
      </c>
      <c r="B120" s="353" t="s">
        <v>138</v>
      </c>
      <c r="C120" s="815" t="str">
        <f ca="1">IF(OFFSET(入力シート!$F$1,MATCH(I117,入力シート!$C:$C,0)+A120,0)="","",IF(AND(COUNTIF(OFFSET(入力シート!$F$1,MATCH(I117,入力シート!$C:$C,0)+A120,0),"(例)*"),COUNTIF(OFFSET(入力シート!$F$1,MATCH(I18,入力シート!$C:$C,0)+1,0),"(例)*")=0),"",OFFSET(入力シート!$F$1,MATCH(I117,入力シート!$C:$C,0)+A120,0)))</f>
        <v>(例)　0123456789444</v>
      </c>
      <c r="D120" s="815"/>
      <c r="E120" s="815"/>
      <c r="F120" s="815"/>
      <c r="G120" s="815"/>
      <c r="H120" s="815"/>
      <c r="I120" s="815"/>
    </row>
    <row r="121" spans="1:11" ht="24" hidden="1" outlineLevel="3">
      <c r="A121" s="366">
        <v>1</v>
      </c>
      <c r="B121" s="353" t="s">
        <v>139</v>
      </c>
      <c r="C121" s="815" t="str">
        <f ca="1">IF(OFFSET(入力シート!$F$1,MATCH(I117,入力シート!$C:$C,0)+A121,0)="","",IF(AND(COUNTIF(OFFSET(入力シート!$F$1,MATCH(I117,入力シート!$C:$C,0)+A121,0),"(例)*"),COUNTIF(OFFSET(入力シート!$F$1,MATCH(I18,入力シート!$C:$C,0)+1,0),"(例)*")=0),"",OFFSET(入力シート!$F$1,MATCH(I117,入力シート!$C:$C,0)+A121,0)))</f>
        <v>(例)　代表取締役</v>
      </c>
      <c r="D121" s="815"/>
      <c r="E121" s="815"/>
      <c r="F121" s="815"/>
      <c r="G121" s="815"/>
      <c r="H121" s="815"/>
      <c r="I121" s="815"/>
    </row>
    <row r="122" spans="1:11" ht="24" hidden="1" outlineLevel="3">
      <c r="A122" s="366">
        <v>2</v>
      </c>
      <c r="B122" s="353" t="s">
        <v>136</v>
      </c>
      <c r="C122" s="815" t="str">
        <f ca="1">IF(OFFSET(入力シート!$F$1,MATCH(I117,入力シート!$C:$C,0)+A122,0)="","",IF(AND(COUNTIF(OFFSET(入力シート!$F$1,MATCH(I117,入力シート!$C:$C,0)+A122,0),"(例)*"),COUNTIF(OFFSET(入力シート!$F$1,MATCH(I18,入力シート!$C:$C,0)+1,0),"(例)*")=0),"",OFFSET(入力シート!$F$1,MATCH(I117,入力シート!$C:$C,0)+A122,0)))</f>
        <v>(例)　にじゅうまる　さぶろう</v>
      </c>
      <c r="D122" s="815"/>
      <c r="E122" s="815"/>
      <c r="F122" s="815"/>
      <c r="G122" s="815"/>
      <c r="H122" s="815"/>
      <c r="I122" s="815"/>
    </row>
    <row r="123" spans="1:11" ht="24" hidden="1" outlineLevel="3">
      <c r="A123" s="366">
        <v>3</v>
      </c>
      <c r="B123" s="353" t="s">
        <v>140</v>
      </c>
      <c r="C123" s="815" t="str">
        <f ca="1">IF(OFFSET(入力シート!$F$1,MATCH(I117,入力シート!$C:$C,0)+A123,0)="","",IF(AND(COUNTIF(OFFSET(入力シート!$F$1,MATCH(I117,入力シート!$C:$C,0)+A123,0),"(例)*"),COUNTIF(OFFSET(入力シート!$F$1,MATCH(I18,入力シート!$C:$C,0)+1,0),"(例)*")=0),"",OFFSET(入力シート!$F$1,MATCH(I117,入力シート!$C:$C,0)+A123,0)))</f>
        <v>(例)　二重丸　三郎</v>
      </c>
      <c r="D123" s="815"/>
      <c r="E123" s="815"/>
      <c r="F123" s="815"/>
      <c r="G123" s="815"/>
      <c r="H123" s="815"/>
      <c r="I123" s="815"/>
    </row>
    <row r="124" spans="1:11" ht="24" hidden="1" outlineLevel="3">
      <c r="A124" s="366">
        <v>5</v>
      </c>
      <c r="B124" s="822" t="s">
        <v>141</v>
      </c>
      <c r="C124" s="816" t="str">
        <f ca="1">IF(OFFSET(入力シート!$F$1,MATCH(I117,入力シート!$C:$C,0)+A124,0)="","",IF(AND(COUNTIF(OFFSET(入力シート!$F$1,MATCH(I117,入力シート!$C:$C,0)+A124,0),"(例)*"),COUNTIF(OFFSET(入力シート!$F$1,MATCH(I18,入力シート!$C:$C,0)+1,0),"(例)*")=0),"",OFFSET(入力シート!$F$1,MATCH(I117,入力シート!$C:$C,0)+A124,0)))</f>
        <v>(例)　104-4444</v>
      </c>
      <c r="D124" s="816"/>
      <c r="E124" s="816"/>
      <c r="F124" s="816"/>
      <c r="G124" s="816"/>
      <c r="H124" s="816"/>
      <c r="I124" s="816"/>
    </row>
    <row r="125" spans="1:11" ht="24" hidden="1" outlineLevel="3">
      <c r="A125" s="366">
        <v>6</v>
      </c>
      <c r="B125" s="822"/>
      <c r="C125" s="815" t="str">
        <f ca="1">IF(OFFSET(入力シート!$F$1,MATCH(I117,入力シート!$C:$C,0)+A125,0)="","",IF(AND(COUNTIF(OFFSET(入力シート!$F$1,MATCH(I117,入力シート!$C:$C,0)+A125,0),"(例)*"),COUNTIF(OFFSET(入力シート!$F$1,MATCH(I18,入力シート!$C:$C,0)+1,0),"(例)*")=0),"",OFFSET(入力シート!$F$1,MATCH(I117,入力シート!$C:$C,0)+A125,0)))</f>
        <v>(例)　東京都中央区○○町○○丁目○○番４号</v>
      </c>
      <c r="D125" s="815"/>
      <c r="E125" s="815"/>
      <c r="F125" s="815"/>
      <c r="G125" s="815"/>
      <c r="H125" s="815"/>
      <c r="I125" s="815"/>
    </row>
    <row r="126" spans="1:11" ht="24" hidden="1" outlineLevel="3">
      <c r="A126" s="366">
        <v>7</v>
      </c>
      <c r="B126" s="353" t="s">
        <v>19</v>
      </c>
      <c r="C126" s="815" t="str">
        <f ca="1">IF(OFFSET(入力シート!$F$1,MATCH(I117,入力シート!$C:$C,0)+A126,0)="","",IF(AND(COUNTIF(OFFSET(入力シート!$F$1,MATCH(I117,入力シート!$C:$C,0)+A126,0),"(例)*"),COUNTIF(OFFSET(入力シート!$F$1,MATCH(I18,入力シート!$C:$C,0)+1,0),"(例)*")=0),"",OFFSET(入力シート!$F$1,MATCH(I117,入力シート!$C:$C,0)+A126,0)))</f>
        <v>(例)　03-0000-4444</v>
      </c>
      <c r="D126" s="815"/>
      <c r="E126" s="815"/>
      <c r="F126" s="815"/>
      <c r="G126" s="815"/>
      <c r="H126" s="815"/>
      <c r="I126" s="815"/>
    </row>
    <row r="127" spans="1:11" ht="24" hidden="1" outlineLevel="3">
      <c r="A127" s="366">
        <v>8</v>
      </c>
      <c r="B127" s="353" t="s">
        <v>401</v>
      </c>
      <c r="C127" s="815" t="str">
        <f ca="1">IF(OFFSET(入力シート!$F$1,MATCH(I117,入力シート!$C:$C,0)+A127,0)="","",IF(AND(COUNTIF(OFFSET(入力シート!$F$1,MATCH(I117,入力シート!$C:$C,0)+A127,0),"(例)*"),COUNTIF(OFFSET(入力シート!$F$1,MATCH(I18,入力シート!$C:$C,0)+1,0),"(例)*")=0),"",OFFSET(入力シート!$F$1,MATCH(I117,入力シート!$C:$C,0)+A127,0)))</f>
        <v>(例)　s-nijyumaru@zeh-m.com</v>
      </c>
      <c r="D127" s="815"/>
      <c r="E127" s="815"/>
      <c r="F127" s="815"/>
      <c r="G127" s="815"/>
      <c r="H127" s="815"/>
      <c r="I127" s="815"/>
      <c r="K127" s="79"/>
    </row>
    <row r="128" spans="1:11" s="347" customFormat="1" ht="14.25" hidden="1" outlineLevel="3">
      <c r="A128" s="370"/>
      <c r="B128" s="354"/>
      <c r="C128" s="593"/>
      <c r="D128" s="355"/>
      <c r="E128" s="356"/>
      <c r="F128" s="356"/>
      <c r="G128" s="356"/>
      <c r="H128" s="356"/>
      <c r="I128" s="356"/>
      <c r="K128" s="348"/>
    </row>
    <row r="129" spans="1:10" ht="28.5" hidden="1" outlineLevel="3">
      <c r="A129" s="368">
        <v>54</v>
      </c>
      <c r="B129" s="352" t="s">
        <v>735</v>
      </c>
      <c r="C129" s="592" t="s">
        <v>402</v>
      </c>
      <c r="D129" s="357" t="str">
        <f ca="1">IF(OFFSET(入力シート!$F$1,MATCH(I117,入力シート!$C:$C,0)+A129,0)="","",IF(AND(COUNTIF(OFFSET(入力シート!$F$1,MATCH(I117,入力シート!$C:$C,0)+A129,0),"(例)*"),COUNTIF(OFFSET(入力シート!$F$1,MATCH(I18,入力シート!$C:$C,0)+1,0),"(例)*")=0),"",OFFSET(入力シート!$F$1,MATCH(I117,入力シート!$C:$C,0)+A129,0)))</f>
        <v>(例)　－</v>
      </c>
      <c r="E129" s="351"/>
      <c r="F129" s="351"/>
      <c r="G129" s="351"/>
      <c r="H129" s="351"/>
      <c r="I129" s="358"/>
    </row>
    <row r="130" spans="1:10" ht="24" hidden="1" outlineLevel="3">
      <c r="A130" s="366">
        <v>55</v>
      </c>
      <c r="B130" s="353" t="s">
        <v>143</v>
      </c>
      <c r="C130" s="815" t="str">
        <f ca="1">IF(OFFSET(入力シート!$F$1,MATCH(I117,入力シート!$C:$C,0)+A130,0)="","",IF(AND(COUNTIF(OFFSET(入力シート!$F$1,MATCH(I117,入力シート!$C:$C,0)+A130,0),"(例)*"),COUNTIF(OFFSET(入力シート!$F$1,MATCH(I18,入力シート!$C:$C,0)+1,0),"(例)*")=0),"",OFFSET(入力シート!$F$1,MATCH(I117,入力シート!$C:$C,0)+A130,0)))</f>
        <v>(例)　◎◎部◎◎課４</v>
      </c>
      <c r="D130" s="815"/>
      <c r="E130" s="815"/>
      <c r="F130" s="815"/>
      <c r="G130" s="815"/>
      <c r="H130" s="815"/>
      <c r="I130" s="815"/>
    </row>
    <row r="131" spans="1:10" ht="24" hidden="1" outlineLevel="3">
      <c r="A131" s="366">
        <v>56</v>
      </c>
      <c r="B131" s="353" t="s">
        <v>144</v>
      </c>
      <c r="C131" s="815" t="str">
        <f ca="1">IF(OFFSET(入力シート!$F$1,MATCH(I117,入力シート!$C:$C,0)+A131,0)="","",IF(AND(COUNTIF(OFFSET(入力シート!$F$1,MATCH(I117,入力シート!$C:$C,0)+A131,0),"(例)*"),COUNTIF(OFFSET(入力シート!$F$1,MATCH(I18,入力シート!$C:$C,0)+1,0),"(例)*")=0),"",OFFSET(入力シート!$F$1,MATCH(I117,入力シート!$C:$C,0)+A131,0)))</f>
        <v>(例)　部長４</v>
      </c>
      <c r="D131" s="815"/>
      <c r="E131" s="815"/>
      <c r="F131" s="815"/>
      <c r="G131" s="815"/>
      <c r="H131" s="815"/>
      <c r="I131" s="815"/>
    </row>
    <row r="132" spans="1:10" ht="24" hidden="1" outlineLevel="3">
      <c r="A132" s="366">
        <v>57</v>
      </c>
      <c r="B132" s="353" t="s">
        <v>136</v>
      </c>
      <c r="C132" s="815" t="str">
        <f ca="1">IF(OFFSET(入力シート!$F$1,MATCH(I117,入力シート!$C:$C,0)+A132,0)="","",IF(AND(COUNTIF(OFFSET(入力シート!$F$1,MATCH(I117,入力シート!$C:$C,0)+A132,0),"(例)*"),COUNTIF(OFFSET(入力シート!$F$1,MATCH(I18,入力シート!$C:$C,0)+1,0),"(例)*")=0),"",OFFSET(入力シート!$F$1,MATCH(I117,入力シート!$C:$C,0)+A132,0)))</f>
        <v>(例)　にじゅうまる　こたろう４</v>
      </c>
      <c r="D132" s="815"/>
      <c r="E132" s="815"/>
      <c r="F132" s="815"/>
      <c r="G132" s="815"/>
      <c r="H132" s="815"/>
      <c r="I132" s="815"/>
    </row>
    <row r="133" spans="1:10" ht="24" hidden="1" outlineLevel="3">
      <c r="A133" s="366">
        <v>58</v>
      </c>
      <c r="B133" s="353" t="s">
        <v>33</v>
      </c>
      <c r="C133" s="815" t="str">
        <f ca="1">IF(OFFSET(入力シート!$F$1,MATCH(I117,入力シート!$C:$C,0)+A133,0)="","",IF(AND(COUNTIF(OFFSET(入力シート!$F$1,MATCH(I117,入力シート!$C:$C,0)+A133,0),"(例)*"),COUNTIF(OFFSET(入力シート!$F$1,MATCH(I18,入力シート!$C:$C,0)+1,0),"(例)*")=0),"",OFFSET(入力シート!$F$1,MATCH(I117,入力シート!$C:$C,0)+A133,0)))</f>
        <v>(例)　二重丸　小太郎４</v>
      </c>
      <c r="D133" s="815"/>
      <c r="E133" s="815"/>
      <c r="F133" s="815"/>
      <c r="G133" s="815"/>
      <c r="H133" s="815"/>
      <c r="I133" s="815"/>
    </row>
    <row r="134" spans="1:10" ht="24" hidden="1" outlineLevel="3">
      <c r="A134" s="366">
        <v>59</v>
      </c>
      <c r="B134" s="822" t="s">
        <v>141</v>
      </c>
      <c r="C134" s="816" t="str">
        <f ca="1">IF(OFFSET(入力シート!$F$1,MATCH(I117,入力シート!$C:$C,0)+A134,0)="","",IF(AND(COUNTIF(OFFSET(入力シート!$F$1,MATCH(I117,入力シート!$C:$C,0)+A134,0),"(例)*"),COUNTIF(OFFSET(入力シート!$F$1,MATCH(I18,入力シート!$C:$C,0)+1,0),"(例)*")=0),"",OFFSET(入力シート!$F$1,MATCH(I117,入力シート!$C:$C,0)+A134,0)))</f>
        <v>(例)　104-00004</v>
      </c>
      <c r="D134" s="816"/>
      <c r="E134" s="816"/>
      <c r="F134" s="816"/>
      <c r="G134" s="816"/>
      <c r="H134" s="816"/>
      <c r="I134" s="816"/>
    </row>
    <row r="135" spans="1:10" ht="24" hidden="1" outlineLevel="3">
      <c r="A135" s="366">
        <v>60</v>
      </c>
      <c r="B135" s="822"/>
      <c r="C135" s="815" t="str">
        <f ca="1">IF(OFFSET(入力シート!$F$1,MATCH(I117,入力シート!$C:$C,0)+A135,0)="","",IF(AND(COUNTIF(OFFSET(入力シート!$F$1,MATCH(I117,入力シート!$C:$C,0)+A135,0),"(例)*"),COUNTIF(OFFSET(入力シート!$F$1,MATCH(I18,入力シート!$C:$C,0)+1,0),"(例)*")=0),"",OFFSET(入力シート!$F$1,MATCH(I117,入力シート!$C:$C,0)+A135,0)))</f>
        <v>(例)　東京都中央区○○町４丁目４番４号</v>
      </c>
      <c r="D135" s="815"/>
      <c r="E135" s="815"/>
      <c r="F135" s="815"/>
      <c r="G135" s="815"/>
      <c r="H135" s="815"/>
      <c r="I135" s="815"/>
    </row>
    <row r="136" spans="1:10" ht="24" hidden="1" outlineLevel="3">
      <c r="A136" s="366">
        <v>61</v>
      </c>
      <c r="B136" s="353" t="s">
        <v>19</v>
      </c>
      <c r="C136" s="815" t="str">
        <f ca="1">IF(OFFSET(入力シート!$F$1,MATCH(I117,入力シート!$C:$C,0)+A136,0)="","",IF(AND(COUNTIF(OFFSET(入力シート!$F$1,MATCH(I117,入力シート!$C:$C,0)+A136,0),"(例)*"),COUNTIF(OFFSET(入力シート!$F$1,MATCH(I18,入力シート!$C:$C,0)+1,0),"(例)*")=0),"",OFFSET(入力シート!$F$1,MATCH(I117,入力シート!$C:$C,0)+A136,0)))</f>
        <v>(例)　03-4444-2222</v>
      </c>
      <c r="D136" s="815"/>
      <c r="E136" s="815"/>
      <c r="F136" s="353" t="s">
        <v>403</v>
      </c>
      <c r="G136" s="815" t="str">
        <f ca="1">IF(OFFSET(入力シート!$F$1,MATCH(I117,入力シート!$C:$C,0)+J136,0)="","",IF(AND(COUNTIF(OFFSET(入力シート!$F$1,MATCH(I117,入力シート!$C:$C,0)+J136,0),"(例)*"),COUNTIF(OFFSET(入力シート!$F$1,MATCH(I18,入力シート!$C:$C,0)+1,0),"(例)*")=0),"",OFFSET(入力シート!$F$1,MATCH(I117,入力シート!$C:$C,0)+J136,0)))</f>
        <v>(例)　03-4444-2224</v>
      </c>
      <c r="H136" s="815"/>
      <c r="I136" s="815"/>
      <c r="J136" s="314">
        <v>63</v>
      </c>
    </row>
    <row r="137" spans="1:10" ht="24" hidden="1" outlineLevel="3">
      <c r="A137" s="366">
        <v>62</v>
      </c>
      <c r="B137" s="353" t="s">
        <v>146</v>
      </c>
      <c r="C137" s="815" t="str">
        <f ca="1">IF(OFFSET(入力シート!$F$1,MATCH(I117,入力シート!$C:$C,0)+A137,0)="","",IF(AND(COUNTIF(OFFSET(入力シート!$F$1,MATCH(I117,入力シート!$C:$C,0)+A137,0),"(例)*"),COUNTIF(OFFSET(入力シート!$F$1,MATCH(I18,入力シート!$C:$C,0)+1,0),"(例)*")=0),"",OFFSET(入力シート!$F$1,MATCH(I117,入力シート!$C:$C,0)+A137,0)))</f>
        <v>(例)　090-4444-2223</v>
      </c>
      <c r="D137" s="815"/>
      <c r="E137" s="815"/>
      <c r="F137" s="815"/>
      <c r="G137" s="815"/>
      <c r="H137" s="815"/>
      <c r="I137" s="815"/>
    </row>
    <row r="138" spans="1:10" ht="24" hidden="1" outlineLevel="3">
      <c r="A138" s="366">
        <v>64</v>
      </c>
      <c r="B138" s="353" t="s">
        <v>401</v>
      </c>
      <c r="C138" s="815" t="str">
        <f ca="1">IF(OFFSET(入力シート!$F$1,MATCH(I117,入力シート!$C:$C,0)+A138,0)="","",IF(AND(COUNTIF(OFFSET(入力シート!$F$1,MATCH(I117,入力シート!$C:$C,0)+A138,0),"(例)*"),COUNTIF(OFFSET(入力シート!$F$1,MATCH(I18,入力シート!$C:$C,0)+1,0),"(例)*")=0),"",OFFSET(入力シート!$F$1,MATCH(I117,入力シート!$C:$C,0)+A138,0)))</f>
        <v>(例)　taro.nijyumaru@zehzeh.com4</v>
      </c>
      <c r="D138" s="815"/>
      <c r="E138" s="815"/>
      <c r="F138" s="815"/>
      <c r="G138" s="815"/>
      <c r="H138" s="815"/>
      <c r="I138" s="815"/>
    </row>
    <row r="139" spans="1:10" s="350" customFormat="1" ht="12" hidden="1" outlineLevel="3">
      <c r="A139" s="371"/>
      <c r="B139" s="359"/>
      <c r="C139" s="594"/>
      <c r="D139" s="360"/>
      <c r="E139" s="360"/>
      <c r="F139" s="360"/>
      <c r="G139" s="360"/>
      <c r="H139" s="360"/>
      <c r="I139" s="360"/>
    </row>
    <row r="140" spans="1:10" ht="28.5" hidden="1" outlineLevel="3">
      <c r="A140" s="368">
        <v>-1</v>
      </c>
      <c r="B140" s="819" t="s">
        <v>872</v>
      </c>
      <c r="C140" s="819"/>
      <c r="D140" s="351"/>
      <c r="E140" s="351"/>
      <c r="F140" s="351"/>
      <c r="G140" s="351"/>
      <c r="H140" s="351"/>
      <c r="I140" s="361"/>
    </row>
    <row r="141" spans="1:10" ht="28.5" hidden="1" outlineLevel="3">
      <c r="A141" s="368">
        <v>95</v>
      </c>
      <c r="B141" s="353" t="s">
        <v>147</v>
      </c>
      <c r="C141" s="826" t="str">
        <f ca="1">IF(OFFSET(入力シート!$F$1,MATCH(I117,入力シート!$C:$C,0)+A141,0)="","",IF(AND(COUNTIF(OFFSET(入力シート!$F$1,MATCH(I117,入力シート!$C:$C,0)+A141,0),"(例)*"),COUNTIF(OFFSET(入力シート!$F$1,MATCH(I18,入力シート!$C:$C,0)+1,0),"(例)*")=0),"",OFFSET(入力シート!$F$1,MATCH(I117,入力シート!$C:$C,0)+A141,0)))</f>
        <v>(例) 　　　　  　　　　　   　2019 年　　4 月　　1 日</v>
      </c>
      <c r="D141" s="827"/>
      <c r="E141" s="599" t="s">
        <v>148</v>
      </c>
      <c r="F141" s="828" t="str">
        <f ca="1">IF(OFFSET(入力シート!$F$1,MATCH(I117,入力シート!$C:$C,0)+I141,0)="","",IF(AND(COUNTIF(OFFSET(入力シート!$F$1,MATCH(I117,入力シート!$C:$C,0)+I141,0),"(例)*"),COUNTIF(OFFSET(入力シート!$F$1,MATCH(I18,入力シート!$C:$C,0)+1,0),"(例)*")=0),"",OFFSET(入力シート!$F$1,MATCH(I117,入力シート!$C:$C,0)+I141,0)))</f>
        <v>(例) 　　　　  　　　　　   　2020 年   　3 月     31 日</v>
      </c>
      <c r="G141" s="829"/>
      <c r="H141" s="351"/>
      <c r="I141" s="314">
        <v>96</v>
      </c>
    </row>
    <row r="142" spans="1:10" ht="28.5" hidden="1" outlineLevel="3">
      <c r="A142" s="368">
        <v>97</v>
      </c>
      <c r="B142" s="353" t="s">
        <v>49</v>
      </c>
      <c r="C142" s="817" t="str">
        <f ca="1">IF(OFFSET(入力シート!$F$1,MATCH(I117,入力シート!$C:$C,0)+A142,0)="","",IF(AND(COUNTIF(OFFSET(入力シート!$F$1,MATCH(I117,入力シート!$C:$C,0)+A142,0),"(例)*"),COUNTIF(OFFSET(入力シート!$F$1,MATCH(I18,入力シート!$C:$C,0)+1,0),"(例)*")=0),"",OFFSET(入力シート!$F$1,MATCH(I117,入力シート!$C:$C,0)+A142,0)))</f>
        <v>(例) 　　　　　　　　　　　　　　　　40,000,000,000</v>
      </c>
      <c r="D142" s="817"/>
      <c r="E142" s="817"/>
      <c r="F142" s="818"/>
      <c r="G142" s="362"/>
      <c r="H142" s="351"/>
      <c r="I142" s="351"/>
    </row>
    <row r="143" spans="1:10" ht="28.5" hidden="1" outlineLevel="3">
      <c r="A143" s="368">
        <v>98</v>
      </c>
      <c r="B143" s="353" t="s">
        <v>50</v>
      </c>
      <c r="C143" s="817" t="str">
        <f ca="1">IF(OFFSET(入力シート!$F$1,MATCH(I117,入力シート!$C:$C,0)+A143,0)="","",IF(AND(COUNTIF(OFFSET(入力シート!$F$1,MATCH(I117,入力シート!$C:$C,0)+A143,0),"(例)*"),COUNTIF(OFFSET(入力シート!$F$1,MATCH(I18,入力シート!$C:$C,0)+1,0),"(例)*")=0),"",OFFSET(入力シート!$F$1,MATCH(I117,入力シート!$C:$C,0)+A143,0)))</f>
        <v>(例) 　　　　　　　　　　　　　　　　40,000,000,001</v>
      </c>
      <c r="D143" s="817"/>
      <c r="E143" s="817"/>
      <c r="F143" s="818"/>
      <c r="G143" s="363"/>
      <c r="H143" s="351"/>
      <c r="I143" s="351"/>
    </row>
    <row r="144" spans="1:10" ht="28.5" hidden="1" outlineLevel="3">
      <c r="A144" s="368">
        <v>99</v>
      </c>
      <c r="B144" s="353" t="s">
        <v>51</v>
      </c>
      <c r="C144" s="817" t="str">
        <f ca="1">IF(OFFSET(入力シート!$F$1,MATCH(I117,入力シート!$C:$C,0)+A144,0)="","",IF(AND(COUNTIF(OFFSET(入力シート!$F$1,MATCH(I117,入力シート!$C:$C,0)+A144,0),"(例)*"),COUNTIF(OFFSET(入力シート!$F$1,MATCH(I18,入力シート!$C:$C,0)+1,0),"(例)*")=0),"",OFFSET(入力シート!$F$1,MATCH(I117,入力シート!$C:$C,0)+A144,0)))</f>
        <v>(例) 　　　　　　　　　　　　　　　　40,000,000,002</v>
      </c>
      <c r="D144" s="817"/>
      <c r="E144" s="817"/>
      <c r="F144" s="818"/>
      <c r="G144" s="363"/>
      <c r="H144" s="351"/>
      <c r="I144" s="351"/>
    </row>
    <row r="145" spans="1:9" ht="28.5" hidden="1" outlineLevel="3">
      <c r="A145" s="368">
        <v>100</v>
      </c>
      <c r="B145" s="353" t="s">
        <v>52</v>
      </c>
      <c r="C145" s="817" t="str">
        <f ca="1">IF(OFFSET(入力シート!$F$1,MATCH(I117,入力シート!$C:$C,0)+A145,0)="","",IF(AND(COUNTIF(OFFSET(入力シート!$F$1,MATCH(I117,入力シート!$C:$C,0)+A145,0),"(例)*"),COUNTIF(OFFSET(入力シート!$F$1,MATCH(I18,入力シート!$C:$C,0)+1,0),"(例)*")=0),"",OFFSET(入力シート!$F$1,MATCH(I117,入力シート!$C:$C,0)+A145,0)))</f>
        <v>(例) 　　　　　　　　　　　　　　　　40,000,000,003</v>
      </c>
      <c r="D145" s="817"/>
      <c r="E145" s="817"/>
      <c r="F145" s="818"/>
      <c r="G145" s="363"/>
      <c r="H145" s="351"/>
      <c r="I145" s="351"/>
    </row>
    <row r="146" spans="1:9" ht="28.5" hidden="1" outlineLevel="3">
      <c r="A146" s="368">
        <v>101</v>
      </c>
      <c r="B146" s="353" t="s">
        <v>53</v>
      </c>
      <c r="C146" s="817" t="str">
        <f ca="1">IF(OFFSET(入力シート!$F$1,MATCH(I117,入力シート!$C:$C,0)+A146,0)="","",IF(AND(COUNTIF(OFFSET(入力シート!$F$1,MATCH(I117,入力シート!$C:$C,0)+A146,0),"(例)*"),COUNTIF(OFFSET(入力シート!$F$1,MATCH(I18,入力シート!$C:$C,0)+1,0),"(例)*")=0),"",OFFSET(入力シート!$F$1,MATCH(I117,入力シート!$C:$C,0)+A146,0)))</f>
        <v>(例) 　　　　　　　　　　　　　　　　40,000,000,004</v>
      </c>
      <c r="D146" s="817"/>
      <c r="E146" s="817"/>
      <c r="F146" s="818"/>
      <c r="G146" s="363"/>
      <c r="H146" s="351"/>
      <c r="I146" s="351"/>
    </row>
    <row r="147" spans="1:9" ht="28.5" hidden="1" outlineLevel="3">
      <c r="A147" s="368">
        <v>102</v>
      </c>
      <c r="B147" s="353" t="s">
        <v>54</v>
      </c>
      <c r="C147" s="817" t="str">
        <f ca="1">IF(OFFSET(入力シート!$F$1,MATCH(I117,入力シート!$C:$C,0)+A147,0)="","",IF(AND(COUNTIF(OFFSET(入力シート!$F$1,MATCH(I117,入力シート!$C:$C,0)+A147,0),"(例)*"),COUNTIF(OFFSET(入力シート!$F$1,MATCH(I18,入力シート!$C:$C,0)+1,0),"(例)*")=0),"",OFFSET(入力シート!$F$1,MATCH(I117,入力シート!$C:$C,0)+A147,0)))</f>
        <v>(例) 　　　　　　　　　　　　　　　　40,000,000,005</v>
      </c>
      <c r="D147" s="817"/>
      <c r="E147" s="817"/>
      <c r="F147" s="818"/>
      <c r="G147" s="363"/>
      <c r="H147" s="351"/>
      <c r="I147" s="351"/>
    </row>
    <row r="148" spans="1:9" ht="28.5" hidden="1" outlineLevel="2" collapsed="1">
      <c r="A148" s="368"/>
      <c r="B148" s="342"/>
      <c r="C148" s="596"/>
      <c r="D148" s="343"/>
      <c r="E148" s="343"/>
      <c r="F148" s="343"/>
      <c r="G148" s="344"/>
    </row>
    <row r="149" spans="1:9" hidden="1" outlineLevel="1" collapsed="1"/>
    <row r="150" spans="1:9" collapsed="1"/>
  </sheetData>
  <sheetProtection sheet="1" objects="1" scenarios="1" formatRows="0" selectLockedCells="1"/>
  <dataConsolidate link="1"/>
  <mergeCells count="136">
    <mergeCell ref="C146:F146"/>
    <mergeCell ref="C147:F147"/>
    <mergeCell ref="C141:D141"/>
    <mergeCell ref="F141:G141"/>
    <mergeCell ref="C143:F143"/>
    <mergeCell ref="C144:F144"/>
    <mergeCell ref="C145:F145"/>
    <mergeCell ref="C136:E136"/>
    <mergeCell ref="G136:I136"/>
    <mergeCell ref="C137:I137"/>
    <mergeCell ref="C138:I138"/>
    <mergeCell ref="B140:C140"/>
    <mergeCell ref="C142:F142"/>
    <mergeCell ref="C130:I130"/>
    <mergeCell ref="C133:I133"/>
    <mergeCell ref="B134:B135"/>
    <mergeCell ref="C134:I134"/>
    <mergeCell ref="C135:I135"/>
    <mergeCell ref="C118:I118"/>
    <mergeCell ref="C119:I119"/>
    <mergeCell ref="C121:I121"/>
    <mergeCell ref="C122:I122"/>
    <mergeCell ref="C123:I123"/>
    <mergeCell ref="C131:I131"/>
    <mergeCell ref="C132:I132"/>
    <mergeCell ref="B101:B102"/>
    <mergeCell ref="C103:E103"/>
    <mergeCell ref="G103:I103"/>
    <mergeCell ref="C76:F76"/>
    <mergeCell ref="C77:F77"/>
    <mergeCell ref="C78:F78"/>
    <mergeCell ref="C79:F79"/>
    <mergeCell ref="C80:F80"/>
    <mergeCell ref="B124:B125"/>
    <mergeCell ref="C42:D42"/>
    <mergeCell ref="F42:G42"/>
    <mergeCell ref="C43:F43"/>
    <mergeCell ref="C44:F44"/>
    <mergeCell ref="C45:F45"/>
    <mergeCell ref="C46:F46"/>
    <mergeCell ref="C47:F47"/>
    <mergeCell ref="C52:I52"/>
    <mergeCell ref="C61:I61"/>
    <mergeCell ref="C64:I64"/>
    <mergeCell ref="C65:I65"/>
    <mergeCell ref="C66:I66"/>
    <mergeCell ref="C67:I67"/>
    <mergeCell ref="C120:I120"/>
    <mergeCell ref="C85:I85"/>
    <mergeCell ref="C86:I86"/>
    <mergeCell ref="C87:I87"/>
    <mergeCell ref="C88:I88"/>
    <mergeCell ref="C89:I89"/>
    <mergeCell ref="C90:I90"/>
    <mergeCell ref="C91:I91"/>
    <mergeCell ref="C92:I92"/>
    <mergeCell ref="C72:I72"/>
    <mergeCell ref="B74:C74"/>
    <mergeCell ref="C75:D75"/>
    <mergeCell ref="F75:G75"/>
    <mergeCell ref="B68:B69"/>
    <mergeCell ref="C68:I68"/>
    <mergeCell ref="C69:I69"/>
    <mergeCell ref="C70:E70"/>
    <mergeCell ref="G70:I70"/>
    <mergeCell ref="C81:F81"/>
    <mergeCell ref="B91:B92"/>
    <mergeCell ref="B35:B36"/>
    <mergeCell ref="C124:I124"/>
    <mergeCell ref="C125:I125"/>
    <mergeCell ref="C126:I126"/>
    <mergeCell ref="C127:I127"/>
    <mergeCell ref="C53:I53"/>
    <mergeCell ref="C54:I54"/>
    <mergeCell ref="C55:I55"/>
    <mergeCell ref="C56:I56"/>
    <mergeCell ref="C57:I57"/>
    <mergeCell ref="B58:B59"/>
    <mergeCell ref="C58:I58"/>
    <mergeCell ref="C59:I59"/>
    <mergeCell ref="C104:I104"/>
    <mergeCell ref="C105:I105"/>
    <mergeCell ref="B107:C107"/>
    <mergeCell ref="C108:D108"/>
    <mergeCell ref="F108:G108"/>
    <mergeCell ref="C109:F109"/>
    <mergeCell ref="C110:F110"/>
    <mergeCell ref="C111:F111"/>
    <mergeCell ref="C112:F112"/>
    <mergeCell ref="C113:F113"/>
    <mergeCell ref="C114:F114"/>
    <mergeCell ref="B1:J1"/>
    <mergeCell ref="B2:J2"/>
    <mergeCell ref="A4:I4"/>
    <mergeCell ref="B25:B26"/>
    <mergeCell ref="C19:I19"/>
    <mergeCell ref="C20:I20"/>
    <mergeCell ref="C21:I21"/>
    <mergeCell ref="C22:I22"/>
    <mergeCell ref="C25:I25"/>
    <mergeCell ref="C23:I23"/>
    <mergeCell ref="C24:I24"/>
    <mergeCell ref="C26:I26"/>
    <mergeCell ref="B6:C6"/>
    <mergeCell ref="C7:I7"/>
    <mergeCell ref="C8:I8"/>
    <mergeCell ref="C9:I9"/>
    <mergeCell ref="C15:I15"/>
    <mergeCell ref="C12:I12"/>
    <mergeCell ref="C13:I13"/>
    <mergeCell ref="C14:I14"/>
    <mergeCell ref="B11:C11"/>
    <mergeCell ref="C27:I27"/>
    <mergeCell ref="C28:I28"/>
    <mergeCell ref="C60:I60"/>
    <mergeCell ref="C97:I97"/>
    <mergeCell ref="C98:I98"/>
    <mergeCell ref="C99:I99"/>
    <mergeCell ref="C100:I100"/>
    <mergeCell ref="C101:I101"/>
    <mergeCell ref="C102:I102"/>
    <mergeCell ref="C31:I31"/>
    <mergeCell ref="C32:I32"/>
    <mergeCell ref="C48:F48"/>
    <mergeCell ref="B41:C41"/>
    <mergeCell ref="C34:I34"/>
    <mergeCell ref="C33:I33"/>
    <mergeCell ref="C93:I93"/>
    <mergeCell ref="C94:I94"/>
    <mergeCell ref="C35:I35"/>
    <mergeCell ref="C36:I36"/>
    <mergeCell ref="C37:E37"/>
    <mergeCell ref="C39:I39"/>
    <mergeCell ref="C38:I38"/>
    <mergeCell ref="G37:I37"/>
    <mergeCell ref="C71:I71"/>
  </mergeCells>
  <phoneticPr fontId="7"/>
  <conditionalFormatting sqref="A1:XFD1048576">
    <cfRule type="containsText" dxfId="112" priority="1" operator="containsText" text="(例)">
      <formula>NOT(ISERROR(SEARCH("(例)",A1)))</formula>
    </cfRule>
    <cfRule type="expression" dxfId="111" priority="4">
      <formula>_xlfn.ISFORMULA(A1)=TRUE</formula>
    </cfRule>
  </conditionalFormatting>
  <conditionalFormatting sqref="C13:I15">
    <cfRule type="expression" dxfId="110" priority="3">
      <formula>$C$12="無し"</formula>
    </cfRule>
  </conditionalFormatting>
  <conditionalFormatting sqref="C9">
    <cfRule type="expression" dxfId="109" priority="2">
      <formula>$C$8="登録申請中"</formula>
    </cfRule>
  </conditionalFormatting>
  <printOptions horizontalCentered="1"/>
  <pageMargins left="0.59055118110236227" right="0.39370078740157483" top="0.59055118110236227" bottom="0.35433070866141736" header="0.31496062992125984" footer="0.11811023622047245"/>
  <pageSetup paperSize="9" scale="65" orientation="portrait" r:id="rId1"/>
  <headerFooter scaleWithDoc="0">
    <oddFooter>&amp;R&amp;8R2超高層ZEH-M</oddFooter>
  </headerFooter>
  <rowBreaks count="3" manualBreakCount="3">
    <brk id="49" max="9" man="1"/>
    <brk id="82" max="9" man="1"/>
    <brk id="115"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0210C-065E-4976-8F7D-FC7BB99EAF88}">
  <sheetPr codeName="Sheet7"/>
  <dimension ref="A1:O58"/>
  <sheetViews>
    <sheetView showGridLines="0" view="pageBreakPreview" zoomScale="55" zoomScaleNormal="100" zoomScaleSheetLayoutView="55" workbookViewId="0">
      <selection activeCell="B1" sqref="B1"/>
    </sheetView>
  </sheetViews>
  <sheetFormatPr defaultRowHeight="21"/>
  <cols>
    <col min="1" max="1" width="2.625" style="104" customWidth="1"/>
    <col min="2" max="2" width="24.625" style="59" customWidth="1"/>
    <col min="3" max="3" width="90.625" style="59" customWidth="1"/>
    <col min="4" max="4" width="24.625" style="59" customWidth="1"/>
    <col min="5" max="5" width="50.625" style="59" customWidth="1"/>
    <col min="6" max="16384" width="9" style="59"/>
  </cols>
  <sheetData>
    <row r="1" spans="1:15">
      <c r="B1" s="64" t="s">
        <v>62</v>
      </c>
    </row>
    <row r="2" spans="1:15">
      <c r="B2" s="100" t="s">
        <v>682</v>
      </c>
    </row>
    <row r="3" spans="1:15">
      <c r="A3" s="107"/>
      <c r="B3" s="101" t="s">
        <v>442</v>
      </c>
    </row>
    <row r="4" spans="1:15" ht="30.75">
      <c r="A4" s="102"/>
      <c r="B4" s="105" t="s">
        <v>63</v>
      </c>
      <c r="C4" s="624" t="str">
        <f>IF(入力シート!F11="","",入力シート!F11)&amp;"　"&amp;入力シート!H11</f>
        <v>(例)　○○○○マンション　超高層ＺＥＨ－Ｍ実証事業</v>
      </c>
      <c r="D4" s="105" t="s">
        <v>64</v>
      </c>
      <c r="E4" s="832" t="str">
        <f ca="1">'2.全体概要'!C8</f>
        <v>(例)　〇〇〇株式会社 / (例)　◎株式会社 / (例)　◎株式会社 / (例)　◎株式会社</v>
      </c>
      <c r="F4" s="832"/>
      <c r="G4" s="832"/>
      <c r="H4" s="832"/>
      <c r="I4" s="832"/>
      <c r="J4" s="832"/>
      <c r="K4" s="832"/>
      <c r="L4" s="832"/>
      <c r="M4" s="832"/>
      <c r="N4" s="832"/>
      <c r="O4" s="833"/>
    </row>
    <row r="5" spans="1:15">
      <c r="B5" s="195"/>
      <c r="C5" s="196"/>
      <c r="D5" s="196"/>
      <c r="E5" s="196"/>
      <c r="F5" s="196"/>
      <c r="G5" s="196"/>
      <c r="H5" s="196"/>
      <c r="I5" s="196"/>
      <c r="J5" s="196"/>
      <c r="K5" s="196"/>
      <c r="L5" s="196"/>
      <c r="M5" s="196"/>
      <c r="N5" s="196"/>
      <c r="O5" s="175"/>
    </row>
    <row r="6" spans="1:15">
      <c r="B6" s="85"/>
      <c r="C6" s="174"/>
      <c r="D6" s="174"/>
      <c r="E6" s="174"/>
      <c r="F6" s="174"/>
      <c r="G6" s="174"/>
      <c r="H6" s="174"/>
      <c r="I6" s="174"/>
      <c r="J6" s="174"/>
      <c r="K6" s="174"/>
      <c r="L6" s="174"/>
      <c r="M6" s="174"/>
      <c r="N6" s="174"/>
      <c r="O6" s="86"/>
    </row>
    <row r="7" spans="1:15">
      <c r="B7" s="85"/>
      <c r="C7" s="174"/>
      <c r="D7" s="174"/>
      <c r="E7" s="174"/>
      <c r="F7" s="174"/>
      <c r="G7" s="174"/>
      <c r="H7" s="174"/>
      <c r="I7" s="174"/>
      <c r="J7" s="174"/>
      <c r="K7" s="174"/>
      <c r="L7" s="174"/>
      <c r="M7" s="174"/>
      <c r="N7" s="174"/>
      <c r="O7" s="86"/>
    </row>
    <row r="8" spans="1:15">
      <c r="B8" s="85"/>
      <c r="C8" s="174"/>
      <c r="D8" s="174"/>
      <c r="E8" s="174"/>
      <c r="F8" s="174"/>
      <c r="G8" s="174"/>
      <c r="H8" s="174"/>
      <c r="I8" s="174"/>
      <c r="J8" s="174"/>
      <c r="K8" s="174"/>
      <c r="L8" s="174"/>
      <c r="M8" s="174"/>
      <c r="N8" s="174"/>
      <c r="O8" s="86"/>
    </row>
    <row r="9" spans="1:15">
      <c r="B9" s="85"/>
      <c r="C9" s="174"/>
      <c r="D9" s="174"/>
      <c r="E9" s="174"/>
      <c r="F9" s="174"/>
      <c r="G9" s="174"/>
      <c r="H9" s="174"/>
      <c r="I9" s="174"/>
      <c r="J9" s="174"/>
      <c r="K9" s="174"/>
      <c r="L9" s="174"/>
      <c r="M9" s="174"/>
      <c r="N9" s="174"/>
      <c r="O9" s="86"/>
    </row>
    <row r="10" spans="1:15">
      <c r="B10" s="85"/>
      <c r="C10" s="174"/>
      <c r="D10" s="174"/>
      <c r="E10" s="174"/>
      <c r="F10" s="174"/>
      <c r="G10" s="174"/>
      <c r="H10" s="174"/>
      <c r="I10" s="174"/>
      <c r="J10" s="174"/>
      <c r="K10" s="174"/>
      <c r="L10" s="174"/>
      <c r="M10" s="174"/>
      <c r="N10" s="174"/>
      <c r="O10" s="86"/>
    </row>
    <row r="11" spans="1:15">
      <c r="B11" s="85"/>
      <c r="C11" s="174"/>
      <c r="D11" s="174"/>
      <c r="E11" s="174"/>
      <c r="F11" s="174"/>
      <c r="G11" s="174"/>
      <c r="H11" s="174"/>
      <c r="I11" s="174"/>
      <c r="J11" s="174"/>
      <c r="K11" s="174"/>
      <c r="L11" s="174"/>
      <c r="M11" s="174"/>
      <c r="N11" s="174"/>
      <c r="O11" s="86"/>
    </row>
    <row r="12" spans="1:15">
      <c r="B12" s="85"/>
      <c r="C12" s="174"/>
      <c r="D12" s="174"/>
      <c r="E12" s="174"/>
      <c r="F12" s="174"/>
      <c r="G12" s="174"/>
      <c r="H12" s="174"/>
      <c r="I12" s="174"/>
      <c r="J12" s="174"/>
      <c r="K12" s="174"/>
      <c r="L12" s="174"/>
      <c r="M12" s="174"/>
      <c r="N12" s="174"/>
      <c r="O12" s="86"/>
    </row>
    <row r="13" spans="1:15">
      <c r="B13" s="85"/>
      <c r="C13" s="174"/>
      <c r="D13" s="174"/>
      <c r="E13" s="174"/>
      <c r="F13" s="174"/>
      <c r="G13" s="174"/>
      <c r="H13" s="174"/>
      <c r="I13" s="174"/>
      <c r="J13" s="174"/>
      <c r="K13" s="174"/>
      <c r="L13" s="174"/>
      <c r="M13" s="174"/>
      <c r="N13" s="174"/>
      <c r="O13" s="86"/>
    </row>
    <row r="14" spans="1:15">
      <c r="B14" s="85"/>
      <c r="C14" s="174"/>
      <c r="D14" s="174"/>
      <c r="E14" s="174"/>
      <c r="F14" s="174"/>
      <c r="G14" s="174"/>
      <c r="H14" s="174"/>
      <c r="I14" s="174"/>
      <c r="J14" s="174"/>
      <c r="K14" s="174"/>
      <c r="L14" s="174"/>
      <c r="M14" s="174"/>
      <c r="N14" s="174"/>
      <c r="O14" s="86"/>
    </row>
    <row r="15" spans="1:15">
      <c r="B15" s="85"/>
      <c r="C15" s="174"/>
      <c r="D15" s="174"/>
      <c r="E15" s="174"/>
      <c r="F15" s="174"/>
      <c r="G15" s="174"/>
      <c r="H15" s="174"/>
      <c r="I15" s="174"/>
      <c r="J15" s="174"/>
      <c r="K15" s="174"/>
      <c r="L15" s="174"/>
      <c r="M15" s="174"/>
      <c r="N15" s="174"/>
      <c r="O15" s="86"/>
    </row>
    <row r="16" spans="1:15">
      <c r="B16" s="85"/>
      <c r="C16" s="174"/>
      <c r="D16" s="174"/>
      <c r="E16" s="174"/>
      <c r="F16" s="174"/>
      <c r="G16" s="174"/>
      <c r="H16" s="174"/>
      <c r="I16" s="174"/>
      <c r="J16" s="174"/>
      <c r="K16" s="174"/>
      <c r="L16" s="174"/>
      <c r="M16" s="174"/>
      <c r="N16" s="174"/>
      <c r="O16" s="86"/>
    </row>
    <row r="17" spans="2:15">
      <c r="B17" s="85"/>
      <c r="C17" s="174"/>
      <c r="D17" s="174"/>
      <c r="E17" s="174"/>
      <c r="F17" s="174"/>
      <c r="G17" s="174"/>
      <c r="H17" s="174"/>
      <c r="I17" s="174"/>
      <c r="J17" s="174"/>
      <c r="K17" s="174"/>
      <c r="L17" s="174"/>
      <c r="M17" s="174"/>
      <c r="N17" s="174"/>
      <c r="O17" s="86"/>
    </row>
    <row r="18" spans="2:15">
      <c r="B18" s="85"/>
      <c r="C18" s="174"/>
      <c r="D18" s="174"/>
      <c r="E18" s="174"/>
      <c r="F18" s="174"/>
      <c r="G18" s="174"/>
      <c r="H18" s="174"/>
      <c r="I18" s="174"/>
      <c r="J18" s="174"/>
      <c r="K18" s="174"/>
      <c r="L18" s="174"/>
      <c r="M18" s="174"/>
      <c r="N18" s="174"/>
      <c r="O18" s="86"/>
    </row>
    <row r="19" spans="2:15">
      <c r="B19" s="85"/>
      <c r="C19" s="174"/>
      <c r="D19" s="174"/>
      <c r="E19" s="174"/>
      <c r="F19" s="174"/>
      <c r="G19" s="174"/>
      <c r="H19" s="174"/>
      <c r="I19" s="174"/>
      <c r="J19" s="174"/>
      <c r="K19" s="174"/>
      <c r="L19" s="174"/>
      <c r="M19" s="174"/>
      <c r="N19" s="174"/>
      <c r="O19" s="86"/>
    </row>
    <row r="20" spans="2:15">
      <c r="B20" s="85"/>
      <c r="C20" s="174"/>
      <c r="D20" s="174"/>
      <c r="E20" s="174"/>
      <c r="F20" s="174"/>
      <c r="G20" s="174"/>
      <c r="H20" s="174"/>
      <c r="I20" s="174"/>
      <c r="J20" s="174"/>
      <c r="K20" s="174"/>
      <c r="L20" s="174"/>
      <c r="M20" s="174"/>
      <c r="N20" s="174"/>
      <c r="O20" s="86"/>
    </row>
    <row r="21" spans="2:15">
      <c r="B21" s="85"/>
      <c r="C21" s="174"/>
      <c r="D21" s="174"/>
      <c r="E21" s="174"/>
      <c r="F21" s="174"/>
      <c r="G21" s="174"/>
      <c r="H21" s="174"/>
      <c r="I21" s="174"/>
      <c r="J21" s="174"/>
      <c r="K21" s="174"/>
      <c r="L21" s="174"/>
      <c r="M21" s="174"/>
      <c r="N21" s="174"/>
      <c r="O21" s="86"/>
    </row>
    <row r="22" spans="2:15">
      <c r="B22" s="85"/>
      <c r="C22" s="174"/>
      <c r="D22" s="174"/>
      <c r="E22" s="174"/>
      <c r="F22" s="174"/>
      <c r="G22" s="174"/>
      <c r="H22" s="174"/>
      <c r="I22" s="174"/>
      <c r="J22" s="174"/>
      <c r="K22" s="174"/>
      <c r="L22" s="174"/>
      <c r="M22" s="174"/>
      <c r="N22" s="174"/>
      <c r="O22" s="86"/>
    </row>
    <row r="23" spans="2:15">
      <c r="B23" s="85"/>
      <c r="C23" s="174"/>
      <c r="D23" s="174"/>
      <c r="E23" s="174"/>
      <c r="F23" s="174"/>
      <c r="G23" s="174"/>
      <c r="H23" s="174"/>
      <c r="I23" s="174"/>
      <c r="J23" s="174"/>
      <c r="K23" s="174"/>
      <c r="L23" s="174"/>
      <c r="M23" s="174"/>
      <c r="N23" s="174"/>
      <c r="O23" s="86"/>
    </row>
    <row r="24" spans="2:15">
      <c r="B24" s="85"/>
      <c r="C24" s="174"/>
      <c r="D24" s="174"/>
      <c r="E24" s="174"/>
      <c r="F24" s="174"/>
      <c r="G24" s="174"/>
      <c r="H24" s="174"/>
      <c r="I24" s="174"/>
      <c r="J24" s="174"/>
      <c r="K24" s="174"/>
      <c r="L24" s="174"/>
      <c r="M24" s="174"/>
      <c r="N24" s="174"/>
      <c r="O24" s="86"/>
    </row>
    <row r="25" spans="2:15">
      <c r="B25" s="85"/>
      <c r="C25" s="174"/>
      <c r="D25" s="174"/>
      <c r="E25" s="174"/>
      <c r="F25" s="174"/>
      <c r="G25" s="174"/>
      <c r="H25" s="174"/>
      <c r="I25" s="174"/>
      <c r="J25" s="174"/>
      <c r="K25" s="174"/>
      <c r="L25" s="174"/>
      <c r="M25" s="174"/>
      <c r="N25" s="174"/>
      <c r="O25" s="86"/>
    </row>
    <row r="26" spans="2:15">
      <c r="B26" s="85"/>
      <c r="C26" s="174"/>
      <c r="D26" s="174"/>
      <c r="E26" s="174"/>
      <c r="F26" s="174"/>
      <c r="G26" s="174"/>
      <c r="H26" s="174"/>
      <c r="I26" s="174"/>
      <c r="J26" s="174"/>
      <c r="K26" s="174"/>
      <c r="L26" s="174"/>
      <c r="M26" s="174"/>
      <c r="N26" s="174"/>
      <c r="O26" s="86"/>
    </row>
    <row r="27" spans="2:15">
      <c r="B27" s="85"/>
      <c r="C27" s="174"/>
      <c r="D27" s="174"/>
      <c r="E27" s="174"/>
      <c r="F27" s="174"/>
      <c r="G27" s="174"/>
      <c r="H27" s="174"/>
      <c r="I27" s="174"/>
      <c r="J27" s="174"/>
      <c r="K27" s="174"/>
      <c r="L27" s="174"/>
      <c r="M27" s="174"/>
      <c r="N27" s="174"/>
      <c r="O27" s="86"/>
    </row>
    <row r="28" spans="2:15">
      <c r="B28" s="85"/>
      <c r="C28" s="174"/>
      <c r="D28" s="174"/>
      <c r="E28" s="174"/>
      <c r="F28" s="174"/>
      <c r="G28" s="174"/>
      <c r="H28" s="174"/>
      <c r="I28" s="174"/>
      <c r="J28" s="174"/>
      <c r="K28" s="174"/>
      <c r="L28" s="174"/>
      <c r="M28" s="174"/>
      <c r="N28" s="174"/>
      <c r="O28" s="86"/>
    </row>
    <row r="29" spans="2:15">
      <c r="B29" s="85"/>
      <c r="C29" s="174"/>
      <c r="D29" s="174"/>
      <c r="E29" s="174"/>
      <c r="F29" s="174"/>
      <c r="G29" s="174"/>
      <c r="H29" s="174"/>
      <c r="I29" s="174"/>
      <c r="J29" s="174"/>
      <c r="K29" s="174"/>
      <c r="L29" s="174"/>
      <c r="M29" s="174"/>
      <c r="N29" s="174"/>
      <c r="O29" s="86"/>
    </row>
    <row r="30" spans="2:15">
      <c r="B30" s="85"/>
      <c r="C30" s="174"/>
      <c r="D30" s="174"/>
      <c r="E30" s="174"/>
      <c r="F30" s="174"/>
      <c r="G30" s="174"/>
      <c r="H30" s="174"/>
      <c r="I30" s="174"/>
      <c r="J30" s="174"/>
      <c r="K30" s="174"/>
      <c r="L30" s="174"/>
      <c r="M30" s="174"/>
      <c r="N30" s="174"/>
      <c r="O30" s="86"/>
    </row>
    <row r="31" spans="2:15">
      <c r="B31" s="85"/>
      <c r="C31" s="174"/>
      <c r="D31" s="174"/>
      <c r="E31" s="174"/>
      <c r="F31" s="174"/>
      <c r="G31" s="174"/>
      <c r="H31" s="174"/>
      <c r="I31" s="174"/>
      <c r="J31" s="174"/>
      <c r="K31" s="174"/>
      <c r="L31" s="174"/>
      <c r="M31" s="174"/>
      <c r="N31" s="174"/>
      <c r="O31" s="86"/>
    </row>
    <row r="32" spans="2:15">
      <c r="B32" s="85"/>
      <c r="C32" s="174"/>
      <c r="D32" s="174"/>
      <c r="E32" s="174"/>
      <c r="F32" s="174"/>
      <c r="G32" s="174"/>
      <c r="H32" s="174"/>
      <c r="I32" s="174"/>
      <c r="J32" s="174"/>
      <c r="K32" s="174"/>
      <c r="L32" s="174"/>
      <c r="M32" s="174"/>
      <c r="N32" s="174"/>
      <c r="O32" s="86"/>
    </row>
    <row r="33" spans="2:15">
      <c r="B33" s="85"/>
      <c r="C33" s="174"/>
      <c r="D33" s="174"/>
      <c r="E33" s="174"/>
      <c r="F33" s="174"/>
      <c r="G33" s="174"/>
      <c r="H33" s="174"/>
      <c r="I33" s="174"/>
      <c r="J33" s="174"/>
      <c r="K33" s="174"/>
      <c r="L33" s="174"/>
      <c r="M33" s="174"/>
      <c r="N33" s="174"/>
      <c r="O33" s="86"/>
    </row>
    <row r="34" spans="2:15">
      <c r="B34" s="85"/>
      <c r="C34" s="174"/>
      <c r="D34" s="174"/>
      <c r="E34" s="174"/>
      <c r="F34" s="174"/>
      <c r="G34" s="174"/>
      <c r="H34" s="174"/>
      <c r="I34" s="174"/>
      <c r="J34" s="174"/>
      <c r="K34" s="174"/>
      <c r="L34" s="174"/>
      <c r="M34" s="174"/>
      <c r="N34" s="174"/>
      <c r="O34" s="86"/>
    </row>
    <row r="35" spans="2:15">
      <c r="B35" s="85"/>
      <c r="C35" s="174"/>
      <c r="D35" s="174"/>
      <c r="E35" s="174"/>
      <c r="F35" s="174"/>
      <c r="G35" s="174"/>
      <c r="H35" s="174"/>
      <c r="I35" s="174"/>
      <c r="J35" s="174"/>
      <c r="K35" s="174"/>
      <c r="L35" s="174"/>
      <c r="M35" s="174"/>
      <c r="N35" s="174"/>
      <c r="O35" s="86"/>
    </row>
    <row r="36" spans="2:15">
      <c r="B36" s="85"/>
      <c r="C36" s="174"/>
      <c r="D36" s="174"/>
      <c r="E36" s="174"/>
      <c r="F36" s="174"/>
      <c r="G36" s="174"/>
      <c r="H36" s="174"/>
      <c r="I36" s="174"/>
      <c r="J36" s="174"/>
      <c r="K36" s="174"/>
      <c r="L36" s="174"/>
      <c r="M36" s="174"/>
      <c r="N36" s="174"/>
      <c r="O36" s="86"/>
    </row>
    <row r="37" spans="2:15">
      <c r="B37" s="85"/>
      <c r="C37" s="174"/>
      <c r="D37" s="174"/>
      <c r="E37" s="174"/>
      <c r="F37" s="174"/>
      <c r="G37" s="174"/>
      <c r="H37" s="174"/>
      <c r="I37" s="174"/>
      <c r="J37" s="174"/>
      <c r="K37" s="174"/>
      <c r="L37" s="174"/>
      <c r="M37" s="174"/>
      <c r="N37" s="174"/>
      <c r="O37" s="86"/>
    </row>
    <row r="38" spans="2:15">
      <c r="B38" s="85"/>
      <c r="C38" s="174"/>
      <c r="D38" s="174"/>
      <c r="E38" s="174"/>
      <c r="F38" s="174"/>
      <c r="G38" s="174"/>
      <c r="H38" s="174"/>
      <c r="I38" s="174"/>
      <c r="J38" s="174"/>
      <c r="K38" s="174"/>
      <c r="L38" s="174"/>
      <c r="M38" s="174"/>
      <c r="N38" s="174"/>
      <c r="O38" s="86"/>
    </row>
    <row r="39" spans="2:15">
      <c r="B39" s="85"/>
      <c r="C39" s="174"/>
      <c r="D39" s="174"/>
      <c r="E39" s="174"/>
      <c r="F39" s="174"/>
      <c r="G39" s="174"/>
      <c r="H39" s="174"/>
      <c r="I39" s="174"/>
      <c r="J39" s="174"/>
      <c r="K39" s="174"/>
      <c r="L39" s="174"/>
      <c r="M39" s="174"/>
      <c r="N39" s="174"/>
      <c r="O39" s="86"/>
    </row>
    <row r="40" spans="2:15">
      <c r="B40" s="85"/>
      <c r="C40" s="174"/>
      <c r="D40" s="174"/>
      <c r="E40" s="174"/>
      <c r="F40" s="174"/>
      <c r="G40" s="174"/>
      <c r="H40" s="174"/>
      <c r="I40" s="174"/>
      <c r="J40" s="174"/>
      <c r="K40" s="174"/>
      <c r="L40" s="174"/>
      <c r="M40" s="174"/>
      <c r="N40" s="174"/>
      <c r="O40" s="86"/>
    </row>
    <row r="41" spans="2:15">
      <c r="B41" s="85"/>
      <c r="C41" s="174"/>
      <c r="D41" s="174"/>
      <c r="E41" s="174"/>
      <c r="F41" s="174"/>
      <c r="G41" s="174"/>
      <c r="H41" s="174"/>
      <c r="I41" s="174"/>
      <c r="J41" s="174"/>
      <c r="K41" s="174"/>
      <c r="L41" s="174"/>
      <c r="M41" s="174"/>
      <c r="N41" s="174"/>
      <c r="O41" s="86"/>
    </row>
    <row r="42" spans="2:15">
      <c r="B42" s="85"/>
      <c r="C42" s="174"/>
      <c r="D42" s="174"/>
      <c r="E42" s="174"/>
      <c r="F42" s="174"/>
      <c r="G42" s="174"/>
      <c r="H42" s="174"/>
      <c r="I42" s="174"/>
      <c r="J42" s="174"/>
      <c r="K42" s="174"/>
      <c r="L42" s="174"/>
      <c r="M42" s="174"/>
      <c r="N42" s="174"/>
      <c r="O42" s="86"/>
    </row>
    <row r="43" spans="2:15">
      <c r="B43" s="85"/>
      <c r="C43" s="174"/>
      <c r="D43" s="174"/>
      <c r="E43" s="174"/>
      <c r="F43" s="174"/>
      <c r="G43" s="174"/>
      <c r="H43" s="174"/>
      <c r="I43" s="174"/>
      <c r="J43" s="174"/>
      <c r="K43" s="174"/>
      <c r="L43" s="174"/>
      <c r="M43" s="174"/>
      <c r="N43" s="174"/>
      <c r="O43" s="86"/>
    </row>
    <row r="44" spans="2:15">
      <c r="B44" s="85"/>
      <c r="C44" s="174"/>
      <c r="D44" s="174"/>
      <c r="E44" s="174"/>
      <c r="F44" s="174"/>
      <c r="G44" s="174"/>
      <c r="H44" s="174"/>
      <c r="I44" s="174"/>
      <c r="J44" s="174"/>
      <c r="K44" s="174"/>
      <c r="L44" s="174"/>
      <c r="M44" s="174"/>
      <c r="N44" s="174"/>
      <c r="O44" s="86"/>
    </row>
    <row r="45" spans="2:15">
      <c r="B45" s="85"/>
      <c r="C45" s="174"/>
      <c r="D45" s="174"/>
      <c r="E45" s="174"/>
      <c r="F45" s="174"/>
      <c r="G45" s="174"/>
      <c r="H45" s="174"/>
      <c r="I45" s="174"/>
      <c r="J45" s="174"/>
      <c r="K45" s="174"/>
      <c r="L45" s="174"/>
      <c r="M45" s="174"/>
      <c r="N45" s="174"/>
      <c r="O45" s="86"/>
    </row>
    <row r="46" spans="2:15">
      <c r="B46" s="85"/>
      <c r="C46" s="174"/>
      <c r="D46" s="174"/>
      <c r="E46" s="174"/>
      <c r="F46" s="174"/>
      <c r="G46" s="174"/>
      <c r="H46" s="174"/>
      <c r="I46" s="174"/>
      <c r="J46" s="174"/>
      <c r="K46" s="174"/>
      <c r="L46" s="174"/>
      <c r="M46" s="174"/>
      <c r="N46" s="174"/>
      <c r="O46" s="86"/>
    </row>
    <row r="47" spans="2:15">
      <c r="B47" s="85"/>
      <c r="C47" s="174"/>
      <c r="D47" s="174"/>
      <c r="E47" s="174"/>
      <c r="F47" s="174"/>
      <c r="G47" s="174"/>
      <c r="H47" s="174"/>
      <c r="I47" s="174"/>
      <c r="J47" s="174"/>
      <c r="K47" s="174"/>
      <c r="L47" s="174"/>
      <c r="M47" s="174"/>
      <c r="N47" s="174"/>
      <c r="O47" s="86"/>
    </row>
    <row r="48" spans="2:15">
      <c r="B48" s="85"/>
      <c r="C48" s="174"/>
      <c r="D48" s="174"/>
      <c r="E48" s="174"/>
      <c r="F48" s="174"/>
      <c r="G48" s="174"/>
      <c r="H48" s="174"/>
      <c r="I48" s="174"/>
      <c r="J48" s="174"/>
      <c r="K48" s="174"/>
      <c r="L48" s="174"/>
      <c r="M48" s="174"/>
      <c r="N48" s="174"/>
      <c r="O48" s="86"/>
    </row>
    <row r="49" spans="1:15">
      <c r="B49" s="85"/>
      <c r="C49" s="174"/>
      <c r="D49" s="174"/>
      <c r="E49" s="174"/>
      <c r="F49" s="174"/>
      <c r="G49" s="174"/>
      <c r="H49" s="174"/>
      <c r="I49" s="174"/>
      <c r="J49" s="174"/>
      <c r="K49" s="174"/>
      <c r="L49" s="174"/>
      <c r="M49" s="174"/>
      <c r="N49" s="174"/>
      <c r="O49" s="86"/>
    </row>
    <row r="50" spans="1:15">
      <c r="B50" s="85"/>
      <c r="C50" s="174"/>
      <c r="D50" s="174"/>
      <c r="E50" s="174"/>
      <c r="F50" s="174"/>
      <c r="G50" s="174"/>
      <c r="H50" s="174"/>
      <c r="I50" s="174"/>
      <c r="J50" s="174"/>
      <c r="K50" s="174"/>
      <c r="L50" s="174"/>
      <c r="M50" s="174"/>
      <c r="N50" s="174"/>
      <c r="O50" s="86"/>
    </row>
    <row r="51" spans="1:15">
      <c r="B51" s="85"/>
      <c r="C51" s="174"/>
      <c r="D51" s="174"/>
      <c r="E51" s="174"/>
      <c r="F51" s="174"/>
      <c r="G51" s="174"/>
      <c r="H51" s="174"/>
      <c r="I51" s="174"/>
      <c r="J51" s="174"/>
      <c r="K51" s="174"/>
      <c r="L51" s="174"/>
      <c r="M51" s="174"/>
      <c r="N51" s="174"/>
      <c r="O51" s="86"/>
    </row>
    <row r="52" spans="1:15">
      <c r="B52" s="85"/>
      <c r="C52" s="174"/>
      <c r="D52" s="174"/>
      <c r="E52" s="174"/>
      <c r="F52" s="174"/>
      <c r="G52" s="174"/>
      <c r="H52" s="174"/>
      <c r="I52" s="174"/>
      <c r="J52" s="174"/>
      <c r="K52" s="174"/>
      <c r="L52" s="174"/>
      <c r="M52" s="174"/>
      <c r="N52" s="174"/>
      <c r="O52" s="86"/>
    </row>
    <row r="53" spans="1:15">
      <c r="B53" s="85"/>
      <c r="C53" s="174"/>
      <c r="D53" s="174"/>
      <c r="E53" s="174"/>
      <c r="F53" s="174"/>
      <c r="G53" s="174"/>
      <c r="H53" s="174"/>
      <c r="I53" s="174"/>
      <c r="J53" s="174"/>
      <c r="K53" s="174"/>
      <c r="L53" s="174"/>
      <c r="M53" s="174"/>
      <c r="N53" s="174"/>
      <c r="O53" s="86"/>
    </row>
    <row r="54" spans="1:15">
      <c r="B54" s="85"/>
      <c r="C54" s="174"/>
      <c r="D54" s="174"/>
      <c r="E54" s="174"/>
      <c r="F54" s="174"/>
      <c r="G54" s="174"/>
      <c r="H54" s="174"/>
      <c r="I54" s="174"/>
      <c r="J54" s="174"/>
      <c r="K54" s="174"/>
      <c r="L54" s="174"/>
      <c r="M54" s="174"/>
      <c r="N54" s="174"/>
      <c r="O54" s="86"/>
    </row>
    <row r="55" spans="1:15">
      <c r="B55" s="85"/>
      <c r="C55" s="174"/>
      <c r="D55" s="174"/>
      <c r="E55" s="174"/>
      <c r="F55" s="174"/>
      <c r="G55" s="174"/>
      <c r="H55" s="174"/>
      <c r="I55" s="174"/>
      <c r="J55" s="174"/>
      <c r="K55" s="174"/>
      <c r="L55" s="174"/>
      <c r="M55" s="174"/>
      <c r="N55" s="174"/>
      <c r="O55" s="86"/>
    </row>
    <row r="56" spans="1:15">
      <c r="B56" s="85"/>
      <c r="C56" s="174"/>
      <c r="D56" s="174"/>
      <c r="E56" s="174"/>
      <c r="F56" s="174"/>
      <c r="G56" s="174"/>
      <c r="H56" s="174"/>
      <c r="I56" s="174"/>
      <c r="J56" s="174"/>
      <c r="K56" s="174"/>
      <c r="L56" s="174"/>
      <c r="M56" s="174"/>
      <c r="N56" s="174"/>
      <c r="O56" s="86"/>
    </row>
    <row r="57" spans="1:15">
      <c r="B57" s="84"/>
      <c r="C57" s="173"/>
      <c r="D57" s="173"/>
      <c r="E57" s="173"/>
      <c r="F57" s="173"/>
      <c r="G57" s="173"/>
      <c r="H57" s="173"/>
      <c r="I57" s="173"/>
      <c r="J57" s="173"/>
      <c r="K57" s="173"/>
      <c r="L57" s="173"/>
      <c r="M57" s="173"/>
      <c r="N57" s="173"/>
      <c r="O57" s="176"/>
    </row>
    <row r="58" spans="1:15" s="174" customFormat="1">
      <c r="A58" s="194"/>
    </row>
  </sheetData>
  <sheetProtection selectLockedCells="1"/>
  <mergeCells count="1">
    <mergeCell ref="E4:O4"/>
  </mergeCells>
  <phoneticPr fontId="7"/>
  <conditionalFormatting sqref="E4:O4 C4">
    <cfRule type="containsBlanks" dxfId="108" priority="3">
      <formula>LEN(TRIM(C4))=0</formula>
    </cfRule>
  </conditionalFormatting>
  <conditionalFormatting sqref="A1:XFD1048576">
    <cfRule type="containsText" dxfId="107" priority="1" operator="containsText" text="(例)">
      <formula>NOT(ISERROR(SEARCH("(例)",A1)))</formula>
    </cfRule>
  </conditionalFormatting>
  <printOptions horizontalCentered="1"/>
  <pageMargins left="0.59055118110236227" right="0.39370078740157483" top="0.59055118110236227" bottom="0.35433070866141736" header="0.31496062992125984" footer="0.11811023622047245"/>
  <pageSetup paperSize="8" scale="65" orientation="landscape" r:id="rId1"/>
  <headerFooter scaleWithDoc="0">
    <oddFooter>&amp;R&amp;8R2超高層ZEH-M</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271E0-4397-448A-A5A8-E3A8CA8297BB}">
  <sheetPr codeName="Sheet6"/>
  <dimension ref="A1:AL63"/>
  <sheetViews>
    <sheetView showGridLines="0" view="pageBreakPreview" zoomScale="70" zoomScaleNormal="100" zoomScaleSheetLayoutView="70" workbookViewId="0">
      <selection activeCell="O30" sqref="O30:S30"/>
    </sheetView>
  </sheetViews>
  <sheetFormatPr defaultRowHeight="21"/>
  <cols>
    <col min="1" max="1" width="2.625" style="89" customWidth="1"/>
    <col min="2" max="2" width="19.75" style="159" customWidth="1"/>
    <col min="3" max="3" width="6" style="159" bestFit="1" customWidth="1"/>
    <col min="4" max="4" width="5.625" style="159" customWidth="1"/>
    <col min="5" max="5" width="4.625" style="159" bestFit="1" customWidth="1"/>
    <col min="6" max="6" width="2.625" style="159" customWidth="1"/>
    <col min="7" max="7" width="4.75" style="159" customWidth="1"/>
    <col min="8" max="8" width="4.625" style="159" bestFit="1" customWidth="1"/>
    <col min="9" max="9" width="7.75" style="159" customWidth="1"/>
    <col min="10" max="10" width="4.75" style="159" customWidth="1"/>
    <col min="11" max="11" width="4.875" style="159" customWidth="1"/>
    <col min="12" max="12" width="13.625" style="159" customWidth="1"/>
    <col min="13" max="14" width="4.875" style="159" customWidth="1"/>
    <col min="15" max="15" width="4.625" style="159" customWidth="1"/>
    <col min="16" max="16" width="3.625" style="159" customWidth="1"/>
    <col min="17" max="17" width="8.625" style="159" customWidth="1"/>
    <col min="18" max="18" width="4.625" style="159" customWidth="1"/>
    <col min="19" max="19" width="7.625" style="159" customWidth="1"/>
    <col min="20" max="20" width="4.625" style="159" customWidth="1"/>
    <col min="21" max="21" width="3.625" style="159" customWidth="1"/>
    <col min="22" max="22" width="4.625" style="159" bestFit="1" customWidth="1"/>
    <col min="23" max="23" width="7.75" style="159" customWidth="1"/>
    <col min="24" max="24" width="4.625" style="159" bestFit="1" customWidth="1"/>
    <col min="25" max="25" width="6.625" style="159" customWidth="1"/>
    <col min="26" max="26" width="2.625" style="159" customWidth="1"/>
    <col min="27" max="27" width="10.625" style="325" customWidth="1"/>
    <col min="28" max="28" width="20.625" style="325" customWidth="1"/>
    <col min="29" max="29" width="5.625" style="325" customWidth="1"/>
    <col min="30" max="30" width="20.625" style="325" customWidth="1"/>
    <col min="31" max="31" width="25.625" style="325" customWidth="1"/>
    <col min="32" max="33" width="18.375" style="325" bestFit="1" customWidth="1"/>
    <col min="34" max="34" width="14.625" style="325" customWidth="1"/>
    <col min="35" max="35" width="11.625" style="325" customWidth="1"/>
    <col min="36" max="36" width="7.125" style="325" bestFit="1" customWidth="1"/>
    <col min="37" max="37" width="2.625" style="325" customWidth="1"/>
    <col min="38" max="38" width="5.625" style="240" customWidth="1"/>
    <col min="39" max="16384" width="9" style="159"/>
  </cols>
  <sheetData>
    <row r="1" spans="1:36">
      <c r="B1" s="1080" t="s">
        <v>62</v>
      </c>
      <c r="C1" s="1080"/>
      <c r="D1" s="1080"/>
      <c r="E1" s="1080"/>
      <c r="F1" s="1080"/>
      <c r="G1" s="1080"/>
      <c r="H1" s="1080"/>
      <c r="I1" s="1080"/>
      <c r="J1" s="1080"/>
      <c r="K1" s="1080"/>
      <c r="L1" s="1080"/>
      <c r="M1" s="1080"/>
      <c r="N1" s="1080"/>
      <c r="O1" s="1080"/>
      <c r="P1" s="1080"/>
      <c r="Q1" s="1080"/>
      <c r="R1" s="1080"/>
      <c r="S1" s="1080"/>
      <c r="T1" s="1080"/>
      <c r="U1" s="1080"/>
      <c r="V1" s="1080"/>
      <c r="W1" s="1080"/>
      <c r="X1" s="1080"/>
      <c r="Y1" s="1080"/>
    </row>
    <row r="2" spans="1:36">
      <c r="B2" s="1080" t="s">
        <v>873</v>
      </c>
      <c r="C2" s="1080"/>
      <c r="D2" s="1080"/>
      <c r="E2" s="1080"/>
      <c r="F2" s="1080"/>
      <c r="G2" s="1080"/>
      <c r="H2" s="1080"/>
      <c r="I2" s="1080"/>
      <c r="J2" s="1080"/>
      <c r="K2" s="1080"/>
      <c r="L2" s="1080"/>
      <c r="M2" s="1080"/>
      <c r="N2" s="1080"/>
      <c r="O2" s="1080"/>
      <c r="P2" s="1080"/>
      <c r="Q2" s="1080"/>
      <c r="R2" s="1080"/>
      <c r="S2" s="1080"/>
      <c r="T2" s="1080"/>
      <c r="U2" s="1080"/>
      <c r="V2" s="1080"/>
      <c r="W2" s="1080"/>
      <c r="X2" s="1080"/>
      <c r="Y2" s="1080"/>
    </row>
    <row r="3" spans="1:36">
      <c r="B3" s="1080" t="s">
        <v>917</v>
      </c>
      <c r="C3" s="1080"/>
      <c r="D3" s="1080"/>
      <c r="E3" s="1080"/>
      <c r="F3" s="1080"/>
      <c r="G3" s="1080"/>
      <c r="H3" s="1080"/>
      <c r="I3" s="1080"/>
      <c r="J3" s="1080"/>
      <c r="K3" s="1080"/>
      <c r="L3" s="1080"/>
      <c r="M3" s="1080"/>
      <c r="N3" s="1080"/>
      <c r="O3" s="1080"/>
      <c r="P3" s="1080"/>
      <c r="Q3" s="1080"/>
      <c r="R3" s="1080"/>
      <c r="S3" s="1080"/>
      <c r="T3" s="1080"/>
      <c r="U3" s="1080"/>
      <c r="V3" s="1080"/>
      <c r="W3" s="1080"/>
      <c r="X3" s="1080"/>
      <c r="Y3" s="1080"/>
    </row>
    <row r="4" spans="1:36">
      <c r="B4" s="1103" t="s">
        <v>65</v>
      </c>
      <c r="C4" s="1103"/>
      <c r="D4" s="1103"/>
    </row>
    <row r="5" spans="1:36">
      <c r="B5" s="935" t="s">
        <v>66</v>
      </c>
      <c r="C5" s="935"/>
      <c r="D5" s="935"/>
      <c r="AA5" s="898" t="s">
        <v>919</v>
      </c>
      <c r="AB5" s="898"/>
      <c r="AC5" s="898"/>
      <c r="AD5" s="898"/>
      <c r="AE5" s="898"/>
      <c r="AF5" s="898"/>
      <c r="AG5" s="898"/>
      <c r="AH5" s="898"/>
      <c r="AI5" s="898"/>
    </row>
    <row r="6" spans="1:36">
      <c r="B6" s="105" t="s">
        <v>67</v>
      </c>
      <c r="C6" s="871" t="str">
        <f>IF(AND(COUNTIF(入力シート!F13,"(例)*"),COUNTIF(入力シート!$F$30:$H$41,"(例)*")&lt;&gt;11),"-",IF(入力シート!F13="","",入力シート!F13))</f>
        <v>(例)　2年度事業（1年目）</v>
      </c>
      <c r="D6" s="872"/>
      <c r="E6" s="872"/>
      <c r="F6" s="872"/>
      <c r="G6" s="872"/>
      <c r="H6" s="872"/>
      <c r="I6" s="872"/>
      <c r="J6" s="872"/>
      <c r="K6" s="873"/>
      <c r="L6" s="874" t="s">
        <v>68</v>
      </c>
      <c r="M6" s="875"/>
      <c r="N6" s="875"/>
      <c r="O6" s="840"/>
      <c r="P6" s="1100" t="str">
        <f ca="1">IF(様式第1_交付申請書!H65="","",様式第1_交付申請書!H65)</f>
        <v>(例)　yyyy年　m月　d日</v>
      </c>
      <c r="Q6" s="1101"/>
      <c r="R6" s="1101"/>
      <c r="S6" s="1101"/>
      <c r="T6" s="1101"/>
      <c r="U6" s="1101"/>
      <c r="V6" s="1101"/>
      <c r="W6" s="1101"/>
      <c r="X6" s="1101"/>
      <c r="Y6" s="1102"/>
      <c r="AA6" s="899"/>
      <c r="AB6" s="900"/>
      <c r="AC6" s="900"/>
      <c r="AD6" s="900"/>
      <c r="AE6" s="900"/>
      <c r="AF6" s="900"/>
      <c r="AG6" s="900"/>
      <c r="AH6" s="900"/>
      <c r="AI6" s="900"/>
      <c r="AJ6" s="901"/>
    </row>
    <row r="7" spans="1:36" ht="30.75">
      <c r="A7" s="106"/>
      <c r="B7" s="105" t="s">
        <v>1</v>
      </c>
      <c r="C7" s="868" t="str">
        <f>IF(様式第1_交付申請書!B52="","",様式第1_交付申請書!B52)</f>
        <v>(例)　○○○○マンション</v>
      </c>
      <c r="D7" s="869"/>
      <c r="E7" s="869"/>
      <c r="F7" s="869"/>
      <c r="G7" s="869"/>
      <c r="H7" s="869"/>
      <c r="I7" s="869"/>
      <c r="J7" s="869"/>
      <c r="K7" s="869"/>
      <c r="L7" s="869"/>
      <c r="M7" s="869"/>
      <c r="N7" s="869"/>
      <c r="O7" s="869"/>
      <c r="P7" s="869"/>
      <c r="Q7" s="869"/>
      <c r="R7" s="869"/>
      <c r="S7" s="869"/>
      <c r="T7" s="1049" t="str">
        <f>入力シート!D2</f>
        <v>超高層ＺＥＨ－Ｍ実証事業</v>
      </c>
      <c r="U7" s="1049"/>
      <c r="V7" s="1049"/>
      <c r="W7" s="1049"/>
      <c r="X7" s="1049"/>
      <c r="Y7" s="1050"/>
      <c r="AA7" s="902"/>
      <c r="AB7" s="903"/>
      <c r="AC7" s="903"/>
      <c r="AD7" s="903"/>
      <c r="AE7" s="903"/>
      <c r="AF7" s="903"/>
      <c r="AG7" s="903"/>
      <c r="AH7" s="903"/>
      <c r="AI7" s="903"/>
      <c r="AJ7" s="904"/>
    </row>
    <row r="8" spans="1:36" ht="30.75">
      <c r="A8" s="106"/>
      <c r="B8" s="105" t="s">
        <v>69</v>
      </c>
      <c r="C8" s="868" t="str">
        <f ca="1">IF('1.申請者の詳細'!C53="",'1.申請者の詳細'!C20,IF('1.申請者の詳細'!C86="",'1.申請者の詳細'!C20&amp;" / "&amp;'1.申請者の詳細'!C53,IF('1.申請者の詳細'!C119="",'1.申請者の詳細'!C20&amp;" / "&amp;'1.申請者の詳細'!C53&amp;" / "&amp;'1.申請者の詳細'!C86,'1.申請者の詳細'!C20&amp;" / "&amp;'1.申請者の詳細'!C53&amp;" / "&amp;'1.申請者の詳細'!C86&amp;" / "&amp;'1.申請者の詳細'!C119)))</f>
        <v>(例)　〇〇〇株式会社 / (例)　◎株式会社 / (例)　◎株式会社 / (例)　◎株式会社</v>
      </c>
      <c r="D8" s="869"/>
      <c r="E8" s="869"/>
      <c r="F8" s="869"/>
      <c r="G8" s="869"/>
      <c r="H8" s="869"/>
      <c r="I8" s="869"/>
      <c r="J8" s="869"/>
      <c r="K8" s="869"/>
      <c r="L8" s="869"/>
      <c r="M8" s="869"/>
      <c r="N8" s="869"/>
      <c r="O8" s="869"/>
      <c r="P8" s="869"/>
      <c r="Q8" s="869"/>
      <c r="R8" s="869"/>
      <c r="S8" s="869"/>
      <c r="T8" s="869"/>
      <c r="U8" s="869"/>
      <c r="V8" s="869"/>
      <c r="W8" s="869"/>
      <c r="X8" s="869"/>
      <c r="Y8" s="870"/>
      <c r="AA8" s="902"/>
      <c r="AB8" s="903"/>
      <c r="AC8" s="903"/>
      <c r="AD8" s="903"/>
      <c r="AE8" s="903"/>
      <c r="AF8" s="903"/>
      <c r="AG8" s="903"/>
      <c r="AH8" s="903"/>
      <c r="AI8" s="903"/>
      <c r="AJ8" s="904"/>
    </row>
    <row r="9" spans="1:36">
      <c r="B9" s="1017" t="s">
        <v>874</v>
      </c>
      <c r="C9" s="1017"/>
      <c r="D9" s="1017"/>
      <c r="AA9" s="902"/>
      <c r="AB9" s="903"/>
      <c r="AC9" s="903"/>
      <c r="AD9" s="903"/>
      <c r="AE9" s="903"/>
      <c r="AF9" s="903"/>
      <c r="AG9" s="903"/>
      <c r="AH9" s="903"/>
      <c r="AI9" s="903"/>
      <c r="AJ9" s="904"/>
    </row>
    <row r="10" spans="1:36">
      <c r="B10" s="105" t="s">
        <v>70</v>
      </c>
      <c r="C10" s="868" t="str">
        <f>IF('1.申請者の詳細'!C7="","",'1.申請者の詳細'!C7)</f>
        <v>(例)　▽▽株式会社</v>
      </c>
      <c r="D10" s="869"/>
      <c r="E10" s="869"/>
      <c r="F10" s="869"/>
      <c r="G10" s="869"/>
      <c r="H10" s="869"/>
      <c r="I10" s="869"/>
      <c r="J10" s="869"/>
      <c r="K10" s="870"/>
      <c r="L10" s="105" t="s">
        <v>28</v>
      </c>
      <c r="M10" s="1064" t="str">
        <f>IF('1.申請者の詳細'!C9="","",'1.申請者の詳細'!C9)</f>
        <v>(例)　ZEHM00-00000-A</v>
      </c>
      <c r="N10" s="1065"/>
      <c r="O10" s="1065"/>
      <c r="P10" s="1065"/>
      <c r="Q10" s="1065"/>
      <c r="R10" s="1065"/>
      <c r="S10" s="1065"/>
      <c r="T10" s="1065"/>
      <c r="U10" s="1065"/>
      <c r="V10" s="1065"/>
      <c r="W10" s="1065"/>
      <c r="X10" s="1065"/>
      <c r="Y10" s="1066"/>
      <c r="AA10" s="902"/>
      <c r="AB10" s="903"/>
      <c r="AC10" s="903"/>
      <c r="AD10" s="903"/>
      <c r="AE10" s="903"/>
      <c r="AF10" s="903"/>
      <c r="AG10" s="903"/>
      <c r="AH10" s="903"/>
      <c r="AI10" s="903"/>
      <c r="AJ10" s="904"/>
    </row>
    <row r="11" spans="1:36">
      <c r="B11" s="105" t="s">
        <v>29</v>
      </c>
      <c r="C11" s="1064" t="str">
        <f>IF('1.申請者の詳細'!C8="","",'1.申請者の詳細'!C8)</f>
        <v>(例)　登録済</v>
      </c>
      <c r="D11" s="1065"/>
      <c r="E11" s="1065"/>
      <c r="F11" s="1065"/>
      <c r="G11" s="1065"/>
      <c r="H11" s="1065"/>
      <c r="I11" s="1065"/>
      <c r="J11" s="1065"/>
      <c r="K11" s="1066"/>
      <c r="AA11" s="905"/>
      <c r="AB11" s="906"/>
      <c r="AC11" s="906"/>
      <c r="AD11" s="906"/>
      <c r="AE11" s="906"/>
      <c r="AF11" s="906"/>
      <c r="AG11" s="906"/>
      <c r="AH11" s="906"/>
      <c r="AI11" s="906"/>
      <c r="AJ11" s="907"/>
    </row>
    <row r="12" spans="1:36">
      <c r="B12" s="83" t="s">
        <v>875</v>
      </c>
      <c r="C12" s="83"/>
      <c r="D12" s="83"/>
      <c r="AA12" s="898" t="s">
        <v>920</v>
      </c>
      <c r="AB12" s="898"/>
      <c r="AC12" s="898"/>
      <c r="AD12" s="898"/>
      <c r="AE12" s="898"/>
      <c r="AF12" s="898"/>
      <c r="AG12" s="898"/>
      <c r="AH12" s="898"/>
      <c r="AI12" s="898"/>
    </row>
    <row r="13" spans="1:36">
      <c r="A13" s="89" t="s">
        <v>710</v>
      </c>
      <c r="B13" s="105" t="s">
        <v>407</v>
      </c>
      <c r="C13" s="162" t="s">
        <v>71</v>
      </c>
      <c r="D13" s="1057"/>
      <c r="E13" s="1057"/>
      <c r="F13" s="1057"/>
      <c r="G13" s="1058"/>
      <c r="H13" s="1059"/>
      <c r="I13" s="1060"/>
      <c r="J13" s="1060"/>
      <c r="K13" s="1060"/>
      <c r="L13" s="1060"/>
      <c r="M13" s="1060"/>
      <c r="N13" s="1060"/>
      <c r="O13" s="1060"/>
      <c r="P13" s="1060"/>
      <c r="Q13" s="1060"/>
      <c r="R13" s="1060"/>
      <c r="S13" s="1060"/>
      <c r="T13" s="1060"/>
      <c r="U13" s="1060"/>
      <c r="V13" s="1060"/>
      <c r="W13" s="1060"/>
      <c r="X13" s="1060"/>
      <c r="Y13" s="1061"/>
      <c r="AA13" s="899"/>
      <c r="AB13" s="900"/>
      <c r="AC13" s="900"/>
      <c r="AD13" s="900"/>
      <c r="AE13" s="900"/>
      <c r="AF13" s="900"/>
      <c r="AG13" s="900"/>
      <c r="AH13" s="900"/>
      <c r="AI13" s="900"/>
      <c r="AJ13" s="901"/>
    </row>
    <row r="14" spans="1:36">
      <c r="A14" s="89" t="s">
        <v>711</v>
      </c>
      <c r="B14" s="105" t="s">
        <v>73</v>
      </c>
      <c r="C14" s="862" t="s">
        <v>855</v>
      </c>
      <c r="D14" s="863"/>
      <c r="E14" s="863"/>
      <c r="F14" s="864" t="s">
        <v>655</v>
      </c>
      <c r="G14" s="865"/>
      <c r="H14" s="865"/>
      <c r="I14" s="865"/>
      <c r="J14" s="865"/>
      <c r="K14" s="866"/>
      <c r="L14" s="859" t="str">
        <f>IF(入力シート!F12="","(例)　賃貸",IF(入力シート!F12=2,"賃貸","分譲"))</f>
        <v>(例)　賃貸</v>
      </c>
      <c r="M14" s="860"/>
      <c r="N14" s="861"/>
      <c r="O14" s="874" t="s">
        <v>74</v>
      </c>
      <c r="P14" s="875"/>
      <c r="Q14" s="840"/>
      <c r="R14" s="1104"/>
      <c r="S14" s="1105"/>
      <c r="T14" s="1105"/>
      <c r="U14" s="1105"/>
      <c r="V14" s="1105"/>
      <c r="W14" s="1105"/>
      <c r="X14" s="1105"/>
      <c r="Y14" s="1106"/>
      <c r="AA14" s="902"/>
      <c r="AB14" s="903"/>
      <c r="AC14" s="903"/>
      <c r="AD14" s="903"/>
      <c r="AE14" s="903"/>
      <c r="AF14" s="903"/>
      <c r="AG14" s="903"/>
      <c r="AH14" s="903"/>
      <c r="AI14" s="903"/>
      <c r="AJ14" s="904"/>
    </row>
    <row r="15" spans="1:36">
      <c r="A15" s="89" t="s">
        <v>712</v>
      </c>
      <c r="B15" s="105" t="s">
        <v>75</v>
      </c>
      <c r="C15" s="890"/>
      <c r="D15" s="891"/>
      <c r="E15" s="874" t="s">
        <v>76</v>
      </c>
      <c r="F15" s="875"/>
      <c r="G15" s="875"/>
      <c r="H15" s="840"/>
      <c r="I15" s="1087">
        <f>COUNT('6.住戸情報入力'!$C:$C)</f>
        <v>0</v>
      </c>
      <c r="J15" s="1087"/>
      <c r="K15" s="81" t="s">
        <v>77</v>
      </c>
      <c r="L15" s="1034" t="s">
        <v>78</v>
      </c>
      <c r="M15" s="1088"/>
      <c r="N15" s="1089"/>
      <c r="O15" s="1090"/>
      <c r="P15" s="926" t="s">
        <v>914</v>
      </c>
      <c r="Q15" s="927"/>
      <c r="R15" s="928"/>
      <c r="S15" s="876">
        <f>SUM('6.住戸情報入力'!F:F)</f>
        <v>0</v>
      </c>
      <c r="T15" s="877"/>
      <c r="U15" s="87" t="s">
        <v>79</v>
      </c>
      <c r="V15" s="884" t="s">
        <v>80</v>
      </c>
      <c r="W15" s="885"/>
      <c r="X15" s="1094">
        <f>IFERROR((IF(OR(S15="",I15=""),0,S15/I15)),0)</f>
        <v>0</v>
      </c>
      <c r="Y15" s="1095"/>
      <c r="AA15" s="902"/>
      <c r="AB15" s="903"/>
      <c r="AC15" s="903"/>
      <c r="AD15" s="903"/>
      <c r="AE15" s="903"/>
      <c r="AF15" s="903"/>
      <c r="AG15" s="903"/>
      <c r="AH15" s="903"/>
      <c r="AI15" s="903"/>
      <c r="AJ15" s="904"/>
    </row>
    <row r="16" spans="1:36">
      <c r="B16" s="1034" t="s">
        <v>81</v>
      </c>
      <c r="C16" s="874" t="s">
        <v>82</v>
      </c>
      <c r="D16" s="840"/>
      <c r="E16" s="874" t="s">
        <v>83</v>
      </c>
      <c r="F16" s="875"/>
      <c r="G16" s="92"/>
      <c r="H16" s="87" t="s">
        <v>84</v>
      </c>
      <c r="I16" s="228" t="s">
        <v>85</v>
      </c>
      <c r="J16" s="92"/>
      <c r="K16" s="87" t="s">
        <v>84</v>
      </c>
      <c r="L16" s="1035"/>
      <c r="M16" s="1091"/>
      <c r="N16" s="1092"/>
      <c r="O16" s="1093"/>
      <c r="P16" s="1081" t="s">
        <v>86</v>
      </c>
      <c r="Q16" s="1082"/>
      <c r="R16" s="1083"/>
      <c r="S16" s="876">
        <f>M15-S15-S17</f>
        <v>0</v>
      </c>
      <c r="T16" s="877"/>
      <c r="U16" s="87" t="s">
        <v>79</v>
      </c>
      <c r="V16" s="886"/>
      <c r="W16" s="887"/>
      <c r="X16" s="1096"/>
      <c r="Y16" s="1097"/>
      <c r="AA16" s="902"/>
      <c r="AB16" s="903"/>
      <c r="AC16" s="903"/>
      <c r="AD16" s="903"/>
      <c r="AE16" s="903"/>
      <c r="AF16" s="903"/>
      <c r="AG16" s="903"/>
      <c r="AH16" s="903"/>
      <c r="AI16" s="903"/>
      <c r="AJ16" s="904"/>
    </row>
    <row r="17" spans="1:36">
      <c r="B17" s="1036"/>
      <c r="C17" s="874" t="s">
        <v>87</v>
      </c>
      <c r="D17" s="840"/>
      <c r="E17" s="874" t="s">
        <v>83</v>
      </c>
      <c r="F17" s="875"/>
      <c r="G17" s="92"/>
      <c r="H17" s="87" t="s">
        <v>88</v>
      </c>
      <c r="I17" s="228" t="s">
        <v>85</v>
      </c>
      <c r="J17" s="92"/>
      <c r="K17" s="87" t="s">
        <v>88</v>
      </c>
      <c r="L17" s="1036"/>
      <c r="M17" s="1043" t="s">
        <v>79</v>
      </c>
      <c r="N17" s="1044"/>
      <c r="O17" s="1045"/>
      <c r="P17" s="1084" t="s">
        <v>89</v>
      </c>
      <c r="Q17" s="1085"/>
      <c r="R17" s="1086"/>
      <c r="S17" s="1098">
        <v>0</v>
      </c>
      <c r="T17" s="1099"/>
      <c r="U17" s="87" t="s">
        <v>79</v>
      </c>
      <c r="V17" s="888"/>
      <c r="W17" s="889"/>
      <c r="X17" s="1043" t="s">
        <v>79</v>
      </c>
      <c r="Y17" s="1045"/>
      <c r="AA17" s="905"/>
      <c r="AB17" s="906"/>
      <c r="AC17" s="906"/>
      <c r="AD17" s="906"/>
      <c r="AE17" s="906"/>
      <c r="AF17" s="906"/>
      <c r="AG17" s="906"/>
      <c r="AH17" s="906"/>
      <c r="AI17" s="906"/>
      <c r="AJ17" s="907"/>
    </row>
    <row r="18" spans="1:36">
      <c r="B18" s="559" t="s">
        <v>876</v>
      </c>
      <c r="AA18" s="898" t="s">
        <v>921</v>
      </c>
      <c r="AB18" s="898"/>
      <c r="AC18" s="898"/>
      <c r="AD18" s="898"/>
      <c r="AE18" s="898"/>
      <c r="AF18" s="898"/>
      <c r="AG18" s="898"/>
      <c r="AH18" s="898"/>
      <c r="AI18" s="898"/>
    </row>
    <row r="19" spans="1:36" ht="21" customHeight="1">
      <c r="B19" s="1077" t="s">
        <v>651</v>
      </c>
      <c r="C19" s="1078"/>
      <c r="D19" s="1079"/>
      <c r="E19" s="874" t="s">
        <v>90</v>
      </c>
      <c r="F19" s="875"/>
      <c r="G19" s="875"/>
      <c r="H19" s="840"/>
      <c r="I19" s="1054">
        <f>IFERROR(AVERAGE('6.住戸情報入力'!G:G),0)</f>
        <v>0</v>
      </c>
      <c r="J19" s="1055"/>
      <c r="K19" s="1056"/>
      <c r="L19" s="105" t="s">
        <v>91</v>
      </c>
      <c r="M19" s="881">
        <f>MAX('6.住戸情報入力'!G:G)</f>
        <v>0</v>
      </c>
      <c r="N19" s="882"/>
      <c r="O19" s="882"/>
      <c r="P19" s="882"/>
      <c r="Q19" s="882"/>
      <c r="R19" s="883"/>
      <c r="S19" s="874" t="s">
        <v>92</v>
      </c>
      <c r="T19" s="875"/>
      <c r="U19" s="840"/>
      <c r="V19" s="881">
        <f>MIN('6.住戸情報入力'!G:G)</f>
        <v>0</v>
      </c>
      <c r="W19" s="882"/>
      <c r="X19" s="882"/>
      <c r="Y19" s="883"/>
      <c r="AA19" s="908" t="s">
        <v>93</v>
      </c>
      <c r="AB19" s="908"/>
      <c r="AC19" s="908"/>
      <c r="AD19" s="897" t="s">
        <v>94</v>
      </c>
      <c r="AE19" s="897"/>
      <c r="AF19" s="897" t="s">
        <v>413</v>
      </c>
      <c r="AG19" s="897" t="s">
        <v>414</v>
      </c>
      <c r="AH19" s="897" t="s">
        <v>647</v>
      </c>
      <c r="AI19" s="909" t="s">
        <v>415</v>
      </c>
      <c r="AJ19" s="909"/>
    </row>
    <row r="20" spans="1:36" ht="28.5">
      <c r="A20" s="153"/>
      <c r="B20" s="1074" t="s">
        <v>406</v>
      </c>
      <c r="C20" s="1075"/>
      <c r="D20" s="1076"/>
      <c r="E20" s="1053">
        <f>IF(T43="",0,T43)</f>
        <v>0</v>
      </c>
      <c r="F20" s="1053"/>
      <c r="G20" s="1053"/>
      <c r="H20" s="159" t="s">
        <v>95</v>
      </c>
      <c r="I20" s="1062" t="s">
        <v>441</v>
      </c>
      <c r="J20" s="1062"/>
      <c r="K20" s="1063"/>
      <c r="L20" s="878" t="s">
        <v>96</v>
      </c>
      <c r="M20" s="879"/>
      <c r="N20" s="879"/>
      <c r="O20" s="879"/>
      <c r="P20" s="879"/>
      <c r="Q20" s="879"/>
      <c r="R20" s="880"/>
      <c r="S20" s="1051"/>
      <c r="T20" s="1052"/>
      <c r="U20" s="1052"/>
      <c r="V20" s="157" t="s">
        <v>95</v>
      </c>
      <c r="W20" s="1062" t="s">
        <v>441</v>
      </c>
      <c r="X20" s="1062"/>
      <c r="Y20" s="1063"/>
      <c r="AA20" s="908"/>
      <c r="AB20" s="908"/>
      <c r="AC20" s="908"/>
      <c r="AD20" s="897"/>
      <c r="AE20" s="897"/>
      <c r="AF20" s="897"/>
      <c r="AG20" s="897"/>
      <c r="AH20" s="897"/>
      <c r="AI20" s="909"/>
      <c r="AJ20" s="909"/>
    </row>
    <row r="21" spans="1:36">
      <c r="A21" s="89" t="s">
        <v>439</v>
      </c>
      <c r="B21" s="1013" t="s">
        <v>97</v>
      </c>
      <c r="C21" s="1014"/>
      <c r="D21" s="1015"/>
      <c r="E21" s="93" t="s">
        <v>438</v>
      </c>
      <c r="F21" s="925" t="s">
        <v>98</v>
      </c>
      <c r="G21" s="925"/>
      <c r="H21" s="925"/>
      <c r="I21" s="925"/>
      <c r="J21" s="925"/>
      <c r="K21" s="95" t="s">
        <v>438</v>
      </c>
      <c r="L21" s="867" t="s">
        <v>99</v>
      </c>
      <c r="M21" s="867"/>
      <c r="N21" s="867"/>
      <c r="O21" s="95" t="s">
        <v>438</v>
      </c>
      <c r="P21" s="867" t="s">
        <v>100</v>
      </c>
      <c r="Q21" s="867"/>
      <c r="R21" s="867"/>
      <c r="S21" s="867"/>
      <c r="T21" s="867"/>
      <c r="U21" s="95" t="s">
        <v>438</v>
      </c>
      <c r="V21" s="932" t="s">
        <v>101</v>
      </c>
      <c r="W21" s="932"/>
      <c r="X21" s="932"/>
      <c r="Y21" s="933"/>
      <c r="AA21" s="908"/>
      <c r="AB21" s="908"/>
      <c r="AC21" s="908"/>
      <c r="AD21" s="897"/>
      <c r="AE21" s="897"/>
      <c r="AF21" s="897"/>
      <c r="AG21" s="897"/>
      <c r="AH21" s="897"/>
      <c r="AI21" s="909"/>
      <c r="AJ21" s="909"/>
    </row>
    <row r="22" spans="1:36">
      <c r="A22" s="89" t="s">
        <v>440</v>
      </c>
      <c r="B22" s="1073"/>
      <c r="C22" s="956"/>
      <c r="D22" s="957"/>
      <c r="E22" s="94" t="s">
        <v>438</v>
      </c>
      <c r="F22" s="934" t="s">
        <v>102</v>
      </c>
      <c r="G22" s="934"/>
      <c r="H22" s="934"/>
      <c r="I22" s="935"/>
      <c r="J22" s="935"/>
      <c r="K22" s="935"/>
      <c r="L22" s="935"/>
      <c r="M22" s="935"/>
      <c r="N22" s="935"/>
      <c r="O22" s="935"/>
      <c r="P22" s="935"/>
      <c r="Q22" s="935"/>
      <c r="R22" s="935"/>
      <c r="S22" s="935"/>
      <c r="T22" s="935"/>
      <c r="U22" s="935"/>
      <c r="V22" s="935"/>
      <c r="W22" s="935"/>
      <c r="X22" s="935"/>
      <c r="Y22" s="936"/>
      <c r="Z22" s="90" t="s">
        <v>422</v>
      </c>
      <c r="AA22" s="893"/>
      <c r="AB22" s="893"/>
      <c r="AC22" s="893"/>
      <c r="AD22" s="893"/>
      <c r="AE22" s="893"/>
      <c r="AF22" s="98"/>
      <c r="AG22" s="98"/>
      <c r="AH22" s="97"/>
      <c r="AI22" s="1107"/>
      <c r="AJ22" s="1107"/>
    </row>
    <row r="23" spans="1:36">
      <c r="B23" s="1029" t="s">
        <v>103</v>
      </c>
      <c r="C23" s="1067"/>
      <c r="D23" s="1068"/>
      <c r="E23" s="884" t="s">
        <v>104</v>
      </c>
      <c r="F23" s="1046"/>
      <c r="G23" s="1046"/>
      <c r="H23" s="885"/>
      <c r="I23" s="1037">
        <f>SUM(V23:X25)</f>
        <v>0</v>
      </c>
      <c r="J23" s="1038"/>
      <c r="K23" s="1039"/>
      <c r="L23" s="1034" t="s">
        <v>106</v>
      </c>
      <c r="M23" s="926" t="s">
        <v>107</v>
      </c>
      <c r="N23" s="927"/>
      <c r="O23" s="927"/>
      <c r="P23" s="928"/>
      <c r="Q23" s="96"/>
      <c r="R23" s="158" t="s">
        <v>77</v>
      </c>
      <c r="S23" s="919" t="s">
        <v>108</v>
      </c>
      <c r="T23" s="920"/>
      <c r="U23" s="921"/>
      <c r="V23" s="912"/>
      <c r="W23" s="913"/>
      <c r="X23" s="913"/>
      <c r="Y23" s="1032" t="s">
        <v>105</v>
      </c>
      <c r="Z23" s="88" t="s">
        <v>423</v>
      </c>
      <c r="AA23" s="893"/>
      <c r="AB23" s="893"/>
      <c r="AC23" s="893"/>
      <c r="AD23" s="893"/>
      <c r="AE23" s="893"/>
      <c r="AF23" s="98"/>
      <c r="AG23" s="98"/>
      <c r="AH23" s="97"/>
      <c r="AI23" s="1107"/>
      <c r="AJ23" s="1107"/>
    </row>
    <row r="24" spans="1:36">
      <c r="B24" s="1030"/>
      <c r="C24" s="1069"/>
      <c r="D24" s="1070"/>
      <c r="E24" s="886"/>
      <c r="F24" s="1047"/>
      <c r="G24" s="1047"/>
      <c r="H24" s="887"/>
      <c r="I24" s="1040"/>
      <c r="J24" s="1041"/>
      <c r="K24" s="1042"/>
      <c r="L24" s="1035"/>
      <c r="M24" s="929" t="s">
        <v>109</v>
      </c>
      <c r="N24" s="930"/>
      <c r="O24" s="930"/>
      <c r="P24" s="931"/>
      <c r="Q24" s="165">
        <f>IFERROR(IF(OR(Q23="",I15=""),0,Q23/I15*100),0)</f>
        <v>0</v>
      </c>
      <c r="R24" s="158" t="s">
        <v>95</v>
      </c>
      <c r="S24" s="922"/>
      <c r="T24" s="923"/>
      <c r="U24" s="924"/>
      <c r="V24" s="914"/>
      <c r="W24" s="915"/>
      <c r="X24" s="915"/>
      <c r="Y24" s="1033"/>
      <c r="Z24" s="88" t="s">
        <v>424</v>
      </c>
      <c r="AA24" s="893"/>
      <c r="AB24" s="893"/>
      <c r="AC24" s="893"/>
      <c r="AD24" s="893"/>
      <c r="AE24" s="893"/>
      <c r="AF24" s="98"/>
      <c r="AG24" s="98"/>
      <c r="AH24" s="97"/>
      <c r="AI24" s="1107"/>
      <c r="AJ24" s="1107"/>
    </row>
    <row r="25" spans="1:36">
      <c r="B25" s="1031"/>
      <c r="C25" s="1071"/>
      <c r="D25" s="1072"/>
      <c r="E25" s="888"/>
      <c r="F25" s="1048"/>
      <c r="G25" s="1048"/>
      <c r="H25" s="889"/>
      <c r="I25" s="1043" t="s">
        <v>105</v>
      </c>
      <c r="J25" s="1044"/>
      <c r="K25" s="1045"/>
      <c r="L25" s="1036"/>
      <c r="M25" s="916" t="s">
        <v>110</v>
      </c>
      <c r="N25" s="917"/>
      <c r="O25" s="917"/>
      <c r="P25" s="917"/>
      <c r="Q25" s="917"/>
      <c r="R25" s="918"/>
      <c r="S25" s="916" t="s">
        <v>108</v>
      </c>
      <c r="T25" s="917"/>
      <c r="U25" s="918"/>
      <c r="V25" s="910"/>
      <c r="W25" s="911"/>
      <c r="X25" s="911"/>
      <c r="Y25" s="158" t="s">
        <v>105</v>
      </c>
      <c r="Z25" s="88" t="s">
        <v>425</v>
      </c>
      <c r="AA25" s="893"/>
      <c r="AB25" s="893"/>
      <c r="AC25" s="893"/>
      <c r="AD25" s="893"/>
      <c r="AE25" s="893"/>
      <c r="AF25" s="98"/>
      <c r="AG25" s="98"/>
      <c r="AH25" s="97"/>
      <c r="AI25" s="1107"/>
      <c r="AJ25" s="1107"/>
    </row>
    <row r="26" spans="1:36" ht="21.75" thickBot="1">
      <c r="B26" s="1017" t="s">
        <v>877</v>
      </c>
      <c r="C26" s="1017"/>
      <c r="D26" s="1017"/>
      <c r="Z26" s="88" t="s">
        <v>426</v>
      </c>
      <c r="AA26" s="893"/>
      <c r="AB26" s="893"/>
      <c r="AC26" s="893"/>
      <c r="AD26" s="893"/>
      <c r="AE26" s="893"/>
      <c r="AF26" s="98"/>
      <c r="AG26" s="98"/>
      <c r="AH26" s="97"/>
      <c r="AI26" s="1107"/>
      <c r="AJ26" s="1107"/>
    </row>
    <row r="27" spans="1:36">
      <c r="A27" s="89" t="s">
        <v>771</v>
      </c>
      <c r="B27" s="1009" t="s">
        <v>111</v>
      </c>
      <c r="C27" s="986"/>
      <c r="D27" s="986"/>
      <c r="E27" s="986"/>
      <c r="F27" s="986"/>
      <c r="G27" s="986"/>
      <c r="H27" s="986"/>
      <c r="I27" s="986"/>
      <c r="J27" s="986" t="s">
        <v>112</v>
      </c>
      <c r="K27" s="986"/>
      <c r="L27" s="986"/>
      <c r="M27" s="986"/>
      <c r="N27" s="986"/>
      <c r="O27" s="986"/>
      <c r="P27" s="986"/>
      <c r="Q27" s="986"/>
      <c r="R27" s="986"/>
      <c r="S27" s="986"/>
      <c r="T27" s="986"/>
      <c r="U27" s="986"/>
      <c r="V27" s="986"/>
      <c r="W27" s="986"/>
      <c r="X27" s="986"/>
      <c r="Y27" s="1019"/>
      <c r="Z27" s="88" t="s">
        <v>427</v>
      </c>
      <c r="AA27" s="893"/>
      <c r="AB27" s="893"/>
      <c r="AC27" s="893"/>
      <c r="AD27" s="893"/>
      <c r="AE27" s="893"/>
      <c r="AF27" s="98"/>
      <c r="AG27" s="98"/>
      <c r="AH27" s="97"/>
      <c r="AI27" s="1107"/>
      <c r="AJ27" s="1107"/>
    </row>
    <row r="28" spans="1:36" ht="21.75" thickBot="1">
      <c r="A28" s="89" t="s">
        <v>772</v>
      </c>
      <c r="B28" s="1016"/>
      <c r="C28" s="1014"/>
      <c r="D28" s="1014"/>
      <c r="E28" s="1014"/>
      <c r="F28" s="1014"/>
      <c r="G28" s="1014"/>
      <c r="H28" s="1014"/>
      <c r="I28" s="1014"/>
      <c r="J28" s="1013" t="s">
        <v>878</v>
      </c>
      <c r="K28" s="1014"/>
      <c r="L28" s="1014"/>
      <c r="M28" s="1014"/>
      <c r="N28" s="1015"/>
      <c r="O28" s="1013" t="s">
        <v>879</v>
      </c>
      <c r="P28" s="1014"/>
      <c r="Q28" s="1014"/>
      <c r="R28" s="1014"/>
      <c r="S28" s="1015"/>
      <c r="T28" s="1013" t="s">
        <v>880</v>
      </c>
      <c r="U28" s="1014"/>
      <c r="V28" s="1014"/>
      <c r="W28" s="1014"/>
      <c r="X28" s="1014"/>
      <c r="Y28" s="1018"/>
      <c r="AA28" s="893"/>
      <c r="AB28" s="893"/>
      <c r="AC28" s="893"/>
      <c r="AD28" s="893"/>
      <c r="AE28" s="893"/>
      <c r="AF28" s="98"/>
      <c r="AG28" s="98"/>
      <c r="AH28" s="97"/>
      <c r="AI28" s="1107"/>
      <c r="AJ28" s="1107"/>
    </row>
    <row r="29" spans="1:36">
      <c r="A29" s="89" t="s">
        <v>773</v>
      </c>
      <c r="B29" s="946" t="s">
        <v>113</v>
      </c>
      <c r="C29" s="1020" t="s">
        <v>408</v>
      </c>
      <c r="D29" s="1021"/>
      <c r="E29" s="1022"/>
      <c r="F29" s="1027" t="s">
        <v>114</v>
      </c>
      <c r="G29" s="1027"/>
      <c r="H29" s="1027"/>
      <c r="I29" s="1027"/>
      <c r="J29" s="962"/>
      <c r="K29" s="962"/>
      <c r="L29" s="962"/>
      <c r="M29" s="962"/>
      <c r="N29" s="962"/>
      <c r="O29" s="967"/>
      <c r="P29" s="968"/>
      <c r="Q29" s="968"/>
      <c r="R29" s="968"/>
      <c r="S29" s="969"/>
      <c r="T29" s="988">
        <f t="shared" ref="T29:T40" si="0">-O29+J29</f>
        <v>0</v>
      </c>
      <c r="U29" s="989"/>
      <c r="V29" s="989"/>
      <c r="W29" s="989"/>
      <c r="X29" s="989"/>
      <c r="Y29" s="990"/>
      <c r="AA29" s="893"/>
      <c r="AB29" s="893"/>
      <c r="AC29" s="893"/>
      <c r="AD29" s="893"/>
      <c r="AE29" s="893"/>
      <c r="AF29" s="98"/>
      <c r="AG29" s="98"/>
      <c r="AH29" s="97"/>
      <c r="AI29" s="1107"/>
      <c r="AJ29" s="1107"/>
    </row>
    <row r="30" spans="1:36">
      <c r="A30" s="89" t="s">
        <v>774</v>
      </c>
      <c r="B30" s="947"/>
      <c r="C30" s="1023"/>
      <c r="D30" s="1024"/>
      <c r="E30" s="1025"/>
      <c r="F30" s="1028" t="s">
        <v>115</v>
      </c>
      <c r="G30" s="1028"/>
      <c r="H30" s="1028"/>
      <c r="I30" s="1028"/>
      <c r="J30" s="961"/>
      <c r="K30" s="961"/>
      <c r="L30" s="961"/>
      <c r="M30" s="961"/>
      <c r="N30" s="961"/>
      <c r="O30" s="964"/>
      <c r="P30" s="965"/>
      <c r="Q30" s="965"/>
      <c r="R30" s="965"/>
      <c r="S30" s="966"/>
      <c r="T30" s="1010">
        <f t="shared" si="0"/>
        <v>0</v>
      </c>
      <c r="U30" s="1011"/>
      <c r="V30" s="1011"/>
      <c r="W30" s="1011"/>
      <c r="X30" s="1011"/>
      <c r="Y30" s="1012"/>
      <c r="AA30" s="893"/>
      <c r="AB30" s="893"/>
      <c r="AC30" s="893"/>
      <c r="AD30" s="893"/>
      <c r="AE30" s="893"/>
      <c r="AF30" s="98"/>
      <c r="AG30" s="98"/>
      <c r="AH30" s="99"/>
      <c r="AI30" s="1107"/>
      <c r="AJ30" s="1107"/>
    </row>
    <row r="31" spans="1:36">
      <c r="A31" s="89" t="s">
        <v>428</v>
      </c>
      <c r="B31" s="947"/>
      <c r="C31" s="1007" t="s">
        <v>409</v>
      </c>
      <c r="D31" s="1007"/>
      <c r="E31" s="1007"/>
      <c r="F31" s="1007"/>
      <c r="G31" s="1007"/>
      <c r="H31" s="1007"/>
      <c r="I31" s="1007"/>
      <c r="J31" s="961"/>
      <c r="K31" s="961"/>
      <c r="L31" s="961"/>
      <c r="M31" s="961"/>
      <c r="N31" s="961"/>
      <c r="O31" s="964"/>
      <c r="P31" s="965"/>
      <c r="Q31" s="965"/>
      <c r="R31" s="965"/>
      <c r="S31" s="966"/>
      <c r="T31" s="1010">
        <f t="shared" si="0"/>
        <v>0</v>
      </c>
      <c r="U31" s="1011"/>
      <c r="V31" s="1011"/>
      <c r="W31" s="1011"/>
      <c r="X31" s="1011"/>
      <c r="Y31" s="1012"/>
      <c r="AA31" s="893"/>
      <c r="AB31" s="893"/>
      <c r="AC31" s="893"/>
      <c r="AD31" s="893"/>
      <c r="AE31" s="893"/>
      <c r="AF31" s="98"/>
      <c r="AG31" s="98"/>
      <c r="AH31" s="99"/>
      <c r="AI31" s="1107"/>
      <c r="AJ31" s="1107"/>
    </row>
    <row r="32" spans="1:36">
      <c r="A32" s="89" t="s">
        <v>429</v>
      </c>
      <c r="B32" s="947"/>
      <c r="C32" s="1007" t="s">
        <v>410</v>
      </c>
      <c r="D32" s="1007"/>
      <c r="E32" s="1007"/>
      <c r="F32" s="1007"/>
      <c r="G32" s="1007"/>
      <c r="H32" s="1007"/>
      <c r="I32" s="1007"/>
      <c r="J32" s="961"/>
      <c r="K32" s="961"/>
      <c r="L32" s="961"/>
      <c r="M32" s="961"/>
      <c r="N32" s="961"/>
      <c r="O32" s="964"/>
      <c r="P32" s="965"/>
      <c r="Q32" s="965"/>
      <c r="R32" s="965"/>
      <c r="S32" s="966"/>
      <c r="T32" s="1010">
        <f t="shared" si="0"/>
        <v>0</v>
      </c>
      <c r="U32" s="1011"/>
      <c r="V32" s="1011"/>
      <c r="W32" s="1011"/>
      <c r="X32" s="1011"/>
      <c r="Y32" s="1012"/>
      <c r="AA32" s="893"/>
      <c r="AB32" s="893"/>
      <c r="AC32" s="893"/>
      <c r="AD32" s="893"/>
      <c r="AE32" s="893"/>
      <c r="AF32" s="98"/>
      <c r="AG32" s="98"/>
      <c r="AH32" s="99"/>
      <c r="AI32" s="1107"/>
      <c r="AJ32" s="1107"/>
    </row>
    <row r="33" spans="1:38" ht="21.75" thickBot="1">
      <c r="B33" s="948"/>
      <c r="C33" s="1008" t="s">
        <v>411</v>
      </c>
      <c r="D33" s="1008"/>
      <c r="E33" s="1008"/>
      <c r="F33" s="1008"/>
      <c r="G33" s="1008"/>
      <c r="H33" s="1008"/>
      <c r="I33" s="1008"/>
      <c r="J33" s="963"/>
      <c r="K33" s="963"/>
      <c r="L33" s="963"/>
      <c r="M33" s="963"/>
      <c r="N33" s="963"/>
      <c r="O33" s="970"/>
      <c r="P33" s="971"/>
      <c r="Q33" s="971"/>
      <c r="R33" s="971"/>
      <c r="S33" s="972"/>
      <c r="T33" s="979">
        <f t="shared" si="0"/>
        <v>0</v>
      </c>
      <c r="U33" s="980"/>
      <c r="V33" s="980"/>
      <c r="W33" s="980"/>
      <c r="X33" s="980"/>
      <c r="Y33" s="981"/>
      <c r="AA33" s="893"/>
      <c r="AB33" s="893"/>
      <c r="AC33" s="893"/>
      <c r="AD33" s="893"/>
      <c r="AE33" s="893"/>
      <c r="AF33" s="98"/>
      <c r="AG33" s="98"/>
      <c r="AH33" s="99"/>
      <c r="AI33" s="1107"/>
      <c r="AJ33" s="1107"/>
    </row>
    <row r="34" spans="1:38">
      <c r="B34" s="949" t="s">
        <v>116</v>
      </c>
      <c r="C34" s="1026" t="s">
        <v>408</v>
      </c>
      <c r="D34" s="1026"/>
      <c r="E34" s="1026"/>
      <c r="F34" s="1026"/>
      <c r="G34" s="1026"/>
      <c r="H34" s="1026"/>
      <c r="I34" s="1026"/>
      <c r="J34" s="962"/>
      <c r="K34" s="962"/>
      <c r="L34" s="962"/>
      <c r="M34" s="962"/>
      <c r="N34" s="962"/>
      <c r="O34" s="967"/>
      <c r="P34" s="968"/>
      <c r="Q34" s="968"/>
      <c r="R34" s="968"/>
      <c r="S34" s="969"/>
      <c r="T34" s="988">
        <f t="shared" si="0"/>
        <v>0</v>
      </c>
      <c r="U34" s="989"/>
      <c r="V34" s="989"/>
      <c r="W34" s="989"/>
      <c r="X34" s="989"/>
      <c r="Y34" s="990"/>
      <c r="AA34" s="940" t="s">
        <v>922</v>
      </c>
      <c r="AB34" s="940"/>
      <c r="AC34" s="940"/>
      <c r="AD34" s="940"/>
      <c r="AE34" s="940"/>
      <c r="AF34" s="940"/>
      <c r="AG34" s="940"/>
      <c r="AH34" s="940"/>
      <c r="AI34" s="940"/>
      <c r="AJ34" s="940"/>
    </row>
    <row r="35" spans="1:38">
      <c r="B35" s="950"/>
      <c r="C35" s="1007" t="s">
        <v>409</v>
      </c>
      <c r="D35" s="1007"/>
      <c r="E35" s="1007"/>
      <c r="F35" s="1007"/>
      <c r="G35" s="1007"/>
      <c r="H35" s="1007"/>
      <c r="I35" s="1007"/>
      <c r="J35" s="961"/>
      <c r="K35" s="961"/>
      <c r="L35" s="961"/>
      <c r="M35" s="961"/>
      <c r="N35" s="961"/>
      <c r="O35" s="964"/>
      <c r="P35" s="965"/>
      <c r="Q35" s="965"/>
      <c r="R35" s="965"/>
      <c r="S35" s="966"/>
      <c r="T35" s="1010">
        <f t="shared" si="0"/>
        <v>0</v>
      </c>
      <c r="U35" s="1011"/>
      <c r="V35" s="1011"/>
      <c r="W35" s="1011"/>
      <c r="X35" s="1011"/>
      <c r="Y35" s="1012"/>
      <c r="AA35" s="1108" t="s">
        <v>117</v>
      </c>
      <c r="AB35" s="1109"/>
      <c r="AC35" s="1108" t="s">
        <v>118</v>
      </c>
      <c r="AD35" s="1109"/>
      <c r="AE35" s="908" t="s">
        <v>119</v>
      </c>
      <c r="AF35" s="908"/>
      <c r="AG35" s="908"/>
      <c r="AH35" s="908"/>
      <c r="AI35" s="909" t="s">
        <v>770</v>
      </c>
      <c r="AJ35" s="1114" t="s">
        <v>120</v>
      </c>
      <c r="AK35" s="240"/>
      <c r="AL35" s="325"/>
    </row>
    <row r="36" spans="1:38">
      <c r="B36" s="950"/>
      <c r="C36" s="1007" t="s">
        <v>410</v>
      </c>
      <c r="D36" s="1007"/>
      <c r="E36" s="1007"/>
      <c r="F36" s="1007"/>
      <c r="G36" s="1007"/>
      <c r="H36" s="1007"/>
      <c r="I36" s="1007"/>
      <c r="J36" s="961"/>
      <c r="K36" s="961"/>
      <c r="L36" s="961"/>
      <c r="M36" s="961"/>
      <c r="N36" s="961"/>
      <c r="O36" s="964"/>
      <c r="P36" s="965"/>
      <c r="Q36" s="965"/>
      <c r="R36" s="965"/>
      <c r="S36" s="966"/>
      <c r="T36" s="1010">
        <f t="shared" si="0"/>
        <v>0</v>
      </c>
      <c r="U36" s="1011"/>
      <c r="V36" s="1011"/>
      <c r="W36" s="1011"/>
      <c r="X36" s="1011"/>
      <c r="Y36" s="1012"/>
      <c r="AA36" s="1110"/>
      <c r="AB36" s="1111"/>
      <c r="AC36" s="1112"/>
      <c r="AD36" s="1113"/>
      <c r="AE36" s="908"/>
      <c r="AF36" s="908"/>
      <c r="AG36" s="908"/>
      <c r="AH36" s="908"/>
      <c r="AI36" s="909"/>
      <c r="AJ36" s="1115"/>
      <c r="AK36" s="240"/>
      <c r="AL36" s="325"/>
    </row>
    <row r="37" spans="1:38">
      <c r="B37" s="950"/>
      <c r="C37" s="1007" t="s">
        <v>411</v>
      </c>
      <c r="D37" s="1007"/>
      <c r="E37" s="1007"/>
      <c r="F37" s="1007"/>
      <c r="G37" s="1007"/>
      <c r="H37" s="1007"/>
      <c r="I37" s="1007"/>
      <c r="J37" s="961"/>
      <c r="K37" s="961"/>
      <c r="L37" s="961"/>
      <c r="M37" s="961"/>
      <c r="N37" s="961"/>
      <c r="O37" s="964"/>
      <c r="P37" s="965"/>
      <c r="Q37" s="965"/>
      <c r="R37" s="965"/>
      <c r="S37" s="966"/>
      <c r="T37" s="1010">
        <f t="shared" si="0"/>
        <v>0</v>
      </c>
      <c r="U37" s="1011"/>
      <c r="V37" s="1011"/>
      <c r="W37" s="1011"/>
      <c r="X37" s="1011"/>
      <c r="Y37" s="1012"/>
      <c r="AA37" s="892" t="s">
        <v>121</v>
      </c>
      <c r="AB37" s="892"/>
      <c r="AC37" s="893"/>
      <c r="AD37" s="893"/>
      <c r="AE37" s="893"/>
      <c r="AF37" s="893"/>
      <c r="AG37" s="893"/>
      <c r="AH37" s="893"/>
      <c r="AI37" s="894"/>
      <c r="AJ37" s="322"/>
      <c r="AK37" s="240"/>
      <c r="AL37" s="325"/>
    </row>
    <row r="38" spans="1:38" ht="21.75" thickBot="1">
      <c r="B38" s="951"/>
      <c r="C38" s="1008" t="s">
        <v>412</v>
      </c>
      <c r="D38" s="1008"/>
      <c r="E38" s="1008"/>
      <c r="F38" s="1008"/>
      <c r="G38" s="1008"/>
      <c r="H38" s="1008"/>
      <c r="I38" s="1008"/>
      <c r="J38" s="963"/>
      <c r="K38" s="963"/>
      <c r="L38" s="963"/>
      <c r="M38" s="963"/>
      <c r="N38" s="963"/>
      <c r="O38" s="970"/>
      <c r="P38" s="971"/>
      <c r="Q38" s="971"/>
      <c r="R38" s="971"/>
      <c r="S38" s="972"/>
      <c r="T38" s="979">
        <f t="shared" si="0"/>
        <v>0</v>
      </c>
      <c r="U38" s="980"/>
      <c r="V38" s="980"/>
      <c r="W38" s="980"/>
      <c r="X38" s="980"/>
      <c r="Y38" s="981"/>
      <c r="AA38" s="892"/>
      <c r="AB38" s="892"/>
      <c r="AC38" s="893"/>
      <c r="AD38" s="893"/>
      <c r="AE38" s="893"/>
      <c r="AF38" s="893"/>
      <c r="AG38" s="893"/>
      <c r="AH38" s="893"/>
      <c r="AI38" s="895"/>
      <c r="AJ38" s="322"/>
      <c r="AK38" s="240"/>
      <c r="AL38" s="325"/>
    </row>
    <row r="39" spans="1:38">
      <c r="B39" s="1009" t="s">
        <v>122</v>
      </c>
      <c r="C39" s="986"/>
      <c r="D39" s="986"/>
      <c r="E39" s="986"/>
      <c r="F39" s="985" t="s">
        <v>123</v>
      </c>
      <c r="G39" s="986"/>
      <c r="H39" s="986"/>
      <c r="I39" s="987"/>
      <c r="J39" s="962">
        <v>0</v>
      </c>
      <c r="K39" s="962"/>
      <c r="L39" s="962"/>
      <c r="M39" s="962"/>
      <c r="N39" s="962"/>
      <c r="O39" s="967"/>
      <c r="P39" s="968"/>
      <c r="Q39" s="968"/>
      <c r="R39" s="968"/>
      <c r="S39" s="969"/>
      <c r="T39" s="988">
        <f t="shared" si="0"/>
        <v>0</v>
      </c>
      <c r="U39" s="989"/>
      <c r="V39" s="989"/>
      <c r="W39" s="989"/>
      <c r="X39" s="989"/>
      <c r="Y39" s="990"/>
      <c r="AA39" s="892"/>
      <c r="AB39" s="892"/>
      <c r="AC39" s="893"/>
      <c r="AD39" s="893"/>
      <c r="AE39" s="893"/>
      <c r="AF39" s="893"/>
      <c r="AG39" s="893"/>
      <c r="AH39" s="893"/>
      <c r="AI39" s="895"/>
      <c r="AJ39" s="322"/>
      <c r="AK39" s="240"/>
      <c r="AL39" s="325"/>
    </row>
    <row r="40" spans="1:38" ht="21.75" thickBot="1">
      <c r="B40" s="1005"/>
      <c r="C40" s="983"/>
      <c r="D40" s="983"/>
      <c r="E40" s="983"/>
      <c r="F40" s="982" t="s">
        <v>124</v>
      </c>
      <c r="G40" s="983"/>
      <c r="H40" s="983"/>
      <c r="I40" s="984"/>
      <c r="J40" s="963">
        <v>0</v>
      </c>
      <c r="K40" s="963"/>
      <c r="L40" s="963"/>
      <c r="M40" s="963"/>
      <c r="N40" s="963"/>
      <c r="O40" s="970"/>
      <c r="P40" s="971"/>
      <c r="Q40" s="971"/>
      <c r="R40" s="971"/>
      <c r="S40" s="972"/>
      <c r="T40" s="979">
        <f t="shared" si="0"/>
        <v>0</v>
      </c>
      <c r="U40" s="980"/>
      <c r="V40" s="980"/>
      <c r="W40" s="980"/>
      <c r="X40" s="980"/>
      <c r="Y40" s="981"/>
      <c r="AA40" s="892"/>
      <c r="AB40" s="892"/>
      <c r="AC40" s="893"/>
      <c r="AD40" s="893"/>
      <c r="AE40" s="893"/>
      <c r="AF40" s="893"/>
      <c r="AG40" s="893"/>
      <c r="AH40" s="893"/>
      <c r="AI40" s="895"/>
      <c r="AJ40" s="322"/>
      <c r="AK40" s="240"/>
      <c r="AL40" s="325"/>
    </row>
    <row r="41" spans="1:38" ht="21.75" thickBot="1">
      <c r="B41" s="977" t="s">
        <v>125</v>
      </c>
      <c r="C41" s="978"/>
      <c r="D41" s="978"/>
      <c r="E41" s="978"/>
      <c r="F41" s="978"/>
      <c r="G41" s="978"/>
      <c r="H41" s="978"/>
      <c r="I41" s="978"/>
      <c r="J41" s="973">
        <f>SUM(J29:M40)</f>
        <v>0</v>
      </c>
      <c r="K41" s="973"/>
      <c r="L41" s="973"/>
      <c r="M41" s="973"/>
      <c r="N41" s="973"/>
      <c r="O41" s="974">
        <f>SUM(O29:S40)</f>
        <v>0</v>
      </c>
      <c r="P41" s="975"/>
      <c r="Q41" s="975"/>
      <c r="R41" s="975"/>
      <c r="S41" s="976"/>
      <c r="T41" s="974">
        <f>-O41+J41</f>
        <v>0</v>
      </c>
      <c r="U41" s="975"/>
      <c r="V41" s="975"/>
      <c r="W41" s="975"/>
      <c r="X41" s="975"/>
      <c r="Y41" s="991"/>
      <c r="AA41" s="892"/>
      <c r="AB41" s="892"/>
      <c r="AC41" s="893"/>
      <c r="AD41" s="893"/>
      <c r="AE41" s="893"/>
      <c r="AF41" s="893"/>
      <c r="AG41" s="893"/>
      <c r="AH41" s="893"/>
      <c r="AI41" s="895"/>
      <c r="AJ41" s="322"/>
      <c r="AK41" s="240"/>
      <c r="AL41" s="325"/>
    </row>
    <row r="42" spans="1:38" ht="21.75" thickTop="1">
      <c r="A42" s="89" t="s">
        <v>417</v>
      </c>
      <c r="B42" s="1003" t="s">
        <v>126</v>
      </c>
      <c r="C42" s="956"/>
      <c r="D42" s="956"/>
      <c r="E42" s="956"/>
      <c r="F42" s="956"/>
      <c r="G42" s="956"/>
      <c r="H42" s="956"/>
      <c r="I42" s="956"/>
      <c r="J42" s="956"/>
      <c r="K42" s="956"/>
      <c r="L42" s="956"/>
      <c r="M42" s="956"/>
      <c r="N42" s="956"/>
      <c r="O42" s="956"/>
      <c r="P42" s="956"/>
      <c r="Q42" s="956"/>
      <c r="R42" s="956"/>
      <c r="S42" s="956"/>
      <c r="T42" s="999">
        <f>IF(SUM(J29:N38,O29:S39)=0,0,ROUNDDOWN(1-SUM(O29:S39)/SUM(J29:N38),2)*100)</f>
        <v>0</v>
      </c>
      <c r="U42" s="1000"/>
      <c r="V42" s="1000"/>
      <c r="W42" s="1000"/>
      <c r="X42" s="935" t="s">
        <v>421</v>
      </c>
      <c r="Y42" s="1006"/>
      <c r="AA42" s="892"/>
      <c r="AB42" s="892"/>
      <c r="AC42" s="893"/>
      <c r="AD42" s="893"/>
      <c r="AE42" s="893"/>
      <c r="AF42" s="893"/>
      <c r="AG42" s="893"/>
      <c r="AH42" s="893"/>
      <c r="AI42" s="895"/>
      <c r="AJ42" s="322"/>
      <c r="AK42" s="240"/>
      <c r="AL42" s="325"/>
    </row>
    <row r="43" spans="1:38">
      <c r="A43" s="89" t="s">
        <v>418</v>
      </c>
      <c r="B43" s="1004" t="s">
        <v>127</v>
      </c>
      <c r="C43" s="875"/>
      <c r="D43" s="875"/>
      <c r="E43" s="875"/>
      <c r="F43" s="875"/>
      <c r="G43" s="875"/>
      <c r="H43" s="875"/>
      <c r="I43" s="875"/>
      <c r="J43" s="875"/>
      <c r="K43" s="875"/>
      <c r="L43" s="875"/>
      <c r="M43" s="875"/>
      <c r="N43" s="875"/>
      <c r="O43" s="875"/>
      <c r="P43" s="875"/>
      <c r="Q43" s="875"/>
      <c r="R43" s="875"/>
      <c r="S43" s="875"/>
      <c r="T43" s="997">
        <f>IF(SUM(J29:N38,O29:S40)=0,0,ROUNDDOWN(1-SUM(O29:S40)/SUM(J29:N38),2)*100)</f>
        <v>0</v>
      </c>
      <c r="U43" s="998"/>
      <c r="V43" s="998"/>
      <c r="W43" s="998"/>
      <c r="X43" s="1001" t="s">
        <v>421</v>
      </c>
      <c r="Y43" s="1002"/>
      <c r="AA43" s="892"/>
      <c r="AB43" s="892"/>
      <c r="AC43" s="893"/>
      <c r="AD43" s="893"/>
      <c r="AE43" s="893"/>
      <c r="AF43" s="893"/>
      <c r="AG43" s="893"/>
      <c r="AH43" s="893"/>
      <c r="AI43" s="895"/>
      <c r="AJ43" s="322"/>
      <c r="AK43" s="240"/>
      <c r="AL43" s="325"/>
    </row>
    <row r="44" spans="1:38">
      <c r="A44" s="89" t="s">
        <v>419</v>
      </c>
      <c r="B44" s="1004" t="s">
        <v>128</v>
      </c>
      <c r="C44" s="875"/>
      <c r="D44" s="875"/>
      <c r="E44" s="875"/>
      <c r="F44" s="875"/>
      <c r="G44" s="875"/>
      <c r="H44" s="875"/>
      <c r="I44" s="875"/>
      <c r="J44" s="875"/>
      <c r="K44" s="875"/>
      <c r="L44" s="875"/>
      <c r="M44" s="875"/>
      <c r="N44" s="875"/>
      <c r="O44" s="875"/>
      <c r="P44" s="875"/>
      <c r="Q44" s="875"/>
      <c r="R44" s="875"/>
      <c r="S44" s="875"/>
      <c r="T44" s="995">
        <f>IFERROR(O40/J41*100,0)*-1</f>
        <v>0</v>
      </c>
      <c r="U44" s="996"/>
      <c r="V44" s="996"/>
      <c r="W44" s="996"/>
      <c r="X44" s="1001" t="s">
        <v>421</v>
      </c>
      <c r="Y44" s="1002"/>
      <c r="AA44" s="892"/>
      <c r="AB44" s="892"/>
      <c r="AC44" s="893"/>
      <c r="AD44" s="893"/>
      <c r="AE44" s="893"/>
      <c r="AF44" s="893"/>
      <c r="AG44" s="893"/>
      <c r="AH44" s="893"/>
      <c r="AI44" s="895"/>
      <c r="AJ44" s="322"/>
      <c r="AK44" s="240"/>
      <c r="AL44" s="325"/>
    </row>
    <row r="45" spans="1:38" ht="21.75" thickBot="1">
      <c r="A45" s="89" t="s">
        <v>420</v>
      </c>
      <c r="B45" s="1005" t="s">
        <v>129</v>
      </c>
      <c r="C45" s="983"/>
      <c r="D45" s="983"/>
      <c r="E45" s="983"/>
      <c r="F45" s="983"/>
      <c r="G45" s="983"/>
      <c r="H45" s="983"/>
      <c r="I45" s="983"/>
      <c r="J45" s="983"/>
      <c r="K45" s="983"/>
      <c r="L45" s="983"/>
      <c r="M45" s="983"/>
      <c r="N45" s="983"/>
      <c r="O45" s="983"/>
      <c r="P45" s="983"/>
      <c r="Q45" s="983"/>
      <c r="R45" s="983"/>
      <c r="S45" s="983"/>
      <c r="T45" s="992"/>
      <c r="U45" s="993"/>
      <c r="V45" s="993"/>
      <c r="W45" s="993"/>
      <c r="X45" s="993"/>
      <c r="Y45" s="994"/>
      <c r="AA45" s="892"/>
      <c r="AB45" s="892"/>
      <c r="AC45" s="893"/>
      <c r="AD45" s="893"/>
      <c r="AE45" s="893"/>
      <c r="AF45" s="893"/>
      <c r="AG45" s="893"/>
      <c r="AH45" s="893"/>
      <c r="AI45" s="895"/>
      <c r="AJ45" s="322"/>
      <c r="AK45" s="240"/>
      <c r="AL45" s="325"/>
    </row>
    <row r="46" spans="1:38">
      <c r="B46" s="484" t="s">
        <v>918</v>
      </c>
      <c r="C46" s="83"/>
      <c r="D46" s="83"/>
      <c r="E46" s="474"/>
      <c r="F46" s="474"/>
      <c r="G46" s="474"/>
      <c r="H46" s="474"/>
      <c r="I46" s="474"/>
      <c r="AA46" s="892"/>
      <c r="AB46" s="892"/>
      <c r="AC46" s="893"/>
      <c r="AD46" s="893"/>
      <c r="AE46" s="893"/>
      <c r="AF46" s="893"/>
      <c r="AG46" s="893"/>
      <c r="AH46" s="893"/>
      <c r="AI46" s="895"/>
      <c r="AJ46" s="322"/>
      <c r="AK46" s="240"/>
      <c r="AL46" s="325"/>
    </row>
    <row r="47" spans="1:38">
      <c r="B47" s="945" t="s">
        <v>416</v>
      </c>
      <c r="C47" s="945"/>
      <c r="D47" s="945"/>
      <c r="E47" s="945"/>
      <c r="F47" s="945"/>
      <c r="G47" s="945"/>
      <c r="H47" s="945"/>
      <c r="I47" s="945"/>
      <c r="J47" s="841" t="s">
        <v>621</v>
      </c>
      <c r="K47" s="841"/>
      <c r="L47" s="841"/>
      <c r="M47" s="841"/>
      <c r="N47" s="841"/>
      <c r="O47" s="840" t="s">
        <v>622</v>
      </c>
      <c r="P47" s="841"/>
      <c r="Q47" s="841"/>
      <c r="R47" s="841"/>
      <c r="S47" s="841"/>
      <c r="AA47" s="892"/>
      <c r="AB47" s="892"/>
      <c r="AC47" s="893"/>
      <c r="AD47" s="893"/>
      <c r="AE47" s="893"/>
      <c r="AF47" s="893"/>
      <c r="AG47" s="893"/>
      <c r="AH47" s="893"/>
      <c r="AI47" s="895"/>
      <c r="AJ47" s="322"/>
      <c r="AK47" s="240"/>
      <c r="AL47" s="325"/>
    </row>
    <row r="48" spans="1:38">
      <c r="B48" s="842" t="s">
        <v>532</v>
      </c>
      <c r="C48" s="842"/>
      <c r="D48" s="842"/>
      <c r="E48" s="842"/>
      <c r="F48" s="842"/>
      <c r="G48" s="842"/>
      <c r="H48" s="842"/>
      <c r="I48" s="842"/>
      <c r="J48" s="834">
        <f ca="1">OFFSET('7.補助対象経費総括表（まとめ）'!$D$1,MATCH(B48,'7.補助対象経費総括表（まとめ）'!B:B,0)+3,0)</f>
        <v>0</v>
      </c>
      <c r="K48" s="835"/>
      <c r="L48" s="835"/>
      <c r="M48" s="835"/>
      <c r="N48" s="836"/>
      <c r="O48" s="834">
        <f ca="1">OFFSET('7.補助対象経費総括表（まとめ）'!$F$1,MATCH(B48,'7.補助対象経費総括表（まとめ）'!B:B,0)+3,0)</f>
        <v>0</v>
      </c>
      <c r="P48" s="835"/>
      <c r="Q48" s="835"/>
      <c r="R48" s="835"/>
      <c r="S48" s="836"/>
      <c r="U48" s="233"/>
      <c r="V48" s="233"/>
      <c r="Z48" s="91" t="s">
        <v>430</v>
      </c>
      <c r="AA48" s="892"/>
      <c r="AB48" s="892"/>
      <c r="AC48" s="893"/>
      <c r="AD48" s="893"/>
      <c r="AE48" s="893"/>
      <c r="AF48" s="893"/>
      <c r="AG48" s="893"/>
      <c r="AH48" s="893"/>
      <c r="AI48" s="896"/>
      <c r="AJ48" s="322"/>
      <c r="AK48" s="240"/>
      <c r="AL48" s="325"/>
    </row>
    <row r="49" spans="1:38">
      <c r="B49" s="842"/>
      <c r="C49" s="842"/>
      <c r="D49" s="842"/>
      <c r="E49" s="842"/>
      <c r="F49" s="842"/>
      <c r="G49" s="842"/>
      <c r="H49" s="842"/>
      <c r="I49" s="842"/>
      <c r="J49" s="837"/>
      <c r="K49" s="838"/>
      <c r="L49" s="838"/>
      <c r="M49" s="838"/>
      <c r="N49" s="839"/>
      <c r="O49" s="837"/>
      <c r="P49" s="838"/>
      <c r="Q49" s="838"/>
      <c r="R49" s="838"/>
      <c r="S49" s="839"/>
      <c r="U49" s="233"/>
      <c r="V49" s="233"/>
      <c r="Z49" s="91" t="s">
        <v>431</v>
      </c>
      <c r="AA49" s="543" t="s">
        <v>437</v>
      </c>
      <c r="AB49" s="98"/>
      <c r="AC49" s="893"/>
      <c r="AD49" s="893"/>
      <c r="AE49" s="893"/>
      <c r="AF49" s="893"/>
      <c r="AG49" s="893"/>
      <c r="AH49" s="893"/>
      <c r="AI49" s="544"/>
      <c r="AJ49" s="322"/>
      <c r="AK49" s="240"/>
      <c r="AL49" s="325"/>
    </row>
    <row r="50" spans="1:38">
      <c r="B50" s="842" t="s">
        <v>533</v>
      </c>
      <c r="C50" s="842"/>
      <c r="D50" s="842"/>
      <c r="E50" s="842"/>
      <c r="F50" s="842"/>
      <c r="G50" s="842"/>
      <c r="H50" s="842"/>
      <c r="I50" s="842"/>
      <c r="J50" s="834">
        <f ca="1">OFFSET('7.補助対象経費総括表（まとめ）'!$D$1,MATCH(B50,'7.補助対象経費総括表（まとめ）'!B:B,0)+3,0)</f>
        <v>0</v>
      </c>
      <c r="K50" s="835"/>
      <c r="L50" s="835"/>
      <c r="M50" s="835"/>
      <c r="N50" s="836"/>
      <c r="O50" s="834">
        <f ca="1">OFFSET('7.補助対象経費総括表（まとめ）'!$F$1,MATCH(B50,'7.補助対象経費総括表（まとめ）'!B:B,0)+3,0)</f>
        <v>0</v>
      </c>
      <c r="P50" s="835"/>
      <c r="Q50" s="835"/>
      <c r="R50" s="835"/>
      <c r="S50" s="836"/>
      <c r="U50" s="233"/>
      <c r="V50" s="233"/>
      <c r="Z50" s="91" t="s">
        <v>432</v>
      </c>
      <c r="AA50" s="543"/>
      <c r="AB50" s="98"/>
      <c r="AC50" s="893"/>
      <c r="AD50" s="893"/>
      <c r="AE50" s="893"/>
      <c r="AF50" s="893"/>
      <c r="AG50" s="893"/>
      <c r="AH50" s="893"/>
      <c r="AI50" s="544"/>
      <c r="AJ50" s="322"/>
      <c r="AK50" s="240"/>
      <c r="AL50" s="325"/>
    </row>
    <row r="51" spans="1:38">
      <c r="B51" s="842"/>
      <c r="C51" s="842"/>
      <c r="D51" s="842"/>
      <c r="E51" s="842"/>
      <c r="F51" s="842"/>
      <c r="G51" s="842"/>
      <c r="H51" s="842"/>
      <c r="I51" s="842"/>
      <c r="J51" s="837"/>
      <c r="K51" s="838"/>
      <c r="L51" s="838"/>
      <c r="M51" s="838"/>
      <c r="N51" s="839"/>
      <c r="O51" s="837"/>
      <c r="P51" s="838"/>
      <c r="Q51" s="838"/>
      <c r="R51" s="838"/>
      <c r="S51" s="839"/>
      <c r="U51" s="233"/>
      <c r="V51" s="233"/>
      <c r="Z51" s="91" t="s">
        <v>433</v>
      </c>
      <c r="AA51" s="543"/>
      <c r="AB51" s="98"/>
      <c r="AC51" s="893"/>
      <c r="AD51" s="893"/>
      <c r="AE51" s="893"/>
      <c r="AF51" s="893"/>
      <c r="AG51" s="893"/>
      <c r="AH51" s="893"/>
      <c r="AI51" s="544"/>
      <c r="AJ51" s="322"/>
      <c r="AK51" s="240"/>
      <c r="AL51" s="325"/>
    </row>
    <row r="52" spans="1:38">
      <c r="B52" s="842" t="s">
        <v>534</v>
      </c>
      <c r="C52" s="842"/>
      <c r="D52" s="842"/>
      <c r="E52" s="842"/>
      <c r="F52" s="842"/>
      <c r="G52" s="842"/>
      <c r="H52" s="842"/>
      <c r="I52" s="842"/>
      <c r="J52" s="834">
        <f ca="1">OFFSET('7.補助対象経費総括表（まとめ）'!$D$1,MATCH(B52,'7.補助対象経費総括表（まとめ）'!B:B,0)+3,0)</f>
        <v>0</v>
      </c>
      <c r="K52" s="835"/>
      <c r="L52" s="835"/>
      <c r="M52" s="835"/>
      <c r="N52" s="836"/>
      <c r="O52" s="834">
        <f ca="1">OFFSET('7.補助対象経費総括表（まとめ）'!$F$1,MATCH(B52,'7.補助対象経費総括表（まとめ）'!B:B,0)+3,0)</f>
        <v>0</v>
      </c>
      <c r="P52" s="835"/>
      <c r="Q52" s="835"/>
      <c r="R52" s="835"/>
      <c r="S52" s="836"/>
      <c r="U52" s="233"/>
      <c r="V52" s="233"/>
      <c r="Z52" s="91" t="s">
        <v>434</v>
      </c>
      <c r="AA52" s="543"/>
      <c r="AB52" s="98"/>
      <c r="AC52" s="893"/>
      <c r="AD52" s="893"/>
      <c r="AE52" s="893"/>
      <c r="AF52" s="893"/>
      <c r="AG52" s="893"/>
      <c r="AH52" s="893"/>
      <c r="AI52" s="544"/>
      <c r="AJ52" s="322"/>
      <c r="AK52" s="240"/>
      <c r="AL52" s="325"/>
    </row>
    <row r="53" spans="1:38">
      <c r="B53" s="842"/>
      <c r="C53" s="842"/>
      <c r="D53" s="842"/>
      <c r="E53" s="842"/>
      <c r="F53" s="842"/>
      <c r="G53" s="842"/>
      <c r="H53" s="842"/>
      <c r="I53" s="842"/>
      <c r="J53" s="837"/>
      <c r="K53" s="838"/>
      <c r="L53" s="838"/>
      <c r="M53" s="838"/>
      <c r="N53" s="839"/>
      <c r="O53" s="837"/>
      <c r="P53" s="838"/>
      <c r="Q53" s="838"/>
      <c r="R53" s="838"/>
      <c r="S53" s="839"/>
      <c r="U53" s="227"/>
      <c r="V53" s="227"/>
      <c r="Z53" s="91" t="s">
        <v>435</v>
      </c>
      <c r="AA53" s="543"/>
      <c r="AB53" s="98"/>
      <c r="AC53" s="893"/>
      <c r="AD53" s="893"/>
      <c r="AE53" s="893"/>
      <c r="AF53" s="893"/>
      <c r="AG53" s="893"/>
      <c r="AH53" s="893"/>
      <c r="AI53" s="544"/>
      <c r="AJ53" s="322"/>
      <c r="AK53" s="240"/>
      <c r="AL53" s="325"/>
    </row>
    <row r="54" spans="1:38">
      <c r="B54" s="842" t="s">
        <v>535</v>
      </c>
      <c r="C54" s="842"/>
      <c r="D54" s="842"/>
      <c r="E54" s="842"/>
      <c r="F54" s="842"/>
      <c r="G54" s="842"/>
      <c r="H54" s="842"/>
      <c r="I54" s="842"/>
      <c r="J54" s="834">
        <f ca="1">OFFSET('7.補助対象経費総括表（まとめ）'!$D$1,MATCH(B54,'7.補助対象経費総括表（まとめ）'!B:B,0)+3,0)</f>
        <v>0</v>
      </c>
      <c r="K54" s="835"/>
      <c r="L54" s="835"/>
      <c r="M54" s="835"/>
      <c r="N54" s="836"/>
      <c r="O54" s="834">
        <f ca="1">OFFSET('7.補助対象経費総括表（まとめ）'!$F$1,MATCH(B54,'7.補助対象経費総括表（まとめ）'!B:B,0)+3,0)</f>
        <v>0</v>
      </c>
      <c r="P54" s="835"/>
      <c r="Q54" s="835"/>
      <c r="R54" s="835"/>
      <c r="S54" s="836"/>
      <c r="Z54" s="91" t="s">
        <v>436</v>
      </c>
      <c r="AA54" s="543"/>
      <c r="AB54" s="98"/>
      <c r="AC54" s="893"/>
      <c r="AD54" s="893"/>
      <c r="AE54" s="893"/>
      <c r="AF54" s="893"/>
      <c r="AG54" s="893"/>
      <c r="AH54" s="893"/>
      <c r="AI54" s="544"/>
      <c r="AJ54" s="322"/>
      <c r="AK54" s="240"/>
      <c r="AL54" s="325"/>
    </row>
    <row r="55" spans="1:38">
      <c r="B55" s="842"/>
      <c r="C55" s="842"/>
      <c r="D55" s="842"/>
      <c r="E55" s="842"/>
      <c r="F55" s="842"/>
      <c r="G55" s="842"/>
      <c r="H55" s="842"/>
      <c r="I55" s="842"/>
      <c r="J55" s="837"/>
      <c r="K55" s="838"/>
      <c r="L55" s="838"/>
      <c r="M55" s="838"/>
      <c r="N55" s="839"/>
      <c r="O55" s="837"/>
      <c r="P55" s="838"/>
      <c r="Q55" s="838"/>
      <c r="R55" s="838"/>
      <c r="S55" s="839"/>
      <c r="Z55" s="91" t="s">
        <v>427</v>
      </c>
      <c r="AA55" s="543"/>
      <c r="AB55" s="98"/>
      <c r="AC55" s="893"/>
      <c r="AD55" s="893"/>
      <c r="AE55" s="893"/>
      <c r="AF55" s="893"/>
      <c r="AG55" s="893"/>
      <c r="AH55" s="893"/>
      <c r="AI55" s="544"/>
      <c r="AJ55" s="321"/>
      <c r="AK55" s="240"/>
      <c r="AL55" s="325"/>
    </row>
    <row r="56" spans="1:38" s="295" customFormat="1">
      <c r="A56" s="89"/>
      <c r="B56" s="842" t="s">
        <v>681</v>
      </c>
      <c r="C56" s="842"/>
      <c r="D56" s="842"/>
      <c r="E56" s="842"/>
      <c r="F56" s="842"/>
      <c r="G56" s="842"/>
      <c r="H56" s="842"/>
      <c r="I56" s="842"/>
      <c r="J56" s="834">
        <f ca="1">OFFSET('7.補助対象経費総括表（まとめ）'!$D$1,MATCH(B56,'7.補助対象経費総括表（まとめ）'!B:B,0)+3,0)</f>
        <v>0</v>
      </c>
      <c r="K56" s="835"/>
      <c r="L56" s="835"/>
      <c r="M56" s="835"/>
      <c r="N56" s="836"/>
      <c r="O56" s="834">
        <f ca="1">OFFSET('7.補助対象経費総括表（まとめ）'!$F$1,MATCH(B56,'7.補助対象経費総括表（まとめ）'!B:B,0)+3,0)</f>
        <v>0</v>
      </c>
      <c r="P56" s="835"/>
      <c r="Q56" s="835"/>
      <c r="R56" s="835"/>
      <c r="S56" s="836"/>
      <c r="Z56" s="91" t="s">
        <v>436</v>
      </c>
      <c r="AA56" s="543"/>
      <c r="AB56" s="98"/>
      <c r="AC56" s="893"/>
      <c r="AD56" s="893"/>
      <c r="AE56" s="893"/>
      <c r="AF56" s="893"/>
      <c r="AG56" s="893"/>
      <c r="AH56" s="893"/>
      <c r="AI56" s="544"/>
      <c r="AJ56" s="321"/>
      <c r="AK56" s="240"/>
      <c r="AL56" s="325"/>
    </row>
    <row r="57" spans="1:38" s="295" customFormat="1" ht="21.75" thickBot="1">
      <c r="A57" s="89"/>
      <c r="B57" s="843"/>
      <c r="C57" s="843"/>
      <c r="D57" s="843"/>
      <c r="E57" s="843"/>
      <c r="F57" s="843"/>
      <c r="G57" s="843"/>
      <c r="H57" s="843"/>
      <c r="I57" s="843"/>
      <c r="J57" s="844"/>
      <c r="K57" s="845"/>
      <c r="L57" s="845"/>
      <c r="M57" s="845"/>
      <c r="N57" s="846"/>
      <c r="O57" s="844"/>
      <c r="P57" s="845"/>
      <c r="Q57" s="845"/>
      <c r="R57" s="845"/>
      <c r="S57" s="846"/>
      <c r="Z57" s="91" t="s">
        <v>427</v>
      </c>
      <c r="AA57" s="543"/>
      <c r="AB57" s="98"/>
      <c r="AC57" s="893"/>
      <c r="AD57" s="893"/>
      <c r="AE57" s="893"/>
      <c r="AF57" s="893"/>
      <c r="AG57" s="893"/>
      <c r="AH57" s="893"/>
      <c r="AI57" s="544"/>
      <c r="AJ57" s="321"/>
      <c r="AK57" s="240"/>
      <c r="AL57" s="325"/>
    </row>
    <row r="58" spans="1:38" ht="21.75" thickTop="1">
      <c r="B58" s="850" t="s">
        <v>130</v>
      </c>
      <c r="C58" s="851"/>
      <c r="D58" s="851"/>
      <c r="E58" s="851"/>
      <c r="F58" s="851"/>
      <c r="G58" s="851"/>
      <c r="H58" s="851"/>
      <c r="I58" s="852"/>
      <c r="J58" s="847">
        <f ca="1">SUM(J48:N57)</f>
        <v>0</v>
      </c>
      <c r="K58" s="848"/>
      <c r="L58" s="848"/>
      <c r="M58" s="848"/>
      <c r="N58" s="849"/>
      <c r="O58" s="856">
        <f ca="1">SUM(O48:S57)</f>
        <v>0</v>
      </c>
      <c r="P58" s="857"/>
      <c r="Q58" s="857"/>
      <c r="R58" s="857"/>
      <c r="S58" s="858"/>
      <c r="AA58" s="543"/>
      <c r="AB58" s="98"/>
      <c r="AC58" s="893"/>
      <c r="AD58" s="893"/>
      <c r="AE58" s="893"/>
      <c r="AF58" s="893"/>
      <c r="AG58" s="893"/>
      <c r="AH58" s="893"/>
      <c r="AI58" s="544"/>
      <c r="AJ58" s="321"/>
      <c r="AK58" s="240"/>
      <c r="AL58" s="325"/>
    </row>
    <row r="59" spans="1:38" ht="21.75" thickBot="1">
      <c r="B59" s="853"/>
      <c r="C59" s="854"/>
      <c r="D59" s="854"/>
      <c r="E59" s="854"/>
      <c r="F59" s="854"/>
      <c r="G59" s="854"/>
      <c r="H59" s="854"/>
      <c r="I59" s="855"/>
      <c r="J59" s="844"/>
      <c r="K59" s="845"/>
      <c r="L59" s="845"/>
      <c r="M59" s="845"/>
      <c r="N59" s="846"/>
      <c r="O59" s="844"/>
      <c r="P59" s="845"/>
      <c r="Q59" s="845"/>
      <c r="R59" s="845"/>
      <c r="S59" s="846"/>
      <c r="AA59" s="543"/>
      <c r="AB59" s="98"/>
      <c r="AC59" s="893"/>
      <c r="AD59" s="893"/>
      <c r="AE59" s="893"/>
      <c r="AF59" s="893"/>
      <c r="AG59" s="893"/>
      <c r="AH59" s="893"/>
      <c r="AI59" s="544"/>
      <c r="AJ59" s="321"/>
      <c r="AK59" s="240"/>
      <c r="AL59" s="325"/>
    </row>
    <row r="60" spans="1:38" ht="21.75" thickTop="1">
      <c r="B60" s="888" t="s">
        <v>915</v>
      </c>
      <c r="C60" s="956"/>
      <c r="D60" s="956"/>
      <c r="E60" s="956"/>
      <c r="F60" s="956"/>
      <c r="G60" s="956"/>
      <c r="H60" s="956"/>
      <c r="I60" s="957"/>
      <c r="J60" s="937"/>
      <c r="K60" s="938"/>
      <c r="L60" s="938"/>
      <c r="M60" s="938"/>
      <c r="N60" s="941">
        <f ca="1">IFERROR(ROUNDUP($O$58/S15,0),0)</f>
        <v>0</v>
      </c>
      <c r="O60" s="941"/>
      <c r="P60" s="941"/>
      <c r="Q60" s="941"/>
      <c r="R60" s="941"/>
      <c r="S60" s="942"/>
      <c r="AA60" s="543"/>
      <c r="AB60" s="98"/>
      <c r="AC60" s="893"/>
      <c r="AD60" s="893"/>
      <c r="AE60" s="893"/>
      <c r="AF60" s="893"/>
      <c r="AG60" s="893"/>
      <c r="AH60" s="893"/>
      <c r="AI60" s="544"/>
      <c r="AJ60" s="321"/>
      <c r="AK60" s="240"/>
      <c r="AL60" s="325"/>
    </row>
    <row r="61" spans="1:38" ht="21.75" thickBot="1">
      <c r="B61" s="958"/>
      <c r="C61" s="959"/>
      <c r="D61" s="959"/>
      <c r="E61" s="959"/>
      <c r="F61" s="959"/>
      <c r="G61" s="959"/>
      <c r="H61" s="959"/>
      <c r="I61" s="960"/>
      <c r="J61" s="952"/>
      <c r="K61" s="953"/>
      <c r="L61" s="953"/>
      <c r="M61" s="953"/>
      <c r="N61" s="954"/>
      <c r="O61" s="954"/>
      <c r="P61" s="954"/>
      <c r="Q61" s="954"/>
      <c r="R61" s="954"/>
      <c r="S61" s="955"/>
      <c r="AA61" s="543"/>
      <c r="AB61" s="98"/>
      <c r="AC61" s="893"/>
      <c r="AD61" s="893"/>
      <c r="AE61" s="893"/>
      <c r="AF61" s="893"/>
      <c r="AG61" s="893"/>
      <c r="AH61" s="893"/>
      <c r="AI61" s="544"/>
      <c r="AJ61" s="321"/>
      <c r="AK61" s="240"/>
      <c r="AL61" s="325"/>
    </row>
    <row r="62" spans="1:38" ht="21.75" thickTop="1">
      <c r="B62" s="888" t="s">
        <v>916</v>
      </c>
      <c r="C62" s="956"/>
      <c r="D62" s="956"/>
      <c r="E62" s="956"/>
      <c r="F62" s="956"/>
      <c r="G62" s="956"/>
      <c r="H62" s="956"/>
      <c r="I62" s="957"/>
      <c r="J62" s="937"/>
      <c r="K62" s="938"/>
      <c r="L62" s="938"/>
      <c r="M62" s="938"/>
      <c r="N62" s="941">
        <f ca="1">IFERROR(ROUNDUP($O$58/T41,0),0)</f>
        <v>0</v>
      </c>
      <c r="O62" s="941"/>
      <c r="P62" s="941"/>
      <c r="Q62" s="941"/>
      <c r="R62" s="941"/>
      <c r="S62" s="942"/>
      <c r="AA62" s="543"/>
      <c r="AB62" s="98"/>
      <c r="AC62" s="893"/>
      <c r="AD62" s="893"/>
      <c r="AE62" s="893"/>
      <c r="AF62" s="893"/>
      <c r="AG62" s="893"/>
      <c r="AH62" s="893"/>
      <c r="AI62" s="544"/>
      <c r="AJ62" s="321"/>
      <c r="AK62" s="240"/>
      <c r="AL62" s="325"/>
    </row>
    <row r="63" spans="1:38">
      <c r="B63" s="874"/>
      <c r="C63" s="875"/>
      <c r="D63" s="875"/>
      <c r="E63" s="875"/>
      <c r="F63" s="875"/>
      <c r="G63" s="875"/>
      <c r="H63" s="875"/>
      <c r="I63" s="840"/>
      <c r="J63" s="939"/>
      <c r="K63" s="940"/>
      <c r="L63" s="940"/>
      <c r="M63" s="940"/>
      <c r="N63" s="943"/>
      <c r="O63" s="943"/>
      <c r="P63" s="943"/>
      <c r="Q63" s="943"/>
      <c r="R63" s="943"/>
      <c r="S63" s="944"/>
      <c r="AA63" s="543"/>
      <c r="AB63" s="98"/>
      <c r="AC63" s="893"/>
      <c r="AD63" s="893"/>
      <c r="AE63" s="893"/>
      <c r="AF63" s="893"/>
      <c r="AG63" s="893"/>
      <c r="AH63" s="893"/>
      <c r="AI63" s="544"/>
      <c r="AJ63" s="321"/>
      <c r="AK63" s="240"/>
      <c r="AL63" s="325"/>
    </row>
  </sheetData>
  <sheetProtection algorithmName="SHA-512" hashValue="SRGdbvCL9ekbPdNxTh+vwivEbTSJ2iXOio3uDo2jPw3bGaiYcPAMOW03M1UlRbjlwqgs0Odyl6Bh226tmBYQbQ==" saltValue="lkRQF7MU6fePnrpWKbTqGw==" spinCount="100000" sheet="1" objects="1" scenarios="1" selectLockedCells="1"/>
  <dataConsolidate/>
  <mergeCells count="284">
    <mergeCell ref="AC60:AD60"/>
    <mergeCell ref="AE60:AH60"/>
    <mergeCell ref="AC61:AD61"/>
    <mergeCell ref="AE61:AH61"/>
    <mergeCell ref="AC62:AD62"/>
    <mergeCell ref="AE62:AH62"/>
    <mergeCell ref="AC63:AD63"/>
    <mergeCell ref="AE63:AH63"/>
    <mergeCell ref="AC53:AD53"/>
    <mergeCell ref="AE53:AH53"/>
    <mergeCell ref="AC54:AD54"/>
    <mergeCell ref="AE54:AH54"/>
    <mergeCell ref="AC55:AD55"/>
    <mergeCell ref="AE55:AH55"/>
    <mergeCell ref="AC56:AD56"/>
    <mergeCell ref="AE56:AH56"/>
    <mergeCell ref="AC57:AD57"/>
    <mergeCell ref="AE57:AH57"/>
    <mergeCell ref="AC58:AD58"/>
    <mergeCell ref="AE58:AH58"/>
    <mergeCell ref="AC59:AD59"/>
    <mergeCell ref="AE59:AH59"/>
    <mergeCell ref="AC48:AD48"/>
    <mergeCell ref="AE48:AH48"/>
    <mergeCell ref="AC49:AD49"/>
    <mergeCell ref="AE49:AH49"/>
    <mergeCell ref="AC50:AD50"/>
    <mergeCell ref="AE50:AH50"/>
    <mergeCell ref="AC51:AD51"/>
    <mergeCell ref="AE51:AH51"/>
    <mergeCell ref="AC52:AD52"/>
    <mergeCell ref="AE52:AH52"/>
    <mergeCell ref="AA32:AC32"/>
    <mergeCell ref="AI32:AJ32"/>
    <mergeCell ref="AA33:AC33"/>
    <mergeCell ref="AI33:AJ33"/>
    <mergeCell ref="AA34:AJ34"/>
    <mergeCell ref="AA35:AB36"/>
    <mergeCell ref="AC35:AD36"/>
    <mergeCell ref="AE35:AH36"/>
    <mergeCell ref="AI35:AI36"/>
    <mergeCell ref="AJ35:AJ36"/>
    <mergeCell ref="AD32:AE32"/>
    <mergeCell ref="AD33:AE33"/>
    <mergeCell ref="AA27:AC27"/>
    <mergeCell ref="AI27:AJ27"/>
    <mergeCell ref="AA28:AC28"/>
    <mergeCell ref="AI28:AJ28"/>
    <mergeCell ref="AA29:AC29"/>
    <mergeCell ref="AI29:AJ29"/>
    <mergeCell ref="AA30:AC30"/>
    <mergeCell ref="AI30:AJ30"/>
    <mergeCell ref="AA31:AC31"/>
    <mergeCell ref="AI31:AJ31"/>
    <mergeCell ref="AD27:AE27"/>
    <mergeCell ref="AD28:AE28"/>
    <mergeCell ref="AD29:AE29"/>
    <mergeCell ref="AD30:AE30"/>
    <mergeCell ref="AD31:AE31"/>
    <mergeCell ref="AA22:AC22"/>
    <mergeCell ref="AI22:AJ22"/>
    <mergeCell ref="AA23:AC23"/>
    <mergeCell ref="AI23:AJ23"/>
    <mergeCell ref="AA24:AC24"/>
    <mergeCell ref="AI24:AJ24"/>
    <mergeCell ref="AA25:AC25"/>
    <mergeCell ref="AI25:AJ25"/>
    <mergeCell ref="AA26:AC26"/>
    <mergeCell ref="AI26:AJ26"/>
    <mergeCell ref="AD23:AE23"/>
    <mergeCell ref="AD24:AE24"/>
    <mergeCell ref="AD25:AE25"/>
    <mergeCell ref="AD26:AE26"/>
    <mergeCell ref="AD22:AE22"/>
    <mergeCell ref="B1:Y1"/>
    <mergeCell ref="B2:Y2"/>
    <mergeCell ref="B3:Y3"/>
    <mergeCell ref="P15:R15"/>
    <mergeCell ref="P16:R16"/>
    <mergeCell ref="P17:R17"/>
    <mergeCell ref="S16:T16"/>
    <mergeCell ref="E15:H15"/>
    <mergeCell ref="I15:J15"/>
    <mergeCell ref="X17:Y17"/>
    <mergeCell ref="M17:O17"/>
    <mergeCell ref="M15:O16"/>
    <mergeCell ref="X15:Y16"/>
    <mergeCell ref="S17:T17"/>
    <mergeCell ref="L15:L17"/>
    <mergeCell ref="P6:Y6"/>
    <mergeCell ref="C10:K10"/>
    <mergeCell ref="C11:K11"/>
    <mergeCell ref="C16:D16"/>
    <mergeCell ref="B4:D4"/>
    <mergeCell ref="B5:D5"/>
    <mergeCell ref="B16:B17"/>
    <mergeCell ref="R14:Y14"/>
    <mergeCell ref="O14:Q14"/>
    <mergeCell ref="B23:B25"/>
    <mergeCell ref="Y23:Y24"/>
    <mergeCell ref="L23:L25"/>
    <mergeCell ref="M25:R25"/>
    <mergeCell ref="I23:K24"/>
    <mergeCell ref="I25:K25"/>
    <mergeCell ref="E23:H25"/>
    <mergeCell ref="C7:S7"/>
    <mergeCell ref="T7:Y7"/>
    <mergeCell ref="S20:U20"/>
    <mergeCell ref="E20:G20"/>
    <mergeCell ref="E19:H19"/>
    <mergeCell ref="I19:K19"/>
    <mergeCell ref="B9:D9"/>
    <mergeCell ref="D13:G13"/>
    <mergeCell ref="H13:Y13"/>
    <mergeCell ref="I20:K20"/>
    <mergeCell ref="W20:Y20"/>
    <mergeCell ref="M10:Y10"/>
    <mergeCell ref="C23:D25"/>
    <mergeCell ref="B21:D22"/>
    <mergeCell ref="B20:D20"/>
    <mergeCell ref="B19:D19"/>
    <mergeCell ref="C17:D17"/>
    <mergeCell ref="B26:D26"/>
    <mergeCell ref="O32:S32"/>
    <mergeCell ref="T28:Y28"/>
    <mergeCell ref="J27:Y27"/>
    <mergeCell ref="C29:E30"/>
    <mergeCell ref="C31:I31"/>
    <mergeCell ref="C32:I32"/>
    <mergeCell ref="C33:I33"/>
    <mergeCell ref="C34:I34"/>
    <mergeCell ref="T31:Y31"/>
    <mergeCell ref="T32:Y32"/>
    <mergeCell ref="T33:Y33"/>
    <mergeCell ref="T34:Y34"/>
    <mergeCell ref="F29:I29"/>
    <mergeCell ref="F30:I30"/>
    <mergeCell ref="C35:I35"/>
    <mergeCell ref="C36:I36"/>
    <mergeCell ref="C37:I37"/>
    <mergeCell ref="C38:I38"/>
    <mergeCell ref="B39:E40"/>
    <mergeCell ref="T29:Y29"/>
    <mergeCell ref="T30:Y30"/>
    <mergeCell ref="J28:N28"/>
    <mergeCell ref="O28:S28"/>
    <mergeCell ref="O34:S34"/>
    <mergeCell ref="O33:S33"/>
    <mergeCell ref="B27:I28"/>
    <mergeCell ref="T35:Y35"/>
    <mergeCell ref="T36:Y36"/>
    <mergeCell ref="T37:Y37"/>
    <mergeCell ref="J40:N40"/>
    <mergeCell ref="J39:N39"/>
    <mergeCell ref="J38:N38"/>
    <mergeCell ref="J37:N37"/>
    <mergeCell ref="J36:N36"/>
    <mergeCell ref="O38:S38"/>
    <mergeCell ref="O37:S37"/>
    <mergeCell ref="O36:S36"/>
    <mergeCell ref="O35:S35"/>
    <mergeCell ref="O41:S41"/>
    <mergeCell ref="B41:I41"/>
    <mergeCell ref="T38:Y38"/>
    <mergeCell ref="F40:I40"/>
    <mergeCell ref="F39:I39"/>
    <mergeCell ref="T39:Y39"/>
    <mergeCell ref="T40:Y40"/>
    <mergeCell ref="T41:Y41"/>
    <mergeCell ref="T45:Y45"/>
    <mergeCell ref="T44:W44"/>
    <mergeCell ref="T43:W43"/>
    <mergeCell ref="T42:W42"/>
    <mergeCell ref="X44:Y44"/>
    <mergeCell ref="B42:S42"/>
    <mergeCell ref="B43:S43"/>
    <mergeCell ref="B44:S44"/>
    <mergeCell ref="B45:S45"/>
    <mergeCell ref="X43:Y43"/>
    <mergeCell ref="X42:Y42"/>
    <mergeCell ref="J62:M63"/>
    <mergeCell ref="N62:S63"/>
    <mergeCell ref="B47:I47"/>
    <mergeCell ref="B29:B33"/>
    <mergeCell ref="B34:B38"/>
    <mergeCell ref="J60:M61"/>
    <mergeCell ref="N60:S61"/>
    <mergeCell ref="B62:I63"/>
    <mergeCell ref="B60:I61"/>
    <mergeCell ref="J35:N35"/>
    <mergeCell ref="J34:N34"/>
    <mergeCell ref="J33:N33"/>
    <mergeCell ref="J32:N32"/>
    <mergeCell ref="J31:N31"/>
    <mergeCell ref="J30:N30"/>
    <mergeCell ref="J29:N29"/>
    <mergeCell ref="O31:S31"/>
    <mergeCell ref="O30:S30"/>
    <mergeCell ref="O29:S29"/>
    <mergeCell ref="O40:S40"/>
    <mergeCell ref="O39:S39"/>
    <mergeCell ref="J47:N47"/>
    <mergeCell ref="O54:S55"/>
    <mergeCell ref="J41:N41"/>
    <mergeCell ref="V25:X25"/>
    <mergeCell ref="V23:X24"/>
    <mergeCell ref="S25:U25"/>
    <mergeCell ref="S23:U24"/>
    <mergeCell ref="F21:J21"/>
    <mergeCell ref="L21:N21"/>
    <mergeCell ref="M23:P23"/>
    <mergeCell ref="M24:P24"/>
    <mergeCell ref="V21:Y21"/>
    <mergeCell ref="F22:H22"/>
    <mergeCell ref="I22:Y22"/>
    <mergeCell ref="AF19:AF21"/>
    <mergeCell ref="AG19:AG21"/>
    <mergeCell ref="AH19:AH21"/>
    <mergeCell ref="AA5:AI5"/>
    <mergeCell ref="AA6:AJ11"/>
    <mergeCell ref="AA12:AI12"/>
    <mergeCell ref="AA13:AJ17"/>
    <mergeCell ref="AA18:AI18"/>
    <mergeCell ref="AA19:AC21"/>
    <mergeCell ref="AI19:AJ21"/>
    <mergeCell ref="AD19:AE21"/>
    <mergeCell ref="AA37:AB48"/>
    <mergeCell ref="AC37:AD37"/>
    <mergeCell ref="AE37:AH37"/>
    <mergeCell ref="AI37:AI48"/>
    <mergeCell ref="AC38:AD38"/>
    <mergeCell ref="AE38:AH38"/>
    <mergeCell ref="AC39:AD39"/>
    <mergeCell ref="AE39:AH39"/>
    <mergeCell ref="AC40:AD40"/>
    <mergeCell ref="AE40:AH40"/>
    <mergeCell ref="AC41:AD41"/>
    <mergeCell ref="AE41:AH41"/>
    <mergeCell ref="AC42:AD42"/>
    <mergeCell ref="AE42:AH42"/>
    <mergeCell ref="AC43:AD43"/>
    <mergeCell ref="AE43:AH43"/>
    <mergeCell ref="AC44:AD44"/>
    <mergeCell ref="AE44:AH44"/>
    <mergeCell ref="AC45:AD45"/>
    <mergeCell ref="AE45:AH45"/>
    <mergeCell ref="AC46:AD46"/>
    <mergeCell ref="AE46:AH46"/>
    <mergeCell ref="AC47:AD47"/>
    <mergeCell ref="AE47:AH47"/>
    <mergeCell ref="L14:N14"/>
    <mergeCell ref="C14:E14"/>
    <mergeCell ref="F14:K14"/>
    <mergeCell ref="P21:T21"/>
    <mergeCell ref="C8:Y8"/>
    <mergeCell ref="C6:K6"/>
    <mergeCell ref="L6:O6"/>
    <mergeCell ref="S15:T15"/>
    <mergeCell ref="L20:R20"/>
    <mergeCell ref="M19:R19"/>
    <mergeCell ref="V19:Y19"/>
    <mergeCell ref="S19:U19"/>
    <mergeCell ref="V15:W17"/>
    <mergeCell ref="E16:F16"/>
    <mergeCell ref="E17:F17"/>
    <mergeCell ref="C15:D15"/>
    <mergeCell ref="O52:S53"/>
    <mergeCell ref="O50:S51"/>
    <mergeCell ref="O48:S49"/>
    <mergeCell ref="O47:S47"/>
    <mergeCell ref="B56:I57"/>
    <mergeCell ref="J56:N57"/>
    <mergeCell ref="O56:S57"/>
    <mergeCell ref="J58:N59"/>
    <mergeCell ref="J54:N55"/>
    <mergeCell ref="J52:N53"/>
    <mergeCell ref="J50:N51"/>
    <mergeCell ref="J48:N49"/>
    <mergeCell ref="B48:I49"/>
    <mergeCell ref="B50:I51"/>
    <mergeCell ref="B52:I53"/>
    <mergeCell ref="B54:I55"/>
    <mergeCell ref="B58:I59"/>
    <mergeCell ref="O58:S59"/>
  </mergeCells>
  <phoneticPr fontId="5"/>
  <conditionalFormatting sqref="B13:Y17 B19:Y25 J29:S40 T45 AA6 AA13">
    <cfRule type="containsBlanks" dxfId="106" priority="33" stopIfTrue="1">
      <formula>LEN(TRIM(B6))=0</formula>
    </cfRule>
  </conditionalFormatting>
  <conditionalFormatting sqref="E21:Y22">
    <cfRule type="expression" dxfId="105" priority="28">
      <formula>$C$15&lt;&gt;8</formula>
    </cfRule>
  </conditionalFormatting>
  <conditionalFormatting sqref="I22:Y22">
    <cfRule type="expression" dxfId="104" priority="32">
      <formula>AND($E$22="■",$I$22="")</formula>
    </cfRule>
  </conditionalFormatting>
  <conditionalFormatting sqref="E23:Y25">
    <cfRule type="expression" dxfId="103" priority="22">
      <formula>$C$23="無し"</formula>
    </cfRule>
  </conditionalFormatting>
  <conditionalFormatting sqref="T45:Y45">
    <cfRule type="expression" dxfId="102" priority="13">
      <formula>AND(AND($T$43&lt;=49,$T$43&gt;=20),$T$45="ＺＥＨ－Ｍ Ｏｒｉｅｎｔｅｄ")</formula>
    </cfRule>
    <cfRule type="expression" dxfId="101" priority="14">
      <formula>AND(AND($T$43&lt;=74,$T$43&gt;=50),$T$45="ＺＥＨ－Ｍ Ｒｅａｄｙ")</formula>
    </cfRule>
    <cfRule type="expression" dxfId="100" priority="15">
      <formula>AND(AND($T$43&lt;=99,$T$43&gt;=75),$T$45="Ｎｅａｒｌｙ ＺＥＨ－Ｍ")</formula>
    </cfRule>
    <cfRule type="expression" dxfId="99" priority="16">
      <formula>AND($T$43&gt;=100,$T$45="『ＺＥＨ－Ｍ』")</formula>
    </cfRule>
  </conditionalFormatting>
  <conditionalFormatting sqref="AA49:AA63">
    <cfRule type="expression" dxfId="98" priority="40">
      <formula>AA49="専有部"</formula>
    </cfRule>
    <cfRule type="expression" dxfId="97" priority="42">
      <formula>AA49="共用部"</formula>
    </cfRule>
  </conditionalFormatting>
  <conditionalFormatting sqref="AF22:AJ33">
    <cfRule type="expression" dxfId="96" priority="31">
      <formula>AND($AA22&lt;&gt;"",AF22="")</formula>
    </cfRule>
  </conditionalFormatting>
  <conditionalFormatting sqref="M10:Y10">
    <cfRule type="expression" dxfId="95" priority="12">
      <formula>$C11="登録申請中"</formula>
    </cfRule>
  </conditionalFormatting>
  <conditionalFormatting sqref="A1:XFD40 A42:XFD57 Z41:XFD41 A41:T41 A60:XFD1048576 A58:O58 A59:N59 T58:XFD59">
    <cfRule type="containsText" dxfId="94" priority="17" operator="containsText" text="(例)">
      <formula>NOT(ISERROR(SEARCH("(例)",A1)))</formula>
    </cfRule>
    <cfRule type="expression" dxfId="93" priority="21">
      <formula>_xlfn.ISFORMULA(A1)=TRUE</formula>
    </cfRule>
  </conditionalFormatting>
  <conditionalFormatting sqref="R14:Y14">
    <cfRule type="expression" dxfId="92" priority="1">
      <formula>$R$14&lt;&gt;""</formula>
    </cfRule>
  </conditionalFormatting>
  <dataValidations count="14">
    <dataValidation type="list" allowBlank="1" showInputMessage="1" showErrorMessage="1" sqref="T45" xr:uid="{7166B005-5583-4AAC-BA00-485791B0C747}">
      <formula1>$A$42:$A$45</formula1>
    </dataValidation>
    <dataValidation type="list" allowBlank="1" showInputMessage="1" showErrorMessage="1" sqref="AA22:AA33" xr:uid="{417753C5-933F-45F8-A2EF-45D680A6C50C}">
      <formula1>$Z$22:$Z$27</formula1>
    </dataValidation>
    <dataValidation type="list" allowBlank="1" showInputMessage="1" showErrorMessage="1" sqref="AA49:AA63" xr:uid="{5B293E2D-1A78-4879-BF6E-3ABE20CA8F7D}">
      <formula1>$Z$48:$Z$49</formula1>
    </dataValidation>
    <dataValidation type="list" allowBlank="1" showInputMessage="1" showErrorMessage="1" sqref="AB49:AB63" xr:uid="{11DFF4F3-6A5D-4F76-80EA-F74892D7762A}">
      <formula1>$Z$50:$Z$55</formula1>
    </dataValidation>
    <dataValidation type="list" allowBlank="1" showInputMessage="1" showErrorMessage="1" sqref="E21:E22 K21 O21 U21" xr:uid="{38E37843-8DCD-4714-9F2B-C3375E66FFCB}">
      <formula1>$A$21:$A$22</formula1>
    </dataValidation>
    <dataValidation type="list" allowBlank="1" showInputMessage="1" showErrorMessage="1" sqref="AF22:AG33" xr:uid="{F6CA7BEE-0738-43C1-B7C1-7FA994109D2F}">
      <formula1>$A$27:$A$29</formula1>
    </dataValidation>
    <dataValidation type="list" allowBlank="1" showInputMessage="1" showErrorMessage="1" sqref="AJ37:AJ63" xr:uid="{116D8012-6D81-44C0-B362-AE472F26D894}">
      <formula1>$A$30</formula1>
    </dataValidation>
    <dataValidation type="list" allowBlank="1" showInputMessage="1" showErrorMessage="1" sqref="C23 AH22:AI33" xr:uid="{11653143-11A7-4099-8E46-6F91448EAA16}">
      <formula1>$A$31:$A$32</formula1>
    </dataValidation>
    <dataValidation imeMode="hiragana" allowBlank="1" showInputMessage="1" showErrorMessage="1" prompt="都道府県から入力" sqref="H13:Y13" xr:uid="{54598903-B4D7-42F4-87FF-D2C5E1A5076F}"/>
    <dataValidation imeMode="off" allowBlank="1" showInputMessage="1" showErrorMessage="1" sqref="Q23 V23:X25 D13:G13 J29:S40 S20:U20 E15:L17 M17:O17 P15:T17 AI49:AI63" xr:uid="{33945460-4E79-47A6-A99E-A1EA502740FB}"/>
    <dataValidation imeMode="off" allowBlank="1" showInputMessage="1" showErrorMessage="1" prompt="・建築基準法上の延べ面積を記入_x000a_・住宅の専有部分は「7.住戸情報入力」より自動転記" sqref="M15:O16" xr:uid="{C4E68CCC-0E0B-454D-83AE-4DA4D8A5505C}"/>
    <dataValidation type="list" allowBlank="1" showInputMessage="1" showErrorMessage="1" sqref="R14:Y14" xr:uid="{1A77257B-72FF-4BFB-9E9C-99D1177C392A}">
      <formula1>$A$13:$A$15</formula1>
    </dataValidation>
    <dataValidation imeMode="hiragana" allowBlank="1" showInputMessage="1" showErrorMessage="1" sqref="AA6:AJ11 AA13:AJ17" xr:uid="{422885E4-988B-4273-B25D-7900711368AF}"/>
    <dataValidation type="list" imeMode="off" allowBlank="1" showInputMessage="1" sqref="C15:D15" xr:uid="{E9CB893A-71CF-4E6E-87ED-E42CDD5D687B}">
      <formula1>"１,２,３,４,５,６,７,８"</formula1>
    </dataValidation>
  </dataValidations>
  <printOptions horizontalCentered="1"/>
  <pageMargins left="0.59055118110236227" right="0.39370078740157483" top="0.59055118110236227" bottom="0.35433070866141736" header="0.31496062992125984" footer="0.11811023622047245"/>
  <pageSetup paperSize="8" scale="59" orientation="landscape" r:id="rId1"/>
  <headerFooter scaleWithDoc="0">
    <oddFooter>&amp;R&amp;8R2超高層ZEH-M</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0" id="{3D4AB558-8AE7-4DB0-BF41-D459EA9537FF}">
            <xm:f>入力シート!$F$13="2年度事業（1年目）"</xm:f>
            <x14:dxf>
              <fill>
                <patternFill>
                  <bgColor rgb="FF808080"/>
                </patternFill>
              </fill>
            </x14:dxf>
          </x14:cfRule>
          <xm:sqref>B52:S57</xm:sqref>
        </x14:conditionalFormatting>
        <x14:conditionalFormatting xmlns:xm="http://schemas.microsoft.com/office/excel/2006/main">
          <x14:cfRule type="expression" priority="9" id="{B6904165-C8BD-4FB7-A7ED-A248847E00E4}">
            <xm:f>入力シート!$F$13="3年度事業（1年目）"</xm:f>
            <x14:dxf>
              <fill>
                <patternFill>
                  <bgColor rgb="FF808080"/>
                </patternFill>
              </fill>
            </x14:dxf>
          </x14:cfRule>
          <xm:sqref>B54:S57</xm:sqref>
        </x14:conditionalFormatting>
        <x14:conditionalFormatting xmlns:xm="http://schemas.microsoft.com/office/excel/2006/main">
          <x14:cfRule type="expression" priority="2" id="{D504FF86-CF1F-4D0C-B5A4-42EB20FAB863}">
            <xm:f>入力シート!$F$13="4年度事業（1年目）"</xm:f>
            <x14:dxf>
              <fill>
                <patternFill>
                  <bgColor rgb="FF808080"/>
                </patternFill>
              </fill>
            </x14:dxf>
          </x14:cfRule>
          <xm:sqref>B56:S57</xm:sqref>
        </x14:conditionalFormatting>
        <x14:conditionalFormatting xmlns:xm="http://schemas.microsoft.com/office/excel/2006/main">
          <x14:cfRule type="expression" priority="11" id="{4291C79A-6B4B-4C6D-8F9A-8ADE64E6370B}">
            <xm:f>入力シート!$F$13="単年度事業"</xm:f>
            <x14:dxf>
              <fill>
                <patternFill>
                  <bgColor rgb="FF808080"/>
                </patternFill>
              </fill>
            </x14:dxf>
          </x14:cfRule>
          <xm:sqref>B50:S57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547B2-F8B5-4EF6-89FB-4FE1A8F5B6D9}">
  <sheetPr codeName="Sheet8"/>
  <dimension ref="A1:K54"/>
  <sheetViews>
    <sheetView showGridLines="0" view="pageBreakPreview" zoomScale="70" zoomScaleNormal="100" zoomScaleSheetLayoutView="70" workbookViewId="0">
      <selection activeCell="B27" sqref="B27:I53"/>
    </sheetView>
  </sheetViews>
  <sheetFormatPr defaultRowHeight="21"/>
  <cols>
    <col min="1" max="1" width="2.625" style="104" customWidth="1"/>
    <col min="2" max="2" width="8.625" style="59" customWidth="1"/>
    <col min="3" max="3" width="22.625" style="59" customWidth="1"/>
    <col min="4" max="4" width="4.625" style="59" bestFit="1" customWidth="1"/>
    <col min="5" max="5" width="25.625" style="59" customWidth="1"/>
    <col min="6" max="6" width="12.625" style="59" customWidth="1"/>
    <col min="7" max="7" width="22.625" style="59" customWidth="1"/>
    <col min="8" max="8" width="12.625" style="59" customWidth="1"/>
    <col min="9" max="9" width="21.625" style="59" customWidth="1"/>
    <col min="10" max="10" width="1.625" style="59" customWidth="1"/>
    <col min="11" max="16384" width="9" style="59"/>
  </cols>
  <sheetData>
    <row r="1" spans="1:9" s="64" customFormat="1">
      <c r="A1" s="110"/>
      <c r="B1" s="1116" t="s">
        <v>131</v>
      </c>
      <c r="C1" s="1116"/>
      <c r="D1" s="1116"/>
      <c r="E1" s="1116"/>
      <c r="F1" s="1116"/>
      <c r="G1" s="1116"/>
      <c r="H1" s="1116"/>
      <c r="I1" s="1116"/>
    </row>
    <row r="2" spans="1:9" s="64" customFormat="1">
      <c r="A2" s="110"/>
      <c r="B2" s="1116"/>
      <c r="C2" s="1116"/>
      <c r="D2" s="1116"/>
      <c r="E2" s="1116"/>
      <c r="F2" s="1116"/>
      <c r="G2" s="1116"/>
      <c r="H2" s="1116"/>
      <c r="I2" s="1116"/>
    </row>
    <row r="3" spans="1:9">
      <c r="A3" s="107"/>
      <c r="B3" s="1117" t="s">
        <v>281</v>
      </c>
      <c r="C3" s="1117"/>
      <c r="D3" s="1117"/>
    </row>
    <row r="4" spans="1:9" ht="25.5">
      <c r="A4" s="60"/>
      <c r="B4" s="1120" t="s">
        <v>714</v>
      </c>
      <c r="C4" s="1120"/>
      <c r="D4" s="1120"/>
    </row>
    <row r="5" spans="1:9" ht="30.75">
      <c r="A5" s="102"/>
      <c r="B5" s="1118" t="s">
        <v>443</v>
      </c>
      <c r="C5" s="1118"/>
      <c r="D5" s="1118"/>
      <c r="E5" s="1121" t="str">
        <f ca="1">IF(様式第1_交付申請書!H63="","",様式第1_交付申請書!H63)</f>
        <v>(例)　2020年　9 月　19日</v>
      </c>
      <c r="F5" s="1121"/>
    </row>
    <row r="6" spans="1:9" ht="30.75">
      <c r="A6" s="102"/>
      <c r="B6" s="1118" t="s">
        <v>444</v>
      </c>
      <c r="C6" s="1118"/>
      <c r="D6" s="1118"/>
      <c r="E6" s="1121" t="str">
        <f>IF(AND(COUNTIF(入力シート!F16,"(例)*"),COUNTIF(入力シート!$F$11:$H$25,"(例)*")&lt;&gt;14),"-",IF(入力シート!F16="","",入力シート!F16))</f>
        <v>(例)　2021年　2 月　12日</v>
      </c>
      <c r="F6" s="1121"/>
    </row>
    <row r="7" spans="1:9" ht="30.75">
      <c r="A7" s="102"/>
      <c r="B7" s="1118" t="s">
        <v>282</v>
      </c>
      <c r="C7" s="1118"/>
      <c r="D7" s="1118"/>
      <c r="E7" s="1119" t="str">
        <f ca="1">IF(様式第1_交付申請書!H65="","",様式第1_交付申請書!H65)</f>
        <v>(例)　yyyy年　m月　d日</v>
      </c>
      <c r="F7" s="1119"/>
    </row>
    <row r="8" spans="1:9" ht="42">
      <c r="A8" s="109"/>
      <c r="B8" s="1123" t="s">
        <v>445</v>
      </c>
      <c r="C8" s="1124"/>
      <c r="D8" s="1124"/>
      <c r="E8" s="1119" t="str">
        <f>IF(AND(COUNTIF(入力シート!F27,"(例)*"),COUNTIF(入力シート!$F$11:$H$25,"(例)*")&lt;&gt;14),"-",IF(入力シート!F27="","",入力シート!F27))</f>
        <v>(例)　yyyy年　m月　d日</v>
      </c>
      <c r="F8" s="1119"/>
      <c r="G8" s="1122" t="s">
        <v>283</v>
      </c>
      <c r="H8" s="1122"/>
      <c r="I8" s="1122"/>
    </row>
    <row r="9" spans="1:9" s="111" customFormat="1" ht="12">
      <c r="B9" s="1128"/>
      <c r="C9" s="1128"/>
      <c r="D9" s="1128"/>
      <c r="E9" s="1132"/>
      <c r="F9" s="1132"/>
    </row>
    <row r="10" spans="1:9" ht="25.5">
      <c r="A10" s="60"/>
      <c r="B10" s="898" t="s">
        <v>284</v>
      </c>
      <c r="C10" s="898"/>
      <c r="D10" s="898"/>
      <c r="E10" s="1133"/>
      <c r="F10" s="1133"/>
    </row>
    <row r="11" spans="1:9" ht="30.75">
      <c r="A11" s="102"/>
      <c r="B11" s="1118" t="s">
        <v>446</v>
      </c>
      <c r="C11" s="1118"/>
      <c r="D11" s="1118"/>
      <c r="E11" s="1134" t="str">
        <f>IF(AND(COUNTIF(入力シート!F180,"(例)*"),COUNTIF(入力シート!$F$180:$H$182,"(例)*")&lt;&gt;3),"-",IF(入力シート!F180="","",入力シート!F180))</f>
        <v>(例)　無し</v>
      </c>
      <c r="F11" s="1134"/>
    </row>
    <row r="12" spans="1:9" ht="30.75">
      <c r="A12" s="102"/>
      <c r="B12" s="1118" t="s">
        <v>447</v>
      </c>
      <c r="C12" s="1118"/>
      <c r="D12" s="1118"/>
      <c r="E12" s="1134" t="str">
        <f>IF(AND(COUNTIF(入力シート!F181,"(例)*"),COUNTIF(入力シート!$F$180:$H$182,"(例)*")&lt;&gt;3),"-",IF(入力シート!F181="","",入力シート!F181))</f>
        <v>(例)　―</v>
      </c>
      <c r="F12" s="1134"/>
    </row>
    <row r="13" spans="1:9" ht="30.75">
      <c r="A13" s="102"/>
      <c r="B13" s="1124" t="s">
        <v>448</v>
      </c>
      <c r="C13" s="1124"/>
      <c r="D13" s="1124"/>
      <c r="E13" s="1134" t="str">
        <f>IF(AND(COUNTIF(入力シート!F182,"(例)*"),COUNTIF(入力シート!$F$180:$H$182,"(例)*")&lt;&gt;3),"-",IF(入力シート!F182="","",入力シート!F182))</f>
        <v>(例)　無し</v>
      </c>
      <c r="F13" s="1134"/>
    </row>
    <row r="14" spans="1:9" s="111" customFormat="1" ht="12">
      <c r="B14" s="1128"/>
      <c r="C14" s="1128"/>
      <c r="D14" s="1128"/>
    </row>
    <row r="15" spans="1:9" ht="25.5">
      <c r="A15" s="60"/>
      <c r="B15" s="898" t="s">
        <v>285</v>
      </c>
      <c r="C15" s="898"/>
      <c r="D15" s="898"/>
    </row>
    <row r="16" spans="1:9" ht="30.75">
      <c r="A16" s="102"/>
      <c r="B16" s="1126" t="s">
        <v>449</v>
      </c>
      <c r="C16" s="103" t="s">
        <v>286</v>
      </c>
      <c r="D16" s="1127" t="str">
        <f>IF(AND(COUNTIF(入力シート!F185,"(例)*"),COUNTIF(入力シート!$F$11,"(例)*")&lt;&gt;1),"-",IF(入力シート!F185="","",入力シート!F185))</f>
        <v>(例)　□□設計事務所</v>
      </c>
      <c r="E16" s="1127"/>
      <c r="F16" s="1127"/>
      <c r="G16" s="1127"/>
      <c r="H16" s="1127"/>
      <c r="I16" s="1127"/>
    </row>
    <row r="17" spans="1:11" s="473" customFormat="1" ht="30.75">
      <c r="A17" s="102"/>
      <c r="B17" s="1126"/>
      <c r="C17" s="160" t="s">
        <v>287</v>
      </c>
      <c r="D17" s="1138" t="str">
        <f>IF(AND(COUNTIF(入力シート!F186,"(例)*"),COUNTIF(入力シート!$F$11,"(例)*")&lt;&gt;1),"-",IF(入力シート!F186="","",入力シート!F186))</f>
        <v>(例)　設計　次郎</v>
      </c>
      <c r="E17" s="1138"/>
      <c r="F17" s="160" t="s">
        <v>288</v>
      </c>
      <c r="G17" s="1127" t="str">
        <f>IF(AND(COUNTIF(入力シート!F187,"(例)*"),COUNTIF(入力シート!$F$11,"(例)*")&lt;&gt;1),"-",IF(入力シート!F187="","",入力シート!F187))</f>
        <v>(例)　設計</v>
      </c>
      <c r="H17" s="1127"/>
      <c r="I17" s="1127"/>
    </row>
    <row r="18" spans="1:11" ht="25.5">
      <c r="A18" s="60"/>
      <c r="B18" s="1126"/>
      <c r="C18" s="1135" t="s">
        <v>289</v>
      </c>
      <c r="D18" s="160" t="s">
        <v>71</v>
      </c>
      <c r="E18" s="1136" t="str">
        <f>IF(AND(COUNTIF(入力シート!F188,"(例)*"),COUNTIF(入力シート!$F$11,"(例)*")&lt;&gt;1),"-",IF(入力シート!F188="","",入力シート!F188))</f>
        <v>(例)　105-0000</v>
      </c>
      <c r="F18" s="1136"/>
      <c r="G18" s="1136"/>
      <c r="H18" s="1136"/>
      <c r="I18" s="1136"/>
    </row>
    <row r="19" spans="1:11" ht="25.5">
      <c r="A19" s="60"/>
      <c r="B19" s="1126"/>
      <c r="C19" s="1135"/>
      <c r="D19" s="1137" t="str">
        <f>IF(AND(COUNTIF(入力シート!F189,"(例)*"),COUNTIF(入力シート!$F$11,"(例)*")&lt;&gt;1),"-",IF(入力シート!F189="","",入力シート!F189))</f>
        <v>(例)　東京都港区□□町□□丁目□番地□号</v>
      </c>
      <c r="E19" s="1137"/>
      <c r="F19" s="1137"/>
      <c r="G19" s="1137"/>
      <c r="H19" s="1137"/>
      <c r="I19" s="1137"/>
    </row>
    <row r="20" spans="1:11" ht="30.75">
      <c r="A20" s="102"/>
      <c r="B20" s="1125" t="s">
        <v>450</v>
      </c>
      <c r="C20" s="103" t="s">
        <v>286</v>
      </c>
      <c r="D20" s="1127" t="str">
        <f>IF(AND(COUNTIF(入力シート!F190,"(例)*"),COUNTIF(入力シート!$F$11,"(例)*")&lt;&gt;1),"-",IF(入力シート!F190="","",入力シート!F190))</f>
        <v>(例)　△△建築株式会社</v>
      </c>
      <c r="E20" s="1127"/>
      <c r="F20" s="1127"/>
      <c r="G20" s="1127"/>
      <c r="H20" s="1127"/>
      <c r="I20" s="1127"/>
    </row>
    <row r="21" spans="1:11" s="473" customFormat="1" ht="30.75">
      <c r="A21" s="102"/>
      <c r="B21" s="1125"/>
      <c r="C21" s="160" t="s">
        <v>287</v>
      </c>
      <c r="D21" s="1127" t="str">
        <f>IF(AND(COUNTIF(入力シート!F191,"(例)*"),COUNTIF(入力シート!$F$11,"(例)*")&lt;&gt;1),"-",IF(入力シート!F191="","",入力シート!F191))</f>
        <v>(例)　建築　次郎</v>
      </c>
      <c r="E21" s="1127"/>
      <c r="F21" s="477" t="s">
        <v>288</v>
      </c>
      <c r="G21" s="1127" t="str">
        <f>IF(AND(COUNTIF(入力シート!F192,"(例)*"),COUNTIF(入力シート!$F$11,"(例)*")&lt;&gt;1),"-",IF(入力シート!F192="","",入力シート!F192))</f>
        <v>(例)　施工</v>
      </c>
      <c r="H21" s="1127"/>
      <c r="I21" s="1127"/>
    </row>
    <row r="22" spans="1:11" ht="25.5">
      <c r="A22" s="60"/>
      <c r="B22" s="1126"/>
      <c r="C22" s="1135" t="s">
        <v>289</v>
      </c>
      <c r="D22" s="160" t="s">
        <v>71</v>
      </c>
      <c r="E22" s="1136" t="str">
        <f>IF(AND(COUNTIF(入力シート!F193,"(例)*"),COUNTIF(入力シート!$F$11,"(例)*")&lt;&gt;1),"-",IF(入力シート!F193="","",入力シート!F193))</f>
        <v>(例)　100-0000</v>
      </c>
      <c r="F22" s="1136"/>
      <c r="G22" s="1136"/>
      <c r="H22" s="1136"/>
      <c r="I22" s="1136"/>
    </row>
    <row r="23" spans="1:11" ht="25.5">
      <c r="A23" s="60"/>
      <c r="B23" s="1126"/>
      <c r="C23" s="1135"/>
      <c r="D23" s="1137" t="str">
        <f>IF(AND(COUNTIF(入力シート!F194,"(例)*"),COUNTIF(入力シート!$F$11,"(例)*")&lt;&gt;1),"-",IF(入力シート!F194="","",入力シート!F194))</f>
        <v>(例)　東京都千代田区△△町△△丁目△番地△号</v>
      </c>
      <c r="E23" s="1137"/>
      <c r="F23" s="1137"/>
      <c r="G23" s="1137"/>
      <c r="H23" s="1137"/>
      <c r="I23" s="1137"/>
    </row>
    <row r="24" spans="1:11" s="111" customFormat="1" ht="12">
      <c r="B24" s="112"/>
      <c r="C24" s="112"/>
    </row>
    <row r="25" spans="1:11">
      <c r="B25" s="1117" t="s">
        <v>290</v>
      </c>
      <c r="C25" s="1117"/>
      <c r="D25" s="1117"/>
      <c r="E25" s="1117"/>
      <c r="F25" s="1117"/>
      <c r="G25" s="1117"/>
    </row>
    <row r="26" spans="1:11">
      <c r="B26" s="1139" t="s">
        <v>291</v>
      </c>
      <c r="C26" s="1139"/>
      <c r="D26" s="1139"/>
      <c r="E26" s="1139"/>
      <c r="F26" s="1139"/>
      <c r="G26" s="1139"/>
    </row>
    <row r="27" spans="1:11">
      <c r="B27" s="1067"/>
      <c r="C27" s="1129"/>
      <c r="D27" s="1129"/>
      <c r="E27" s="1129"/>
      <c r="F27" s="1129"/>
      <c r="G27" s="1129"/>
      <c r="H27" s="1129"/>
      <c r="I27" s="1068"/>
      <c r="K27" s="476" t="s">
        <v>292</v>
      </c>
    </row>
    <row r="28" spans="1:11">
      <c r="B28" s="1069"/>
      <c r="C28" s="1130"/>
      <c r="D28" s="1130"/>
      <c r="E28" s="1130"/>
      <c r="F28" s="1130"/>
      <c r="G28" s="1130"/>
      <c r="H28" s="1130"/>
      <c r="I28" s="1070"/>
      <c r="K28" s="476" t="s">
        <v>882</v>
      </c>
    </row>
    <row r="29" spans="1:11">
      <c r="B29" s="1069"/>
      <c r="C29" s="1130"/>
      <c r="D29" s="1130"/>
      <c r="E29" s="1130"/>
      <c r="F29" s="1130"/>
      <c r="G29" s="1130"/>
      <c r="H29" s="1130"/>
      <c r="I29" s="1070"/>
      <c r="K29" s="65" t="s">
        <v>881</v>
      </c>
    </row>
    <row r="30" spans="1:11">
      <c r="B30" s="1069"/>
      <c r="C30" s="1130"/>
      <c r="D30" s="1130"/>
      <c r="E30" s="1130"/>
      <c r="F30" s="1130"/>
      <c r="G30" s="1130"/>
      <c r="H30" s="1130"/>
      <c r="I30" s="1070"/>
    </row>
    <row r="31" spans="1:11">
      <c r="B31" s="1069"/>
      <c r="C31" s="1130"/>
      <c r="D31" s="1130"/>
      <c r="E31" s="1130"/>
      <c r="F31" s="1130"/>
      <c r="G31" s="1130"/>
      <c r="H31" s="1130"/>
      <c r="I31" s="1070"/>
    </row>
    <row r="32" spans="1:11">
      <c r="B32" s="1069"/>
      <c r="C32" s="1130"/>
      <c r="D32" s="1130"/>
      <c r="E32" s="1130"/>
      <c r="F32" s="1130"/>
      <c r="G32" s="1130"/>
      <c r="H32" s="1130"/>
      <c r="I32" s="1070"/>
    </row>
    <row r="33" spans="2:9">
      <c r="B33" s="1069"/>
      <c r="C33" s="1130"/>
      <c r="D33" s="1130"/>
      <c r="E33" s="1130"/>
      <c r="F33" s="1130"/>
      <c r="G33" s="1130"/>
      <c r="H33" s="1130"/>
      <c r="I33" s="1070"/>
    </row>
    <row r="34" spans="2:9">
      <c r="B34" s="1069"/>
      <c r="C34" s="1130"/>
      <c r="D34" s="1130"/>
      <c r="E34" s="1130"/>
      <c r="F34" s="1130"/>
      <c r="G34" s="1130"/>
      <c r="H34" s="1130"/>
      <c r="I34" s="1070"/>
    </row>
    <row r="35" spans="2:9">
      <c r="B35" s="1069"/>
      <c r="C35" s="1130"/>
      <c r="D35" s="1130"/>
      <c r="E35" s="1130"/>
      <c r="F35" s="1130"/>
      <c r="G35" s="1130"/>
      <c r="H35" s="1130"/>
      <c r="I35" s="1070"/>
    </row>
    <row r="36" spans="2:9">
      <c r="B36" s="1069"/>
      <c r="C36" s="1130"/>
      <c r="D36" s="1130"/>
      <c r="E36" s="1130"/>
      <c r="F36" s="1130"/>
      <c r="G36" s="1130"/>
      <c r="H36" s="1130"/>
      <c r="I36" s="1070"/>
    </row>
    <row r="37" spans="2:9">
      <c r="B37" s="1069"/>
      <c r="C37" s="1130"/>
      <c r="D37" s="1130"/>
      <c r="E37" s="1130"/>
      <c r="F37" s="1130"/>
      <c r="G37" s="1130"/>
      <c r="H37" s="1130"/>
      <c r="I37" s="1070"/>
    </row>
    <row r="38" spans="2:9">
      <c r="B38" s="1069"/>
      <c r="C38" s="1130"/>
      <c r="D38" s="1130"/>
      <c r="E38" s="1130"/>
      <c r="F38" s="1130"/>
      <c r="G38" s="1130"/>
      <c r="H38" s="1130"/>
      <c r="I38" s="1070"/>
    </row>
    <row r="39" spans="2:9">
      <c r="B39" s="1069"/>
      <c r="C39" s="1130"/>
      <c r="D39" s="1130"/>
      <c r="E39" s="1130"/>
      <c r="F39" s="1130"/>
      <c r="G39" s="1130"/>
      <c r="H39" s="1130"/>
      <c r="I39" s="1070"/>
    </row>
    <row r="40" spans="2:9">
      <c r="B40" s="1069"/>
      <c r="C40" s="1130"/>
      <c r="D40" s="1130"/>
      <c r="E40" s="1130"/>
      <c r="F40" s="1130"/>
      <c r="G40" s="1130"/>
      <c r="H40" s="1130"/>
      <c r="I40" s="1070"/>
    </row>
    <row r="41" spans="2:9">
      <c r="B41" s="1069"/>
      <c r="C41" s="1130"/>
      <c r="D41" s="1130"/>
      <c r="E41" s="1130"/>
      <c r="F41" s="1130"/>
      <c r="G41" s="1130"/>
      <c r="H41" s="1130"/>
      <c r="I41" s="1070"/>
    </row>
    <row r="42" spans="2:9">
      <c r="B42" s="1069"/>
      <c r="C42" s="1130"/>
      <c r="D42" s="1130"/>
      <c r="E42" s="1130"/>
      <c r="F42" s="1130"/>
      <c r="G42" s="1130"/>
      <c r="H42" s="1130"/>
      <c r="I42" s="1070"/>
    </row>
    <row r="43" spans="2:9">
      <c r="B43" s="1069"/>
      <c r="C43" s="1130"/>
      <c r="D43" s="1130"/>
      <c r="E43" s="1130"/>
      <c r="F43" s="1130"/>
      <c r="G43" s="1130"/>
      <c r="H43" s="1130"/>
      <c r="I43" s="1070"/>
    </row>
    <row r="44" spans="2:9">
      <c r="B44" s="1069"/>
      <c r="C44" s="1130"/>
      <c r="D44" s="1130"/>
      <c r="E44" s="1130"/>
      <c r="F44" s="1130"/>
      <c r="G44" s="1130"/>
      <c r="H44" s="1130"/>
      <c r="I44" s="1070"/>
    </row>
    <row r="45" spans="2:9">
      <c r="B45" s="1069"/>
      <c r="C45" s="1130"/>
      <c r="D45" s="1130"/>
      <c r="E45" s="1130"/>
      <c r="F45" s="1130"/>
      <c r="G45" s="1130"/>
      <c r="H45" s="1130"/>
      <c r="I45" s="1070"/>
    </row>
    <row r="46" spans="2:9">
      <c r="B46" s="1069"/>
      <c r="C46" s="1130"/>
      <c r="D46" s="1130"/>
      <c r="E46" s="1130"/>
      <c r="F46" s="1130"/>
      <c r="G46" s="1130"/>
      <c r="H46" s="1130"/>
      <c r="I46" s="1070"/>
    </row>
    <row r="47" spans="2:9">
      <c r="B47" s="1069"/>
      <c r="C47" s="1130"/>
      <c r="D47" s="1130"/>
      <c r="E47" s="1130"/>
      <c r="F47" s="1130"/>
      <c r="G47" s="1130"/>
      <c r="H47" s="1130"/>
      <c r="I47" s="1070"/>
    </row>
    <row r="48" spans="2:9">
      <c r="B48" s="1069"/>
      <c r="C48" s="1130"/>
      <c r="D48" s="1130"/>
      <c r="E48" s="1130"/>
      <c r="F48" s="1130"/>
      <c r="G48" s="1130"/>
      <c r="H48" s="1130"/>
      <c r="I48" s="1070"/>
    </row>
    <row r="49" spans="1:9">
      <c r="B49" s="1069"/>
      <c r="C49" s="1130"/>
      <c r="D49" s="1130"/>
      <c r="E49" s="1130"/>
      <c r="F49" s="1130"/>
      <c r="G49" s="1130"/>
      <c r="H49" s="1130"/>
      <c r="I49" s="1070"/>
    </row>
    <row r="50" spans="1:9">
      <c r="B50" s="1069"/>
      <c r="C50" s="1130"/>
      <c r="D50" s="1130"/>
      <c r="E50" s="1130"/>
      <c r="F50" s="1130"/>
      <c r="G50" s="1130"/>
      <c r="H50" s="1130"/>
      <c r="I50" s="1070"/>
    </row>
    <row r="51" spans="1:9">
      <c r="B51" s="1069"/>
      <c r="C51" s="1130"/>
      <c r="D51" s="1130"/>
      <c r="E51" s="1130"/>
      <c r="F51" s="1130"/>
      <c r="G51" s="1130"/>
      <c r="H51" s="1130"/>
      <c r="I51" s="1070"/>
    </row>
    <row r="52" spans="1:9">
      <c r="B52" s="1069"/>
      <c r="C52" s="1130"/>
      <c r="D52" s="1130"/>
      <c r="E52" s="1130"/>
      <c r="F52" s="1130"/>
      <c r="G52" s="1130"/>
      <c r="H52" s="1130"/>
      <c r="I52" s="1070"/>
    </row>
    <row r="53" spans="1:9">
      <c r="B53" s="1071"/>
      <c r="C53" s="1131"/>
      <c r="D53" s="1131"/>
      <c r="E53" s="1131"/>
      <c r="F53" s="1131"/>
      <c r="G53" s="1131"/>
      <c r="H53" s="1131"/>
      <c r="I53" s="1072"/>
    </row>
    <row r="54" spans="1:9" s="197" customFormat="1">
      <c r="A54" s="194"/>
      <c r="B54" s="200"/>
      <c r="C54" s="200"/>
      <c r="D54" s="200"/>
      <c r="E54" s="200"/>
      <c r="F54" s="200"/>
      <c r="G54" s="200"/>
      <c r="H54" s="200"/>
      <c r="I54" s="200"/>
    </row>
  </sheetData>
  <sheetProtection algorithmName="SHA-512" hashValue="No4vrPtARSFmvPG1i64TbPQFFn9Rhgpdfgb3iHcTKWqqLLYSzKNNgbRU5wxq6BfV6iD6MBJOf5hzkRfndbFn9Q==" saltValue="UZwlzGw5B/1Wv4fg5NvZpQ==" spinCount="100000" sheet="1" scenarios="1" selectLockedCells="1"/>
  <mergeCells count="42">
    <mergeCell ref="B27:I53"/>
    <mergeCell ref="E9:F9"/>
    <mergeCell ref="E10:F10"/>
    <mergeCell ref="B13:D13"/>
    <mergeCell ref="E11:F11"/>
    <mergeCell ref="E12:F12"/>
    <mergeCell ref="E13:F13"/>
    <mergeCell ref="C22:C23"/>
    <mergeCell ref="C18:C19"/>
    <mergeCell ref="E18:I18"/>
    <mergeCell ref="E22:I22"/>
    <mergeCell ref="D23:I23"/>
    <mergeCell ref="D19:I19"/>
    <mergeCell ref="D17:E17"/>
    <mergeCell ref="D16:I16"/>
    <mergeCell ref="B26:G26"/>
    <mergeCell ref="B14:D14"/>
    <mergeCell ref="B9:D9"/>
    <mergeCell ref="B10:D10"/>
    <mergeCell ref="B11:D11"/>
    <mergeCell ref="B12:D12"/>
    <mergeCell ref="B15:D15"/>
    <mergeCell ref="G17:I17"/>
    <mergeCell ref="G21:I21"/>
    <mergeCell ref="D21:E21"/>
    <mergeCell ref="D20:I20"/>
    <mergeCell ref="B1:I1"/>
    <mergeCell ref="B25:G25"/>
    <mergeCell ref="B5:D5"/>
    <mergeCell ref="B7:D7"/>
    <mergeCell ref="E7:F7"/>
    <mergeCell ref="E8:F8"/>
    <mergeCell ref="B2:I2"/>
    <mergeCell ref="B4:D4"/>
    <mergeCell ref="B3:D3"/>
    <mergeCell ref="E5:F5"/>
    <mergeCell ref="E6:F6"/>
    <mergeCell ref="B6:D6"/>
    <mergeCell ref="G8:I8"/>
    <mergeCell ref="B8:D8"/>
    <mergeCell ref="B20:B23"/>
    <mergeCell ref="B16:B19"/>
  </mergeCells>
  <phoneticPr fontId="6"/>
  <conditionalFormatting sqref="B11:D13 D22 D18 B5:D8 F17 B16:C23 F21">
    <cfRule type="notContainsBlanks" dxfId="87" priority="11">
      <formula>LEN(TRIM(B5))&gt;0</formula>
    </cfRule>
  </conditionalFormatting>
  <conditionalFormatting sqref="B11:F13 B5:F8 B16:D17 F17:G17 B18:I19 B22:I23 F21:G21 B20:D21">
    <cfRule type="expression" dxfId="86" priority="10">
      <formula>$B$4&lt;&gt;""</formula>
    </cfRule>
  </conditionalFormatting>
  <conditionalFormatting sqref="E11:F13 E5:F8 D16 C17:D17 F17:G17 D18:I19 D20 D22:I23 F21:G21 C21:D21">
    <cfRule type="containsBlanks" dxfId="85" priority="12">
      <formula>LEN(TRIM(C5))=0</formula>
    </cfRule>
  </conditionalFormatting>
  <conditionalFormatting sqref="A1:XFD15 A16:D17 F17:G17 J16:XFD17 A18:XFD19 A22:XFD1048576 J20:XFD21 F21:G21 A20:D21">
    <cfRule type="containsText" dxfId="84" priority="7" operator="containsText" text="(例)">
      <formula>NOT(ISERROR(SEARCH("(例)",A1)))</formula>
    </cfRule>
    <cfRule type="expression" dxfId="83" priority="8">
      <formula>_xlfn.ISFORMULA(A1)=TRUE</formula>
    </cfRule>
  </conditionalFormatting>
  <conditionalFormatting sqref="E12:F13">
    <cfRule type="expression" dxfId="82" priority="5">
      <formula>$E$11="無し"</formula>
    </cfRule>
  </conditionalFormatting>
  <conditionalFormatting sqref="E5:F8">
    <cfRule type="expression" dxfId="81" priority="4">
      <formula>AND(MONTH(E5)&gt;=10,DAY(E5)&gt;=10)</formula>
    </cfRule>
    <cfRule type="expression" dxfId="80" priority="3">
      <formula>AND(MONTH(E5)&gt;=10,DAY(E5)&lt;10)</formula>
    </cfRule>
    <cfRule type="expression" dxfId="79" priority="2">
      <formula>AND(MONTH(E5)&lt;10,DAY(E5)&gt;=10)</formula>
    </cfRule>
    <cfRule type="expression" dxfId="78" priority="1">
      <formula>AND(MONTH(E5)&lt;10,DAY(E5)&lt;10)</formula>
    </cfRule>
  </conditionalFormatting>
  <printOptions horizontalCentered="1"/>
  <pageMargins left="0.59055118110236227" right="0.39370078740157483" top="0.59055118110236227" bottom="0.35433070866141736" header="0.31496062992125984" footer="0.11811023622047245"/>
  <pageSetup paperSize="9" scale="63" orientation="portrait" r:id="rId1"/>
  <headerFooter scaleWithDoc="0">
    <oddFooter>&amp;R&amp;8R2超高層ZEH-M</oddFooter>
  </headerFooter>
  <extLst>
    <ext xmlns:x14="http://schemas.microsoft.com/office/spreadsheetml/2009/9/main" uri="{78C0D931-6437-407d-A8EE-F0AAD7539E65}">
      <x14:conditionalFormattings>
        <x14:conditionalFormatting xmlns:xm="http://schemas.microsoft.com/office/excel/2006/main">
          <x14:cfRule type="expression" priority="6" id="{D7972FC5-1C51-4EC1-9EC5-BD99F39F37F5}">
            <xm:f>入力シート!$F$12=2</xm:f>
            <x14:dxf>
              <font>
                <color rgb="FF808080"/>
              </font>
              <fill>
                <patternFill>
                  <bgColor rgb="FF808080"/>
                </patternFill>
              </fill>
            </x14:dxf>
          </x14:cfRule>
          <xm:sqref>E8:F8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21</vt:i4>
      </vt:variant>
      <vt:variant>
        <vt:lpstr>名前付き一覧</vt:lpstr>
      </vt:variant>
      <vt:variant>
        <vt:i4>29</vt:i4>
      </vt:variant>
    </vt:vector>
  </HeadingPairs>
  <TitlesOfParts>
    <vt:vector size="50" baseType="lpstr">
      <vt:lpstr>入力シート</vt:lpstr>
      <vt:lpstr>申請書類リスト</vt:lpstr>
      <vt:lpstr>提出書類チェックシート</vt:lpstr>
      <vt:lpstr>様式第1_交付申請書</vt:lpstr>
      <vt:lpstr>誓約書</vt:lpstr>
      <vt:lpstr>1.申請者の詳細</vt:lpstr>
      <vt:lpstr>3.補助事業概要図</vt:lpstr>
      <vt:lpstr>2.全体概要</vt:lpstr>
      <vt:lpstr>4.5.事業予定・補助事業実施体制</vt:lpstr>
      <vt:lpstr>6.住戸情報入力</vt:lpstr>
      <vt:lpstr>7.補助対象経費総括表（まとめ）</vt:lpstr>
      <vt:lpstr>8-1.補助対象経費総括表（1年目）</vt:lpstr>
      <vt:lpstr>8-2.補助対象経費総括表（2年目）</vt:lpstr>
      <vt:lpstr>8-3.補助対象経費総括表（3年目）</vt:lpstr>
      <vt:lpstr>8-4.補助対象経費総括表（4年目）</vt:lpstr>
      <vt:lpstr>8-5.補助対象経費総括表（5年目）</vt:lpstr>
      <vt:lpstr>9-1.費用明細書（専有部）</vt:lpstr>
      <vt:lpstr>9-2.費用明細書（共用部）</vt:lpstr>
      <vt:lpstr>9-3.設計費費用明細書</vt:lpstr>
      <vt:lpstr>10.エネルギー計測計画図</vt:lpstr>
      <vt:lpstr>11.事業実施工程</vt:lpstr>
      <vt:lpstr>'7.補助対象経費総括表（まとめ）'!A_1</vt:lpstr>
      <vt:lpstr>'7.補助対象経費総括表（まとめ）'!B_1</vt:lpstr>
      <vt:lpstr>'7.補助対象経費総括表（まとめ）'!C_1</vt:lpstr>
      <vt:lpstr>'7.補助対象経費総括表（まとめ）'!D_1</vt:lpstr>
      <vt:lpstr>'7.補助対象経費総括表（まとめ）'!E_1</vt:lpstr>
      <vt:lpstr>'7.補助対象経費総括表（まとめ）'!J_1</vt:lpstr>
      <vt:lpstr>'1.申請者の詳細'!Print_Area</vt:lpstr>
      <vt:lpstr>'10.エネルギー計測計画図'!Print_Area</vt:lpstr>
      <vt:lpstr>'11.事業実施工程'!Print_Area</vt:lpstr>
      <vt:lpstr>'2.全体概要'!Print_Area</vt:lpstr>
      <vt:lpstr>'3.補助事業概要図'!Print_Area</vt:lpstr>
      <vt:lpstr>'4.5.事業予定・補助事業実施体制'!Print_Area</vt:lpstr>
      <vt:lpstr>'6.住戸情報入力'!Print_Area</vt:lpstr>
      <vt:lpstr>'7.補助対象経費総括表（まとめ）'!Print_Area</vt:lpstr>
      <vt:lpstr>'8-1.補助対象経費総括表（1年目）'!Print_Area</vt:lpstr>
      <vt:lpstr>'8-2.補助対象経費総括表（2年目）'!Print_Area</vt:lpstr>
      <vt:lpstr>'8-3.補助対象経費総括表（3年目）'!Print_Area</vt:lpstr>
      <vt:lpstr>'8-4.補助対象経費総括表（4年目）'!Print_Area</vt:lpstr>
      <vt:lpstr>'8-5.補助対象経費総括表（5年目）'!Print_Area</vt:lpstr>
      <vt:lpstr>'9-1.費用明細書（専有部）'!Print_Area</vt:lpstr>
      <vt:lpstr>'9-2.費用明細書（共用部）'!Print_Area</vt:lpstr>
      <vt:lpstr>'9-3.設計費費用明細書'!Print_Area</vt:lpstr>
      <vt:lpstr>申請書類リスト!Print_Area</vt:lpstr>
      <vt:lpstr>誓約書!Print_Area</vt:lpstr>
      <vt:lpstr>入力シート!Print_Area</vt:lpstr>
      <vt:lpstr>様式第1_交付申請書!Print_Area</vt:lpstr>
      <vt:lpstr>'6.住戸情報入力'!Print_Titles</vt:lpstr>
      <vt:lpstr>'9-1.費用明細書（専有部）'!Print_Titles</vt:lpstr>
      <vt:lpstr>提出書類チェックシート!Print_Titles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2020-06-04T07:27:24Z</cp:lastPrinted>
  <dcterms:created xsi:type="dcterms:W3CDTF">2020-04-30T03:53:05Z</dcterms:created>
  <dcterms:modified xsi:type="dcterms:W3CDTF">2020-07-06T02:33:38Z</dcterms:modified>
</cp:coreProperties>
</file>