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-75" windowWidth="19335" windowHeight="12795"/>
  </bookViews>
  <sheets>
    <sheet name="記入例" sheetId="23" r:id="rId1"/>
    <sheet name="フォーマット" sheetId="24" r:id="rId2"/>
    <sheet name="入力シート(電力)" sheetId="5" state="hidden" r:id="rId3"/>
    <sheet name="入力シート" sheetId="7" state="hidden" r:id="rId4"/>
    <sheet name="原油換算係数表" sheetId="14" state="hidden" r:id="rId5"/>
  </sheets>
  <definedNames>
    <definedName name="_xlnm.Print_Area" localSheetId="1">フォーマット!$A$1:$AN$48</definedName>
    <definedName name="_xlnm.Print_Area" localSheetId="0">記入例!$A$1:$AN$48</definedName>
  </definedNames>
  <calcPr calcId="145621"/>
</workbook>
</file>

<file path=xl/calcChain.xml><?xml version="1.0" encoding="utf-8"?>
<calcChain xmlns="http://schemas.openxmlformats.org/spreadsheetml/2006/main">
  <c r="S37" i="7" l="1"/>
  <c r="C29" i="5"/>
  <c r="S40" i="7"/>
  <c r="S39" i="7"/>
  <c r="S38" i="7"/>
  <c r="S4" i="7"/>
  <c r="C19" i="5"/>
  <c r="B19" i="5"/>
  <c r="AD37" i="7" l="1"/>
  <c r="AC37" i="7"/>
  <c r="AB37" i="7"/>
  <c r="AA37" i="7"/>
  <c r="Z37" i="7"/>
  <c r="Y37" i="7"/>
  <c r="X37" i="7"/>
  <c r="W37" i="7"/>
  <c r="V37" i="7"/>
  <c r="U37" i="7"/>
  <c r="T37" i="7"/>
  <c r="AB15" i="5"/>
  <c r="AC14" i="5"/>
  <c r="AC13" i="5"/>
  <c r="AC12" i="5"/>
  <c r="AC11" i="5"/>
  <c r="AC10" i="5"/>
  <c r="AC9" i="5"/>
  <c r="AC8" i="5"/>
  <c r="AC7" i="5"/>
  <c r="AC6" i="5"/>
  <c r="AC5" i="5"/>
  <c r="AC4" i="5"/>
  <c r="AC3" i="5"/>
  <c r="P16" i="7" l="1"/>
  <c r="O16" i="7"/>
  <c r="N16" i="7"/>
  <c r="M16" i="7"/>
  <c r="L16" i="7"/>
  <c r="K16" i="7"/>
  <c r="J16" i="7"/>
  <c r="I16" i="7"/>
  <c r="H16" i="7"/>
  <c r="G16" i="7"/>
  <c r="F16" i="7"/>
  <c r="E16" i="7"/>
  <c r="P10" i="7"/>
  <c r="O10" i="7"/>
  <c r="N10" i="7"/>
  <c r="M10" i="7"/>
  <c r="L10" i="7"/>
  <c r="K10" i="7"/>
  <c r="J10" i="7"/>
  <c r="I10" i="7"/>
  <c r="H10" i="7"/>
  <c r="G10" i="7"/>
  <c r="F10" i="7"/>
  <c r="E10" i="7"/>
  <c r="AD15" i="7"/>
  <c r="AC15" i="7"/>
  <c r="AB15" i="7"/>
  <c r="AA15" i="7"/>
  <c r="Z15" i="7"/>
  <c r="Y15" i="7"/>
  <c r="X15" i="7"/>
  <c r="W15" i="7"/>
  <c r="V15" i="7"/>
  <c r="U15" i="7"/>
  <c r="T15" i="7"/>
  <c r="S15" i="7"/>
  <c r="Q15" i="7"/>
  <c r="AD14" i="7"/>
  <c r="AC14" i="7"/>
  <c r="AB14" i="7"/>
  <c r="AA14" i="7"/>
  <c r="Z14" i="7"/>
  <c r="Y14" i="7"/>
  <c r="X14" i="7"/>
  <c r="W14" i="7"/>
  <c r="V14" i="7"/>
  <c r="U14" i="7"/>
  <c r="T14" i="7"/>
  <c r="S14" i="7"/>
  <c r="Q14" i="7"/>
  <c r="N29" i="5"/>
  <c r="M29" i="5"/>
  <c r="L29" i="5"/>
  <c r="K29" i="5"/>
  <c r="J29" i="5"/>
  <c r="I29" i="5"/>
  <c r="H29" i="5"/>
  <c r="G29" i="5"/>
  <c r="F29" i="5"/>
  <c r="E29" i="5"/>
  <c r="D29" i="5"/>
  <c r="Q16" i="7" l="1"/>
  <c r="T16" i="7"/>
  <c r="X16" i="7"/>
  <c r="AB16" i="7"/>
  <c r="V16" i="7"/>
  <c r="Z16" i="7"/>
  <c r="AD16" i="7"/>
  <c r="S16" i="7"/>
  <c r="W16" i="7"/>
  <c r="AA16" i="7"/>
  <c r="U16" i="7"/>
  <c r="Y16" i="7"/>
  <c r="AC16" i="7"/>
  <c r="AE15" i="7"/>
  <c r="AF15" i="7" s="1"/>
  <c r="AE14" i="7"/>
  <c r="E25" i="7"/>
  <c r="Q32" i="7"/>
  <c r="S32" i="7"/>
  <c r="T32" i="7"/>
  <c r="U32" i="7"/>
  <c r="V32" i="7"/>
  <c r="W32" i="7"/>
  <c r="X32" i="7"/>
  <c r="Y32" i="7"/>
  <c r="Z32" i="7"/>
  <c r="AA32" i="7"/>
  <c r="AB32" i="7"/>
  <c r="AC32" i="7"/>
  <c r="AD32" i="7"/>
  <c r="P33" i="7"/>
  <c r="O33" i="7"/>
  <c r="N33" i="7"/>
  <c r="M33" i="7"/>
  <c r="L33" i="7"/>
  <c r="K33" i="7"/>
  <c r="J33" i="7"/>
  <c r="I33" i="7"/>
  <c r="H33" i="7"/>
  <c r="G33" i="7"/>
  <c r="F33" i="7"/>
  <c r="E33" i="7"/>
  <c r="AD31" i="7"/>
  <c r="AC31" i="7"/>
  <c r="AB31" i="7"/>
  <c r="AA31" i="7"/>
  <c r="Z31" i="7"/>
  <c r="Y31" i="7"/>
  <c r="X31" i="7"/>
  <c r="W31" i="7"/>
  <c r="V31" i="7"/>
  <c r="U31" i="7"/>
  <c r="T31" i="7"/>
  <c r="S31" i="7"/>
  <c r="Q31" i="7"/>
  <c r="AD30" i="7"/>
  <c r="AC30" i="7"/>
  <c r="AB30" i="7"/>
  <c r="AA30" i="7"/>
  <c r="Z30" i="7"/>
  <c r="Y30" i="7"/>
  <c r="X30" i="7"/>
  <c r="W30" i="7"/>
  <c r="V30" i="7"/>
  <c r="U30" i="7"/>
  <c r="T30" i="7"/>
  <c r="S30" i="7"/>
  <c r="Q30" i="7"/>
  <c r="AD29" i="7"/>
  <c r="AC29" i="7"/>
  <c r="AB29" i="7"/>
  <c r="AA29" i="7"/>
  <c r="Z29" i="7"/>
  <c r="Y29" i="7"/>
  <c r="X29" i="7"/>
  <c r="W29" i="7"/>
  <c r="V29" i="7"/>
  <c r="U29" i="7"/>
  <c r="T29" i="7"/>
  <c r="S29" i="7"/>
  <c r="Q29" i="7"/>
  <c r="F25" i="7"/>
  <c r="G25" i="7"/>
  <c r="H25" i="7"/>
  <c r="I25" i="7"/>
  <c r="J25" i="7"/>
  <c r="K25" i="7"/>
  <c r="L25" i="7"/>
  <c r="M25" i="7"/>
  <c r="N25" i="7"/>
  <c r="O25" i="7"/>
  <c r="P25" i="7"/>
  <c r="AE16" i="7" l="1"/>
  <c r="AF14" i="7"/>
  <c r="AF16" i="7" s="1"/>
  <c r="Q33" i="7"/>
  <c r="AE32" i="7"/>
  <c r="AF32" i="7" s="1"/>
  <c r="V33" i="7"/>
  <c r="V40" i="7" s="1"/>
  <c r="Z33" i="7"/>
  <c r="Z40" i="7" s="1"/>
  <c r="AD33" i="7"/>
  <c r="AD40" i="7" s="1"/>
  <c r="U33" i="7"/>
  <c r="U40" i="7" s="1"/>
  <c r="Y33" i="7"/>
  <c r="Y40" i="7" s="1"/>
  <c r="AC33" i="7"/>
  <c r="AC40" i="7" s="1"/>
  <c r="AE31" i="7"/>
  <c r="AF31" i="7" s="1"/>
  <c r="S33" i="7"/>
  <c r="W33" i="7"/>
  <c r="W40" i="7" s="1"/>
  <c r="AA33" i="7"/>
  <c r="AA40" i="7" s="1"/>
  <c r="T33" i="7"/>
  <c r="T40" i="7" s="1"/>
  <c r="X33" i="7"/>
  <c r="X40" i="7" s="1"/>
  <c r="AB33" i="7"/>
  <c r="AB40" i="7" s="1"/>
  <c r="AE30" i="7"/>
  <c r="AF30" i="7" s="1"/>
  <c r="AE29" i="7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C15" i="5"/>
  <c r="AD24" i="7"/>
  <c r="AC24" i="7"/>
  <c r="AB24" i="7"/>
  <c r="AA24" i="7"/>
  <c r="Z24" i="7"/>
  <c r="Y24" i="7"/>
  <c r="X24" i="7"/>
  <c r="W24" i="7"/>
  <c r="V24" i="7"/>
  <c r="U24" i="7"/>
  <c r="T24" i="7"/>
  <c r="S24" i="7"/>
  <c r="Q24" i="7"/>
  <c r="AD23" i="7"/>
  <c r="AC23" i="7"/>
  <c r="AB23" i="7"/>
  <c r="AA23" i="7"/>
  <c r="Z23" i="7"/>
  <c r="Y23" i="7"/>
  <c r="X23" i="7"/>
  <c r="W23" i="7"/>
  <c r="V23" i="7"/>
  <c r="U23" i="7"/>
  <c r="T23" i="7"/>
  <c r="S23" i="7"/>
  <c r="Q23" i="7"/>
  <c r="AD22" i="7"/>
  <c r="AC22" i="7"/>
  <c r="AB22" i="7"/>
  <c r="AA22" i="7"/>
  <c r="Z22" i="7"/>
  <c r="Y22" i="7"/>
  <c r="X22" i="7"/>
  <c r="W22" i="7"/>
  <c r="V22" i="7"/>
  <c r="U22" i="7"/>
  <c r="T22" i="7"/>
  <c r="S22" i="7"/>
  <c r="Q22" i="7"/>
  <c r="AD21" i="7"/>
  <c r="AC21" i="7"/>
  <c r="AB21" i="7"/>
  <c r="AA21" i="7"/>
  <c r="Z21" i="7"/>
  <c r="Y21" i="7"/>
  <c r="X21" i="7"/>
  <c r="W21" i="7"/>
  <c r="V21" i="7"/>
  <c r="U21" i="7"/>
  <c r="T21" i="7"/>
  <c r="S21" i="7"/>
  <c r="Q21" i="7"/>
  <c r="AD20" i="7"/>
  <c r="AC20" i="7"/>
  <c r="AB20" i="7"/>
  <c r="AA20" i="7"/>
  <c r="Z20" i="7"/>
  <c r="Y20" i="7"/>
  <c r="X20" i="7"/>
  <c r="W20" i="7"/>
  <c r="V20" i="7"/>
  <c r="U20" i="7"/>
  <c r="T20" i="7"/>
  <c r="S20" i="7"/>
  <c r="Q20" i="7"/>
  <c r="AD9" i="7"/>
  <c r="AC9" i="7"/>
  <c r="AB9" i="7"/>
  <c r="AA9" i="7"/>
  <c r="Z9" i="7"/>
  <c r="Y9" i="7"/>
  <c r="X9" i="7"/>
  <c r="W9" i="7"/>
  <c r="V9" i="7"/>
  <c r="U9" i="7"/>
  <c r="T9" i="7"/>
  <c r="S9" i="7"/>
  <c r="Q9" i="7"/>
  <c r="AD8" i="7"/>
  <c r="AC8" i="7"/>
  <c r="AB8" i="7"/>
  <c r="AA8" i="7"/>
  <c r="Z8" i="7"/>
  <c r="Y8" i="7"/>
  <c r="X8" i="7"/>
  <c r="W8" i="7"/>
  <c r="V8" i="7"/>
  <c r="U8" i="7"/>
  <c r="T8" i="7"/>
  <c r="S8" i="7"/>
  <c r="Q8" i="7"/>
  <c r="AD7" i="7"/>
  <c r="AC7" i="7"/>
  <c r="AB7" i="7"/>
  <c r="AA7" i="7"/>
  <c r="Z7" i="7"/>
  <c r="Y7" i="7"/>
  <c r="X7" i="7"/>
  <c r="W7" i="7"/>
  <c r="V7" i="7"/>
  <c r="U7" i="7"/>
  <c r="T7" i="7"/>
  <c r="S7" i="7"/>
  <c r="Q7" i="7"/>
  <c r="AD6" i="7"/>
  <c r="AC6" i="7"/>
  <c r="AB6" i="7"/>
  <c r="AA6" i="7"/>
  <c r="Z6" i="7"/>
  <c r="Y6" i="7"/>
  <c r="X6" i="7"/>
  <c r="W6" i="7"/>
  <c r="V6" i="7"/>
  <c r="U6" i="7"/>
  <c r="T6" i="7"/>
  <c r="S6" i="7"/>
  <c r="Q6" i="7"/>
  <c r="AD5" i="7"/>
  <c r="AC5" i="7"/>
  <c r="AB5" i="7"/>
  <c r="AA5" i="7"/>
  <c r="Z5" i="7"/>
  <c r="Y5" i="7"/>
  <c r="X5" i="7"/>
  <c r="W5" i="7"/>
  <c r="V5" i="7"/>
  <c r="U5" i="7"/>
  <c r="T5" i="7"/>
  <c r="S5" i="7"/>
  <c r="Q5" i="7"/>
  <c r="AD4" i="7"/>
  <c r="AC4" i="7"/>
  <c r="AB4" i="7"/>
  <c r="AA4" i="7"/>
  <c r="Z4" i="7"/>
  <c r="Y4" i="7"/>
  <c r="X4" i="7"/>
  <c r="W4" i="7"/>
  <c r="V4" i="7"/>
  <c r="U4" i="7"/>
  <c r="T4" i="7"/>
  <c r="Q4" i="7"/>
  <c r="B21" i="5"/>
  <c r="Z21" i="5" s="1"/>
  <c r="B20" i="5"/>
  <c r="X20" i="5" s="1"/>
  <c r="W19" i="5"/>
  <c r="AA14" i="5"/>
  <c r="AD14" i="5" s="1"/>
  <c r="AE14" i="5" s="1"/>
  <c r="AA13" i="5"/>
  <c r="AD13" i="5" s="1"/>
  <c r="AE13" i="5" s="1"/>
  <c r="AA12" i="5"/>
  <c r="AD12" i="5" s="1"/>
  <c r="AE12" i="5" s="1"/>
  <c r="AA11" i="5"/>
  <c r="AA10" i="5"/>
  <c r="AD10" i="5" s="1"/>
  <c r="AE10" i="5" s="1"/>
  <c r="AA9" i="5"/>
  <c r="AD9" i="5" s="1"/>
  <c r="AE9" i="5" s="1"/>
  <c r="AA8" i="5"/>
  <c r="AD8" i="5" s="1"/>
  <c r="AE8" i="5" s="1"/>
  <c r="AA7" i="5"/>
  <c r="AD7" i="5" s="1"/>
  <c r="AE7" i="5" s="1"/>
  <c r="AA6" i="5"/>
  <c r="AD6" i="5" s="1"/>
  <c r="AE6" i="5" s="1"/>
  <c r="AA5" i="5"/>
  <c r="AA4" i="5"/>
  <c r="AA3" i="5"/>
  <c r="S10" i="7" l="1"/>
  <c r="W10" i="7"/>
  <c r="W38" i="7" s="1"/>
  <c r="AA10" i="7"/>
  <c r="AA38" i="7" s="1"/>
  <c r="T10" i="7"/>
  <c r="T38" i="7" s="1"/>
  <c r="U10" i="7"/>
  <c r="U38" i="7" s="1"/>
  <c r="AC10" i="7"/>
  <c r="AC38" i="7" s="1"/>
  <c r="Q10" i="7"/>
  <c r="V10" i="7"/>
  <c r="V38" i="7" s="1"/>
  <c r="Z10" i="7"/>
  <c r="Z38" i="7" s="1"/>
  <c r="AD10" i="7"/>
  <c r="AD38" i="7" s="1"/>
  <c r="AB10" i="7"/>
  <c r="AB38" i="7" s="1"/>
  <c r="X10" i="7"/>
  <c r="X38" i="7" s="1"/>
  <c r="Y10" i="7"/>
  <c r="Y38" i="7" s="1"/>
  <c r="S25" i="7"/>
  <c r="Q25" i="7"/>
  <c r="AF29" i="7"/>
  <c r="AE33" i="7"/>
  <c r="AC19" i="5"/>
  <c r="AD19" i="5" s="1"/>
  <c r="AE19" i="5" s="1"/>
  <c r="AD11" i="5"/>
  <c r="AE11" i="5" s="1"/>
  <c r="AD5" i="5"/>
  <c r="AE5" i="5" s="1"/>
  <c r="AD3" i="5"/>
  <c r="AE3" i="5" s="1"/>
  <c r="AD4" i="5"/>
  <c r="AE4" i="5" s="1"/>
  <c r="AC20" i="5"/>
  <c r="AD20" i="5" s="1"/>
  <c r="AE20" i="5" s="1"/>
  <c r="AA15" i="5"/>
  <c r="AC21" i="5"/>
  <c r="AD21" i="5" s="1"/>
  <c r="AE21" i="5" s="1"/>
  <c r="W25" i="7"/>
  <c r="W39" i="7" s="1"/>
  <c r="AA25" i="7"/>
  <c r="AA39" i="7" s="1"/>
  <c r="AB25" i="7"/>
  <c r="AB39" i="7" s="1"/>
  <c r="U25" i="7"/>
  <c r="U39" i="7" s="1"/>
  <c r="AC25" i="7"/>
  <c r="AC39" i="7" s="1"/>
  <c r="V25" i="7"/>
  <c r="V39" i="7" s="1"/>
  <c r="Z25" i="7"/>
  <c r="Z39" i="7" s="1"/>
  <c r="AD25" i="7"/>
  <c r="AD39" i="7" s="1"/>
  <c r="AE24" i="7"/>
  <c r="AF24" i="7" s="1"/>
  <c r="T25" i="7"/>
  <c r="T39" i="7" s="1"/>
  <c r="X25" i="7"/>
  <c r="X39" i="7" s="1"/>
  <c r="AE8" i="7"/>
  <c r="AF8" i="7" s="1"/>
  <c r="Y25" i="7"/>
  <c r="Y39" i="7" s="1"/>
  <c r="AE5" i="7"/>
  <c r="AF5" i="7" s="1"/>
  <c r="AE9" i="7"/>
  <c r="AF9" i="7" s="1"/>
  <c r="AE21" i="7"/>
  <c r="AF21" i="7" s="1"/>
  <c r="AE6" i="7"/>
  <c r="AF6" i="7" s="1"/>
  <c r="AE20" i="7"/>
  <c r="AF20" i="7" s="1"/>
  <c r="AE22" i="7"/>
  <c r="AF22" i="7" s="1"/>
  <c r="AE4" i="7"/>
  <c r="AE7" i="7"/>
  <c r="AF7" i="7" s="1"/>
  <c r="AE23" i="7"/>
  <c r="AF23" i="7" s="1"/>
  <c r="L19" i="5"/>
  <c r="X19" i="5"/>
  <c r="H19" i="5"/>
  <c r="M20" i="5"/>
  <c r="Q20" i="5"/>
  <c r="P19" i="5"/>
  <c r="E20" i="5"/>
  <c r="U20" i="5"/>
  <c r="D19" i="5"/>
  <c r="T19" i="5"/>
  <c r="I20" i="5"/>
  <c r="Y20" i="5"/>
  <c r="F20" i="5"/>
  <c r="J20" i="5"/>
  <c r="N20" i="5"/>
  <c r="R20" i="5"/>
  <c r="V20" i="5"/>
  <c r="Z20" i="5"/>
  <c r="C21" i="5"/>
  <c r="G21" i="5"/>
  <c r="K21" i="5"/>
  <c r="O21" i="5"/>
  <c r="S21" i="5"/>
  <c r="W21" i="5"/>
  <c r="F19" i="5"/>
  <c r="J19" i="5"/>
  <c r="N19" i="5"/>
  <c r="R19" i="5"/>
  <c r="V19" i="5"/>
  <c r="Z19" i="5"/>
  <c r="Z22" i="5" s="1"/>
  <c r="C20" i="5"/>
  <c r="G20" i="5"/>
  <c r="K20" i="5"/>
  <c r="O20" i="5"/>
  <c r="S20" i="5"/>
  <c r="W20" i="5"/>
  <c r="W22" i="5" s="1"/>
  <c r="D21" i="5"/>
  <c r="H21" i="5"/>
  <c r="L21" i="5"/>
  <c r="P21" i="5"/>
  <c r="T21" i="5"/>
  <c r="X21" i="5"/>
  <c r="E19" i="5"/>
  <c r="I19" i="5"/>
  <c r="M19" i="5"/>
  <c r="Q19" i="5"/>
  <c r="U19" i="5"/>
  <c r="Y19" i="5"/>
  <c r="C22" i="5"/>
  <c r="G19" i="5"/>
  <c r="G22" i="5" s="1"/>
  <c r="K19" i="5"/>
  <c r="O19" i="5"/>
  <c r="O22" i="5" s="1"/>
  <c r="S19" i="5"/>
  <c r="S22" i="5" s="1"/>
  <c r="D20" i="5"/>
  <c r="H20" i="5"/>
  <c r="L20" i="5"/>
  <c r="P20" i="5"/>
  <c r="T20" i="5"/>
  <c r="E21" i="5"/>
  <c r="I21" i="5"/>
  <c r="M21" i="5"/>
  <c r="Q21" i="5"/>
  <c r="U21" i="5"/>
  <c r="Y21" i="5"/>
  <c r="F21" i="5"/>
  <c r="J21" i="5"/>
  <c r="N21" i="5"/>
  <c r="R21" i="5"/>
  <c r="V21" i="5"/>
  <c r="K22" i="5" l="1"/>
  <c r="AE10" i="7"/>
  <c r="AF33" i="7"/>
  <c r="AF4" i="7"/>
  <c r="AF10" i="7" s="1"/>
  <c r="Q22" i="5"/>
  <c r="J22" i="5"/>
  <c r="T22" i="5"/>
  <c r="P22" i="5"/>
  <c r="L22" i="5"/>
  <c r="M22" i="5"/>
  <c r="V22" i="5"/>
  <c r="F22" i="5"/>
  <c r="D22" i="5"/>
  <c r="H22" i="5"/>
  <c r="Y22" i="5"/>
  <c r="I22" i="5"/>
  <c r="R22" i="5"/>
  <c r="U22" i="5"/>
  <c r="E22" i="5"/>
  <c r="N22" i="5"/>
  <c r="X22" i="5"/>
  <c r="AC22" i="5"/>
  <c r="AD22" i="5" s="1"/>
  <c r="AE22" i="5" s="1"/>
  <c r="AC15" i="5"/>
  <c r="AA19" i="5"/>
  <c r="AE25" i="7"/>
  <c r="AF25" i="7" s="1"/>
  <c r="AA20" i="5"/>
  <c r="AA21" i="5"/>
  <c r="AA22" i="5" l="1"/>
  <c r="AD15" i="5"/>
  <c r="AE15" i="5" s="1"/>
</calcChain>
</file>

<file path=xl/sharedStrings.xml><?xml version="1.0" encoding="utf-8"?>
<sst xmlns="http://schemas.openxmlformats.org/spreadsheetml/2006/main" count="454" uniqueCount="159">
  <si>
    <t>合計</t>
    <rPh sb="0" eb="2">
      <t>ゴウケイ</t>
    </rPh>
    <phoneticPr fontId="6"/>
  </si>
  <si>
    <t>購入電力</t>
  </si>
  <si>
    <t>ガス</t>
  </si>
  <si>
    <t>石油</t>
  </si>
  <si>
    <t>地域供給熱</t>
  </si>
  <si>
    <t>契約電力</t>
  </si>
  <si>
    <t>最大電力</t>
  </si>
  <si>
    <t>月平均電力</t>
  </si>
  <si>
    <t>0時</t>
    <rPh sb="1" eb="2">
      <t>ジ</t>
    </rPh>
    <phoneticPr fontId="5"/>
  </si>
  <si>
    <t>1時</t>
    <rPh sb="1" eb="2">
      <t>ジ</t>
    </rPh>
    <phoneticPr fontId="5"/>
  </si>
  <si>
    <t>2時</t>
    <rPh sb="1" eb="2">
      <t>ジ</t>
    </rPh>
    <phoneticPr fontId="5"/>
  </si>
  <si>
    <t>3時</t>
    <rPh sb="1" eb="2">
      <t>ジ</t>
    </rPh>
    <phoneticPr fontId="5"/>
  </si>
  <si>
    <t>4時</t>
    <rPh sb="1" eb="2">
      <t>ジ</t>
    </rPh>
    <phoneticPr fontId="5"/>
  </si>
  <si>
    <t>5時</t>
    <rPh sb="1" eb="2">
      <t>ジ</t>
    </rPh>
    <phoneticPr fontId="5"/>
  </si>
  <si>
    <t>6時</t>
    <rPh sb="1" eb="2">
      <t>ジ</t>
    </rPh>
    <phoneticPr fontId="5"/>
  </si>
  <si>
    <t>7時</t>
    <rPh sb="1" eb="2">
      <t>ジ</t>
    </rPh>
    <phoneticPr fontId="5"/>
  </si>
  <si>
    <t>8時</t>
    <rPh sb="1" eb="2">
      <t>ジ</t>
    </rPh>
    <phoneticPr fontId="5"/>
  </si>
  <si>
    <t>9時</t>
    <rPh sb="1" eb="2">
      <t>ジ</t>
    </rPh>
    <phoneticPr fontId="5"/>
  </si>
  <si>
    <t>10時</t>
    <rPh sb="2" eb="3">
      <t>ジ</t>
    </rPh>
    <phoneticPr fontId="5"/>
  </si>
  <si>
    <t>11時</t>
    <rPh sb="2" eb="3">
      <t>ジ</t>
    </rPh>
    <phoneticPr fontId="5"/>
  </si>
  <si>
    <t>12時</t>
    <rPh sb="2" eb="3">
      <t>ジ</t>
    </rPh>
    <phoneticPr fontId="5"/>
  </si>
  <si>
    <t>13時</t>
    <rPh sb="2" eb="3">
      <t>ジ</t>
    </rPh>
    <phoneticPr fontId="5"/>
  </si>
  <si>
    <t>14時</t>
    <rPh sb="2" eb="3">
      <t>ジ</t>
    </rPh>
    <phoneticPr fontId="5"/>
  </si>
  <si>
    <t>15時</t>
    <rPh sb="2" eb="3">
      <t>ジ</t>
    </rPh>
    <phoneticPr fontId="5"/>
  </si>
  <si>
    <t>16時</t>
    <rPh sb="2" eb="3">
      <t>ジ</t>
    </rPh>
    <phoneticPr fontId="5"/>
  </si>
  <si>
    <t>17時</t>
    <rPh sb="2" eb="3">
      <t>ジ</t>
    </rPh>
    <phoneticPr fontId="5"/>
  </si>
  <si>
    <t>18時</t>
    <rPh sb="2" eb="3">
      <t>ジ</t>
    </rPh>
    <phoneticPr fontId="5"/>
  </si>
  <si>
    <t>19時</t>
    <rPh sb="2" eb="3">
      <t>ジ</t>
    </rPh>
    <phoneticPr fontId="5"/>
  </si>
  <si>
    <t>20時</t>
    <rPh sb="2" eb="3">
      <t>ジ</t>
    </rPh>
    <phoneticPr fontId="5"/>
  </si>
  <si>
    <t>21時</t>
    <rPh sb="2" eb="3">
      <t>ジ</t>
    </rPh>
    <phoneticPr fontId="5"/>
  </si>
  <si>
    <t>22時</t>
    <rPh sb="2" eb="3">
      <t>ジ</t>
    </rPh>
    <phoneticPr fontId="5"/>
  </si>
  <si>
    <t>23時</t>
    <rPh sb="2" eb="3">
      <t>ジ</t>
    </rPh>
    <phoneticPr fontId="5"/>
  </si>
  <si>
    <t>合計</t>
    <rPh sb="0" eb="2">
      <t>ゴウケイ</t>
    </rPh>
    <phoneticPr fontId="5"/>
  </si>
  <si>
    <t>中間期</t>
    <rPh sb="0" eb="3">
      <t>チュウカンキ</t>
    </rPh>
    <phoneticPr fontId="5"/>
  </si>
  <si>
    <t>10月</t>
    <rPh sb="2" eb="3">
      <t>ガツ</t>
    </rPh>
    <phoneticPr fontId="5"/>
  </si>
  <si>
    <t>11月</t>
  </si>
  <si>
    <t>12月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</si>
  <si>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</si>
  <si>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</si>
  <si>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</si>
  <si>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</si>
  <si>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</si>
  <si>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</si>
  <si>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</si>
  <si>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</si>
  <si>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</si>
  <si>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ギガジュール(GJ)に換算</t>
    <rPh sb="11" eb="13">
      <t>カンサン</t>
    </rPh>
    <phoneticPr fontId="5"/>
  </si>
  <si>
    <t>エネルギー種別</t>
    <rPh sb="5" eb="7">
      <t>シュベツ</t>
    </rPh>
    <phoneticPr fontId="5"/>
  </si>
  <si>
    <t>単位</t>
    <rPh sb="0" eb="2">
      <t>タンイ</t>
    </rPh>
    <phoneticPr fontId="5"/>
  </si>
  <si>
    <t>発熱量（ＧＪ)</t>
  </si>
  <si>
    <t>液化石油ガス（ＬＰＧ）</t>
  </si>
  <si>
    <t>１トン</t>
  </si>
  <si>
    <t>ガス</t>
    <phoneticPr fontId="5"/>
  </si>
  <si>
    <t>石油系炭化水素ガス</t>
  </si>
  <si>
    <r>
      <t>千ｍ</t>
    </r>
    <r>
      <rPr>
        <vertAlign val="superscript"/>
        <sz val="9"/>
        <color rgb="FF000000"/>
        <rFont val="ＭＳ Ｐ明朝"/>
        <family val="1"/>
        <charset val="128"/>
      </rPr>
      <t>３</t>
    </r>
  </si>
  <si>
    <t>ガス</t>
    <phoneticPr fontId="5"/>
  </si>
  <si>
    <t>液化天然ガス（ＬＮＧ）</t>
    <phoneticPr fontId="5"/>
  </si>
  <si>
    <t>その他可燃性天然ガス</t>
  </si>
  <si>
    <t>コークス炉ガス</t>
  </si>
  <si>
    <t>高炉ガス</t>
  </si>
  <si>
    <t>転炉ガス</t>
  </si>
  <si>
    <t>都市ガス</t>
    <rPh sb="0" eb="2">
      <t>トシ</t>
    </rPh>
    <phoneticPr fontId="5"/>
  </si>
  <si>
    <t>ガス合計</t>
    <rPh sb="2" eb="4">
      <t>ゴウケイ</t>
    </rPh>
    <phoneticPr fontId="5"/>
  </si>
  <si>
    <t>１ｋｌ</t>
  </si>
  <si>
    <t>石油</t>
    <rPh sb="0" eb="2">
      <t>セキユ</t>
    </rPh>
    <phoneticPr fontId="5"/>
  </si>
  <si>
    <t>原油のうちコンデンセート（NGL）</t>
  </si>
  <si>
    <t>揮発油（ガソリン）</t>
  </si>
  <si>
    <t>ナフサ</t>
  </si>
  <si>
    <t>ジェット燃料油</t>
  </si>
  <si>
    <t>灯油</t>
  </si>
  <si>
    <t>軽油</t>
  </si>
  <si>
    <t>Ａ重油</t>
  </si>
  <si>
    <t>Ｂ・Ｃ重油</t>
  </si>
  <si>
    <t>石油アスファルト</t>
  </si>
  <si>
    <t>石油コークス</t>
  </si>
  <si>
    <t>石油合計</t>
    <rPh sb="0" eb="2">
      <t>セキユ</t>
    </rPh>
    <rPh sb="2" eb="4">
      <t>ゴウケイ</t>
    </rPh>
    <phoneticPr fontId="5"/>
  </si>
  <si>
    <t>燃料名・量</t>
  </si>
  <si>
    <t>産業用蒸気</t>
  </si>
  <si>
    <t>　１ＧＪ</t>
  </si>
  <si>
    <t>熱</t>
    <rPh sb="0" eb="1">
      <t>ネツ</t>
    </rPh>
    <phoneticPr fontId="5"/>
  </si>
  <si>
    <t>産業用以外の蒸気</t>
  </si>
  <si>
    <t>温水</t>
  </si>
  <si>
    <t>冷水</t>
  </si>
  <si>
    <t>原料炭</t>
  </si>
  <si>
    <t>その他</t>
    <rPh sb="2" eb="3">
      <t>タ</t>
    </rPh>
    <phoneticPr fontId="5"/>
  </si>
  <si>
    <t>一般炭</t>
  </si>
  <si>
    <t>無煙炭</t>
  </si>
  <si>
    <t>石炭コークス</t>
  </si>
  <si>
    <t>コールタール</t>
  </si>
  <si>
    <t>平均電力使用量(kW、月×時間)</t>
    <rPh sb="0" eb="2">
      <t>ヘイキン</t>
    </rPh>
    <rPh sb="2" eb="4">
      <t>デンリョク</t>
    </rPh>
    <rPh sb="4" eb="7">
      <t>シヨウリョウ</t>
    </rPh>
    <rPh sb="11" eb="12">
      <t>ツキ</t>
    </rPh>
    <rPh sb="13" eb="15">
      <t>ジカン</t>
    </rPh>
    <phoneticPr fontId="6"/>
  </si>
  <si>
    <t>夏期</t>
    <rPh sb="0" eb="2">
      <t>カキ</t>
    </rPh>
    <phoneticPr fontId="5"/>
  </si>
  <si>
    <t>冬期</t>
    <rPh sb="0" eb="2">
      <t>トウキ</t>
    </rPh>
    <phoneticPr fontId="5"/>
  </si>
  <si>
    <t>各期別平均(kW)</t>
    <rPh sb="0" eb="2">
      <t>カクキ</t>
    </rPh>
    <rPh sb="2" eb="3">
      <t>ベツ</t>
    </rPh>
    <rPh sb="3" eb="5">
      <t>ヘイキン</t>
    </rPh>
    <phoneticPr fontId="6"/>
  </si>
  <si>
    <t>電力量(kWh)</t>
    <rPh sb="0" eb="2">
      <t>デンリョク</t>
    </rPh>
    <rPh sb="2" eb="3">
      <t>リョウ</t>
    </rPh>
    <phoneticPr fontId="5"/>
  </si>
  <si>
    <t>10月</t>
    <rPh sb="2" eb="3">
      <t>ガツ</t>
    </rPh>
    <phoneticPr fontId="6"/>
  </si>
  <si>
    <t>平均</t>
    <rPh sb="0" eb="2">
      <t>ヘイキン</t>
    </rPh>
    <phoneticPr fontId="6"/>
  </si>
  <si>
    <t>発熱量(GJ)</t>
    <rPh sb="0" eb="2">
      <t>ハツネツ</t>
    </rPh>
    <rPh sb="2" eb="3">
      <t>リョウ</t>
    </rPh>
    <phoneticPr fontId="6"/>
  </si>
  <si>
    <t>原油換算量(kl)</t>
    <phoneticPr fontId="6"/>
  </si>
  <si>
    <t>合計×日数</t>
    <rPh sb="0" eb="2">
      <t>ゴウケイ</t>
    </rPh>
    <rPh sb="3" eb="5">
      <t>ニッスウ</t>
    </rPh>
    <phoneticPr fontId="6"/>
  </si>
  <si>
    <t>発熱量(GJ)÷38.2</t>
    <rPh sb="0" eb="2">
      <t>ハツネツ</t>
    </rPh>
    <rPh sb="2" eb="3">
      <t>リョウ</t>
    </rPh>
    <phoneticPr fontId="6"/>
  </si>
  <si>
    <t>(kWh÷1000)×9.97</t>
    <phoneticPr fontId="6"/>
  </si>
  <si>
    <t>合計(GJ)</t>
    <rPh sb="0" eb="2">
      <t>ゴウケイ</t>
    </rPh>
    <phoneticPr fontId="5"/>
  </si>
  <si>
    <t>合計÷38.2</t>
    <rPh sb="0" eb="2">
      <t>ゴウケイ</t>
    </rPh>
    <phoneticPr fontId="6"/>
  </si>
  <si>
    <t>ガス</t>
    <phoneticPr fontId="6"/>
  </si>
  <si>
    <t>石油</t>
    <rPh sb="0" eb="2">
      <t>セキユ</t>
    </rPh>
    <phoneticPr fontId="6"/>
  </si>
  <si>
    <t>地域供給熱</t>
    <rPh sb="0" eb="2">
      <t>チイキ</t>
    </rPh>
    <rPh sb="2" eb="4">
      <t>キョウキュウ</t>
    </rPh>
    <rPh sb="4" eb="5">
      <t>ネツ</t>
    </rPh>
    <phoneticPr fontId="6"/>
  </si>
  <si>
    <t>入力欄(GJ)</t>
    <rPh sb="0" eb="2">
      <t>ニュウリョク</t>
    </rPh>
    <rPh sb="2" eb="3">
      <t>ラン</t>
    </rPh>
    <phoneticPr fontId="5"/>
  </si>
  <si>
    <t>入力欄(kl)</t>
    <rPh sb="0" eb="2">
      <t>ニュウリョク</t>
    </rPh>
    <rPh sb="2" eb="3">
      <t>ラン</t>
    </rPh>
    <phoneticPr fontId="5"/>
  </si>
  <si>
    <r>
      <t>千ｍ</t>
    </r>
    <r>
      <rPr>
        <vertAlign val="superscript"/>
        <sz val="9"/>
        <color rgb="FF000000"/>
        <rFont val="ＭＳ Ｐ明朝"/>
        <family val="1"/>
        <charset val="128"/>
      </rPr>
      <t>３</t>
    </r>
    <phoneticPr fontId="6"/>
  </si>
  <si>
    <t>事業者名</t>
    <rPh sb="0" eb="3">
      <t>ジギョウシャ</t>
    </rPh>
    <rPh sb="3" eb="4">
      <t>メイ</t>
    </rPh>
    <phoneticPr fontId="6"/>
  </si>
  <si>
    <t>機関コード</t>
    <rPh sb="0" eb="2">
      <t>キカン</t>
    </rPh>
    <phoneticPr fontId="6"/>
  </si>
  <si>
    <t>ガス(液化)</t>
    <phoneticPr fontId="6"/>
  </si>
  <si>
    <t>ガス(液化)合計</t>
    <rPh sb="6" eb="8">
      <t>ゴウケイ</t>
    </rPh>
    <phoneticPr fontId="5"/>
  </si>
  <si>
    <t>入力欄(千ｍ３)</t>
    <rPh sb="0" eb="2">
      <t>ニュウリョク</t>
    </rPh>
    <rPh sb="2" eb="3">
      <t>ラン</t>
    </rPh>
    <phoneticPr fontId="5"/>
  </si>
  <si>
    <t>入力欄(トン)</t>
    <rPh sb="0" eb="2">
      <t>ニュウリョク</t>
    </rPh>
    <rPh sb="2" eb="3">
      <t>ラン</t>
    </rPh>
    <phoneticPr fontId="5"/>
  </si>
  <si>
    <t>予備欄</t>
    <rPh sb="0" eb="2">
      <t>ヨビ</t>
    </rPh>
    <rPh sb="2" eb="3">
      <t>ラン</t>
    </rPh>
    <phoneticPr fontId="6"/>
  </si>
  <si>
    <t>1日当りの
電力量(kWh)</t>
    <rPh sb="1" eb="2">
      <t>ニチ</t>
    </rPh>
    <rPh sb="2" eb="3">
      <t>アタ</t>
    </rPh>
    <rPh sb="6" eb="8">
      <t>デンリョク</t>
    </rPh>
    <rPh sb="8" eb="9">
      <t>リョウ</t>
    </rPh>
    <phoneticPr fontId="5"/>
  </si>
  <si>
    <t>日数</t>
    <rPh sb="0" eb="2">
      <t>ニッスウ</t>
    </rPh>
    <phoneticPr fontId="6"/>
  </si>
  <si>
    <t>-</t>
    <phoneticPr fontId="6"/>
  </si>
  <si>
    <t>-</t>
    <phoneticPr fontId="6"/>
  </si>
  <si>
    <t>実施時間</t>
    <rPh sb="0" eb="2">
      <t>ジッシ</t>
    </rPh>
    <rPh sb="2" eb="4">
      <t>ジカン</t>
    </rPh>
    <phoneticPr fontId="6"/>
  </si>
  <si>
    <t>フリガナ</t>
    <phoneticPr fontId="6"/>
  </si>
  <si>
    <t>●●　 ●●</t>
    <phoneticPr fontId="6"/>
  </si>
  <si>
    <t>氏名</t>
    <rPh sb="0" eb="2">
      <t>シメイ</t>
    </rPh>
    <phoneticPr fontId="6"/>
  </si>
  <si>
    <t>KS-</t>
    <phoneticPr fontId="6"/>
  </si>
  <si>
    <t>平成29年度
省エネルギー設備の導入・運用改善による
中小企業等の生産性革命促進事業</t>
    <phoneticPr fontId="6"/>
  </si>
  <si>
    <t>管理責任者
専門家ID</t>
    <rPh sb="6" eb="9">
      <t>センモンカ</t>
    </rPh>
    <phoneticPr fontId="6"/>
  </si>
  <si>
    <t>省エネ診断結果の報告書</t>
    <rPh sb="0" eb="1">
      <t>ショウ</t>
    </rPh>
    <rPh sb="3" eb="5">
      <t>シンダン</t>
    </rPh>
    <rPh sb="5" eb="7">
      <t>ケッカ</t>
    </rPh>
    <rPh sb="8" eb="11">
      <t>ホウコクショ</t>
    </rPh>
    <phoneticPr fontId="6"/>
  </si>
  <si>
    <t>診断訪問日</t>
    <rPh sb="0" eb="2">
      <t>シンダン</t>
    </rPh>
    <rPh sb="2" eb="5">
      <t>ホウモンビ</t>
    </rPh>
    <phoneticPr fontId="6"/>
  </si>
  <si>
    <t>現地説明日</t>
    <rPh sb="0" eb="2">
      <t>ゲンチ</t>
    </rPh>
    <rPh sb="2" eb="4">
      <t>セツメイ</t>
    </rPh>
    <rPh sb="4" eb="5">
      <t>ビ</t>
    </rPh>
    <phoneticPr fontId="6"/>
  </si>
  <si>
    <t>補助事業の
申請書番号</t>
    <rPh sb="0" eb="2">
      <t>ホジョ</t>
    </rPh>
    <rPh sb="2" eb="4">
      <t>ジギョウ</t>
    </rPh>
    <rPh sb="6" eb="9">
      <t>シンセイショ</t>
    </rPh>
    <rPh sb="9" eb="11">
      <t>バンゴウ</t>
    </rPh>
    <phoneticPr fontId="6"/>
  </si>
  <si>
    <t>専門家①
専門家ID</t>
    <rPh sb="0" eb="3">
      <t>センモンカ</t>
    </rPh>
    <phoneticPr fontId="6"/>
  </si>
  <si>
    <t>専門家②
専門家ID</t>
    <rPh sb="0" eb="3">
      <t>センモンカ</t>
    </rPh>
    <phoneticPr fontId="6"/>
  </si>
  <si>
    <t>現地説明者
専門家ID</t>
    <rPh sb="0" eb="2">
      <t>ゲンチ</t>
    </rPh>
    <rPh sb="2" eb="4">
      <t>セツメイ</t>
    </rPh>
    <rPh sb="4" eb="5">
      <t>シャ</t>
    </rPh>
    <phoneticPr fontId="6"/>
  </si>
  <si>
    <t>受診事業者</t>
    <rPh sb="0" eb="2">
      <t>ジュシン</t>
    </rPh>
    <rPh sb="2" eb="4">
      <t>ジギョウ</t>
    </rPh>
    <rPh sb="4" eb="5">
      <t>シャ</t>
    </rPh>
    <phoneticPr fontId="6"/>
  </si>
  <si>
    <t>省エネ診断</t>
    <rPh sb="0" eb="1">
      <t>ショウ</t>
    </rPh>
    <rPh sb="3" eb="5">
      <t>シンダン</t>
    </rPh>
    <phoneticPr fontId="6"/>
  </si>
  <si>
    <t>現地説明</t>
    <rPh sb="0" eb="2">
      <t>ゲンチ</t>
    </rPh>
    <rPh sb="2" eb="4">
      <t>セツメイ</t>
    </rPh>
    <phoneticPr fontId="6"/>
  </si>
  <si>
    <t>現地説明を行う場合のみ以下記入してください</t>
    <rPh sb="11" eb="13">
      <t>イカ</t>
    </rPh>
    <phoneticPr fontId="6"/>
  </si>
  <si>
    <t>●●●●●●●●●●●●●</t>
    <phoneticPr fontId="6"/>
  </si>
  <si>
    <t>株式会社○○工業</t>
    <rPh sb="0" eb="4">
      <t>カブシキガイシャ</t>
    </rPh>
    <rPh sb="6" eb="8">
      <t>コウギョウ</t>
    </rPh>
    <phoneticPr fontId="6"/>
  </si>
  <si>
    <t>本社第2工場</t>
    <rPh sb="0" eb="2">
      <t>ホンシャ</t>
    </rPh>
    <rPh sb="2" eb="3">
      <t>ダイ</t>
    </rPh>
    <rPh sb="4" eb="6">
      <t>コウジョウ</t>
    </rPh>
    <phoneticPr fontId="6"/>
  </si>
  <si>
    <t>神奈川県○○市○○町１－２－３</t>
    <rPh sb="0" eb="4">
      <t>カナガワケン</t>
    </rPh>
    <rPh sb="6" eb="7">
      <t>シ</t>
    </rPh>
    <rPh sb="9" eb="10">
      <t>マチ</t>
    </rPh>
    <phoneticPr fontId="6"/>
  </si>
  <si>
    <t>株式会社○○エネルギーマネジメント</t>
    <rPh sb="0" eb="4">
      <t>カブシキガイシャ</t>
    </rPh>
    <phoneticPr fontId="6"/>
  </si>
  <si>
    <t>SS</t>
    <phoneticPr fontId="6"/>
  </si>
  <si>
    <t>●●●●</t>
    <phoneticPr fontId="6"/>
  </si>
  <si>
    <t>●●</t>
    <phoneticPr fontId="6"/>
  </si>
  <si>
    <t>-</t>
    <phoneticPr fontId="6"/>
  </si>
  <si>
    <t>フリガナ</t>
    <phoneticPr fontId="6"/>
  </si>
  <si>
    <t>●●　●●</t>
    <phoneticPr fontId="6"/>
  </si>
  <si>
    <t>～</t>
    <phoneticPr fontId="6"/>
  </si>
  <si>
    <t xml:space="preserve"> 平成 ３０年 １０月 ２５日</t>
    <rPh sb="1" eb="3">
      <t>ヘイセイ</t>
    </rPh>
    <rPh sb="6" eb="7">
      <t>ネン</t>
    </rPh>
    <rPh sb="10" eb="11">
      <t>ツキ</t>
    </rPh>
    <rPh sb="14" eb="15">
      <t>ニチ</t>
    </rPh>
    <phoneticPr fontId="6"/>
  </si>
  <si>
    <t>株式会社○○工業　様</t>
    <rPh sb="0" eb="4">
      <t>カブシキガイシャ</t>
    </rPh>
    <rPh sb="6" eb="8">
      <t>コウギョウ</t>
    </rPh>
    <rPh sb="9" eb="10">
      <t>サマ</t>
    </rPh>
    <phoneticPr fontId="6"/>
  </si>
  <si>
    <t xml:space="preserve"> 平成 ３０年 １１月 ２２日</t>
    <rPh sb="1" eb="3">
      <t>ヘイセイ</t>
    </rPh>
    <rPh sb="6" eb="7">
      <t>ネン</t>
    </rPh>
    <rPh sb="10" eb="11">
      <t>ツキ</t>
    </rPh>
    <rPh sb="14" eb="15">
      <t>ニチ</t>
    </rPh>
    <phoneticPr fontId="6"/>
  </si>
  <si>
    <t>平成●●年●●月●●日</t>
    <rPh sb="0" eb="2">
      <t>ヘイセイ</t>
    </rPh>
    <rPh sb="4" eb="5">
      <t>ネン</t>
    </rPh>
    <rPh sb="7" eb="8">
      <t>ツキ</t>
    </rPh>
    <rPh sb="10" eb="11">
      <t>ヒ</t>
    </rPh>
    <phoneticPr fontId="6"/>
  </si>
  <si>
    <t>●●●●●●●●●　様</t>
    <rPh sb="10" eb="11">
      <t>サマ</t>
    </rPh>
    <phoneticPr fontId="6"/>
  </si>
  <si>
    <t>平成２９年度
省エネルギー設備の導入・運用改善による
中小企業等の生産性革命促進事業</t>
    <phoneticPr fontId="6"/>
  </si>
  <si>
    <t>事業実施
場所名</t>
    <rPh sb="0" eb="2">
      <t>ジギョウ</t>
    </rPh>
    <rPh sb="2" eb="4">
      <t>ジッシ</t>
    </rPh>
    <rPh sb="5" eb="7">
      <t>バショ</t>
    </rPh>
    <rPh sb="7" eb="8">
      <t>メイ</t>
    </rPh>
    <phoneticPr fontId="6"/>
  </si>
  <si>
    <t>事業実施
場所
所在地</t>
    <rPh sb="0" eb="2">
      <t>ジギョウ</t>
    </rPh>
    <rPh sb="2" eb="4">
      <t>ジッシ</t>
    </rPh>
    <rPh sb="5" eb="7">
      <t>バショ</t>
    </rPh>
    <rPh sb="8" eb="11">
      <t>ショザイチ</t>
    </rPh>
    <phoneticPr fontId="6"/>
  </si>
  <si>
    <t>実施機関
名称</t>
    <rPh sb="0" eb="2">
      <t>ジッシ</t>
    </rPh>
    <rPh sb="2" eb="4">
      <t>キカン</t>
    </rPh>
    <rPh sb="5" eb="7">
      <t>メイショウ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</si>
</sst>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&quot;ヶ月&quot;"/>
    <numFmt numFmtId="177" formatCode="#,##0.0"/>
    <numFmt numFmtId="178" formatCode="[$-411]ggge&quot;年&quot;m&quot;月&quot;d&quot;日&quot;;@"/>
  </numFmts>
  <fonts count="37" x14ac:knownFonts="1">
    <font>
      <sz val="10"/>
      <color theme="1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rgb="FF0070C0"/>
      <name val="ＭＳ Ｐ明朝"/>
      <family val="1"/>
      <charset val="128"/>
    </font>
    <font>
      <sz val="10"/>
      <color rgb="FFC00000"/>
      <name val="ＭＳ Ｐ明朝"/>
      <family val="1"/>
      <charset val="128"/>
    </font>
    <font>
      <sz val="10"/>
      <color rgb="FF008E40"/>
      <name val="ＭＳ Ｐ明朝"/>
      <family val="1"/>
      <charset val="128"/>
    </font>
    <font>
      <sz val="10"/>
      <color theme="9" tint="-0.499984740745262"/>
      <name val="ＭＳ Ｐ明朝"/>
      <family val="1"/>
      <charset val="128"/>
    </font>
    <font>
      <sz val="10"/>
      <color rgb="FF7030A0"/>
      <name val="ＭＳ Ｐ明朝"/>
      <family val="1"/>
      <charset val="128"/>
    </font>
    <font>
      <b/>
      <sz val="9"/>
      <color rgb="FF00000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rgb="FF000000"/>
      <name val="ＭＳ Ｐ明朝"/>
      <family val="1"/>
      <charset val="128"/>
    </font>
    <font>
      <vertAlign val="superscript"/>
      <sz val="9"/>
      <color rgb="FF000000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rgb="FFFF0000"/>
      <name val="ＭＳ Ｐゴシック"/>
      <family val="2"/>
      <charset val="128"/>
      <scheme val="minor"/>
    </font>
    <font>
      <sz val="10"/>
      <name val="ＭＳ Ｐ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z val="11"/>
      <color rgb="FFFF0000"/>
      <name val="ＭＳ Ｐ明朝"/>
      <family val="1"/>
      <charset val="128"/>
    </font>
    <font>
      <sz val="6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28"/>
      <color theme="1"/>
      <name val="ＭＳ Ｐ明朝"/>
      <family val="1"/>
      <charset val="128"/>
    </font>
    <font>
      <sz val="8"/>
      <color rgb="FF0070C0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rgb="FF0070C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b/>
      <sz val="16"/>
      <color rgb="FF0070C0"/>
      <name val="ＭＳ Ｐ明朝"/>
      <family val="1"/>
      <charset val="128"/>
    </font>
    <font>
      <b/>
      <sz val="14"/>
      <color rgb="FF0070C0"/>
      <name val="ＭＳ Ｐ明朝"/>
      <family val="1"/>
      <charset val="128"/>
    </font>
    <font>
      <b/>
      <sz val="16"/>
      <name val="ＭＳ Ｐ明朝"/>
      <family val="1"/>
      <charset val="128"/>
    </font>
    <font>
      <sz val="9"/>
      <name val="ＭＳ Ｐ明朝"/>
      <family val="1"/>
      <charset val="128"/>
    </font>
    <font>
      <b/>
      <sz val="28"/>
      <name val="ＭＳ Ｐ明朝"/>
      <family val="1"/>
      <charset val="128"/>
    </font>
    <font>
      <b/>
      <sz val="14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61">
    <xf numFmtId="0" fontId="0" fillId="0" borderId="0" xfId="0">
      <alignment vertical="center"/>
    </xf>
    <xf numFmtId="0" fontId="8" fillId="2" borderId="1" xfId="0" applyFont="1" applyFill="1" applyBorder="1">
      <alignment vertical="center"/>
    </xf>
    <xf numFmtId="0" fontId="9" fillId="2" borderId="1" xfId="0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1" fillId="2" borderId="1" xfId="0" applyFont="1" applyFill="1" applyBorder="1">
      <alignment vertical="center"/>
    </xf>
    <xf numFmtId="0" fontId="1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4" fillId="0" borderId="0" xfId="1">
      <alignment vertical="center"/>
    </xf>
    <xf numFmtId="3" fontId="4" fillId="0" borderId="0" xfId="1" applyNumberFormat="1">
      <alignment vertical="center"/>
    </xf>
    <xf numFmtId="0" fontId="4" fillId="0" borderId="1" xfId="1" applyBorder="1">
      <alignment vertical="center"/>
    </xf>
    <xf numFmtId="0" fontId="4" fillId="3" borderId="1" xfId="1" applyFill="1" applyBorder="1">
      <alignment vertical="center"/>
    </xf>
    <xf numFmtId="3" fontId="4" fillId="0" borderId="1" xfId="1" applyNumberFormat="1" applyBorder="1">
      <alignment vertical="center"/>
    </xf>
    <xf numFmtId="176" fontId="4" fillId="0" borderId="1" xfId="1" applyNumberFormat="1" applyBorder="1">
      <alignment vertical="center"/>
    </xf>
    <xf numFmtId="3" fontId="0" fillId="2" borderId="1" xfId="0" applyNumberFormat="1" applyFill="1" applyBorder="1">
      <alignment vertical="center"/>
    </xf>
    <xf numFmtId="0" fontId="14" fillId="0" borderId="0" xfId="1" applyFont="1">
      <alignment vertical="center"/>
    </xf>
    <xf numFmtId="0" fontId="15" fillId="7" borderId="14" xfId="1" applyFont="1" applyFill="1" applyBorder="1" applyAlignment="1">
      <alignment horizontal="center" vertical="center" wrapText="1" readingOrder="1"/>
    </xf>
    <xf numFmtId="0" fontId="13" fillId="8" borderId="14" xfId="1" applyFont="1" applyFill="1" applyBorder="1" applyAlignment="1">
      <alignment horizontal="center" vertical="center" wrapText="1" readingOrder="1"/>
    </xf>
    <xf numFmtId="0" fontId="15" fillId="8" borderId="14" xfId="1" applyFont="1" applyFill="1" applyBorder="1" applyAlignment="1">
      <alignment horizontal="center" vertical="center" wrapText="1" readingOrder="1"/>
    </xf>
    <xf numFmtId="0" fontId="13" fillId="8" borderId="15" xfId="1" applyFont="1" applyFill="1" applyBorder="1" applyAlignment="1">
      <alignment horizontal="center" vertical="center" wrapText="1" readingOrder="1"/>
    </xf>
    <xf numFmtId="0" fontId="15" fillId="8" borderId="15" xfId="1" applyFont="1" applyFill="1" applyBorder="1" applyAlignment="1">
      <alignment horizontal="center" vertical="center" wrapText="1" readingOrder="1"/>
    </xf>
    <xf numFmtId="4" fontId="14" fillId="0" borderId="1" xfId="1" applyNumberFormat="1" applyFont="1" applyBorder="1">
      <alignment vertical="center"/>
    </xf>
    <xf numFmtId="4" fontId="14" fillId="0" borderId="19" xfId="1" applyNumberFormat="1" applyFont="1" applyBorder="1">
      <alignment vertical="center"/>
    </xf>
    <xf numFmtId="4" fontId="14" fillId="0" borderId="18" xfId="1" applyNumberFormat="1" applyFont="1" applyBorder="1">
      <alignment vertical="center"/>
    </xf>
    <xf numFmtId="4" fontId="14" fillId="0" borderId="10" xfId="1" applyNumberFormat="1" applyFont="1" applyBorder="1">
      <alignment vertical="center"/>
    </xf>
    <xf numFmtId="4" fontId="14" fillId="0" borderId="2" xfId="1" applyNumberFormat="1" applyFont="1" applyBorder="1">
      <alignment vertical="center"/>
    </xf>
    <xf numFmtId="4" fontId="14" fillId="0" borderId="21" xfId="1" applyNumberFormat="1" applyFont="1" applyBorder="1">
      <alignment vertical="center"/>
    </xf>
    <xf numFmtId="4" fontId="14" fillId="0" borderId="20" xfId="1" applyNumberFormat="1" applyFont="1" applyBorder="1">
      <alignment vertical="center"/>
    </xf>
    <xf numFmtId="4" fontId="14" fillId="0" borderId="22" xfId="1" applyNumberFormat="1" applyFont="1" applyBorder="1">
      <alignment vertical="center"/>
    </xf>
    <xf numFmtId="4" fontId="14" fillId="0" borderId="23" xfId="1" applyNumberFormat="1" applyFont="1" applyBorder="1">
      <alignment vertical="center"/>
    </xf>
    <xf numFmtId="0" fontId="14" fillId="6" borderId="1" xfId="1" applyFont="1" applyFill="1" applyBorder="1">
      <alignment vertical="center"/>
    </xf>
    <xf numFmtId="0" fontId="14" fillId="6" borderId="10" xfId="1" applyFont="1" applyFill="1" applyBorder="1">
      <alignment vertical="center"/>
    </xf>
    <xf numFmtId="0" fontId="14" fillId="6" borderId="20" xfId="1" applyFont="1" applyFill="1" applyBorder="1">
      <alignment vertical="center"/>
    </xf>
    <xf numFmtId="4" fontId="14" fillId="6" borderId="18" xfId="1" applyNumberFormat="1" applyFont="1" applyFill="1" applyBorder="1">
      <alignment vertical="center"/>
    </xf>
    <xf numFmtId="4" fontId="14" fillId="6" borderId="21" xfId="1" applyNumberFormat="1" applyFont="1" applyFill="1" applyBorder="1">
      <alignment vertical="center"/>
    </xf>
    <xf numFmtId="4" fontId="14" fillId="6" borderId="23" xfId="1" applyNumberFormat="1" applyFont="1" applyFill="1" applyBorder="1">
      <alignment vertical="center"/>
    </xf>
    <xf numFmtId="0" fontId="4" fillId="0" borderId="19" xfId="1" applyBorder="1">
      <alignment vertical="center"/>
    </xf>
    <xf numFmtId="3" fontId="4" fillId="0" borderId="19" xfId="1" applyNumberFormat="1" applyBorder="1">
      <alignment vertical="center"/>
    </xf>
    <xf numFmtId="0" fontId="4" fillId="0" borderId="18" xfId="1" applyBorder="1">
      <alignment vertical="center"/>
    </xf>
    <xf numFmtId="3" fontId="4" fillId="0" borderId="18" xfId="1" applyNumberFormat="1" applyBorder="1">
      <alignment vertical="center"/>
    </xf>
    <xf numFmtId="3" fontId="4" fillId="0" borderId="10" xfId="1" applyNumberFormat="1" applyBorder="1">
      <alignment vertical="center"/>
    </xf>
    <xf numFmtId="3" fontId="4" fillId="0" borderId="2" xfId="1" applyNumberFormat="1" applyBorder="1">
      <alignment vertical="center"/>
    </xf>
    <xf numFmtId="3" fontId="4" fillId="0" borderId="21" xfId="1" applyNumberFormat="1" applyBorder="1">
      <alignment vertical="center"/>
    </xf>
    <xf numFmtId="3" fontId="4" fillId="6" borderId="20" xfId="1" applyNumberFormat="1" applyFill="1" applyBorder="1">
      <alignment vertical="center"/>
    </xf>
    <xf numFmtId="3" fontId="4" fillId="6" borderId="22" xfId="1" applyNumberFormat="1" applyFill="1" applyBorder="1">
      <alignment vertical="center"/>
    </xf>
    <xf numFmtId="3" fontId="4" fillId="6" borderId="23" xfId="1" applyNumberFormat="1" applyFill="1" applyBorder="1">
      <alignment vertical="center"/>
    </xf>
    <xf numFmtId="0" fontId="4" fillId="6" borderId="1" xfId="1" applyFill="1" applyBorder="1" applyAlignment="1">
      <alignment horizontal="center" vertical="center"/>
    </xf>
    <xf numFmtId="0" fontId="4" fillId="6" borderId="10" xfId="1" applyFill="1" applyBorder="1" applyAlignment="1">
      <alignment horizontal="center" vertical="center"/>
    </xf>
    <xf numFmtId="0" fontId="13" fillId="7" borderId="13" xfId="1" applyFont="1" applyFill="1" applyBorder="1" applyAlignment="1">
      <alignment horizontal="center" vertical="center" wrapText="1" readingOrder="1"/>
    </xf>
    <xf numFmtId="0" fontId="14" fillId="6" borderId="1" xfId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6" borderId="20" xfId="1" applyFont="1" applyFill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/>
    </xf>
    <xf numFmtId="0" fontId="3" fillId="5" borderId="1" xfId="1" applyFont="1" applyFill="1" applyBorder="1">
      <alignment vertical="center"/>
    </xf>
    <xf numFmtId="0" fontId="3" fillId="4" borderId="1" xfId="1" applyFont="1" applyFill="1" applyBorder="1">
      <alignment vertical="center"/>
    </xf>
    <xf numFmtId="0" fontId="8" fillId="2" borderId="10" xfId="0" applyFont="1" applyFill="1" applyBorder="1">
      <alignment vertical="center"/>
    </xf>
    <xf numFmtId="0" fontId="8" fillId="2" borderId="12" xfId="0" applyFont="1" applyFill="1" applyBorder="1">
      <alignment vertical="center"/>
    </xf>
    <xf numFmtId="0" fontId="9" fillId="2" borderId="10" xfId="0" applyFont="1" applyFill="1" applyBorder="1">
      <alignment vertical="center"/>
    </xf>
    <xf numFmtId="0" fontId="9" fillId="2" borderId="12" xfId="0" applyFont="1" applyFill="1" applyBorder="1">
      <alignment vertical="center"/>
    </xf>
    <xf numFmtId="0" fontId="10" fillId="2" borderId="10" xfId="0" applyFont="1" applyFill="1" applyBorder="1">
      <alignment vertical="center"/>
    </xf>
    <xf numFmtId="0" fontId="10" fillId="2" borderId="12" xfId="0" applyFont="1" applyFill="1" applyBorder="1">
      <alignment vertical="center"/>
    </xf>
    <xf numFmtId="0" fontId="0" fillId="6" borderId="12" xfId="0" applyFill="1" applyBorder="1">
      <alignment vertical="center"/>
    </xf>
    <xf numFmtId="0" fontId="19" fillId="6" borderId="1" xfId="0" applyFont="1" applyFill="1" applyBorder="1">
      <alignment vertical="center"/>
    </xf>
    <xf numFmtId="0" fontId="0" fillId="6" borderId="10" xfId="0" applyFill="1" applyBorder="1">
      <alignment vertical="center"/>
    </xf>
    <xf numFmtId="0" fontId="3" fillId="0" borderId="18" xfId="1" applyFont="1" applyBorder="1">
      <alignment vertical="center"/>
    </xf>
    <xf numFmtId="3" fontId="4" fillId="6" borderId="1" xfId="1" applyNumberFormat="1" applyFill="1" applyBorder="1">
      <alignment vertical="center"/>
    </xf>
    <xf numFmtId="3" fontId="4" fillId="6" borderId="18" xfId="1" applyNumberFormat="1" applyFill="1" applyBorder="1">
      <alignment vertical="center"/>
    </xf>
    <xf numFmtId="4" fontId="4" fillId="6" borderId="1" xfId="1" applyNumberFormat="1" applyFill="1" applyBorder="1">
      <alignment vertical="center"/>
    </xf>
    <xf numFmtId="3" fontId="4" fillId="6" borderId="19" xfId="1" applyNumberFormat="1" applyFill="1" applyBorder="1">
      <alignment vertical="center"/>
    </xf>
    <xf numFmtId="4" fontId="4" fillId="6" borderId="19" xfId="1" applyNumberFormat="1" applyFill="1" applyBorder="1">
      <alignment vertical="center"/>
    </xf>
    <xf numFmtId="4" fontId="4" fillId="6" borderId="18" xfId="1" applyNumberFormat="1" applyFill="1" applyBorder="1">
      <alignment vertical="center"/>
    </xf>
    <xf numFmtId="0" fontId="18" fillId="0" borderId="1" xfId="1" applyFont="1" applyBorder="1" applyAlignment="1">
      <alignment vertical="center" shrinkToFit="1"/>
    </xf>
    <xf numFmtId="0" fontId="20" fillId="0" borderId="1" xfId="1" applyFont="1" applyBorder="1" applyAlignment="1">
      <alignment vertical="center" shrinkToFit="1"/>
    </xf>
    <xf numFmtId="4" fontId="14" fillId="6" borderId="1" xfId="1" applyNumberFormat="1" applyFont="1" applyFill="1" applyBorder="1">
      <alignment vertical="center"/>
    </xf>
    <xf numFmtId="4" fontId="14" fillId="0" borderId="18" xfId="1" applyNumberFormat="1" applyFont="1" applyFill="1" applyBorder="1">
      <alignment vertical="center"/>
    </xf>
    <xf numFmtId="4" fontId="14" fillId="0" borderId="23" xfId="1" applyNumberFormat="1" applyFont="1" applyFill="1" applyBorder="1">
      <alignment vertical="center"/>
    </xf>
    <xf numFmtId="0" fontId="21" fillId="0" borderId="0" xfId="1" applyFont="1">
      <alignment vertical="center"/>
    </xf>
    <xf numFmtId="4" fontId="14" fillId="6" borderId="19" xfId="1" applyNumberFormat="1" applyFont="1" applyFill="1" applyBorder="1">
      <alignment vertical="center"/>
    </xf>
    <xf numFmtId="0" fontId="17" fillId="2" borderId="1" xfId="0" applyFont="1" applyFill="1" applyBorder="1">
      <alignment vertical="center"/>
    </xf>
    <xf numFmtId="0" fontId="14" fillId="6" borderId="1" xfId="1" applyFont="1" applyFill="1" applyBorder="1" applyAlignment="1">
      <alignment horizontal="center" vertical="center"/>
    </xf>
    <xf numFmtId="0" fontId="13" fillId="7" borderId="13" xfId="1" applyFont="1" applyFill="1" applyBorder="1" applyAlignment="1">
      <alignment horizontal="center" vertical="center" wrapText="1" readingOrder="1"/>
    </xf>
    <xf numFmtId="0" fontId="13" fillId="8" borderId="25" xfId="1" applyFont="1" applyFill="1" applyBorder="1" applyAlignment="1">
      <alignment horizontal="right" vertical="center" wrapText="1" readingOrder="1"/>
    </xf>
    <xf numFmtId="0" fontId="15" fillId="8" borderId="24" xfId="1" applyFont="1" applyFill="1" applyBorder="1" applyAlignment="1">
      <alignment horizontal="center" vertical="center" wrapText="1" readingOrder="1"/>
    </xf>
    <xf numFmtId="0" fontId="13" fillId="8" borderId="26" xfId="1" applyFont="1" applyFill="1" applyBorder="1" applyAlignment="1">
      <alignment vertical="center" wrapText="1" readingOrder="1"/>
    </xf>
    <xf numFmtId="0" fontId="19" fillId="6" borderId="1" xfId="0" applyFont="1" applyFill="1" applyBorder="1" applyAlignment="1">
      <alignment horizontal="center" vertical="center"/>
    </xf>
    <xf numFmtId="177" fontId="17" fillId="2" borderId="1" xfId="0" applyNumberFormat="1" applyFont="1" applyFill="1" applyBorder="1">
      <alignment vertical="center"/>
    </xf>
    <xf numFmtId="0" fontId="2" fillId="6" borderId="20" xfId="1" applyFont="1" applyFill="1" applyBorder="1" applyAlignment="1">
      <alignment horizontal="center" vertical="center" wrapText="1"/>
    </xf>
    <xf numFmtId="3" fontId="4" fillId="6" borderId="12" xfId="1" applyNumberFormat="1" applyFill="1" applyBorder="1">
      <alignment vertical="center"/>
    </xf>
    <xf numFmtId="3" fontId="4" fillId="6" borderId="4" xfId="1" applyNumberFormat="1" applyFill="1" applyBorder="1">
      <alignment vertical="center"/>
    </xf>
    <xf numFmtId="0" fontId="1" fillId="6" borderId="12" xfId="1" applyFont="1" applyFill="1" applyBorder="1" applyAlignment="1">
      <alignment horizontal="center" vertical="center" wrapText="1"/>
    </xf>
    <xf numFmtId="0" fontId="1" fillId="6" borderId="20" xfId="1" applyFont="1" applyFill="1" applyBorder="1" applyAlignment="1">
      <alignment horizontal="center" vertical="center" wrapText="1"/>
    </xf>
    <xf numFmtId="3" fontId="1" fillId="6" borderId="23" xfId="1" applyNumberFormat="1" applyFont="1" applyFill="1" applyBorder="1" applyAlignment="1">
      <alignment vertical="center"/>
    </xf>
    <xf numFmtId="3" fontId="1" fillId="6" borderId="20" xfId="1" applyNumberFormat="1" applyFont="1" applyFill="1" applyBorder="1" applyAlignment="1">
      <alignment horizontal="center" vertical="center"/>
    </xf>
    <xf numFmtId="3" fontId="1" fillId="6" borderId="23" xfId="1" applyNumberFormat="1" applyFont="1" applyFill="1" applyBorder="1" applyAlignment="1">
      <alignment horizontal="center" vertical="center"/>
    </xf>
    <xf numFmtId="0" fontId="19" fillId="0" borderId="0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vertical="center" wrapText="1"/>
    </xf>
    <xf numFmtId="0" fontId="19" fillId="0" borderId="0" xfId="0" applyFont="1" applyFill="1" applyProtection="1">
      <alignment vertical="center"/>
    </xf>
    <xf numFmtId="0" fontId="19" fillId="0" borderId="0" xfId="0" applyFont="1" applyFill="1" applyBorder="1" applyAlignment="1" applyProtection="1">
      <alignment vertical="center" wrapText="1"/>
    </xf>
    <xf numFmtId="0" fontId="30" fillId="0" borderId="0" xfId="0" applyFont="1" applyFill="1" applyBorder="1" applyAlignment="1" applyProtection="1">
      <alignment horizontal="right" vertical="center"/>
    </xf>
    <xf numFmtId="0" fontId="0" fillId="0" borderId="0" xfId="0" applyFill="1" applyBorder="1" applyProtection="1">
      <alignment vertical="center"/>
    </xf>
    <xf numFmtId="0" fontId="22" fillId="0" borderId="0" xfId="0" applyFont="1" applyFill="1" applyBorder="1" applyAlignment="1" applyProtection="1">
      <alignment vertical="center" wrapText="1"/>
    </xf>
    <xf numFmtId="0" fontId="0" fillId="0" borderId="0" xfId="0" applyFill="1" applyProtection="1">
      <alignment vertical="center"/>
    </xf>
    <xf numFmtId="0" fontId="0" fillId="0" borderId="0" xfId="0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right" vertical="center"/>
    </xf>
    <xf numFmtId="20" fontId="28" fillId="0" borderId="3" xfId="0" applyNumberFormat="1" applyFont="1" applyFill="1" applyBorder="1" applyAlignment="1" applyProtection="1">
      <alignment horizontal="center" vertical="center" wrapText="1"/>
    </xf>
    <xf numFmtId="20" fontId="28" fillId="0" borderId="4" xfId="0" applyNumberFormat="1" applyFont="1" applyFill="1" applyBorder="1" applyAlignment="1" applyProtection="1">
      <alignment horizontal="center" vertical="center" wrapText="1"/>
    </xf>
    <xf numFmtId="20" fontId="28" fillId="0" borderId="8" xfId="0" applyNumberFormat="1" applyFont="1" applyFill="1" applyBorder="1" applyAlignment="1" applyProtection="1">
      <alignment horizontal="center" vertical="center" wrapText="1"/>
    </xf>
    <xf numFmtId="20" fontId="28" fillId="0" borderId="9" xfId="0" applyNumberFormat="1" applyFont="1" applyFill="1" applyBorder="1" applyAlignment="1" applyProtection="1">
      <alignment horizontal="center" vertical="center" wrapText="1"/>
    </xf>
    <xf numFmtId="0" fontId="0" fillId="0" borderId="11" xfId="0" applyFill="1" applyBorder="1" applyAlignment="1" applyProtection="1">
      <alignment horizontal="center" vertical="center"/>
    </xf>
    <xf numFmtId="0" fontId="23" fillId="0" borderId="2" xfId="0" applyFont="1" applyFill="1" applyBorder="1" applyAlignment="1" applyProtection="1">
      <alignment horizontal="center" vertical="center" textRotation="255" wrapText="1"/>
    </xf>
    <xf numFmtId="0" fontId="23" fillId="0" borderId="4" xfId="0" applyFont="1" applyFill="1" applyBorder="1" applyAlignment="1" applyProtection="1">
      <alignment horizontal="center" vertical="center" textRotation="255" wrapText="1"/>
    </xf>
    <xf numFmtId="0" fontId="23" fillId="0" borderId="5" xfId="0" applyFont="1" applyFill="1" applyBorder="1" applyAlignment="1" applyProtection="1">
      <alignment horizontal="center" vertical="center" textRotation="255" wrapText="1"/>
    </xf>
    <xf numFmtId="0" fontId="23" fillId="0" borderId="6" xfId="0" applyFont="1" applyFill="1" applyBorder="1" applyAlignment="1" applyProtection="1">
      <alignment horizontal="center" vertical="center" textRotation="255" wrapText="1"/>
    </xf>
    <xf numFmtId="0" fontId="23" fillId="0" borderId="7" xfId="0" applyFont="1" applyFill="1" applyBorder="1" applyAlignment="1" applyProtection="1">
      <alignment horizontal="center" vertical="center" textRotation="255" wrapText="1"/>
    </xf>
    <xf numFmtId="0" fontId="23" fillId="0" borderId="9" xfId="0" applyFont="1" applyFill="1" applyBorder="1" applyAlignment="1" applyProtection="1">
      <alignment horizontal="center" vertical="center" textRotation="255" wrapText="1"/>
    </xf>
    <xf numFmtId="0" fontId="23" fillId="0" borderId="2" xfId="0" applyFont="1" applyFill="1" applyBorder="1" applyAlignment="1" applyProtection="1">
      <alignment horizontal="center" vertical="center" wrapText="1"/>
    </xf>
    <xf numFmtId="0" fontId="23" fillId="0" borderId="3" xfId="0" applyFont="1" applyFill="1" applyBorder="1" applyAlignment="1" applyProtection="1">
      <alignment horizontal="center" vertical="center" wrapText="1"/>
    </xf>
    <xf numFmtId="0" fontId="23" fillId="0" borderId="4" xfId="0" applyFont="1" applyFill="1" applyBorder="1" applyAlignment="1" applyProtection="1">
      <alignment horizontal="center" vertical="center" wrapText="1"/>
    </xf>
    <xf numFmtId="0" fontId="23" fillId="0" borderId="7" xfId="0" applyFont="1" applyFill="1" applyBorder="1" applyAlignment="1" applyProtection="1">
      <alignment horizontal="center" vertical="center" wrapText="1"/>
    </xf>
    <xf numFmtId="0" fontId="23" fillId="0" borderId="8" xfId="0" applyFont="1" applyFill="1" applyBorder="1" applyAlignment="1" applyProtection="1">
      <alignment horizontal="center" vertical="center" wrapText="1"/>
    </xf>
    <xf numFmtId="0" fontId="23" fillId="0" borderId="9" xfId="0" applyFont="1" applyFill="1" applyBorder="1" applyAlignment="1" applyProtection="1">
      <alignment horizontal="center" vertical="center" wrapText="1"/>
    </xf>
    <xf numFmtId="0" fontId="28" fillId="0" borderId="2" xfId="0" applyFont="1" applyFill="1" applyBorder="1" applyAlignment="1" applyProtection="1">
      <alignment horizontal="left" vertical="center" wrapText="1" indent="2"/>
    </xf>
    <xf numFmtId="0" fontId="28" fillId="0" borderId="3" xfId="0" applyFont="1" applyFill="1" applyBorder="1" applyAlignment="1" applyProtection="1">
      <alignment horizontal="left" vertical="center" wrapText="1" indent="2"/>
    </xf>
    <xf numFmtId="0" fontId="28" fillId="0" borderId="7" xfId="0" applyFont="1" applyFill="1" applyBorder="1" applyAlignment="1" applyProtection="1">
      <alignment horizontal="left" vertical="center" wrapText="1" indent="2"/>
    </xf>
    <xf numFmtId="0" fontId="28" fillId="0" borderId="8" xfId="0" applyFont="1" applyFill="1" applyBorder="1" applyAlignment="1" applyProtection="1">
      <alignment horizontal="left" vertical="center" wrapText="1" indent="2"/>
    </xf>
    <xf numFmtId="0" fontId="28" fillId="0" borderId="3" xfId="0" applyFont="1" applyFill="1" applyBorder="1" applyAlignment="1" applyProtection="1">
      <alignment horizontal="center" vertical="center" wrapText="1"/>
    </xf>
    <xf numFmtId="0" fontId="28" fillId="0" borderId="8" xfId="0" applyFont="1" applyFill="1" applyBorder="1" applyAlignment="1" applyProtection="1">
      <alignment horizontal="center" vertical="center" wrapText="1"/>
    </xf>
    <xf numFmtId="0" fontId="28" fillId="0" borderId="3" xfId="0" applyFont="1" applyFill="1" applyBorder="1" applyAlignment="1" applyProtection="1">
      <alignment horizontal="left" vertical="center" wrapText="1"/>
    </xf>
    <xf numFmtId="0" fontId="28" fillId="0" borderId="4" xfId="0" applyFont="1" applyFill="1" applyBorder="1" applyAlignment="1" applyProtection="1">
      <alignment horizontal="left" vertical="center" wrapText="1"/>
    </xf>
    <xf numFmtId="0" fontId="28" fillId="0" borderId="8" xfId="0" applyFont="1" applyFill="1" applyBorder="1" applyAlignment="1" applyProtection="1">
      <alignment horizontal="left" vertical="center" wrapText="1"/>
    </xf>
    <xf numFmtId="0" fontId="28" fillId="0" borderId="9" xfId="0" applyFont="1" applyFill="1" applyBorder="1" applyAlignment="1" applyProtection="1">
      <alignment horizontal="left" vertical="center" wrapText="1"/>
    </xf>
    <xf numFmtId="0" fontId="23" fillId="0" borderId="10" xfId="0" applyFont="1" applyFill="1" applyBorder="1" applyAlignment="1" applyProtection="1">
      <alignment horizontal="center" vertical="center" wrapText="1"/>
    </xf>
    <xf numFmtId="0" fontId="23" fillId="0" borderId="11" xfId="0" applyFont="1" applyFill="1" applyBorder="1" applyAlignment="1" applyProtection="1">
      <alignment horizontal="center" vertical="center" wrapText="1"/>
    </xf>
    <xf numFmtId="0" fontId="23" fillId="0" borderId="12" xfId="0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left" vertical="center" wrapText="1" indent="2"/>
    </xf>
    <xf numFmtId="0" fontId="28" fillId="0" borderId="10" xfId="0" applyFont="1" applyFill="1" applyBorder="1" applyAlignment="1" applyProtection="1">
      <alignment horizontal="left" vertical="center" wrapText="1" indent="2"/>
    </xf>
    <xf numFmtId="0" fontId="28" fillId="0" borderId="11" xfId="0" applyFont="1" applyFill="1" applyBorder="1" applyAlignment="1" applyProtection="1">
      <alignment horizontal="left" vertical="center" wrapText="1" indent="2"/>
    </xf>
    <xf numFmtId="0" fontId="28" fillId="0" borderId="12" xfId="0" applyFont="1" applyFill="1" applyBorder="1" applyAlignment="1" applyProtection="1">
      <alignment horizontal="left" vertical="center" wrapText="1" indent="2"/>
    </xf>
    <xf numFmtId="0" fontId="23" fillId="0" borderId="1" xfId="0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left" vertical="center" wrapText="1"/>
    </xf>
    <xf numFmtId="14" fontId="28" fillId="0" borderId="3" xfId="0" applyNumberFormat="1" applyFont="1" applyFill="1" applyBorder="1" applyAlignment="1" applyProtection="1">
      <alignment horizontal="left" vertical="center" wrapText="1"/>
    </xf>
    <xf numFmtId="14" fontId="28" fillId="0" borderId="4" xfId="0" applyNumberFormat="1" applyFont="1" applyFill="1" applyBorder="1" applyAlignment="1" applyProtection="1">
      <alignment horizontal="left" vertical="center" wrapText="1"/>
    </xf>
    <xf numFmtId="14" fontId="28" fillId="0" borderId="7" xfId="0" applyNumberFormat="1" applyFont="1" applyFill="1" applyBorder="1" applyAlignment="1" applyProtection="1">
      <alignment horizontal="left" vertical="center" wrapText="1"/>
    </xf>
    <xf numFmtId="14" fontId="28" fillId="0" borderId="8" xfId="0" applyNumberFormat="1" applyFont="1" applyFill="1" applyBorder="1" applyAlignment="1" applyProtection="1">
      <alignment horizontal="left" vertical="center" wrapText="1"/>
    </xf>
    <xf numFmtId="14" fontId="28" fillId="0" borderId="9" xfId="0" applyNumberFormat="1" applyFont="1" applyFill="1" applyBorder="1" applyAlignment="1" applyProtection="1">
      <alignment horizontal="left" vertical="center" wrapText="1"/>
    </xf>
    <xf numFmtId="14" fontId="24" fillId="0" borderId="2" xfId="0" applyNumberFormat="1" applyFont="1" applyFill="1" applyBorder="1" applyAlignment="1" applyProtection="1">
      <alignment horizontal="center" vertical="center" wrapText="1"/>
    </xf>
    <xf numFmtId="14" fontId="24" fillId="0" borderId="3" xfId="0" applyNumberFormat="1" applyFont="1" applyFill="1" applyBorder="1" applyAlignment="1" applyProtection="1">
      <alignment horizontal="center" vertical="center" wrapText="1"/>
    </xf>
    <xf numFmtId="14" fontId="24" fillId="0" borderId="4" xfId="0" applyNumberFormat="1" applyFont="1" applyFill="1" applyBorder="1" applyAlignment="1" applyProtection="1">
      <alignment horizontal="center" vertical="center" wrapText="1"/>
    </xf>
    <xf numFmtId="14" fontId="24" fillId="0" borderId="7" xfId="0" applyNumberFormat="1" applyFont="1" applyFill="1" applyBorder="1" applyAlignment="1" applyProtection="1">
      <alignment horizontal="center" vertical="center" wrapText="1"/>
    </xf>
    <xf numFmtId="14" fontId="24" fillId="0" borderId="8" xfId="0" applyNumberFormat="1" applyFont="1" applyFill="1" applyBorder="1" applyAlignment="1" applyProtection="1">
      <alignment horizontal="center" vertical="center" wrapText="1"/>
    </xf>
    <xf numFmtId="14" fontId="24" fillId="0" borderId="9" xfId="0" applyNumberFormat="1" applyFont="1" applyFill="1" applyBorder="1" applyAlignment="1" applyProtection="1">
      <alignment horizontal="center" vertical="center" wrapText="1"/>
    </xf>
    <xf numFmtId="20" fontId="28" fillId="0" borderId="2" xfId="0" applyNumberFormat="1" applyFont="1" applyFill="1" applyBorder="1" applyAlignment="1" applyProtection="1">
      <alignment horizontal="center" vertical="center" wrapText="1"/>
    </xf>
    <xf numFmtId="20" fontId="28" fillId="0" borderId="7" xfId="0" applyNumberFormat="1" applyFont="1" applyFill="1" applyBorder="1" applyAlignment="1" applyProtection="1">
      <alignment horizontal="center" vertical="center" wrapText="1"/>
    </xf>
    <xf numFmtId="0" fontId="24" fillId="0" borderId="2" xfId="0" applyFont="1" applyFill="1" applyBorder="1" applyAlignment="1" applyProtection="1">
      <alignment horizontal="center" vertical="center" wrapText="1"/>
    </xf>
    <xf numFmtId="0" fontId="24" fillId="0" borderId="3" xfId="0" applyFont="1" applyFill="1" applyBorder="1" applyAlignment="1" applyProtection="1">
      <alignment horizontal="center" vertical="center" wrapText="1"/>
    </xf>
    <xf numFmtId="0" fontId="24" fillId="0" borderId="4" xfId="0" applyFont="1" applyFill="1" applyBorder="1" applyAlignment="1" applyProtection="1">
      <alignment horizontal="center" vertical="center" wrapText="1"/>
    </xf>
    <xf numFmtId="0" fontId="24" fillId="0" borderId="7" xfId="0" applyFont="1" applyFill="1" applyBorder="1" applyAlignment="1" applyProtection="1">
      <alignment horizontal="center" vertical="center" wrapText="1"/>
    </xf>
    <xf numFmtId="0" fontId="24" fillId="0" borderId="8" xfId="0" applyFont="1" applyFill="1" applyBorder="1" applyAlignment="1" applyProtection="1">
      <alignment horizontal="center" vertical="center" wrapText="1"/>
    </xf>
    <xf numFmtId="0" fontId="24" fillId="0" borderId="9" xfId="0" applyFont="1" applyFill="1" applyBorder="1" applyAlignment="1" applyProtection="1">
      <alignment horizontal="center" vertical="center" wrapText="1"/>
    </xf>
    <xf numFmtId="0" fontId="28" fillId="0" borderId="3" xfId="0" applyFont="1" applyFill="1" applyBorder="1" applyAlignment="1" applyProtection="1">
      <alignment vertical="center" wrapText="1"/>
    </xf>
    <xf numFmtId="0" fontId="28" fillId="0" borderId="4" xfId="0" applyFont="1" applyFill="1" applyBorder="1" applyAlignment="1" applyProtection="1">
      <alignment vertical="center" wrapText="1"/>
    </xf>
    <xf numFmtId="0" fontId="28" fillId="0" borderId="8" xfId="0" applyFont="1" applyFill="1" applyBorder="1" applyAlignment="1" applyProtection="1">
      <alignment vertical="center" wrapText="1"/>
    </xf>
    <xf numFmtId="0" fontId="28" fillId="0" borderId="9" xfId="0" applyFont="1" applyFill="1" applyBorder="1" applyAlignment="1" applyProtection="1">
      <alignment vertical="center" wrapText="1"/>
    </xf>
    <xf numFmtId="0" fontId="24" fillId="0" borderId="1" xfId="0" applyFont="1" applyFill="1" applyBorder="1" applyAlignment="1" applyProtection="1">
      <alignment horizontal="center" vertical="center" wrapText="1"/>
    </xf>
    <xf numFmtId="0" fontId="24" fillId="0" borderId="19" xfId="0" applyFont="1" applyFill="1" applyBorder="1" applyAlignment="1" applyProtection="1">
      <alignment horizontal="center" vertical="center" wrapText="1"/>
    </xf>
    <xf numFmtId="14" fontId="24" fillId="0" borderId="5" xfId="0" applyNumberFormat="1" applyFont="1" applyFill="1" applyBorder="1" applyAlignment="1" applyProtection="1">
      <alignment horizontal="center" vertical="center" wrapText="1"/>
    </xf>
    <xf numFmtId="14" fontId="24" fillId="0" borderId="0" xfId="0" applyNumberFormat="1" applyFont="1" applyFill="1" applyBorder="1" applyAlignment="1" applyProtection="1">
      <alignment horizontal="center" vertical="center" wrapText="1"/>
    </xf>
    <xf numFmtId="14" fontId="24" fillId="0" borderId="6" xfId="0" applyNumberFormat="1" applyFont="1" applyFill="1" applyBorder="1" applyAlignment="1" applyProtection="1">
      <alignment horizontal="center" vertical="center" wrapText="1"/>
    </xf>
    <xf numFmtId="0" fontId="24" fillId="0" borderId="2" xfId="0" applyFont="1" applyFill="1" applyBorder="1" applyAlignment="1" applyProtection="1">
      <alignment horizontal="center" vertical="center" textRotation="255" wrapText="1"/>
    </xf>
    <xf numFmtId="0" fontId="24" fillId="0" borderId="4" xfId="0" applyFont="1" applyFill="1" applyBorder="1" applyAlignment="1" applyProtection="1">
      <alignment horizontal="center" vertical="center" textRotation="255" wrapText="1"/>
    </xf>
    <xf numFmtId="0" fontId="24" fillId="0" borderId="5" xfId="0" applyFont="1" applyFill="1" applyBorder="1" applyAlignment="1" applyProtection="1">
      <alignment horizontal="center" vertical="center" textRotation="255" wrapText="1"/>
    </xf>
    <xf numFmtId="0" fontId="24" fillId="0" borderId="6" xfId="0" applyFont="1" applyFill="1" applyBorder="1" applyAlignment="1" applyProtection="1">
      <alignment horizontal="center" vertical="center" textRotation="255" wrapText="1"/>
    </xf>
    <xf numFmtId="0" fontId="24" fillId="0" borderId="7" xfId="0" applyFont="1" applyFill="1" applyBorder="1" applyAlignment="1" applyProtection="1">
      <alignment horizontal="center" vertical="center" textRotation="255" wrapText="1"/>
    </xf>
    <xf numFmtId="0" fontId="24" fillId="0" borderId="9" xfId="0" applyFont="1" applyFill="1" applyBorder="1" applyAlignment="1" applyProtection="1">
      <alignment horizontal="center" vertical="center" textRotation="255" wrapText="1"/>
    </xf>
    <xf numFmtId="0" fontId="28" fillId="0" borderId="4" xfId="0" applyFont="1" applyFill="1" applyBorder="1" applyAlignment="1" applyProtection="1">
      <alignment horizontal="left" vertical="center" wrapText="1" indent="2"/>
    </xf>
    <xf numFmtId="0" fontId="28" fillId="0" borderId="9" xfId="0" applyFont="1" applyFill="1" applyBorder="1" applyAlignment="1" applyProtection="1">
      <alignment horizontal="left" vertical="center" wrapText="1" indent="2"/>
    </xf>
    <xf numFmtId="0" fontId="23" fillId="0" borderId="19" xfId="0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0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left" vertical="center" wrapText="1"/>
    </xf>
    <xf numFmtId="0" fontId="31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58" fontId="32" fillId="0" borderId="0" xfId="0" applyNumberFormat="1" applyFont="1" applyFill="1" applyBorder="1" applyAlignment="1" applyProtection="1">
      <alignment horizontal="right" vertical="center"/>
    </xf>
    <xf numFmtId="0" fontId="32" fillId="0" borderId="0" xfId="0" applyFont="1" applyFill="1" applyBorder="1" applyAlignment="1" applyProtection="1">
      <alignment horizontal="right" vertical="center"/>
    </xf>
    <xf numFmtId="0" fontId="24" fillId="0" borderId="1" xfId="0" applyFont="1" applyFill="1" applyBorder="1" applyAlignment="1" applyProtection="1">
      <alignment horizontal="center" vertical="center" textRotation="255" wrapText="1"/>
    </xf>
    <xf numFmtId="0" fontId="28" fillId="0" borderId="2" xfId="0" applyFont="1" applyFill="1" applyBorder="1" applyAlignment="1" applyProtection="1">
      <alignment horizontal="center" vertical="center" wrapText="1"/>
    </xf>
    <xf numFmtId="0" fontId="28" fillId="0" borderId="7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horizontal="left" vertical="center" wrapText="1"/>
    </xf>
    <xf numFmtId="0" fontId="26" fillId="0" borderId="4" xfId="0" applyFont="1" applyFill="1" applyBorder="1" applyAlignment="1" applyProtection="1">
      <alignment horizontal="left" vertical="center" wrapText="1"/>
    </xf>
    <xf numFmtId="0" fontId="26" fillId="0" borderId="8" xfId="0" applyFont="1" applyFill="1" applyBorder="1" applyAlignment="1" applyProtection="1">
      <alignment horizontal="left" vertical="center" wrapText="1"/>
    </xf>
    <xf numFmtId="0" fontId="26" fillId="0" borderId="9" xfId="0" applyFont="1" applyFill="1" applyBorder="1" applyAlignment="1" applyProtection="1">
      <alignment horizontal="left" vertical="center" wrapText="1"/>
    </xf>
    <xf numFmtId="0" fontId="28" fillId="0" borderId="5" xfId="0" applyFont="1" applyFill="1" applyBorder="1" applyAlignment="1" applyProtection="1">
      <alignment horizontal="left" vertical="center" wrapText="1" indent="2"/>
    </xf>
    <xf numFmtId="0" fontId="28" fillId="0" borderId="0" xfId="0" applyFont="1" applyFill="1" applyBorder="1" applyAlignment="1" applyProtection="1">
      <alignment horizontal="left" vertical="center" wrapText="1" indent="2"/>
    </xf>
    <xf numFmtId="0" fontId="28" fillId="0" borderId="6" xfId="0" applyFont="1" applyFill="1" applyBorder="1" applyAlignment="1" applyProtection="1">
      <alignment horizontal="left" vertical="center" wrapText="1" indent="2"/>
    </xf>
    <xf numFmtId="20" fontId="29" fillId="0" borderId="3" xfId="0" applyNumberFormat="1" applyFont="1" applyFill="1" applyBorder="1" applyAlignment="1" applyProtection="1">
      <alignment horizontal="center" vertical="center" wrapText="1"/>
      <protection locked="0"/>
    </xf>
    <xf numFmtId="20" fontId="29" fillId="0" borderId="4" xfId="0" applyNumberFormat="1" applyFont="1" applyFill="1" applyBorder="1" applyAlignment="1" applyProtection="1">
      <alignment horizontal="center" vertical="center" wrapText="1"/>
      <protection locked="0"/>
    </xf>
    <xf numFmtId="20" fontId="29" fillId="0" borderId="8" xfId="0" applyNumberFormat="1" applyFont="1" applyFill="1" applyBorder="1" applyAlignment="1" applyProtection="1">
      <alignment horizontal="center" vertical="center" wrapText="1"/>
      <protection locked="0"/>
    </xf>
    <xf numFmtId="20" fontId="29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1" xfId="0" applyFont="1" applyFill="1" applyBorder="1" applyAlignment="1" applyProtection="1">
      <alignment horizontal="center" vertical="center"/>
    </xf>
    <xf numFmtId="49" fontId="29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3" xfId="0" applyFont="1" applyFill="1" applyBorder="1" applyAlignment="1" applyProtection="1">
      <alignment horizontal="center" vertical="center" wrapText="1"/>
    </xf>
    <xf numFmtId="0" fontId="29" fillId="0" borderId="8" xfId="0" applyFont="1" applyFill="1" applyBorder="1" applyAlignment="1" applyProtection="1">
      <alignment horizontal="center" vertical="center" wrapText="1"/>
    </xf>
    <xf numFmtId="49" fontId="29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10" xfId="0" applyFont="1" applyFill="1" applyBorder="1" applyAlignment="1" applyProtection="1">
      <alignment horizontal="center" vertical="center" wrapText="1"/>
    </xf>
    <xf numFmtId="0" fontId="24" fillId="0" borderId="11" xfId="0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left" vertical="center" wrapText="1" indent="2"/>
      <protection locked="0"/>
    </xf>
    <xf numFmtId="0" fontId="29" fillId="0" borderId="10" xfId="0" applyFont="1" applyFill="1" applyBorder="1" applyAlignment="1" applyProtection="1">
      <alignment horizontal="left" vertical="center" wrapText="1" indent="2"/>
      <protection locked="0"/>
    </xf>
    <xf numFmtId="0" fontId="29" fillId="0" borderId="11" xfId="0" applyFont="1" applyFill="1" applyBorder="1" applyAlignment="1" applyProtection="1">
      <alignment horizontal="left" vertical="center" wrapText="1" indent="2"/>
      <protection locked="0"/>
    </xf>
    <xf numFmtId="0" fontId="29" fillId="0" borderId="12" xfId="0" applyFont="1" applyFill="1" applyBorder="1" applyAlignment="1" applyProtection="1">
      <alignment horizontal="left" vertical="center" wrapText="1" indent="2"/>
      <protection locked="0"/>
    </xf>
    <xf numFmtId="178" fontId="29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29" fillId="0" borderId="3" xfId="0" applyNumberFormat="1" applyFont="1" applyFill="1" applyBorder="1" applyAlignment="1" applyProtection="1">
      <alignment horizontal="center" vertical="center" wrapText="1"/>
      <protection locked="0"/>
    </xf>
    <xf numFmtId="178" fontId="29" fillId="0" borderId="4" xfId="0" applyNumberFormat="1" applyFont="1" applyFill="1" applyBorder="1" applyAlignment="1" applyProtection="1">
      <alignment horizontal="center" vertical="center" wrapText="1"/>
      <protection locked="0"/>
    </xf>
    <xf numFmtId="178" fontId="29" fillId="0" borderId="7" xfId="0" applyNumberFormat="1" applyFont="1" applyFill="1" applyBorder="1" applyAlignment="1" applyProtection="1">
      <alignment horizontal="center" vertical="center" wrapText="1"/>
      <protection locked="0"/>
    </xf>
    <xf numFmtId="178" fontId="29" fillId="0" borderId="8" xfId="0" applyNumberFormat="1" applyFont="1" applyFill="1" applyBorder="1" applyAlignment="1" applyProtection="1">
      <alignment horizontal="center" vertical="center" wrapText="1"/>
      <protection locked="0"/>
    </xf>
    <xf numFmtId="178" fontId="29" fillId="0" borderId="9" xfId="0" applyNumberFormat="1" applyFont="1" applyFill="1" applyBorder="1" applyAlignment="1" applyProtection="1">
      <alignment horizontal="center" vertical="center" wrapText="1"/>
      <protection locked="0"/>
    </xf>
    <xf numFmtId="20" fontId="29" fillId="0" borderId="2" xfId="0" applyNumberFormat="1" applyFont="1" applyFill="1" applyBorder="1" applyAlignment="1" applyProtection="1">
      <alignment horizontal="center" vertical="center" wrapText="1"/>
      <protection locked="0"/>
    </xf>
    <xf numFmtId="20" fontId="29" fillId="0" borderId="7" xfId="0" applyNumberFormat="1" applyFont="1" applyFill="1" applyBorder="1" applyAlignment="1" applyProtection="1">
      <alignment horizontal="center" vertical="center" wrapText="1"/>
      <protection locked="0"/>
    </xf>
    <xf numFmtId="20" fontId="29" fillId="0" borderId="3" xfId="0" applyNumberFormat="1" applyFont="1" applyFill="1" applyBorder="1" applyAlignment="1" applyProtection="1">
      <alignment horizontal="center" vertical="center" wrapText="1"/>
    </xf>
    <xf numFmtId="20" fontId="29" fillId="0" borderId="8" xfId="0" applyNumberFormat="1" applyFont="1" applyFill="1" applyBorder="1" applyAlignment="1" applyProtection="1">
      <alignment horizontal="center" vertical="center" wrapText="1"/>
    </xf>
    <xf numFmtId="49" fontId="29" fillId="0" borderId="2" xfId="0" applyNumberFormat="1" applyFont="1" applyFill="1" applyBorder="1" applyAlignment="1" applyProtection="1">
      <alignment horizontal="left" vertical="center" wrapText="1" indent="2"/>
      <protection locked="0"/>
    </xf>
    <xf numFmtId="49" fontId="29" fillId="0" borderId="3" xfId="0" applyNumberFormat="1" applyFont="1" applyFill="1" applyBorder="1" applyAlignment="1" applyProtection="1">
      <alignment horizontal="left" vertical="center" wrapText="1" indent="2"/>
      <protection locked="0"/>
    </xf>
    <xf numFmtId="49" fontId="29" fillId="0" borderId="7" xfId="0" applyNumberFormat="1" applyFont="1" applyFill="1" applyBorder="1" applyAlignment="1" applyProtection="1">
      <alignment horizontal="left" vertical="center" wrapText="1" indent="2"/>
      <protection locked="0"/>
    </xf>
    <xf numFmtId="49" fontId="29" fillId="0" borderId="8" xfId="0" applyNumberFormat="1" applyFont="1" applyFill="1" applyBorder="1" applyAlignment="1" applyProtection="1">
      <alignment horizontal="left" vertical="center" wrapText="1" indent="2"/>
      <protection locked="0"/>
    </xf>
    <xf numFmtId="0" fontId="29" fillId="0" borderId="3" xfId="0" applyFont="1" applyFill="1" applyBorder="1" applyAlignment="1" applyProtection="1">
      <alignment horizontal="left" vertical="center" wrapText="1"/>
      <protection locked="0"/>
    </xf>
    <xf numFmtId="0" fontId="29" fillId="0" borderId="4" xfId="0" applyFont="1" applyFill="1" applyBorder="1" applyAlignment="1" applyProtection="1">
      <alignment horizontal="left" vertical="center" wrapText="1"/>
      <protection locked="0"/>
    </xf>
    <xf numFmtId="0" fontId="29" fillId="0" borderId="8" xfId="0" applyFont="1" applyFill="1" applyBorder="1" applyAlignment="1" applyProtection="1">
      <alignment horizontal="left" vertical="center" wrapText="1"/>
      <protection locked="0"/>
    </xf>
    <xf numFmtId="0" fontId="29" fillId="0" borderId="9" xfId="0" applyFont="1" applyFill="1" applyBorder="1" applyAlignment="1" applyProtection="1">
      <alignment horizontal="left" vertical="center" wrapText="1"/>
      <protection locked="0"/>
    </xf>
    <xf numFmtId="0" fontId="29" fillId="0" borderId="2" xfId="0" applyFont="1" applyFill="1" applyBorder="1" applyAlignment="1" applyProtection="1">
      <alignment horizontal="left" vertical="center" wrapText="1" indent="2"/>
      <protection locked="0"/>
    </xf>
    <xf numFmtId="0" fontId="29" fillId="0" borderId="3" xfId="0" applyFont="1" applyFill="1" applyBorder="1" applyAlignment="1" applyProtection="1">
      <alignment horizontal="left" vertical="center" wrapText="1" indent="2"/>
      <protection locked="0"/>
    </xf>
    <xf numFmtId="0" fontId="29" fillId="0" borderId="4" xfId="0" applyFont="1" applyFill="1" applyBorder="1" applyAlignment="1" applyProtection="1">
      <alignment horizontal="left" vertical="center" wrapText="1" indent="2"/>
      <protection locked="0"/>
    </xf>
    <xf numFmtId="0" fontId="29" fillId="0" borderId="7" xfId="0" applyFont="1" applyFill="1" applyBorder="1" applyAlignment="1" applyProtection="1">
      <alignment horizontal="left" vertical="center" wrapText="1" indent="2"/>
      <protection locked="0"/>
    </xf>
    <xf numFmtId="0" fontId="29" fillId="0" borderId="8" xfId="0" applyFont="1" applyFill="1" applyBorder="1" applyAlignment="1" applyProtection="1">
      <alignment horizontal="left" vertical="center" wrapText="1" indent="2"/>
      <protection locked="0"/>
    </xf>
    <xf numFmtId="0" fontId="29" fillId="0" borderId="9" xfId="0" applyFont="1" applyFill="1" applyBorder="1" applyAlignment="1" applyProtection="1">
      <alignment horizontal="left" vertical="center" wrapText="1" indent="2"/>
      <protection locked="0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0" borderId="1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left" vertical="center" wrapText="1"/>
    </xf>
    <xf numFmtId="0" fontId="33" fillId="0" borderId="0" xfId="0" applyFont="1" applyFill="1" applyBorder="1" applyAlignment="1" applyProtection="1">
      <alignment horizontal="left" vertical="center" wrapText="1"/>
      <protection locked="0"/>
    </xf>
    <xf numFmtId="0" fontId="35" fillId="0" borderId="0" xfId="0" applyFont="1" applyFill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center" vertical="center" wrapText="1"/>
    </xf>
    <xf numFmtId="0" fontId="29" fillId="0" borderId="7" xfId="0" applyFont="1" applyFill="1" applyBorder="1" applyAlignment="1" applyProtection="1">
      <alignment horizontal="center" vertical="center" wrapText="1"/>
    </xf>
    <xf numFmtId="49" fontId="29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9" xfId="0" applyNumberFormat="1" applyFont="1" applyFill="1" applyBorder="1" applyAlignment="1" applyProtection="1">
      <alignment horizontal="left" vertical="center" wrapText="1"/>
      <protection locked="0"/>
    </xf>
    <xf numFmtId="0" fontId="29" fillId="0" borderId="5" xfId="0" applyFont="1" applyFill="1" applyBorder="1" applyAlignment="1" applyProtection="1">
      <alignment horizontal="left" vertical="center" wrapText="1" indent="2"/>
      <protection locked="0"/>
    </xf>
    <xf numFmtId="0" fontId="29" fillId="0" borderId="0" xfId="0" applyFont="1" applyFill="1" applyBorder="1" applyAlignment="1" applyProtection="1">
      <alignment horizontal="left" vertical="center" wrapText="1" indent="2"/>
      <protection locked="0"/>
    </xf>
    <xf numFmtId="0" fontId="29" fillId="0" borderId="6" xfId="0" applyFont="1" applyFill="1" applyBorder="1" applyAlignment="1" applyProtection="1">
      <alignment horizontal="left" vertical="center" wrapText="1" indent="2"/>
      <protection locked="0"/>
    </xf>
    <xf numFmtId="58" fontId="36" fillId="0" borderId="0" xfId="0" applyNumberFormat="1" applyFont="1" applyFill="1" applyBorder="1" applyAlignment="1" applyProtection="1">
      <alignment horizontal="right" vertical="center"/>
      <protection locked="0"/>
    </xf>
    <xf numFmtId="0" fontId="13" fillId="7" borderId="13" xfId="1" applyFont="1" applyFill="1" applyBorder="1" applyAlignment="1">
      <alignment horizontal="center" vertical="center" wrapText="1" readingOrder="1"/>
    </xf>
    <xf numFmtId="0" fontId="13" fillId="7" borderId="17" xfId="1" applyFont="1" applyFill="1" applyBorder="1" applyAlignment="1">
      <alignment horizontal="center" vertical="center" wrapText="1" readingOrder="1"/>
    </xf>
    <xf numFmtId="0" fontId="14" fillId="6" borderId="10" xfId="1" applyFont="1" applyFill="1" applyBorder="1" applyAlignment="1">
      <alignment horizontal="center" vertical="center"/>
    </xf>
    <xf numFmtId="0" fontId="14" fillId="6" borderId="11" xfId="1" applyFont="1" applyFill="1" applyBorder="1" applyAlignment="1">
      <alignment horizontal="center" vertical="center"/>
    </xf>
    <xf numFmtId="0" fontId="14" fillId="6" borderId="12" xfId="1" applyFont="1" applyFill="1" applyBorder="1" applyAlignment="1">
      <alignment horizontal="center" vertical="center"/>
    </xf>
    <xf numFmtId="0" fontId="14" fillId="6" borderId="1" xfId="1" applyFont="1" applyFill="1" applyBorder="1" applyAlignment="1">
      <alignment horizontal="center" vertical="center"/>
    </xf>
    <xf numFmtId="0" fontId="13" fillId="8" borderId="13" xfId="1" applyFont="1" applyFill="1" applyBorder="1" applyAlignment="1">
      <alignment horizontal="center" vertical="center" wrapText="1" readingOrder="1"/>
    </xf>
    <xf numFmtId="0" fontId="13" fillId="8" borderId="16" xfId="1" applyFont="1" applyFill="1" applyBorder="1" applyAlignment="1">
      <alignment horizontal="center" vertical="center" wrapText="1" readingOrder="1"/>
    </xf>
    <xf numFmtId="0" fontId="13" fillId="8" borderId="17" xfId="1" applyFont="1" applyFill="1" applyBorder="1" applyAlignment="1">
      <alignment horizontal="center" vertical="center" wrapText="1" readingOrder="1"/>
    </xf>
  </cellXfs>
  <cellStyles count="2">
    <cellStyle name="標準" xfId="0" builtinId="0" customBuiltin="1"/>
    <cellStyle name="標準 2" xfId="1"/>
  </cellStyles>
  <dxfs count="0"/>
  <tableStyles count="0" defaultTableStyle="TableStyleMedium2" defaultPivotStyle="PivotStyleLight16"/>
  <colors>
    <mruColors>
      <color rgb="FF008E4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180975</xdr:colOff>
      <xdr:row>24</xdr:row>
      <xdr:rowOff>114301</xdr:rowOff>
    </xdr:from>
    <xdr:to>
      <xdr:col>37</xdr:col>
      <xdr:colOff>66675</xdr:colOff>
      <xdr:row>27</xdr:row>
      <xdr:rowOff>57151</xdr:rowOff>
    </xdr:to>
    <xdr:sp macro="" textlink="">
      <xdr:nvSpPr>
        <xdr:cNvPr id="2" name="フレーム 1"/>
        <xdr:cNvSpPr/>
      </xdr:nvSpPr>
      <xdr:spPr>
        <a:xfrm>
          <a:off x="5876925" y="4552951"/>
          <a:ext cx="2295525" cy="762000"/>
        </a:xfrm>
        <a:prstGeom prst="frame">
          <a:avLst>
            <a:gd name="adj1" fmla="val 97"/>
          </a:avLst>
        </a:prstGeom>
        <a:solidFill>
          <a:srgbClr val="FF0000"/>
        </a:solidFill>
        <a:ln w="19050" cmpd="sng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133351</xdr:colOff>
      <xdr:row>33</xdr:row>
      <xdr:rowOff>266700</xdr:rowOff>
    </xdr:from>
    <xdr:to>
      <xdr:col>17</xdr:col>
      <xdr:colOff>38100</xdr:colOff>
      <xdr:row>40</xdr:row>
      <xdr:rowOff>65943</xdr:rowOff>
    </xdr:to>
    <xdr:sp macro="" textlink="">
      <xdr:nvSpPr>
        <xdr:cNvPr id="11" name="フレーム 10"/>
        <xdr:cNvSpPr/>
      </xdr:nvSpPr>
      <xdr:spPr>
        <a:xfrm>
          <a:off x="1672005" y="7263912"/>
          <a:ext cx="2102826" cy="2773973"/>
        </a:xfrm>
        <a:prstGeom prst="frame">
          <a:avLst>
            <a:gd name="adj1" fmla="val 97"/>
          </a:avLst>
        </a:prstGeom>
        <a:solidFill>
          <a:srgbClr val="FF0000"/>
        </a:solidFill>
        <a:ln w="19050" cmpd="sng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26</xdr:col>
      <xdr:colOff>142875</xdr:colOff>
      <xdr:row>22</xdr:row>
      <xdr:rowOff>47625</xdr:rowOff>
    </xdr:from>
    <xdr:to>
      <xdr:col>36</xdr:col>
      <xdr:colOff>145677</xdr:colOff>
      <xdr:row>23</xdr:row>
      <xdr:rowOff>150574</xdr:rowOff>
    </xdr:to>
    <xdr:sp macro="" textlink="">
      <xdr:nvSpPr>
        <xdr:cNvPr id="23" name="四角形吹き出し 22"/>
        <xdr:cNvSpPr/>
      </xdr:nvSpPr>
      <xdr:spPr>
        <a:xfrm>
          <a:off x="5969934" y="4104154"/>
          <a:ext cx="2243978" cy="293449"/>
        </a:xfrm>
        <a:prstGeom prst="wedgeRectCallout">
          <a:avLst>
            <a:gd name="adj1" fmla="val -7942"/>
            <a:gd name="adj2" fmla="val 9767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t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ja-JP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半角数字</a:t>
          </a:r>
          <a:r>
            <a:rPr kumimoji="1" lang="en-US" altLang="ja-JP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13</a:t>
          </a:r>
          <a:r>
            <a:rPr kumimoji="1" lang="ja-JP" altLang="ja-JP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桁であるこ</a:t>
          </a:r>
          <a:r>
            <a:rPr kumimoji="1" lang="ja-JP" altLang="en-US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</a:t>
          </a:r>
          <a:endParaRPr lang="ja-JP" altLang="ja-JP" sz="1000">
            <a:solidFill>
              <a:srgbClr val="FF0000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1</xdr:col>
      <xdr:colOff>152399</xdr:colOff>
      <xdr:row>31</xdr:row>
      <xdr:rowOff>123825</xdr:rowOff>
    </xdr:from>
    <xdr:to>
      <xdr:col>23</xdr:col>
      <xdr:colOff>100853</xdr:colOff>
      <xdr:row>32</xdr:row>
      <xdr:rowOff>102949</xdr:rowOff>
    </xdr:to>
    <xdr:sp macro="" textlink="">
      <xdr:nvSpPr>
        <xdr:cNvPr id="24" name="四角形吹き出し 23"/>
        <xdr:cNvSpPr/>
      </xdr:nvSpPr>
      <xdr:spPr>
        <a:xfrm>
          <a:off x="376517" y="6477560"/>
          <a:ext cx="4879042" cy="292889"/>
        </a:xfrm>
        <a:prstGeom prst="wedgeRectCallout">
          <a:avLst>
            <a:gd name="adj1" fmla="val -10356"/>
            <a:gd name="adj2" fmla="val 23806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t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研修会および</a:t>
          </a:r>
          <a:r>
            <a:rPr kumimoji="1" lang="en-US" altLang="ja-JP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e-</a:t>
          </a:r>
          <a:r>
            <a:rPr kumimoji="1" lang="ja-JP" altLang="en-US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ラーニング受講の際に使用した専門家</a:t>
          </a:r>
          <a:r>
            <a:rPr kumimoji="1" lang="en-US" altLang="ja-JP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ID</a:t>
          </a:r>
          <a:r>
            <a:rPr kumimoji="1" lang="ja-JP" altLang="en-US" sz="1000" kern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が入力されていること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180975</xdr:colOff>
      <xdr:row>3</xdr:row>
      <xdr:rowOff>66675</xdr:rowOff>
    </xdr:from>
    <xdr:to>
      <xdr:col>17</xdr:col>
      <xdr:colOff>552450</xdr:colOff>
      <xdr:row>8</xdr:row>
      <xdr:rowOff>28575</xdr:rowOff>
    </xdr:to>
    <xdr:sp macro="" textlink="">
      <xdr:nvSpPr>
        <xdr:cNvPr id="3" name="右矢印 2"/>
        <xdr:cNvSpPr/>
      </xdr:nvSpPr>
      <xdr:spPr>
        <a:xfrm>
          <a:off x="8943975" y="781050"/>
          <a:ext cx="371475" cy="1047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180975</xdr:colOff>
      <xdr:row>19</xdr:row>
      <xdr:rowOff>28574</xdr:rowOff>
    </xdr:from>
    <xdr:to>
      <xdr:col>17</xdr:col>
      <xdr:colOff>552450</xdr:colOff>
      <xdr:row>24</xdr:row>
      <xdr:rowOff>9524</xdr:rowOff>
    </xdr:to>
    <xdr:sp macro="" textlink="">
      <xdr:nvSpPr>
        <xdr:cNvPr id="4" name="右矢印 3"/>
        <xdr:cNvSpPr/>
      </xdr:nvSpPr>
      <xdr:spPr>
        <a:xfrm>
          <a:off x="8972550" y="3457574"/>
          <a:ext cx="371475" cy="885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180975</xdr:colOff>
      <xdr:row>26</xdr:row>
      <xdr:rowOff>133350</xdr:rowOff>
    </xdr:from>
    <xdr:to>
      <xdr:col>17</xdr:col>
      <xdr:colOff>552450</xdr:colOff>
      <xdr:row>32</xdr:row>
      <xdr:rowOff>95250</xdr:rowOff>
    </xdr:to>
    <xdr:sp macro="" textlink="">
      <xdr:nvSpPr>
        <xdr:cNvPr id="6" name="右矢印 5"/>
        <xdr:cNvSpPr/>
      </xdr:nvSpPr>
      <xdr:spPr>
        <a:xfrm>
          <a:off x="8972550" y="5457825"/>
          <a:ext cx="371475" cy="1047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180975</xdr:colOff>
      <xdr:row>11</xdr:row>
      <xdr:rowOff>76199</xdr:rowOff>
    </xdr:from>
    <xdr:to>
      <xdr:col>17</xdr:col>
      <xdr:colOff>552450</xdr:colOff>
      <xdr:row>15</xdr:row>
      <xdr:rowOff>114300</xdr:rowOff>
    </xdr:to>
    <xdr:sp macro="" textlink="">
      <xdr:nvSpPr>
        <xdr:cNvPr id="5" name="右矢印 4"/>
        <xdr:cNvSpPr/>
      </xdr:nvSpPr>
      <xdr:spPr>
        <a:xfrm>
          <a:off x="8972550" y="2057399"/>
          <a:ext cx="371475" cy="76200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238125</xdr:colOff>
      <xdr:row>13</xdr:row>
      <xdr:rowOff>114300</xdr:rowOff>
    </xdr:from>
    <xdr:to>
      <xdr:col>10</xdr:col>
      <xdr:colOff>95250</xdr:colOff>
      <xdr:row>26</xdr:row>
      <xdr:rowOff>9525</xdr:rowOff>
    </xdr:to>
    <xdr:sp macro="" textlink="">
      <xdr:nvSpPr>
        <xdr:cNvPr id="2" name="角丸四角形 1"/>
        <xdr:cNvSpPr/>
      </xdr:nvSpPr>
      <xdr:spPr>
        <a:xfrm>
          <a:off x="1457325" y="2095500"/>
          <a:ext cx="4733925" cy="1876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表差し込む認識？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9"/>
  <sheetViews>
    <sheetView showGridLines="0" tabSelected="1" zoomScaleNormal="100" zoomScaleSheetLayoutView="130" workbookViewId="0"/>
  </sheetViews>
  <sheetFormatPr defaultRowHeight="12" x14ac:dyDescent="0.15"/>
  <cols>
    <col min="1" max="42" width="3.28515625" style="100" customWidth="1"/>
    <col min="43" max="16384" width="9.140625" style="100"/>
  </cols>
  <sheetData>
    <row r="1" spans="1:40" ht="9.9499999999999993" customHeight="1" x14ac:dyDescent="0.15">
      <c r="A1" s="98"/>
      <c r="B1" s="178" t="s">
        <v>125</v>
      </c>
      <c r="C1" s="178"/>
      <c r="D1" s="178"/>
      <c r="E1" s="178"/>
      <c r="F1" s="178"/>
      <c r="G1" s="178"/>
      <c r="H1" s="178"/>
      <c r="I1" s="178"/>
      <c r="J1" s="178"/>
      <c r="K1" s="178"/>
      <c r="L1" s="99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</row>
    <row r="2" spans="1:40" ht="9.9499999999999993" customHeight="1" x14ac:dyDescent="0.15">
      <c r="A2" s="98"/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99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</row>
    <row r="3" spans="1:40" ht="15" customHeight="1" x14ac:dyDescent="0.15">
      <c r="A3" s="98"/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99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</row>
    <row r="4" spans="1:40" ht="15" customHeight="1" x14ac:dyDescent="0.15">
      <c r="A4" s="98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</row>
    <row r="5" spans="1:40" ht="15" customHeight="1" x14ac:dyDescent="0.15">
      <c r="A5" s="98"/>
      <c r="B5" s="98"/>
      <c r="C5" s="179" t="s">
        <v>151</v>
      </c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</row>
    <row r="6" spans="1:40" ht="15" customHeight="1" x14ac:dyDescent="0.15">
      <c r="A6" s="98"/>
      <c r="B6" s="98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</row>
    <row r="7" spans="1:40" ht="15" customHeight="1" x14ac:dyDescent="0.15">
      <c r="A7" s="98"/>
      <c r="B7" s="101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</row>
    <row r="8" spans="1:40" ht="15" customHeight="1" x14ac:dyDescent="0.15">
      <c r="A8" s="98"/>
      <c r="B8" s="98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</row>
    <row r="9" spans="1:40" ht="15" customHeight="1" x14ac:dyDescent="0.15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</row>
    <row r="10" spans="1:40" ht="15" customHeight="1" x14ac:dyDescent="0.15">
      <c r="A10" s="98"/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</row>
    <row r="11" spans="1:40" ht="15" customHeight="1" x14ac:dyDescent="0.15">
      <c r="A11" s="98"/>
      <c r="B11" s="98"/>
      <c r="C11" s="180" t="s">
        <v>127</v>
      </c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98"/>
      <c r="AM11" s="98"/>
      <c r="AN11" s="98"/>
    </row>
    <row r="12" spans="1:40" ht="15" customHeight="1" x14ac:dyDescent="0.15">
      <c r="A12" s="98"/>
      <c r="B12" s="98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98"/>
      <c r="AM12" s="98"/>
      <c r="AN12" s="98"/>
    </row>
    <row r="13" spans="1:40" ht="15" customHeight="1" x14ac:dyDescent="0.15">
      <c r="A13" s="98"/>
      <c r="B13" s="98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98"/>
      <c r="AM13" s="98"/>
      <c r="AN13" s="98"/>
    </row>
    <row r="14" spans="1:40" ht="15" customHeight="1" x14ac:dyDescent="0.15">
      <c r="A14" s="98"/>
      <c r="B14" s="98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98"/>
      <c r="AM14" s="98"/>
      <c r="AN14" s="98"/>
    </row>
    <row r="15" spans="1:40" ht="15" customHeight="1" x14ac:dyDescent="0.15">
      <c r="A15" s="98"/>
      <c r="B15" s="101"/>
      <c r="C15" s="180"/>
      <c r="D15" s="180"/>
      <c r="E15" s="180"/>
      <c r="F15" s="18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98"/>
      <c r="AM15" s="98"/>
      <c r="AN15" s="98"/>
    </row>
    <row r="16" spans="1:40" ht="15" customHeight="1" x14ac:dyDescent="0.15">
      <c r="A16" s="98"/>
      <c r="B16" s="98"/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98"/>
      <c r="AM16" s="98"/>
      <c r="AN16" s="98"/>
    </row>
    <row r="17" spans="1:40" ht="15" customHeight="1" x14ac:dyDescent="0.15">
      <c r="A17" s="98"/>
      <c r="B17" s="101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</row>
    <row r="18" spans="1:40" ht="15" customHeight="1" x14ac:dyDescent="0.15">
      <c r="A18" s="98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</row>
    <row r="19" spans="1:40" ht="15" customHeight="1" x14ac:dyDescent="0.15">
      <c r="A19" s="98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</row>
    <row r="20" spans="1:40" ht="15" customHeight="1" x14ac:dyDescent="0.15">
      <c r="A20" s="98"/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181">
        <v>43414</v>
      </c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02"/>
      <c r="AL20" s="102"/>
      <c r="AM20" s="98"/>
      <c r="AN20" s="98"/>
    </row>
    <row r="21" spans="1:40" ht="15" customHeight="1" x14ac:dyDescent="0.15">
      <c r="A21" s="98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02"/>
      <c r="AL21" s="102"/>
      <c r="AM21" s="98"/>
      <c r="AN21" s="98"/>
    </row>
    <row r="22" spans="1:40" ht="15" customHeight="1" x14ac:dyDescent="0.15">
      <c r="A22" s="98"/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02"/>
      <c r="AL22" s="102"/>
      <c r="AM22" s="98"/>
      <c r="AN22" s="98"/>
    </row>
    <row r="23" spans="1:40" ht="15" customHeight="1" x14ac:dyDescent="0.15">
      <c r="A23" s="98"/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</row>
    <row r="24" spans="1:40" ht="15" customHeight="1" x14ac:dyDescent="0.15">
      <c r="A24" s="98"/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</row>
    <row r="25" spans="1:40" ht="15" customHeight="1" x14ac:dyDescent="0.15">
      <c r="A25" s="98"/>
      <c r="B25" s="98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</row>
    <row r="26" spans="1:40" ht="24.95" customHeight="1" x14ac:dyDescent="0.15">
      <c r="A26" s="98"/>
      <c r="B26" s="98"/>
      <c r="C26" s="183" t="s">
        <v>134</v>
      </c>
      <c r="D26" s="183"/>
      <c r="E26" s="162" t="s">
        <v>109</v>
      </c>
      <c r="F26" s="162"/>
      <c r="G26" s="162"/>
      <c r="H26" s="162"/>
      <c r="I26" s="120" t="s">
        <v>139</v>
      </c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73"/>
      <c r="X26" s="137" t="s">
        <v>130</v>
      </c>
      <c r="Y26" s="137"/>
      <c r="Z26" s="137"/>
      <c r="AA26" s="137"/>
      <c r="AB26" s="184" t="s">
        <v>124</v>
      </c>
      <c r="AC26" s="124"/>
      <c r="AD26" s="186" t="s">
        <v>138</v>
      </c>
      <c r="AE26" s="186"/>
      <c r="AF26" s="186"/>
      <c r="AG26" s="186"/>
      <c r="AH26" s="186"/>
      <c r="AI26" s="186"/>
      <c r="AJ26" s="186"/>
      <c r="AK26" s="187"/>
      <c r="AL26" s="98"/>
      <c r="AM26" s="98"/>
      <c r="AN26" s="98"/>
    </row>
    <row r="27" spans="1:40" ht="24.95" customHeight="1" x14ac:dyDescent="0.15">
      <c r="A27" s="98"/>
      <c r="B27" s="98"/>
      <c r="C27" s="183"/>
      <c r="D27" s="183"/>
      <c r="E27" s="162"/>
      <c r="F27" s="162"/>
      <c r="G27" s="162"/>
      <c r="H27" s="162"/>
      <c r="I27" s="122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74"/>
      <c r="X27" s="137"/>
      <c r="Y27" s="137"/>
      <c r="Z27" s="137"/>
      <c r="AA27" s="137"/>
      <c r="AB27" s="185"/>
      <c r="AC27" s="125"/>
      <c r="AD27" s="188"/>
      <c r="AE27" s="188"/>
      <c r="AF27" s="188"/>
      <c r="AG27" s="188"/>
      <c r="AH27" s="188"/>
      <c r="AI27" s="188"/>
      <c r="AJ27" s="188"/>
      <c r="AK27" s="189"/>
      <c r="AL27" s="98"/>
      <c r="AM27" s="98"/>
      <c r="AN27" s="98"/>
    </row>
    <row r="28" spans="1:40" ht="24.95" customHeight="1" x14ac:dyDescent="0.15">
      <c r="A28" s="98"/>
      <c r="B28" s="98"/>
      <c r="C28" s="183"/>
      <c r="D28" s="183"/>
      <c r="E28" s="162" t="s">
        <v>156</v>
      </c>
      <c r="F28" s="162"/>
      <c r="G28" s="162"/>
      <c r="H28" s="162"/>
      <c r="I28" s="120" t="s">
        <v>140</v>
      </c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73"/>
      <c r="AL28" s="98"/>
      <c r="AM28" s="98"/>
      <c r="AN28" s="98"/>
    </row>
    <row r="29" spans="1:40" ht="24.95" customHeight="1" x14ac:dyDescent="0.15">
      <c r="A29" s="98"/>
      <c r="B29" s="98"/>
      <c r="C29" s="183"/>
      <c r="D29" s="183"/>
      <c r="E29" s="162"/>
      <c r="F29" s="162"/>
      <c r="G29" s="162"/>
      <c r="H29" s="162"/>
      <c r="I29" s="122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74"/>
      <c r="AL29" s="98"/>
      <c r="AM29" s="98"/>
      <c r="AN29" s="98"/>
    </row>
    <row r="30" spans="1:40" ht="24.95" customHeight="1" x14ac:dyDescent="0.15">
      <c r="A30" s="98"/>
      <c r="B30" s="98"/>
      <c r="C30" s="183"/>
      <c r="D30" s="183"/>
      <c r="E30" s="162" t="s">
        <v>157</v>
      </c>
      <c r="F30" s="162"/>
      <c r="G30" s="162"/>
      <c r="H30" s="162"/>
      <c r="I30" s="120" t="s">
        <v>141</v>
      </c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73"/>
      <c r="AL30" s="98"/>
      <c r="AM30" s="98"/>
      <c r="AN30" s="98"/>
    </row>
    <row r="31" spans="1:40" ht="12.75" customHeight="1" x14ac:dyDescent="0.15">
      <c r="A31" s="98"/>
      <c r="B31" s="98"/>
      <c r="C31" s="183"/>
      <c r="D31" s="183"/>
      <c r="E31" s="162"/>
      <c r="F31" s="162"/>
      <c r="G31" s="162"/>
      <c r="H31" s="162"/>
      <c r="I31" s="190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2"/>
      <c r="AL31" s="98"/>
      <c r="AM31" s="98"/>
      <c r="AN31" s="98"/>
    </row>
    <row r="32" spans="1:40" ht="24.95" customHeight="1" x14ac:dyDescent="0.15">
      <c r="A32" s="98"/>
      <c r="B32" s="98"/>
      <c r="C32" s="183"/>
      <c r="D32" s="183"/>
      <c r="E32" s="162"/>
      <c r="F32" s="162"/>
      <c r="G32" s="162"/>
      <c r="H32" s="162"/>
      <c r="I32" s="122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74"/>
      <c r="AL32" s="98"/>
      <c r="AM32" s="98"/>
      <c r="AN32" s="98"/>
    </row>
    <row r="33" spans="1:40" ht="24.95" customHeight="1" x14ac:dyDescent="0.15">
      <c r="A33" s="98"/>
      <c r="B33" s="98"/>
      <c r="C33" s="167" t="s">
        <v>135</v>
      </c>
      <c r="D33" s="168"/>
      <c r="E33" s="162" t="s">
        <v>158</v>
      </c>
      <c r="F33" s="162"/>
      <c r="G33" s="162"/>
      <c r="H33" s="162"/>
      <c r="I33" s="120" t="s">
        <v>142</v>
      </c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73"/>
      <c r="X33" s="137" t="s">
        <v>110</v>
      </c>
      <c r="Y33" s="137"/>
      <c r="Z33" s="137"/>
      <c r="AA33" s="137"/>
      <c r="AB33" s="176" t="s">
        <v>143</v>
      </c>
      <c r="AC33" s="177"/>
      <c r="AD33" s="126" t="s">
        <v>144</v>
      </c>
      <c r="AE33" s="126"/>
      <c r="AF33" s="126"/>
      <c r="AG33" s="126"/>
      <c r="AH33" s="126"/>
      <c r="AI33" s="126"/>
      <c r="AJ33" s="126"/>
      <c r="AK33" s="127"/>
      <c r="AL33" s="98"/>
      <c r="AM33" s="98"/>
      <c r="AN33" s="98"/>
    </row>
    <row r="34" spans="1:40" ht="24.95" customHeight="1" x14ac:dyDescent="0.15">
      <c r="A34" s="98"/>
      <c r="B34" s="98"/>
      <c r="C34" s="169"/>
      <c r="D34" s="170"/>
      <c r="E34" s="162"/>
      <c r="F34" s="162"/>
      <c r="G34" s="162"/>
      <c r="H34" s="162"/>
      <c r="I34" s="122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74"/>
      <c r="X34" s="175"/>
      <c r="Y34" s="175"/>
      <c r="Z34" s="175"/>
      <c r="AA34" s="175"/>
      <c r="AB34" s="176"/>
      <c r="AC34" s="177"/>
      <c r="AD34" s="128"/>
      <c r="AE34" s="128"/>
      <c r="AF34" s="128"/>
      <c r="AG34" s="128"/>
      <c r="AH34" s="128"/>
      <c r="AI34" s="128"/>
      <c r="AJ34" s="128"/>
      <c r="AK34" s="129"/>
      <c r="AL34" s="98"/>
      <c r="AM34" s="98"/>
      <c r="AN34" s="98"/>
    </row>
    <row r="35" spans="1:40" ht="30" customHeight="1" x14ac:dyDescent="0.15">
      <c r="A35" s="98"/>
      <c r="B35" s="98"/>
      <c r="C35" s="169"/>
      <c r="D35" s="170"/>
      <c r="E35" s="152" t="s">
        <v>126</v>
      </c>
      <c r="F35" s="153"/>
      <c r="G35" s="153"/>
      <c r="H35" s="154"/>
      <c r="I35" s="120" t="s">
        <v>145</v>
      </c>
      <c r="J35" s="121"/>
      <c r="K35" s="121"/>
      <c r="L35" s="121"/>
      <c r="M35" s="124" t="s">
        <v>146</v>
      </c>
      <c r="N35" s="158" t="s">
        <v>144</v>
      </c>
      <c r="O35" s="158"/>
      <c r="P35" s="158"/>
      <c r="Q35" s="159"/>
      <c r="R35" s="130" t="s">
        <v>121</v>
      </c>
      <c r="S35" s="131"/>
      <c r="T35" s="131"/>
      <c r="U35" s="132" t="s">
        <v>122</v>
      </c>
      <c r="V35" s="133" t="s">
        <v>148</v>
      </c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98"/>
      <c r="AM35" s="98"/>
      <c r="AN35" s="98"/>
    </row>
    <row r="36" spans="1:40" ht="39.950000000000003" customHeight="1" x14ac:dyDescent="0.15">
      <c r="A36" s="98"/>
      <c r="B36" s="98"/>
      <c r="C36" s="169"/>
      <c r="D36" s="170"/>
      <c r="E36" s="155"/>
      <c r="F36" s="156"/>
      <c r="G36" s="156"/>
      <c r="H36" s="157"/>
      <c r="I36" s="122"/>
      <c r="J36" s="123"/>
      <c r="K36" s="123"/>
      <c r="L36" s="123"/>
      <c r="M36" s="125"/>
      <c r="N36" s="160"/>
      <c r="O36" s="160"/>
      <c r="P36" s="160"/>
      <c r="Q36" s="161"/>
      <c r="R36" s="130" t="s">
        <v>123</v>
      </c>
      <c r="S36" s="131"/>
      <c r="T36" s="131"/>
      <c r="U36" s="132" t="s">
        <v>122</v>
      </c>
      <c r="V36" s="134" t="s">
        <v>148</v>
      </c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6"/>
      <c r="AL36" s="98"/>
      <c r="AM36" s="98"/>
      <c r="AN36" s="98"/>
    </row>
    <row r="37" spans="1:40" ht="30" customHeight="1" x14ac:dyDescent="0.15">
      <c r="A37" s="98"/>
      <c r="B37" s="98"/>
      <c r="C37" s="169"/>
      <c r="D37" s="170"/>
      <c r="E37" s="152" t="s">
        <v>131</v>
      </c>
      <c r="F37" s="153"/>
      <c r="G37" s="153"/>
      <c r="H37" s="154"/>
      <c r="I37" s="120" t="s">
        <v>145</v>
      </c>
      <c r="J37" s="121"/>
      <c r="K37" s="121"/>
      <c r="L37" s="121"/>
      <c r="M37" s="124" t="s">
        <v>146</v>
      </c>
      <c r="N37" s="158" t="s">
        <v>144</v>
      </c>
      <c r="O37" s="158"/>
      <c r="P37" s="158" t="s">
        <v>147</v>
      </c>
      <c r="Q37" s="159"/>
      <c r="R37" s="130" t="s">
        <v>121</v>
      </c>
      <c r="S37" s="131"/>
      <c r="T37" s="131"/>
      <c r="U37" s="132" t="s">
        <v>122</v>
      </c>
      <c r="V37" s="134" t="s">
        <v>148</v>
      </c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6"/>
      <c r="AL37" s="98"/>
      <c r="AM37" s="98"/>
      <c r="AN37" s="98"/>
    </row>
    <row r="38" spans="1:40" ht="39.950000000000003" customHeight="1" x14ac:dyDescent="0.15">
      <c r="A38" s="98"/>
      <c r="B38" s="98"/>
      <c r="C38" s="169"/>
      <c r="D38" s="170"/>
      <c r="E38" s="155"/>
      <c r="F38" s="156"/>
      <c r="G38" s="156"/>
      <c r="H38" s="157"/>
      <c r="I38" s="122"/>
      <c r="J38" s="123"/>
      <c r="K38" s="123"/>
      <c r="L38" s="123"/>
      <c r="M38" s="125"/>
      <c r="N38" s="160"/>
      <c r="O38" s="160"/>
      <c r="P38" s="160" t="s">
        <v>123</v>
      </c>
      <c r="Q38" s="161"/>
      <c r="R38" s="130" t="s">
        <v>123</v>
      </c>
      <c r="S38" s="131"/>
      <c r="T38" s="131"/>
      <c r="U38" s="132" t="s">
        <v>122</v>
      </c>
      <c r="V38" s="134" t="s">
        <v>148</v>
      </c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6"/>
      <c r="AL38" s="98"/>
      <c r="AM38" s="98"/>
      <c r="AN38" s="98"/>
    </row>
    <row r="39" spans="1:40" ht="30" customHeight="1" x14ac:dyDescent="0.15">
      <c r="A39" s="98"/>
      <c r="B39" s="98"/>
      <c r="C39" s="169"/>
      <c r="D39" s="170"/>
      <c r="E39" s="152" t="s">
        <v>132</v>
      </c>
      <c r="F39" s="153"/>
      <c r="G39" s="153"/>
      <c r="H39" s="154"/>
      <c r="I39" s="120" t="s">
        <v>145</v>
      </c>
      <c r="J39" s="121"/>
      <c r="K39" s="121"/>
      <c r="L39" s="121"/>
      <c r="M39" s="124" t="s">
        <v>146</v>
      </c>
      <c r="N39" s="158" t="s">
        <v>144</v>
      </c>
      <c r="O39" s="158"/>
      <c r="P39" s="158" t="s">
        <v>147</v>
      </c>
      <c r="Q39" s="159"/>
      <c r="R39" s="130" t="s">
        <v>121</v>
      </c>
      <c r="S39" s="131"/>
      <c r="T39" s="131"/>
      <c r="U39" s="132"/>
      <c r="V39" s="134" t="s">
        <v>148</v>
      </c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6"/>
      <c r="AL39" s="98"/>
      <c r="AM39" s="98"/>
      <c r="AN39" s="98"/>
    </row>
    <row r="40" spans="1:40" ht="39.950000000000003" customHeight="1" x14ac:dyDescent="0.15">
      <c r="A40" s="98"/>
      <c r="B40" s="98"/>
      <c r="C40" s="169"/>
      <c r="D40" s="170"/>
      <c r="E40" s="155"/>
      <c r="F40" s="156"/>
      <c r="G40" s="156"/>
      <c r="H40" s="157"/>
      <c r="I40" s="122"/>
      <c r="J40" s="123"/>
      <c r="K40" s="123"/>
      <c r="L40" s="123"/>
      <c r="M40" s="125"/>
      <c r="N40" s="160"/>
      <c r="O40" s="160"/>
      <c r="P40" s="160" t="s">
        <v>123</v>
      </c>
      <c r="Q40" s="161"/>
      <c r="R40" s="130" t="s">
        <v>123</v>
      </c>
      <c r="S40" s="131"/>
      <c r="T40" s="131"/>
      <c r="U40" s="132"/>
      <c r="V40" s="134" t="s">
        <v>148</v>
      </c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6"/>
      <c r="AL40" s="98"/>
      <c r="AM40" s="98"/>
      <c r="AN40" s="98"/>
    </row>
    <row r="41" spans="1:40" ht="20.100000000000001" customHeight="1" x14ac:dyDescent="0.15">
      <c r="A41" s="98"/>
      <c r="B41" s="98"/>
      <c r="C41" s="169"/>
      <c r="D41" s="170"/>
      <c r="E41" s="162" t="s">
        <v>128</v>
      </c>
      <c r="F41" s="162"/>
      <c r="G41" s="162"/>
      <c r="H41" s="162"/>
      <c r="I41" s="138" t="s">
        <v>150</v>
      </c>
      <c r="J41" s="139"/>
      <c r="K41" s="139"/>
      <c r="L41" s="139"/>
      <c r="M41" s="139"/>
      <c r="N41" s="139"/>
      <c r="O41" s="139"/>
      <c r="P41" s="139"/>
      <c r="Q41" s="140"/>
      <c r="R41" s="144" t="s">
        <v>120</v>
      </c>
      <c r="S41" s="145"/>
      <c r="T41" s="145"/>
      <c r="U41" s="146"/>
      <c r="V41" s="150">
        <v>0.375</v>
      </c>
      <c r="W41" s="103"/>
      <c r="X41" s="103"/>
      <c r="Y41" s="103"/>
      <c r="Z41" s="103"/>
      <c r="AA41" s="103"/>
      <c r="AB41" s="103"/>
      <c r="AC41" s="103" t="s">
        <v>149</v>
      </c>
      <c r="AD41" s="103"/>
      <c r="AE41" s="103">
        <v>0.70833333333333337</v>
      </c>
      <c r="AF41" s="103"/>
      <c r="AG41" s="103"/>
      <c r="AH41" s="103"/>
      <c r="AI41" s="103"/>
      <c r="AJ41" s="103"/>
      <c r="AK41" s="104"/>
      <c r="AL41" s="98"/>
      <c r="AM41" s="98"/>
      <c r="AN41" s="98"/>
    </row>
    <row r="42" spans="1:40" ht="20.100000000000001" customHeight="1" x14ac:dyDescent="0.15">
      <c r="A42" s="98"/>
      <c r="B42" s="98"/>
      <c r="C42" s="171"/>
      <c r="D42" s="172"/>
      <c r="E42" s="163"/>
      <c r="F42" s="163"/>
      <c r="G42" s="163"/>
      <c r="H42" s="163"/>
      <c r="I42" s="141"/>
      <c r="J42" s="142"/>
      <c r="K42" s="142"/>
      <c r="L42" s="142"/>
      <c r="M42" s="142"/>
      <c r="N42" s="142"/>
      <c r="O42" s="142"/>
      <c r="P42" s="142"/>
      <c r="Q42" s="143"/>
      <c r="R42" s="164"/>
      <c r="S42" s="165"/>
      <c r="T42" s="165"/>
      <c r="U42" s="166"/>
      <c r="V42" s="151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6"/>
      <c r="AL42" s="98"/>
      <c r="AM42" s="98"/>
      <c r="AN42" s="98"/>
    </row>
    <row r="43" spans="1:40" ht="18.75" customHeight="1" x14ac:dyDescent="0.15">
      <c r="A43" s="98"/>
      <c r="B43" s="98"/>
      <c r="C43" s="107" t="s">
        <v>137</v>
      </c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98"/>
      <c r="AM43" s="98"/>
      <c r="AN43" s="98"/>
    </row>
    <row r="44" spans="1:40" ht="30" customHeight="1" x14ac:dyDescent="0.15">
      <c r="A44" s="98"/>
      <c r="B44" s="98"/>
      <c r="C44" s="108" t="s">
        <v>136</v>
      </c>
      <c r="D44" s="109"/>
      <c r="E44" s="114" t="s">
        <v>133</v>
      </c>
      <c r="F44" s="115"/>
      <c r="G44" s="115"/>
      <c r="H44" s="116"/>
      <c r="I44" s="120" t="s">
        <v>145</v>
      </c>
      <c r="J44" s="121"/>
      <c r="K44" s="121"/>
      <c r="L44" s="121"/>
      <c r="M44" s="124" t="s">
        <v>146</v>
      </c>
      <c r="N44" s="126" t="s">
        <v>144</v>
      </c>
      <c r="O44" s="126"/>
      <c r="P44" s="126" t="s">
        <v>147</v>
      </c>
      <c r="Q44" s="127"/>
      <c r="R44" s="130" t="s">
        <v>121</v>
      </c>
      <c r="S44" s="131"/>
      <c r="T44" s="131"/>
      <c r="U44" s="132"/>
      <c r="V44" s="133" t="s">
        <v>148</v>
      </c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98"/>
      <c r="AM44" s="98"/>
      <c r="AN44" s="98"/>
    </row>
    <row r="45" spans="1:40" ht="39.950000000000003" customHeight="1" x14ac:dyDescent="0.15">
      <c r="A45" s="98"/>
      <c r="B45" s="98"/>
      <c r="C45" s="110"/>
      <c r="D45" s="111"/>
      <c r="E45" s="117"/>
      <c r="F45" s="118"/>
      <c r="G45" s="118"/>
      <c r="H45" s="119"/>
      <c r="I45" s="122"/>
      <c r="J45" s="123"/>
      <c r="K45" s="123"/>
      <c r="L45" s="123"/>
      <c r="M45" s="125"/>
      <c r="N45" s="128"/>
      <c r="O45" s="128"/>
      <c r="P45" s="128" t="s">
        <v>123</v>
      </c>
      <c r="Q45" s="129"/>
      <c r="R45" s="130" t="s">
        <v>123</v>
      </c>
      <c r="S45" s="131"/>
      <c r="T45" s="131"/>
      <c r="U45" s="132"/>
      <c r="V45" s="134" t="s">
        <v>148</v>
      </c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6"/>
      <c r="AL45" s="98"/>
      <c r="AM45" s="98"/>
      <c r="AN45" s="98"/>
    </row>
    <row r="46" spans="1:40" ht="20.100000000000001" customHeight="1" x14ac:dyDescent="0.15">
      <c r="A46" s="98"/>
      <c r="B46" s="98"/>
      <c r="C46" s="110"/>
      <c r="D46" s="111"/>
      <c r="E46" s="137" t="s">
        <v>129</v>
      </c>
      <c r="F46" s="137"/>
      <c r="G46" s="137"/>
      <c r="H46" s="137"/>
      <c r="I46" s="138" t="s">
        <v>152</v>
      </c>
      <c r="J46" s="139"/>
      <c r="K46" s="139"/>
      <c r="L46" s="139"/>
      <c r="M46" s="139"/>
      <c r="N46" s="139"/>
      <c r="O46" s="139"/>
      <c r="P46" s="139"/>
      <c r="Q46" s="140"/>
      <c r="R46" s="144" t="s">
        <v>120</v>
      </c>
      <c r="S46" s="145"/>
      <c r="T46" s="145"/>
      <c r="U46" s="146"/>
      <c r="V46" s="150">
        <v>0.41666666666666669</v>
      </c>
      <c r="W46" s="103"/>
      <c r="X46" s="103"/>
      <c r="Y46" s="103"/>
      <c r="Z46" s="103"/>
      <c r="AA46" s="103"/>
      <c r="AB46" s="103"/>
      <c r="AC46" s="103" t="s">
        <v>149</v>
      </c>
      <c r="AD46" s="103"/>
      <c r="AE46" s="103">
        <v>0.5</v>
      </c>
      <c r="AF46" s="103"/>
      <c r="AG46" s="103"/>
      <c r="AH46" s="103"/>
      <c r="AI46" s="103"/>
      <c r="AJ46" s="103"/>
      <c r="AK46" s="104"/>
      <c r="AL46" s="98"/>
      <c r="AM46" s="98"/>
      <c r="AN46" s="98"/>
    </row>
    <row r="47" spans="1:40" ht="20.100000000000001" customHeight="1" x14ac:dyDescent="0.15">
      <c r="A47" s="98"/>
      <c r="B47" s="98"/>
      <c r="C47" s="112"/>
      <c r="D47" s="113"/>
      <c r="E47" s="137"/>
      <c r="F47" s="137"/>
      <c r="G47" s="137"/>
      <c r="H47" s="137"/>
      <c r="I47" s="141"/>
      <c r="J47" s="142"/>
      <c r="K47" s="142"/>
      <c r="L47" s="142"/>
      <c r="M47" s="142"/>
      <c r="N47" s="142"/>
      <c r="O47" s="142"/>
      <c r="P47" s="142"/>
      <c r="Q47" s="143"/>
      <c r="R47" s="147"/>
      <c r="S47" s="148"/>
      <c r="T47" s="148"/>
      <c r="U47" s="149"/>
      <c r="V47" s="151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6"/>
      <c r="AL47" s="98"/>
      <c r="AM47" s="98"/>
      <c r="AN47" s="98"/>
    </row>
    <row r="48" spans="1:40" ht="15" customHeight="1" x14ac:dyDescent="0.15">
      <c r="A48" s="98"/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</row>
    <row r="49" spans="1:40" ht="15" customHeight="1" x14ac:dyDescent="0.15">
      <c r="A49" s="98"/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</row>
    <row r="50" spans="1:40" ht="15" customHeight="1" x14ac:dyDescent="0.15">
      <c r="A50" s="98"/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</row>
    <row r="51" spans="1:40" ht="15" customHeight="1" x14ac:dyDescent="0.15">
      <c r="A51" s="98"/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</row>
    <row r="52" spans="1:40" ht="15" customHeight="1" x14ac:dyDescent="0.15">
      <c r="A52" s="98"/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</row>
    <row r="53" spans="1:40" ht="15" customHeight="1" x14ac:dyDescent="0.15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</row>
    <row r="54" spans="1:40" ht="15" customHeight="1" x14ac:dyDescent="0.15">
      <c r="A54" s="98"/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</row>
    <row r="55" spans="1:40" ht="15" customHeight="1" x14ac:dyDescent="0.15">
      <c r="A55" s="98"/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</row>
    <row r="56" spans="1:40" ht="15" customHeight="1" x14ac:dyDescent="0.15">
      <c r="A56" s="98"/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</row>
    <row r="57" spans="1:40" ht="15" customHeight="1" x14ac:dyDescent="0.15">
      <c r="A57" s="98"/>
      <c r="B57" s="98"/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3"/>
    </row>
    <row r="58" spans="1:40" ht="15" customHeight="1" x14ac:dyDescent="0.15">
      <c r="A58" s="98"/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</row>
    <row r="59" spans="1:40" ht="15" customHeight="1" x14ac:dyDescent="0.15">
      <c r="A59" s="98"/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</row>
  </sheetData>
  <sheetProtection password="A6C9" sheet="1" objects="1" scenarios="1" selectLockedCells="1"/>
  <mergeCells count="66">
    <mergeCell ref="B1:K4"/>
    <mergeCell ref="C5:Y8"/>
    <mergeCell ref="C11:AK16"/>
    <mergeCell ref="X20:AJ22"/>
    <mergeCell ref="C26:D32"/>
    <mergeCell ref="E26:H27"/>
    <mergeCell ref="I26:W27"/>
    <mergeCell ref="X26:AA27"/>
    <mergeCell ref="AB26:AC27"/>
    <mergeCell ref="AD26:AK27"/>
    <mergeCell ref="E28:H29"/>
    <mergeCell ref="I28:AK29"/>
    <mergeCell ref="E30:H32"/>
    <mergeCell ref="I30:AK32"/>
    <mergeCell ref="C33:D42"/>
    <mergeCell ref="E33:H34"/>
    <mergeCell ref="I33:W34"/>
    <mergeCell ref="X33:AA34"/>
    <mergeCell ref="AB33:AC34"/>
    <mergeCell ref="R37:U37"/>
    <mergeCell ref="AD33:AK34"/>
    <mergeCell ref="V37:AK37"/>
    <mergeCell ref="R38:U38"/>
    <mergeCell ref="V38:AK38"/>
    <mergeCell ref="E35:H36"/>
    <mergeCell ref="I35:L36"/>
    <mergeCell ref="M35:M36"/>
    <mergeCell ref="N35:Q36"/>
    <mergeCell ref="R35:U35"/>
    <mergeCell ref="V35:AK35"/>
    <mergeCell ref="R36:U36"/>
    <mergeCell ref="V36:AK36"/>
    <mergeCell ref="E37:H38"/>
    <mergeCell ref="I37:L38"/>
    <mergeCell ref="M37:M38"/>
    <mergeCell ref="N37:Q38"/>
    <mergeCell ref="AE41:AK42"/>
    <mergeCell ref="E39:H40"/>
    <mergeCell ref="I39:L40"/>
    <mergeCell ref="M39:M40"/>
    <mergeCell ref="N39:Q40"/>
    <mergeCell ref="R39:U39"/>
    <mergeCell ref="V39:AK39"/>
    <mergeCell ref="R40:U40"/>
    <mergeCell ref="V40:AK40"/>
    <mergeCell ref="E41:H42"/>
    <mergeCell ref="I41:Q42"/>
    <mergeCell ref="R41:U42"/>
    <mergeCell ref="V41:AB42"/>
    <mergeCell ref="AC41:AD42"/>
    <mergeCell ref="AE46:AK47"/>
    <mergeCell ref="C43:AK43"/>
    <mergeCell ref="C44:D47"/>
    <mergeCell ref="E44:H45"/>
    <mergeCell ref="I44:L45"/>
    <mergeCell ref="M44:M45"/>
    <mergeCell ref="N44:Q45"/>
    <mergeCell ref="R44:U44"/>
    <mergeCell ref="V44:AK44"/>
    <mergeCell ref="R45:U45"/>
    <mergeCell ref="V45:AK45"/>
    <mergeCell ref="E46:H47"/>
    <mergeCell ref="I46:Q47"/>
    <mergeCell ref="R46:U47"/>
    <mergeCell ref="V46:AB47"/>
    <mergeCell ref="AC46:AD47"/>
  </mergeCells>
  <phoneticPr fontId="6"/>
  <printOptions horizontalCentered="1"/>
  <pageMargins left="0.23622047244094491" right="0.23622047244094491" top="0.74803149606299213" bottom="0.74803149606299213" header="0.31496062992125984" footer="0.31496062992125984"/>
  <pageSetup paperSize="9" scale="77" orientation="portrait" r:id="rId1"/>
  <rowBreaks count="1" manualBreakCount="1">
    <brk id="48" max="39" man="1"/>
  </rowBreaks>
  <colBreaks count="1" manualBreakCount="1">
    <brk id="40" max="5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9"/>
  <sheetViews>
    <sheetView showGridLines="0" zoomScaleNormal="100" zoomScaleSheetLayoutView="100" workbookViewId="0">
      <selection activeCell="C5" sqref="C5:Y8"/>
    </sheetView>
  </sheetViews>
  <sheetFormatPr defaultRowHeight="12" x14ac:dyDescent="0.15"/>
  <cols>
    <col min="1" max="42" width="3.28515625" style="95" customWidth="1"/>
    <col min="43" max="16384" width="9.140625" style="95"/>
  </cols>
  <sheetData>
    <row r="1" spans="1:40" ht="9.9499999999999993" customHeight="1" x14ac:dyDescent="0.15">
      <c r="A1" s="93"/>
      <c r="B1" s="239" t="s">
        <v>155</v>
      </c>
      <c r="C1" s="239"/>
      <c r="D1" s="239"/>
      <c r="E1" s="239"/>
      <c r="F1" s="239"/>
      <c r="G1" s="239"/>
      <c r="H1" s="239"/>
      <c r="I1" s="239"/>
      <c r="J1" s="239"/>
      <c r="K1" s="239"/>
      <c r="L1" s="94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</row>
    <row r="2" spans="1:40" ht="9.9499999999999993" customHeight="1" x14ac:dyDescent="0.15">
      <c r="A2" s="93"/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94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</row>
    <row r="3" spans="1:40" ht="15" customHeight="1" x14ac:dyDescent="0.15">
      <c r="A3" s="93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94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</row>
    <row r="4" spans="1:40" ht="15" customHeight="1" x14ac:dyDescent="0.15">
      <c r="A4" s="93"/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</row>
    <row r="5" spans="1:40" ht="15" customHeight="1" x14ac:dyDescent="0.15">
      <c r="A5" s="93"/>
      <c r="B5" s="93"/>
      <c r="C5" s="240" t="s">
        <v>154</v>
      </c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</row>
    <row r="6" spans="1:40" ht="15" customHeight="1" x14ac:dyDescent="0.15">
      <c r="A6" s="93"/>
      <c r="B6" s="93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</row>
    <row r="7" spans="1:40" ht="15" customHeight="1" x14ac:dyDescent="0.15">
      <c r="A7" s="93"/>
      <c r="B7" s="96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</row>
    <row r="8" spans="1:40" ht="15" customHeight="1" x14ac:dyDescent="0.15">
      <c r="A8" s="93"/>
      <c r="B8" s="93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</row>
    <row r="9" spans="1:40" ht="15" customHeight="1" x14ac:dyDescent="0.15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</row>
    <row r="10" spans="1:40" ht="15" customHeight="1" x14ac:dyDescent="0.15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</row>
    <row r="11" spans="1:40" ht="15" customHeight="1" x14ac:dyDescent="0.15">
      <c r="A11" s="93"/>
      <c r="B11" s="93"/>
      <c r="C11" s="241" t="s">
        <v>127</v>
      </c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93"/>
      <c r="AM11" s="93"/>
      <c r="AN11" s="93"/>
    </row>
    <row r="12" spans="1:40" ht="15" customHeight="1" x14ac:dyDescent="0.15">
      <c r="A12" s="93"/>
      <c r="B12" s="93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93"/>
      <c r="AM12" s="93"/>
      <c r="AN12" s="93"/>
    </row>
    <row r="13" spans="1:40" ht="15" customHeight="1" x14ac:dyDescent="0.15">
      <c r="A13" s="93"/>
      <c r="B13" s="93"/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93"/>
      <c r="AM13" s="93"/>
      <c r="AN13" s="93"/>
    </row>
    <row r="14" spans="1:40" ht="15" customHeight="1" x14ac:dyDescent="0.15">
      <c r="A14" s="93"/>
      <c r="B14" s="93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93"/>
      <c r="AM14" s="93"/>
      <c r="AN14" s="93"/>
    </row>
    <row r="15" spans="1:40" ht="15" customHeight="1" x14ac:dyDescent="0.15">
      <c r="A15" s="93"/>
      <c r="B15" s="96"/>
      <c r="C15" s="241"/>
      <c r="D15" s="241"/>
      <c r="E15" s="241"/>
      <c r="F15" s="241"/>
      <c r="G15" s="241"/>
      <c r="H15" s="241"/>
      <c r="I15" s="241"/>
      <c r="J15" s="241"/>
      <c r="K15" s="241"/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93"/>
      <c r="AM15" s="93"/>
      <c r="AN15" s="93"/>
    </row>
    <row r="16" spans="1:40" ht="15" customHeight="1" x14ac:dyDescent="0.15">
      <c r="A16" s="93"/>
      <c r="B16" s="93"/>
      <c r="C16" s="241"/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241"/>
      <c r="O16" s="241"/>
      <c r="P16" s="241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241"/>
      <c r="AC16" s="241"/>
      <c r="AD16" s="241"/>
      <c r="AE16" s="241"/>
      <c r="AF16" s="241"/>
      <c r="AG16" s="241"/>
      <c r="AH16" s="241"/>
      <c r="AI16" s="241"/>
      <c r="AJ16" s="241"/>
      <c r="AK16" s="241"/>
      <c r="AL16" s="93"/>
      <c r="AM16" s="93"/>
      <c r="AN16" s="93"/>
    </row>
    <row r="17" spans="1:40" ht="15" customHeight="1" x14ac:dyDescent="0.15">
      <c r="A17" s="93"/>
      <c r="B17" s="96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</row>
    <row r="18" spans="1:40" ht="15" customHeight="1" x14ac:dyDescent="0.15">
      <c r="A18" s="93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</row>
    <row r="19" spans="1:40" ht="15" customHeight="1" x14ac:dyDescent="0.15">
      <c r="A19" s="93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</row>
    <row r="20" spans="1:40" ht="15" customHeight="1" x14ac:dyDescent="0.15">
      <c r="A20" s="93"/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251" t="s">
        <v>153</v>
      </c>
      <c r="Y20" s="251"/>
      <c r="Z20" s="251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97"/>
      <c r="AM20" s="93"/>
      <c r="AN20" s="93"/>
    </row>
    <row r="21" spans="1:40" ht="15" customHeight="1" x14ac:dyDescent="0.15">
      <c r="A21" s="93"/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97"/>
      <c r="AM21" s="93"/>
      <c r="AN21" s="93"/>
    </row>
    <row r="22" spans="1:40" ht="15" customHeight="1" x14ac:dyDescent="0.15">
      <c r="A22" s="93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251"/>
      <c r="Y22" s="251"/>
      <c r="Z22" s="251"/>
      <c r="AA22" s="251"/>
      <c r="AB22" s="251"/>
      <c r="AC22" s="251"/>
      <c r="AD22" s="251"/>
      <c r="AE22" s="251"/>
      <c r="AF22" s="251"/>
      <c r="AG22" s="251"/>
      <c r="AH22" s="251"/>
      <c r="AI22" s="251"/>
      <c r="AJ22" s="251"/>
      <c r="AK22" s="251"/>
      <c r="AL22" s="97"/>
      <c r="AM22" s="93"/>
      <c r="AN22" s="93"/>
    </row>
    <row r="23" spans="1:40" ht="15" customHeight="1" x14ac:dyDescent="0.15">
      <c r="A23" s="93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</row>
    <row r="24" spans="1:40" ht="15" customHeight="1" x14ac:dyDescent="0.15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</row>
    <row r="25" spans="1:40" ht="15" customHeight="1" x14ac:dyDescent="0.15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</row>
    <row r="26" spans="1:40" ht="24.95" customHeight="1" x14ac:dyDescent="0.15">
      <c r="A26" s="93"/>
      <c r="B26" s="93"/>
      <c r="C26" s="183" t="s">
        <v>134</v>
      </c>
      <c r="D26" s="183"/>
      <c r="E26" s="162" t="s">
        <v>109</v>
      </c>
      <c r="F26" s="162"/>
      <c r="G26" s="162"/>
      <c r="H26" s="162"/>
      <c r="I26" s="231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3"/>
      <c r="X26" s="162" t="s">
        <v>130</v>
      </c>
      <c r="Y26" s="162"/>
      <c r="Z26" s="162"/>
      <c r="AA26" s="162"/>
      <c r="AB26" s="242" t="s">
        <v>124</v>
      </c>
      <c r="AC26" s="202"/>
      <c r="AD26" s="244"/>
      <c r="AE26" s="244"/>
      <c r="AF26" s="244"/>
      <c r="AG26" s="244"/>
      <c r="AH26" s="244"/>
      <c r="AI26" s="244"/>
      <c r="AJ26" s="244"/>
      <c r="AK26" s="245"/>
      <c r="AL26" s="93"/>
      <c r="AM26" s="93"/>
      <c r="AN26" s="93"/>
    </row>
    <row r="27" spans="1:40" ht="24.95" customHeight="1" x14ac:dyDescent="0.15">
      <c r="A27" s="93"/>
      <c r="B27" s="93"/>
      <c r="C27" s="183"/>
      <c r="D27" s="183"/>
      <c r="E27" s="162"/>
      <c r="F27" s="162"/>
      <c r="G27" s="162"/>
      <c r="H27" s="162"/>
      <c r="I27" s="234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6"/>
      <c r="X27" s="162"/>
      <c r="Y27" s="162"/>
      <c r="Z27" s="162"/>
      <c r="AA27" s="162"/>
      <c r="AB27" s="243"/>
      <c r="AC27" s="203"/>
      <c r="AD27" s="246"/>
      <c r="AE27" s="246"/>
      <c r="AF27" s="246"/>
      <c r="AG27" s="246"/>
      <c r="AH27" s="246"/>
      <c r="AI27" s="246"/>
      <c r="AJ27" s="246"/>
      <c r="AK27" s="247"/>
      <c r="AL27" s="93"/>
      <c r="AM27" s="93"/>
      <c r="AN27" s="93"/>
    </row>
    <row r="28" spans="1:40" ht="24.95" customHeight="1" x14ac:dyDescent="0.15">
      <c r="A28" s="93"/>
      <c r="B28" s="93"/>
      <c r="C28" s="183"/>
      <c r="D28" s="183"/>
      <c r="E28" s="162" t="s">
        <v>156</v>
      </c>
      <c r="F28" s="162"/>
      <c r="G28" s="162"/>
      <c r="H28" s="162"/>
      <c r="I28" s="231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3"/>
      <c r="AL28" s="93"/>
      <c r="AM28" s="93"/>
      <c r="AN28" s="93"/>
    </row>
    <row r="29" spans="1:40" ht="24.95" customHeight="1" x14ac:dyDescent="0.15">
      <c r="A29" s="93"/>
      <c r="B29" s="93"/>
      <c r="C29" s="183"/>
      <c r="D29" s="183"/>
      <c r="E29" s="162"/>
      <c r="F29" s="162"/>
      <c r="G29" s="162"/>
      <c r="H29" s="162"/>
      <c r="I29" s="234"/>
      <c r="J29" s="235"/>
      <c r="K29" s="235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6"/>
      <c r="AL29" s="93"/>
      <c r="AM29" s="93"/>
      <c r="AN29" s="93"/>
    </row>
    <row r="30" spans="1:40" ht="24.95" customHeight="1" x14ac:dyDescent="0.15">
      <c r="A30" s="93"/>
      <c r="B30" s="93"/>
      <c r="C30" s="183"/>
      <c r="D30" s="183"/>
      <c r="E30" s="162" t="s">
        <v>157</v>
      </c>
      <c r="F30" s="162"/>
      <c r="G30" s="162"/>
      <c r="H30" s="162"/>
      <c r="I30" s="231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3"/>
      <c r="AL30" s="93"/>
      <c r="AM30" s="93"/>
      <c r="AN30" s="93"/>
    </row>
    <row r="31" spans="1:40" ht="12.75" customHeight="1" x14ac:dyDescent="0.15">
      <c r="A31" s="93"/>
      <c r="B31" s="93"/>
      <c r="C31" s="183"/>
      <c r="D31" s="183"/>
      <c r="E31" s="162"/>
      <c r="F31" s="162"/>
      <c r="G31" s="162"/>
      <c r="H31" s="162"/>
      <c r="I31" s="248"/>
      <c r="J31" s="249"/>
      <c r="K31" s="249"/>
      <c r="L31" s="249"/>
      <c r="M31" s="249"/>
      <c r="N31" s="249"/>
      <c r="O31" s="249"/>
      <c r="P31" s="249"/>
      <c r="Q31" s="249"/>
      <c r="R31" s="249"/>
      <c r="S31" s="249"/>
      <c r="T31" s="249"/>
      <c r="U31" s="249"/>
      <c r="V31" s="249"/>
      <c r="W31" s="249"/>
      <c r="X31" s="249"/>
      <c r="Y31" s="249"/>
      <c r="Z31" s="249"/>
      <c r="AA31" s="249"/>
      <c r="AB31" s="249"/>
      <c r="AC31" s="249"/>
      <c r="AD31" s="249"/>
      <c r="AE31" s="249"/>
      <c r="AF31" s="249"/>
      <c r="AG31" s="249"/>
      <c r="AH31" s="249"/>
      <c r="AI31" s="249"/>
      <c r="AJ31" s="249"/>
      <c r="AK31" s="250"/>
      <c r="AL31" s="93"/>
      <c r="AM31" s="93"/>
      <c r="AN31" s="93"/>
    </row>
    <row r="32" spans="1:40" ht="24.95" customHeight="1" x14ac:dyDescent="0.15">
      <c r="A32" s="93"/>
      <c r="B32" s="93"/>
      <c r="C32" s="183"/>
      <c r="D32" s="183"/>
      <c r="E32" s="162"/>
      <c r="F32" s="162"/>
      <c r="G32" s="162"/>
      <c r="H32" s="162"/>
      <c r="I32" s="234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6"/>
      <c r="AL32" s="93"/>
      <c r="AM32" s="93"/>
      <c r="AN32" s="93"/>
    </row>
    <row r="33" spans="1:40" ht="24.95" customHeight="1" x14ac:dyDescent="0.15">
      <c r="A33" s="93"/>
      <c r="B33" s="93"/>
      <c r="C33" s="167" t="s">
        <v>135</v>
      </c>
      <c r="D33" s="168"/>
      <c r="E33" s="162" t="s">
        <v>158</v>
      </c>
      <c r="F33" s="162"/>
      <c r="G33" s="162"/>
      <c r="H33" s="162"/>
      <c r="I33" s="231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3"/>
      <c r="X33" s="162" t="s">
        <v>110</v>
      </c>
      <c r="Y33" s="162"/>
      <c r="Z33" s="162"/>
      <c r="AA33" s="162"/>
      <c r="AB33" s="237" t="s">
        <v>143</v>
      </c>
      <c r="AC33" s="238"/>
      <c r="AD33" s="227"/>
      <c r="AE33" s="227"/>
      <c r="AF33" s="227"/>
      <c r="AG33" s="227"/>
      <c r="AH33" s="227"/>
      <c r="AI33" s="227"/>
      <c r="AJ33" s="227"/>
      <c r="AK33" s="228"/>
      <c r="AL33" s="93"/>
      <c r="AM33" s="93"/>
      <c r="AN33" s="93"/>
    </row>
    <row r="34" spans="1:40" ht="24.95" customHeight="1" x14ac:dyDescent="0.15">
      <c r="A34" s="93"/>
      <c r="B34" s="93"/>
      <c r="C34" s="169"/>
      <c r="D34" s="170"/>
      <c r="E34" s="162"/>
      <c r="F34" s="162"/>
      <c r="G34" s="162"/>
      <c r="H34" s="162"/>
      <c r="I34" s="234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6"/>
      <c r="X34" s="163"/>
      <c r="Y34" s="163"/>
      <c r="Z34" s="163"/>
      <c r="AA34" s="163"/>
      <c r="AB34" s="237"/>
      <c r="AC34" s="238"/>
      <c r="AD34" s="229"/>
      <c r="AE34" s="229"/>
      <c r="AF34" s="229"/>
      <c r="AG34" s="229"/>
      <c r="AH34" s="229"/>
      <c r="AI34" s="229"/>
      <c r="AJ34" s="229"/>
      <c r="AK34" s="230"/>
      <c r="AL34" s="93"/>
      <c r="AM34" s="93"/>
      <c r="AN34" s="93"/>
    </row>
    <row r="35" spans="1:40" ht="30" customHeight="1" x14ac:dyDescent="0.15">
      <c r="A35" s="93"/>
      <c r="B35" s="93"/>
      <c r="C35" s="169"/>
      <c r="D35" s="170"/>
      <c r="E35" s="152" t="s">
        <v>126</v>
      </c>
      <c r="F35" s="153"/>
      <c r="G35" s="153"/>
      <c r="H35" s="154"/>
      <c r="I35" s="223"/>
      <c r="J35" s="224"/>
      <c r="K35" s="224"/>
      <c r="L35" s="224"/>
      <c r="M35" s="202" t="s">
        <v>146</v>
      </c>
      <c r="N35" s="199"/>
      <c r="O35" s="199"/>
      <c r="P35" s="199"/>
      <c r="Q35" s="204"/>
      <c r="R35" s="206" t="s">
        <v>121</v>
      </c>
      <c r="S35" s="207"/>
      <c r="T35" s="207"/>
      <c r="U35" s="208" t="s">
        <v>122</v>
      </c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09"/>
      <c r="AL35" s="93"/>
      <c r="AM35" s="93"/>
      <c r="AN35" s="93"/>
    </row>
    <row r="36" spans="1:40" ht="39.950000000000003" customHeight="1" x14ac:dyDescent="0.15">
      <c r="A36" s="93"/>
      <c r="B36" s="93"/>
      <c r="C36" s="169"/>
      <c r="D36" s="170"/>
      <c r="E36" s="155"/>
      <c r="F36" s="156"/>
      <c r="G36" s="156"/>
      <c r="H36" s="157"/>
      <c r="I36" s="225"/>
      <c r="J36" s="226"/>
      <c r="K36" s="226"/>
      <c r="L36" s="226"/>
      <c r="M36" s="203"/>
      <c r="N36" s="201"/>
      <c r="O36" s="201"/>
      <c r="P36" s="201"/>
      <c r="Q36" s="205"/>
      <c r="R36" s="206" t="s">
        <v>123</v>
      </c>
      <c r="S36" s="207"/>
      <c r="T36" s="207"/>
      <c r="U36" s="208" t="s">
        <v>122</v>
      </c>
      <c r="V36" s="210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1"/>
      <c r="AK36" s="212"/>
      <c r="AL36" s="93"/>
      <c r="AM36" s="93"/>
      <c r="AN36" s="93"/>
    </row>
    <row r="37" spans="1:40" ht="30" customHeight="1" x14ac:dyDescent="0.15">
      <c r="A37" s="93"/>
      <c r="B37" s="93"/>
      <c r="C37" s="169"/>
      <c r="D37" s="170"/>
      <c r="E37" s="152" t="s">
        <v>131</v>
      </c>
      <c r="F37" s="153"/>
      <c r="G37" s="153"/>
      <c r="H37" s="154"/>
      <c r="I37" s="223"/>
      <c r="J37" s="224"/>
      <c r="K37" s="224"/>
      <c r="L37" s="224"/>
      <c r="M37" s="202" t="s">
        <v>146</v>
      </c>
      <c r="N37" s="199"/>
      <c r="O37" s="199"/>
      <c r="P37" s="199"/>
      <c r="Q37" s="204"/>
      <c r="R37" s="206" t="s">
        <v>121</v>
      </c>
      <c r="S37" s="207"/>
      <c r="T37" s="207"/>
      <c r="U37" s="208" t="s">
        <v>122</v>
      </c>
      <c r="V37" s="210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1"/>
      <c r="AJ37" s="211"/>
      <c r="AK37" s="212"/>
      <c r="AL37" s="93"/>
      <c r="AM37" s="93"/>
      <c r="AN37" s="93"/>
    </row>
    <row r="38" spans="1:40" ht="39.950000000000003" customHeight="1" x14ac:dyDescent="0.15">
      <c r="A38" s="93"/>
      <c r="B38" s="93"/>
      <c r="C38" s="169"/>
      <c r="D38" s="170"/>
      <c r="E38" s="155"/>
      <c r="F38" s="156"/>
      <c r="G38" s="156"/>
      <c r="H38" s="157"/>
      <c r="I38" s="225"/>
      <c r="J38" s="226"/>
      <c r="K38" s="226"/>
      <c r="L38" s="226"/>
      <c r="M38" s="203"/>
      <c r="N38" s="201"/>
      <c r="O38" s="201"/>
      <c r="P38" s="201"/>
      <c r="Q38" s="205"/>
      <c r="R38" s="206" t="s">
        <v>123</v>
      </c>
      <c r="S38" s="207"/>
      <c r="T38" s="207"/>
      <c r="U38" s="208" t="s">
        <v>122</v>
      </c>
      <c r="V38" s="210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2"/>
      <c r="AL38" s="93"/>
      <c r="AM38" s="93"/>
      <c r="AN38" s="93"/>
    </row>
    <row r="39" spans="1:40" ht="30" customHeight="1" x14ac:dyDescent="0.15">
      <c r="A39" s="93"/>
      <c r="B39" s="93"/>
      <c r="C39" s="169"/>
      <c r="D39" s="170"/>
      <c r="E39" s="152" t="s">
        <v>132</v>
      </c>
      <c r="F39" s="153"/>
      <c r="G39" s="153"/>
      <c r="H39" s="154"/>
      <c r="I39" s="223"/>
      <c r="J39" s="224"/>
      <c r="K39" s="224"/>
      <c r="L39" s="224"/>
      <c r="M39" s="202" t="s">
        <v>146</v>
      </c>
      <c r="N39" s="199"/>
      <c r="O39" s="199"/>
      <c r="P39" s="199"/>
      <c r="Q39" s="204"/>
      <c r="R39" s="206" t="s">
        <v>121</v>
      </c>
      <c r="S39" s="207"/>
      <c r="T39" s="207"/>
      <c r="U39" s="208"/>
      <c r="V39" s="210"/>
      <c r="W39" s="211"/>
      <c r="X39" s="211"/>
      <c r="Y39" s="211"/>
      <c r="Z39" s="211"/>
      <c r="AA39" s="211"/>
      <c r="AB39" s="211"/>
      <c r="AC39" s="211"/>
      <c r="AD39" s="211"/>
      <c r="AE39" s="211"/>
      <c r="AF39" s="211"/>
      <c r="AG39" s="211"/>
      <c r="AH39" s="211"/>
      <c r="AI39" s="211"/>
      <c r="AJ39" s="211"/>
      <c r="AK39" s="212"/>
      <c r="AL39" s="93"/>
      <c r="AM39" s="93"/>
      <c r="AN39" s="93"/>
    </row>
    <row r="40" spans="1:40" ht="39.950000000000003" customHeight="1" x14ac:dyDescent="0.15">
      <c r="A40" s="93"/>
      <c r="B40" s="93"/>
      <c r="C40" s="169"/>
      <c r="D40" s="170"/>
      <c r="E40" s="155"/>
      <c r="F40" s="156"/>
      <c r="G40" s="156"/>
      <c r="H40" s="157"/>
      <c r="I40" s="225"/>
      <c r="J40" s="226"/>
      <c r="K40" s="226"/>
      <c r="L40" s="226"/>
      <c r="M40" s="203"/>
      <c r="N40" s="201"/>
      <c r="O40" s="201"/>
      <c r="P40" s="201"/>
      <c r="Q40" s="205"/>
      <c r="R40" s="206" t="s">
        <v>123</v>
      </c>
      <c r="S40" s="207"/>
      <c r="T40" s="207"/>
      <c r="U40" s="208"/>
      <c r="V40" s="210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211"/>
      <c r="AJ40" s="211"/>
      <c r="AK40" s="212"/>
      <c r="AL40" s="93"/>
      <c r="AM40" s="93"/>
      <c r="AN40" s="93"/>
    </row>
    <row r="41" spans="1:40" ht="20.100000000000001" customHeight="1" x14ac:dyDescent="0.15">
      <c r="A41" s="93"/>
      <c r="B41" s="93"/>
      <c r="C41" s="169"/>
      <c r="D41" s="170"/>
      <c r="E41" s="162" t="s">
        <v>128</v>
      </c>
      <c r="F41" s="162"/>
      <c r="G41" s="162"/>
      <c r="H41" s="162"/>
      <c r="I41" s="213"/>
      <c r="J41" s="214"/>
      <c r="K41" s="214"/>
      <c r="L41" s="214"/>
      <c r="M41" s="214"/>
      <c r="N41" s="214"/>
      <c r="O41" s="214"/>
      <c r="P41" s="214"/>
      <c r="Q41" s="215"/>
      <c r="R41" s="144" t="s">
        <v>120</v>
      </c>
      <c r="S41" s="145"/>
      <c r="T41" s="145"/>
      <c r="U41" s="146"/>
      <c r="V41" s="219"/>
      <c r="W41" s="193"/>
      <c r="X41" s="193"/>
      <c r="Y41" s="193"/>
      <c r="Z41" s="193"/>
      <c r="AA41" s="193"/>
      <c r="AB41" s="193"/>
      <c r="AC41" s="221" t="s">
        <v>149</v>
      </c>
      <c r="AD41" s="221"/>
      <c r="AE41" s="193"/>
      <c r="AF41" s="193"/>
      <c r="AG41" s="193"/>
      <c r="AH41" s="193"/>
      <c r="AI41" s="193"/>
      <c r="AJ41" s="193"/>
      <c r="AK41" s="194"/>
      <c r="AL41" s="93"/>
      <c r="AM41" s="93"/>
      <c r="AN41" s="93"/>
    </row>
    <row r="42" spans="1:40" ht="20.100000000000001" customHeight="1" x14ac:dyDescent="0.15">
      <c r="A42" s="93"/>
      <c r="B42" s="93"/>
      <c r="C42" s="171"/>
      <c r="D42" s="172"/>
      <c r="E42" s="163"/>
      <c r="F42" s="163"/>
      <c r="G42" s="163"/>
      <c r="H42" s="163"/>
      <c r="I42" s="216"/>
      <c r="J42" s="217"/>
      <c r="K42" s="217"/>
      <c r="L42" s="217"/>
      <c r="M42" s="217"/>
      <c r="N42" s="217"/>
      <c r="O42" s="217"/>
      <c r="P42" s="217"/>
      <c r="Q42" s="218"/>
      <c r="R42" s="164"/>
      <c r="S42" s="165"/>
      <c r="T42" s="165"/>
      <c r="U42" s="166"/>
      <c r="V42" s="220"/>
      <c r="W42" s="195"/>
      <c r="X42" s="195"/>
      <c r="Y42" s="195"/>
      <c r="Z42" s="195"/>
      <c r="AA42" s="195"/>
      <c r="AB42" s="195"/>
      <c r="AC42" s="222"/>
      <c r="AD42" s="222"/>
      <c r="AE42" s="195"/>
      <c r="AF42" s="195"/>
      <c r="AG42" s="195"/>
      <c r="AH42" s="195"/>
      <c r="AI42" s="195"/>
      <c r="AJ42" s="195"/>
      <c r="AK42" s="196"/>
      <c r="AL42" s="93"/>
      <c r="AM42" s="93"/>
      <c r="AN42" s="93"/>
    </row>
    <row r="43" spans="1:40" ht="18.75" customHeight="1" x14ac:dyDescent="0.15">
      <c r="A43" s="93"/>
      <c r="B43" s="93"/>
      <c r="C43" s="197" t="s">
        <v>137</v>
      </c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93"/>
      <c r="AM43" s="93"/>
      <c r="AN43" s="93"/>
    </row>
    <row r="44" spans="1:40" ht="30" customHeight="1" x14ac:dyDescent="0.15">
      <c r="A44" s="93"/>
      <c r="B44" s="93"/>
      <c r="C44" s="167" t="s">
        <v>136</v>
      </c>
      <c r="D44" s="168"/>
      <c r="E44" s="152" t="s">
        <v>133</v>
      </c>
      <c r="F44" s="153"/>
      <c r="G44" s="153"/>
      <c r="H44" s="154"/>
      <c r="I44" s="198"/>
      <c r="J44" s="199"/>
      <c r="K44" s="199"/>
      <c r="L44" s="199"/>
      <c r="M44" s="202" t="s">
        <v>146</v>
      </c>
      <c r="N44" s="199"/>
      <c r="O44" s="199"/>
      <c r="P44" s="199"/>
      <c r="Q44" s="204"/>
      <c r="R44" s="206" t="s">
        <v>121</v>
      </c>
      <c r="S44" s="207"/>
      <c r="T44" s="207"/>
      <c r="U44" s="208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93"/>
      <c r="AM44" s="93"/>
      <c r="AN44" s="93"/>
    </row>
    <row r="45" spans="1:40" ht="39.950000000000003" customHeight="1" x14ac:dyDescent="0.15">
      <c r="A45" s="93"/>
      <c r="B45" s="93"/>
      <c r="C45" s="169"/>
      <c r="D45" s="170"/>
      <c r="E45" s="155"/>
      <c r="F45" s="156"/>
      <c r="G45" s="156"/>
      <c r="H45" s="157"/>
      <c r="I45" s="200"/>
      <c r="J45" s="201"/>
      <c r="K45" s="201"/>
      <c r="L45" s="201"/>
      <c r="M45" s="203"/>
      <c r="N45" s="201"/>
      <c r="O45" s="201"/>
      <c r="P45" s="201"/>
      <c r="Q45" s="205"/>
      <c r="R45" s="206" t="s">
        <v>123</v>
      </c>
      <c r="S45" s="207"/>
      <c r="T45" s="207"/>
      <c r="U45" s="208"/>
      <c r="V45" s="210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  <c r="AH45" s="211"/>
      <c r="AI45" s="211"/>
      <c r="AJ45" s="211"/>
      <c r="AK45" s="212"/>
      <c r="AL45" s="93"/>
      <c r="AM45" s="93"/>
      <c r="AN45" s="93"/>
    </row>
    <row r="46" spans="1:40" ht="20.100000000000001" customHeight="1" x14ac:dyDescent="0.15">
      <c r="A46" s="93"/>
      <c r="B46" s="93"/>
      <c r="C46" s="169"/>
      <c r="D46" s="170"/>
      <c r="E46" s="162" t="s">
        <v>129</v>
      </c>
      <c r="F46" s="162"/>
      <c r="G46" s="162"/>
      <c r="H46" s="162"/>
      <c r="I46" s="213"/>
      <c r="J46" s="214"/>
      <c r="K46" s="214"/>
      <c r="L46" s="214"/>
      <c r="M46" s="214"/>
      <c r="N46" s="214"/>
      <c r="O46" s="214"/>
      <c r="P46" s="214"/>
      <c r="Q46" s="215"/>
      <c r="R46" s="144" t="s">
        <v>120</v>
      </c>
      <c r="S46" s="145"/>
      <c r="T46" s="145"/>
      <c r="U46" s="146"/>
      <c r="V46" s="219"/>
      <c r="W46" s="193"/>
      <c r="X46" s="193"/>
      <c r="Y46" s="193"/>
      <c r="Z46" s="193"/>
      <c r="AA46" s="193"/>
      <c r="AB46" s="193"/>
      <c r="AC46" s="221" t="s">
        <v>149</v>
      </c>
      <c r="AD46" s="221"/>
      <c r="AE46" s="193"/>
      <c r="AF46" s="193"/>
      <c r="AG46" s="193"/>
      <c r="AH46" s="193"/>
      <c r="AI46" s="193"/>
      <c r="AJ46" s="193"/>
      <c r="AK46" s="194"/>
      <c r="AL46" s="93"/>
      <c r="AM46" s="93"/>
      <c r="AN46" s="93"/>
    </row>
    <row r="47" spans="1:40" ht="20.100000000000001" customHeight="1" x14ac:dyDescent="0.15">
      <c r="A47" s="93"/>
      <c r="B47" s="93"/>
      <c r="C47" s="171"/>
      <c r="D47" s="172"/>
      <c r="E47" s="162"/>
      <c r="F47" s="162"/>
      <c r="G47" s="162"/>
      <c r="H47" s="162"/>
      <c r="I47" s="216"/>
      <c r="J47" s="217"/>
      <c r="K47" s="217"/>
      <c r="L47" s="217"/>
      <c r="M47" s="217"/>
      <c r="N47" s="217"/>
      <c r="O47" s="217"/>
      <c r="P47" s="217"/>
      <c r="Q47" s="218"/>
      <c r="R47" s="147"/>
      <c r="S47" s="148"/>
      <c r="T47" s="148"/>
      <c r="U47" s="149"/>
      <c r="V47" s="220"/>
      <c r="W47" s="195"/>
      <c r="X47" s="195"/>
      <c r="Y47" s="195"/>
      <c r="Z47" s="195"/>
      <c r="AA47" s="195"/>
      <c r="AB47" s="195"/>
      <c r="AC47" s="222"/>
      <c r="AD47" s="222"/>
      <c r="AE47" s="195"/>
      <c r="AF47" s="195"/>
      <c r="AG47" s="195"/>
      <c r="AH47" s="195"/>
      <c r="AI47" s="195"/>
      <c r="AJ47" s="195"/>
      <c r="AK47" s="196"/>
      <c r="AL47" s="93"/>
      <c r="AM47" s="93"/>
      <c r="AN47" s="93"/>
    </row>
    <row r="48" spans="1:40" ht="15" customHeight="1" x14ac:dyDescent="0.15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</row>
    <row r="49" spans="1:40" ht="15" customHeight="1" x14ac:dyDescent="0.15">
      <c r="A49" s="93"/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</row>
    <row r="50" spans="1:40" ht="15" customHeight="1" x14ac:dyDescent="0.1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</row>
    <row r="51" spans="1:40" ht="15" customHeight="1" x14ac:dyDescent="0.15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</row>
    <row r="52" spans="1:40" ht="15" customHeight="1" x14ac:dyDescent="0.15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</row>
    <row r="53" spans="1:40" ht="15" customHeight="1" x14ac:dyDescent="0.15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</row>
    <row r="54" spans="1:40" ht="15" customHeight="1" x14ac:dyDescent="0.15">
      <c r="A54" s="93"/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</row>
    <row r="55" spans="1:40" ht="15" customHeight="1" x14ac:dyDescent="0.15">
      <c r="A55" s="93"/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</row>
    <row r="56" spans="1:40" ht="15" customHeight="1" x14ac:dyDescent="0.15">
      <c r="A56" s="93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</row>
    <row r="57" spans="1:40" ht="15" customHeight="1" x14ac:dyDescent="0.15">
      <c r="A57" s="93"/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</row>
    <row r="58" spans="1:40" ht="15" customHeight="1" x14ac:dyDescent="0.15">
      <c r="A58" s="93"/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</row>
    <row r="59" spans="1:40" ht="15" customHeight="1" x14ac:dyDescent="0.15">
      <c r="A59" s="93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</row>
  </sheetData>
  <sheetProtection password="A6C9" sheet="1" objects="1" scenarios="1" selectLockedCells="1"/>
  <protectedRanges>
    <protectedRange password="A6C9" sqref="C5 X20 I26 AD26 I28 I30 I33 AD33 I35 N35 V35:AK40 I37 N37 N39 I39 I41 V41 AE41 V44:AK45 N44 I44 V46 AE46 I46" name="範囲1"/>
  </protectedRanges>
  <mergeCells count="66">
    <mergeCell ref="B1:K4"/>
    <mergeCell ref="C5:Y8"/>
    <mergeCell ref="C11:AK16"/>
    <mergeCell ref="C26:D32"/>
    <mergeCell ref="E26:H27"/>
    <mergeCell ref="I26:W27"/>
    <mergeCell ref="X26:AA27"/>
    <mergeCell ref="AB26:AC27"/>
    <mergeCell ref="AD26:AK27"/>
    <mergeCell ref="E28:H29"/>
    <mergeCell ref="I28:AK29"/>
    <mergeCell ref="E30:H32"/>
    <mergeCell ref="I30:AK32"/>
    <mergeCell ref="X20:AK22"/>
    <mergeCell ref="C33:D42"/>
    <mergeCell ref="E33:H34"/>
    <mergeCell ref="I33:W34"/>
    <mergeCell ref="X33:AA34"/>
    <mergeCell ref="AB33:AC34"/>
    <mergeCell ref="R37:U37"/>
    <mergeCell ref="AD33:AK34"/>
    <mergeCell ref="V37:AK37"/>
    <mergeCell ref="R38:U38"/>
    <mergeCell ref="V38:AK38"/>
    <mergeCell ref="E35:H36"/>
    <mergeCell ref="I35:L36"/>
    <mergeCell ref="M35:M36"/>
    <mergeCell ref="N35:Q36"/>
    <mergeCell ref="R35:U35"/>
    <mergeCell ref="V35:AK35"/>
    <mergeCell ref="R36:U36"/>
    <mergeCell ref="V36:AK36"/>
    <mergeCell ref="E37:H38"/>
    <mergeCell ref="I37:L38"/>
    <mergeCell ref="M37:M38"/>
    <mergeCell ref="N37:Q38"/>
    <mergeCell ref="AE41:AK42"/>
    <mergeCell ref="E39:H40"/>
    <mergeCell ref="I39:L40"/>
    <mergeCell ref="M39:M40"/>
    <mergeCell ref="N39:Q40"/>
    <mergeCell ref="R39:U39"/>
    <mergeCell ref="V39:AK39"/>
    <mergeCell ref="R40:U40"/>
    <mergeCell ref="V40:AK40"/>
    <mergeCell ref="E41:H42"/>
    <mergeCell ref="I41:Q42"/>
    <mergeCell ref="R41:U42"/>
    <mergeCell ref="V41:AB42"/>
    <mergeCell ref="AC41:AD42"/>
    <mergeCell ref="AE46:AK47"/>
    <mergeCell ref="C43:AK43"/>
    <mergeCell ref="C44:D47"/>
    <mergeCell ref="E44:H45"/>
    <mergeCell ref="I44:L45"/>
    <mergeCell ref="M44:M45"/>
    <mergeCell ref="N44:Q45"/>
    <mergeCell ref="R44:U44"/>
    <mergeCell ref="V44:AK44"/>
    <mergeCell ref="R45:U45"/>
    <mergeCell ref="V45:AK45"/>
    <mergeCell ref="E46:H47"/>
    <mergeCell ref="I46:Q47"/>
    <mergeCell ref="R46:U47"/>
    <mergeCell ref="V46:AB47"/>
    <mergeCell ref="AC46:AD47"/>
  </mergeCells>
  <phoneticPr fontId="6"/>
  <printOptions horizontalCentered="1"/>
  <pageMargins left="0.23622047244094491" right="0.23622047244094491" top="0.74803149606299213" bottom="0.74803149606299213" header="0.31496062992125984" footer="0.31496062992125984"/>
  <pageSetup paperSize="9" scale="77" orientation="portrait" r:id="rId1"/>
  <rowBreaks count="1" manualBreakCount="1">
    <brk id="48" max="39" man="1"/>
  </rowBreaks>
  <colBreaks count="1" manualBreakCount="1">
    <brk id="40" max="5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AF29"/>
  <sheetViews>
    <sheetView workbookViewId="0"/>
  </sheetViews>
  <sheetFormatPr defaultRowHeight="13.5" x14ac:dyDescent="0.15"/>
  <cols>
    <col min="1" max="1" width="8.140625" style="7" bestFit="1" customWidth="1"/>
    <col min="2" max="2" width="6.7109375" style="7" bestFit="1" customWidth="1"/>
    <col min="3" max="5" width="6.28515625" style="7" bestFit="1" customWidth="1"/>
    <col min="6" max="6" width="5.140625" style="7" customWidth="1"/>
    <col min="7" max="8" width="5.140625" style="7" bestFit="1" customWidth="1"/>
    <col min="9" max="22" width="6.7109375" style="7" bestFit="1" customWidth="1"/>
    <col min="23" max="26" width="6.140625" style="7" bestFit="1" customWidth="1"/>
    <col min="27" max="27" width="13.7109375" style="7" bestFit="1" customWidth="1"/>
    <col min="28" max="28" width="6" style="7" bestFit="1" customWidth="1"/>
    <col min="29" max="29" width="13.7109375" style="7" bestFit="1" customWidth="1"/>
    <col min="30" max="30" width="13.7109375" style="7" customWidth="1"/>
    <col min="31" max="31" width="16.7109375" style="7" bestFit="1" customWidth="1"/>
    <col min="32" max="32" width="17.7109375" style="7" bestFit="1" customWidth="1"/>
    <col min="33" max="16384" width="9.140625" style="7"/>
  </cols>
  <sheetData>
    <row r="1" spans="1:32" x14ac:dyDescent="0.15">
      <c r="A1" s="49" t="s">
        <v>89</v>
      </c>
      <c r="AC1" s="70" t="s">
        <v>98</v>
      </c>
      <c r="AD1" s="71" t="s">
        <v>100</v>
      </c>
      <c r="AE1" s="71" t="s">
        <v>99</v>
      </c>
    </row>
    <row r="2" spans="1:32" ht="27" x14ac:dyDescent="0.15">
      <c r="A2" s="45"/>
      <c r="B2" s="45"/>
      <c r="C2" s="45" t="s">
        <v>8</v>
      </c>
      <c r="D2" s="45" t="s">
        <v>9</v>
      </c>
      <c r="E2" s="45" t="s">
        <v>10</v>
      </c>
      <c r="F2" s="45" t="s">
        <v>11</v>
      </c>
      <c r="G2" s="45" t="s">
        <v>12</v>
      </c>
      <c r="H2" s="45" t="s">
        <v>13</v>
      </c>
      <c r="I2" s="45" t="s">
        <v>14</v>
      </c>
      <c r="J2" s="45" t="s">
        <v>15</v>
      </c>
      <c r="K2" s="45" t="s">
        <v>16</v>
      </c>
      <c r="L2" s="45" t="s">
        <v>17</v>
      </c>
      <c r="M2" s="45" t="s">
        <v>18</v>
      </c>
      <c r="N2" s="45" t="s">
        <v>19</v>
      </c>
      <c r="O2" s="45" t="s">
        <v>20</v>
      </c>
      <c r="P2" s="45" t="s">
        <v>21</v>
      </c>
      <c r="Q2" s="45" t="s">
        <v>22</v>
      </c>
      <c r="R2" s="45" t="s">
        <v>23</v>
      </c>
      <c r="S2" s="45" t="s">
        <v>24</v>
      </c>
      <c r="T2" s="45" t="s">
        <v>25</v>
      </c>
      <c r="U2" s="45" t="s">
        <v>26</v>
      </c>
      <c r="V2" s="45" t="s">
        <v>27</v>
      </c>
      <c r="W2" s="45" t="s">
        <v>28</v>
      </c>
      <c r="X2" s="45" t="s">
        <v>29</v>
      </c>
      <c r="Y2" s="45" t="s">
        <v>30</v>
      </c>
      <c r="Z2" s="46" t="s">
        <v>31</v>
      </c>
      <c r="AA2" s="85" t="s">
        <v>116</v>
      </c>
      <c r="AB2" s="88" t="s">
        <v>117</v>
      </c>
      <c r="AC2" s="51" t="s">
        <v>93</v>
      </c>
      <c r="AD2" s="51" t="s">
        <v>96</v>
      </c>
      <c r="AE2" s="51" t="s">
        <v>97</v>
      </c>
      <c r="AF2" s="49"/>
    </row>
    <row r="3" spans="1:32" x14ac:dyDescent="0.15">
      <c r="A3" s="10" t="s">
        <v>33</v>
      </c>
      <c r="B3" s="9" t="s">
        <v>34</v>
      </c>
      <c r="C3" s="11">
        <v>20</v>
      </c>
      <c r="D3" s="11">
        <v>20</v>
      </c>
      <c r="E3" s="11">
        <v>20</v>
      </c>
      <c r="F3" s="11">
        <v>20</v>
      </c>
      <c r="G3" s="11">
        <v>20</v>
      </c>
      <c r="H3" s="11">
        <v>35</v>
      </c>
      <c r="I3" s="11">
        <v>40</v>
      </c>
      <c r="J3" s="11">
        <v>40</v>
      </c>
      <c r="K3" s="11">
        <v>50</v>
      </c>
      <c r="L3" s="11">
        <v>65</v>
      </c>
      <c r="M3" s="11">
        <v>70</v>
      </c>
      <c r="N3" s="11">
        <v>60</v>
      </c>
      <c r="O3" s="11">
        <v>55</v>
      </c>
      <c r="P3" s="11">
        <v>50</v>
      </c>
      <c r="Q3" s="11">
        <v>80</v>
      </c>
      <c r="R3" s="11">
        <v>95</v>
      </c>
      <c r="S3" s="11">
        <v>60</v>
      </c>
      <c r="T3" s="11">
        <v>55</v>
      </c>
      <c r="U3" s="11">
        <v>55</v>
      </c>
      <c r="V3" s="11">
        <v>40</v>
      </c>
      <c r="W3" s="11">
        <v>30</v>
      </c>
      <c r="X3" s="11">
        <v>25</v>
      </c>
      <c r="Y3" s="11">
        <v>20</v>
      </c>
      <c r="Z3" s="39">
        <v>20</v>
      </c>
      <c r="AA3" s="42">
        <f t="shared" ref="AA3:AA14" si="0">SUM(C3:Z3)</f>
        <v>1045</v>
      </c>
      <c r="AB3" s="86">
        <v>31</v>
      </c>
      <c r="AC3" s="64">
        <f>AA3*AB3</f>
        <v>32395</v>
      </c>
      <c r="AD3" s="66">
        <f>AC3/1000*9.97</f>
        <v>322.97815000000003</v>
      </c>
      <c r="AE3" s="66">
        <f>AD3/38.2</f>
        <v>8.4549253926701571</v>
      </c>
    </row>
    <row r="4" spans="1:32" x14ac:dyDescent="0.15">
      <c r="A4" s="10" t="s">
        <v>33</v>
      </c>
      <c r="B4" s="9" t="s">
        <v>35</v>
      </c>
      <c r="C4" s="11">
        <v>20</v>
      </c>
      <c r="D4" s="11">
        <v>20</v>
      </c>
      <c r="E4" s="11">
        <v>20</v>
      </c>
      <c r="F4" s="11">
        <v>20</v>
      </c>
      <c r="G4" s="11">
        <v>20</v>
      </c>
      <c r="H4" s="11">
        <v>35</v>
      </c>
      <c r="I4" s="11">
        <v>40</v>
      </c>
      <c r="J4" s="11">
        <v>40</v>
      </c>
      <c r="K4" s="11">
        <v>50</v>
      </c>
      <c r="L4" s="11">
        <v>65</v>
      </c>
      <c r="M4" s="11">
        <v>70</v>
      </c>
      <c r="N4" s="11">
        <v>60</v>
      </c>
      <c r="O4" s="11">
        <v>55</v>
      </c>
      <c r="P4" s="11">
        <v>50</v>
      </c>
      <c r="Q4" s="11">
        <v>80</v>
      </c>
      <c r="R4" s="11">
        <v>95</v>
      </c>
      <c r="S4" s="11">
        <v>60</v>
      </c>
      <c r="T4" s="11">
        <v>55</v>
      </c>
      <c r="U4" s="11">
        <v>55</v>
      </c>
      <c r="V4" s="11">
        <v>40</v>
      </c>
      <c r="W4" s="11">
        <v>30</v>
      </c>
      <c r="X4" s="11">
        <v>25</v>
      </c>
      <c r="Y4" s="11">
        <v>20</v>
      </c>
      <c r="Z4" s="39">
        <v>20</v>
      </c>
      <c r="AA4" s="42">
        <f t="shared" si="0"/>
        <v>1045</v>
      </c>
      <c r="AB4" s="86">
        <v>30</v>
      </c>
      <c r="AC4" s="64">
        <f t="shared" ref="AC4:AC14" si="1">AA4*AB4</f>
        <v>31350</v>
      </c>
      <c r="AD4" s="66">
        <f t="shared" ref="AD4:AD15" si="2">AC4/1000*9.97</f>
        <v>312.55950000000001</v>
      </c>
      <c r="AE4" s="66">
        <f t="shared" ref="AE4:AE15" si="3">AD4/38.2</f>
        <v>8.182185863874345</v>
      </c>
    </row>
    <row r="5" spans="1:32" x14ac:dyDescent="0.15">
      <c r="A5" s="53" t="s">
        <v>91</v>
      </c>
      <c r="B5" s="9" t="s">
        <v>36</v>
      </c>
      <c r="C5" s="11">
        <v>78</v>
      </c>
      <c r="D5" s="11">
        <v>80</v>
      </c>
      <c r="E5" s="11">
        <v>85</v>
      </c>
      <c r="F5" s="11">
        <v>90</v>
      </c>
      <c r="G5" s="11">
        <v>115</v>
      </c>
      <c r="H5" s="11">
        <v>130</v>
      </c>
      <c r="I5" s="11">
        <v>135</v>
      </c>
      <c r="J5" s="11">
        <v>130</v>
      </c>
      <c r="K5" s="11">
        <v>155</v>
      </c>
      <c r="L5" s="11">
        <v>160</v>
      </c>
      <c r="M5" s="11">
        <v>150</v>
      </c>
      <c r="N5" s="11">
        <v>140</v>
      </c>
      <c r="O5" s="11">
        <v>115</v>
      </c>
      <c r="P5" s="11">
        <v>125</v>
      </c>
      <c r="Q5" s="11">
        <v>140</v>
      </c>
      <c r="R5" s="11">
        <v>130</v>
      </c>
      <c r="S5" s="11">
        <v>125</v>
      </c>
      <c r="T5" s="11">
        <v>120</v>
      </c>
      <c r="U5" s="11">
        <v>115</v>
      </c>
      <c r="V5" s="11">
        <v>125</v>
      </c>
      <c r="W5" s="11">
        <v>70</v>
      </c>
      <c r="X5" s="11">
        <v>60</v>
      </c>
      <c r="Y5" s="11">
        <v>60</v>
      </c>
      <c r="Z5" s="39">
        <v>60</v>
      </c>
      <c r="AA5" s="42">
        <f t="shared" si="0"/>
        <v>2693</v>
      </c>
      <c r="AB5" s="86">
        <v>31</v>
      </c>
      <c r="AC5" s="64">
        <f t="shared" si="1"/>
        <v>83483</v>
      </c>
      <c r="AD5" s="66">
        <f t="shared" si="2"/>
        <v>832.32551000000012</v>
      </c>
      <c r="AE5" s="66">
        <f t="shared" si="3"/>
        <v>21.788625916230369</v>
      </c>
    </row>
    <row r="6" spans="1:32" x14ac:dyDescent="0.15">
      <c r="A6" s="53" t="s">
        <v>91</v>
      </c>
      <c r="B6" s="9" t="s">
        <v>37</v>
      </c>
      <c r="C6" s="11">
        <v>78</v>
      </c>
      <c r="D6" s="11">
        <v>80</v>
      </c>
      <c r="E6" s="11">
        <v>85</v>
      </c>
      <c r="F6" s="11">
        <v>90</v>
      </c>
      <c r="G6" s="11">
        <v>115</v>
      </c>
      <c r="H6" s="11">
        <v>130</v>
      </c>
      <c r="I6" s="11">
        <v>135</v>
      </c>
      <c r="J6" s="11">
        <v>130</v>
      </c>
      <c r="K6" s="11">
        <v>155</v>
      </c>
      <c r="L6" s="11">
        <v>160</v>
      </c>
      <c r="M6" s="11">
        <v>150</v>
      </c>
      <c r="N6" s="11">
        <v>140</v>
      </c>
      <c r="O6" s="11">
        <v>115</v>
      </c>
      <c r="P6" s="11">
        <v>125</v>
      </c>
      <c r="Q6" s="11">
        <v>140</v>
      </c>
      <c r="R6" s="11">
        <v>130</v>
      </c>
      <c r="S6" s="11">
        <v>125</v>
      </c>
      <c r="T6" s="11">
        <v>120</v>
      </c>
      <c r="U6" s="11">
        <v>115</v>
      </c>
      <c r="V6" s="11">
        <v>125</v>
      </c>
      <c r="W6" s="11">
        <v>70</v>
      </c>
      <c r="X6" s="11">
        <v>60</v>
      </c>
      <c r="Y6" s="11">
        <v>60</v>
      </c>
      <c r="Z6" s="39">
        <v>60</v>
      </c>
      <c r="AA6" s="42">
        <f t="shared" si="0"/>
        <v>2693</v>
      </c>
      <c r="AB6" s="86">
        <v>31</v>
      </c>
      <c r="AC6" s="64">
        <f t="shared" si="1"/>
        <v>83483</v>
      </c>
      <c r="AD6" s="66">
        <f t="shared" si="2"/>
        <v>832.32551000000012</v>
      </c>
      <c r="AE6" s="66">
        <f t="shared" si="3"/>
        <v>21.788625916230369</v>
      </c>
    </row>
    <row r="7" spans="1:32" x14ac:dyDescent="0.15">
      <c r="A7" s="53" t="s">
        <v>91</v>
      </c>
      <c r="B7" s="9" t="s">
        <v>38</v>
      </c>
      <c r="C7" s="11">
        <v>78</v>
      </c>
      <c r="D7" s="11">
        <v>80</v>
      </c>
      <c r="E7" s="11">
        <v>85</v>
      </c>
      <c r="F7" s="11">
        <v>90</v>
      </c>
      <c r="G7" s="11">
        <v>115</v>
      </c>
      <c r="H7" s="11">
        <v>130</v>
      </c>
      <c r="I7" s="11">
        <v>135</v>
      </c>
      <c r="J7" s="11">
        <v>130</v>
      </c>
      <c r="K7" s="11">
        <v>155</v>
      </c>
      <c r="L7" s="11">
        <v>160</v>
      </c>
      <c r="M7" s="11">
        <v>150</v>
      </c>
      <c r="N7" s="11">
        <v>140</v>
      </c>
      <c r="O7" s="11">
        <v>115</v>
      </c>
      <c r="P7" s="11">
        <v>125</v>
      </c>
      <c r="Q7" s="11">
        <v>140</v>
      </c>
      <c r="R7" s="11">
        <v>130</v>
      </c>
      <c r="S7" s="11">
        <v>125</v>
      </c>
      <c r="T7" s="11">
        <v>120</v>
      </c>
      <c r="U7" s="11">
        <v>115</v>
      </c>
      <c r="V7" s="11">
        <v>125</v>
      </c>
      <c r="W7" s="11">
        <v>70</v>
      </c>
      <c r="X7" s="11">
        <v>60</v>
      </c>
      <c r="Y7" s="11">
        <v>60</v>
      </c>
      <c r="Z7" s="39">
        <v>60</v>
      </c>
      <c r="AA7" s="42">
        <f t="shared" si="0"/>
        <v>2693</v>
      </c>
      <c r="AB7" s="86">
        <v>28</v>
      </c>
      <c r="AC7" s="64">
        <f t="shared" si="1"/>
        <v>75404</v>
      </c>
      <c r="AD7" s="66">
        <f t="shared" si="2"/>
        <v>751.77787999999998</v>
      </c>
      <c r="AE7" s="66">
        <f t="shared" si="3"/>
        <v>19.680049214659682</v>
      </c>
    </row>
    <row r="8" spans="1:32" x14ac:dyDescent="0.15">
      <c r="A8" s="53" t="s">
        <v>91</v>
      </c>
      <c r="B8" s="9" t="s">
        <v>39</v>
      </c>
      <c r="C8" s="11">
        <v>78</v>
      </c>
      <c r="D8" s="11">
        <v>80</v>
      </c>
      <c r="E8" s="11">
        <v>85</v>
      </c>
      <c r="F8" s="11">
        <v>90</v>
      </c>
      <c r="G8" s="11">
        <v>115</v>
      </c>
      <c r="H8" s="11">
        <v>130</v>
      </c>
      <c r="I8" s="11">
        <v>135</v>
      </c>
      <c r="J8" s="11">
        <v>130</v>
      </c>
      <c r="K8" s="11">
        <v>155</v>
      </c>
      <c r="L8" s="11">
        <v>160</v>
      </c>
      <c r="M8" s="11">
        <v>150</v>
      </c>
      <c r="N8" s="11">
        <v>140</v>
      </c>
      <c r="O8" s="11">
        <v>115</v>
      </c>
      <c r="P8" s="11">
        <v>125</v>
      </c>
      <c r="Q8" s="11">
        <v>140</v>
      </c>
      <c r="R8" s="11">
        <v>130</v>
      </c>
      <c r="S8" s="11">
        <v>125</v>
      </c>
      <c r="T8" s="11">
        <v>120</v>
      </c>
      <c r="U8" s="11">
        <v>115</v>
      </c>
      <c r="V8" s="11">
        <v>125</v>
      </c>
      <c r="W8" s="11">
        <v>70</v>
      </c>
      <c r="X8" s="11">
        <v>60</v>
      </c>
      <c r="Y8" s="11">
        <v>60</v>
      </c>
      <c r="Z8" s="39">
        <v>60</v>
      </c>
      <c r="AA8" s="42">
        <f t="shared" si="0"/>
        <v>2693</v>
      </c>
      <c r="AB8" s="86">
        <v>31</v>
      </c>
      <c r="AC8" s="64">
        <f t="shared" si="1"/>
        <v>83483</v>
      </c>
      <c r="AD8" s="66">
        <f t="shared" si="2"/>
        <v>832.32551000000012</v>
      </c>
      <c r="AE8" s="66">
        <f t="shared" si="3"/>
        <v>21.788625916230369</v>
      </c>
    </row>
    <row r="9" spans="1:32" x14ac:dyDescent="0.15">
      <c r="A9" s="10" t="s">
        <v>33</v>
      </c>
      <c r="B9" s="9" t="s">
        <v>40</v>
      </c>
      <c r="C9" s="11">
        <v>20</v>
      </c>
      <c r="D9" s="11">
        <v>20</v>
      </c>
      <c r="E9" s="11">
        <v>20</v>
      </c>
      <c r="F9" s="11">
        <v>20</v>
      </c>
      <c r="G9" s="11">
        <v>20</v>
      </c>
      <c r="H9" s="11">
        <v>35</v>
      </c>
      <c r="I9" s="11">
        <v>40</v>
      </c>
      <c r="J9" s="11">
        <v>40</v>
      </c>
      <c r="K9" s="11">
        <v>50</v>
      </c>
      <c r="L9" s="11">
        <v>65</v>
      </c>
      <c r="M9" s="11">
        <v>70</v>
      </c>
      <c r="N9" s="11">
        <v>60</v>
      </c>
      <c r="O9" s="11">
        <v>55</v>
      </c>
      <c r="P9" s="11">
        <v>50</v>
      </c>
      <c r="Q9" s="11">
        <v>80</v>
      </c>
      <c r="R9" s="11">
        <v>95</v>
      </c>
      <c r="S9" s="11">
        <v>60</v>
      </c>
      <c r="T9" s="11">
        <v>55</v>
      </c>
      <c r="U9" s="11">
        <v>55</v>
      </c>
      <c r="V9" s="11">
        <v>40</v>
      </c>
      <c r="W9" s="11">
        <v>30</v>
      </c>
      <c r="X9" s="11">
        <v>25</v>
      </c>
      <c r="Y9" s="11">
        <v>20</v>
      </c>
      <c r="Z9" s="39">
        <v>20</v>
      </c>
      <c r="AA9" s="42">
        <f t="shared" si="0"/>
        <v>1045</v>
      </c>
      <c r="AB9" s="86">
        <v>30</v>
      </c>
      <c r="AC9" s="64">
        <f t="shared" si="1"/>
        <v>31350</v>
      </c>
      <c r="AD9" s="66">
        <f t="shared" si="2"/>
        <v>312.55950000000001</v>
      </c>
      <c r="AE9" s="66">
        <f t="shared" si="3"/>
        <v>8.182185863874345</v>
      </c>
    </row>
    <row r="10" spans="1:32" x14ac:dyDescent="0.15">
      <c r="A10" s="10" t="s">
        <v>33</v>
      </c>
      <c r="B10" s="9" t="s">
        <v>41</v>
      </c>
      <c r="C10" s="11">
        <v>20</v>
      </c>
      <c r="D10" s="11">
        <v>20</v>
      </c>
      <c r="E10" s="11">
        <v>20</v>
      </c>
      <c r="F10" s="11">
        <v>20</v>
      </c>
      <c r="G10" s="11">
        <v>20</v>
      </c>
      <c r="H10" s="11">
        <v>35</v>
      </c>
      <c r="I10" s="11">
        <v>40</v>
      </c>
      <c r="J10" s="11">
        <v>40</v>
      </c>
      <c r="K10" s="11">
        <v>50</v>
      </c>
      <c r="L10" s="11">
        <v>65</v>
      </c>
      <c r="M10" s="11">
        <v>70</v>
      </c>
      <c r="N10" s="11">
        <v>60</v>
      </c>
      <c r="O10" s="11">
        <v>55</v>
      </c>
      <c r="P10" s="11">
        <v>50</v>
      </c>
      <c r="Q10" s="11">
        <v>80</v>
      </c>
      <c r="R10" s="11">
        <v>95</v>
      </c>
      <c r="S10" s="11">
        <v>60</v>
      </c>
      <c r="T10" s="11">
        <v>55</v>
      </c>
      <c r="U10" s="11">
        <v>55</v>
      </c>
      <c r="V10" s="11">
        <v>40</v>
      </c>
      <c r="W10" s="11">
        <v>30</v>
      </c>
      <c r="X10" s="11">
        <v>25</v>
      </c>
      <c r="Y10" s="11">
        <v>20</v>
      </c>
      <c r="Z10" s="39">
        <v>20</v>
      </c>
      <c r="AA10" s="42">
        <f t="shared" si="0"/>
        <v>1045</v>
      </c>
      <c r="AB10" s="86">
        <v>31</v>
      </c>
      <c r="AC10" s="64">
        <f t="shared" si="1"/>
        <v>32395</v>
      </c>
      <c r="AD10" s="66">
        <f t="shared" si="2"/>
        <v>322.97815000000003</v>
      </c>
      <c r="AE10" s="66">
        <f t="shared" si="3"/>
        <v>8.4549253926701571</v>
      </c>
    </row>
    <row r="11" spans="1:32" x14ac:dyDescent="0.15">
      <c r="A11" s="52" t="s">
        <v>90</v>
      </c>
      <c r="B11" s="9" t="s">
        <v>42</v>
      </c>
      <c r="C11" s="11">
        <v>70</v>
      </c>
      <c r="D11" s="11">
        <v>65</v>
      </c>
      <c r="E11" s="11">
        <v>65</v>
      </c>
      <c r="F11" s="11">
        <v>60</v>
      </c>
      <c r="G11" s="11">
        <v>70</v>
      </c>
      <c r="H11" s="11">
        <v>80</v>
      </c>
      <c r="I11" s="11">
        <v>80</v>
      </c>
      <c r="J11" s="11">
        <v>110</v>
      </c>
      <c r="K11" s="11">
        <v>120</v>
      </c>
      <c r="L11" s="11">
        <v>140</v>
      </c>
      <c r="M11" s="11">
        <v>145</v>
      </c>
      <c r="N11" s="11">
        <v>150</v>
      </c>
      <c r="O11" s="11">
        <v>135</v>
      </c>
      <c r="P11" s="11">
        <v>145</v>
      </c>
      <c r="Q11" s="11">
        <v>160</v>
      </c>
      <c r="R11" s="11">
        <v>170</v>
      </c>
      <c r="S11" s="11">
        <v>155</v>
      </c>
      <c r="T11" s="11">
        <v>130</v>
      </c>
      <c r="U11" s="11">
        <v>120</v>
      </c>
      <c r="V11" s="11">
        <v>85</v>
      </c>
      <c r="W11" s="11">
        <v>70</v>
      </c>
      <c r="X11" s="11">
        <v>60</v>
      </c>
      <c r="Y11" s="11">
        <v>55</v>
      </c>
      <c r="Z11" s="39">
        <v>55</v>
      </c>
      <c r="AA11" s="42">
        <f t="shared" si="0"/>
        <v>2495</v>
      </c>
      <c r="AB11" s="86">
        <v>30</v>
      </c>
      <c r="AC11" s="64">
        <f t="shared" si="1"/>
        <v>74850</v>
      </c>
      <c r="AD11" s="66">
        <f t="shared" si="2"/>
        <v>746.25450000000001</v>
      </c>
      <c r="AE11" s="66">
        <f t="shared" si="3"/>
        <v>19.535458115183246</v>
      </c>
    </row>
    <row r="12" spans="1:32" x14ac:dyDescent="0.15">
      <c r="A12" s="52" t="s">
        <v>90</v>
      </c>
      <c r="B12" s="9" t="s">
        <v>43</v>
      </c>
      <c r="C12" s="11">
        <v>70</v>
      </c>
      <c r="D12" s="11">
        <v>65</v>
      </c>
      <c r="E12" s="11">
        <v>65</v>
      </c>
      <c r="F12" s="11">
        <v>60</v>
      </c>
      <c r="G12" s="11">
        <v>70</v>
      </c>
      <c r="H12" s="11">
        <v>80</v>
      </c>
      <c r="I12" s="11">
        <v>80</v>
      </c>
      <c r="J12" s="11">
        <v>110</v>
      </c>
      <c r="K12" s="11">
        <v>120</v>
      </c>
      <c r="L12" s="11">
        <v>140</v>
      </c>
      <c r="M12" s="11">
        <v>145</v>
      </c>
      <c r="N12" s="11">
        <v>150</v>
      </c>
      <c r="O12" s="11">
        <v>135</v>
      </c>
      <c r="P12" s="11">
        <v>145</v>
      </c>
      <c r="Q12" s="11">
        <v>160</v>
      </c>
      <c r="R12" s="11">
        <v>170</v>
      </c>
      <c r="S12" s="11">
        <v>155</v>
      </c>
      <c r="T12" s="11">
        <v>130</v>
      </c>
      <c r="U12" s="11">
        <v>120</v>
      </c>
      <c r="V12" s="11">
        <v>85</v>
      </c>
      <c r="W12" s="11">
        <v>70</v>
      </c>
      <c r="X12" s="11">
        <v>60</v>
      </c>
      <c r="Y12" s="11">
        <v>55</v>
      </c>
      <c r="Z12" s="39">
        <v>55</v>
      </c>
      <c r="AA12" s="42">
        <f t="shared" si="0"/>
        <v>2495</v>
      </c>
      <c r="AB12" s="86">
        <v>31</v>
      </c>
      <c r="AC12" s="64">
        <f t="shared" si="1"/>
        <v>77345</v>
      </c>
      <c r="AD12" s="66">
        <f t="shared" si="2"/>
        <v>771.12965000000008</v>
      </c>
      <c r="AE12" s="66">
        <f t="shared" si="3"/>
        <v>20.186640052356022</v>
      </c>
    </row>
    <row r="13" spans="1:32" x14ac:dyDescent="0.15">
      <c r="A13" s="52" t="s">
        <v>90</v>
      </c>
      <c r="B13" s="9" t="s">
        <v>44</v>
      </c>
      <c r="C13" s="11">
        <v>70</v>
      </c>
      <c r="D13" s="11">
        <v>65</v>
      </c>
      <c r="E13" s="11">
        <v>65</v>
      </c>
      <c r="F13" s="11">
        <v>60</v>
      </c>
      <c r="G13" s="11">
        <v>70</v>
      </c>
      <c r="H13" s="11">
        <v>80</v>
      </c>
      <c r="I13" s="11">
        <v>80</v>
      </c>
      <c r="J13" s="11">
        <v>110</v>
      </c>
      <c r="K13" s="11">
        <v>120</v>
      </c>
      <c r="L13" s="11">
        <v>140</v>
      </c>
      <c r="M13" s="11">
        <v>145</v>
      </c>
      <c r="N13" s="11">
        <v>150</v>
      </c>
      <c r="O13" s="11">
        <v>135</v>
      </c>
      <c r="P13" s="11">
        <v>145</v>
      </c>
      <c r="Q13" s="11">
        <v>160</v>
      </c>
      <c r="R13" s="11">
        <v>170</v>
      </c>
      <c r="S13" s="11">
        <v>155</v>
      </c>
      <c r="T13" s="11">
        <v>130</v>
      </c>
      <c r="U13" s="11">
        <v>120</v>
      </c>
      <c r="V13" s="11">
        <v>85</v>
      </c>
      <c r="W13" s="11">
        <v>70</v>
      </c>
      <c r="X13" s="11">
        <v>60</v>
      </c>
      <c r="Y13" s="11">
        <v>55</v>
      </c>
      <c r="Z13" s="39">
        <v>55</v>
      </c>
      <c r="AA13" s="42">
        <f t="shared" si="0"/>
        <v>2495</v>
      </c>
      <c r="AB13" s="86">
        <v>31</v>
      </c>
      <c r="AC13" s="64">
        <f t="shared" si="1"/>
        <v>77345</v>
      </c>
      <c r="AD13" s="66">
        <f t="shared" si="2"/>
        <v>771.12965000000008</v>
      </c>
      <c r="AE13" s="66">
        <f t="shared" si="3"/>
        <v>20.186640052356022</v>
      </c>
    </row>
    <row r="14" spans="1:32" ht="14.25" thickBot="1" x14ac:dyDescent="0.2">
      <c r="A14" s="52" t="s">
        <v>90</v>
      </c>
      <c r="B14" s="35" t="s">
        <v>45</v>
      </c>
      <c r="C14" s="36">
        <v>70</v>
      </c>
      <c r="D14" s="36">
        <v>65</v>
      </c>
      <c r="E14" s="36">
        <v>65</v>
      </c>
      <c r="F14" s="36">
        <v>60</v>
      </c>
      <c r="G14" s="36">
        <v>70</v>
      </c>
      <c r="H14" s="36">
        <v>80</v>
      </c>
      <c r="I14" s="36">
        <v>80</v>
      </c>
      <c r="J14" s="36">
        <v>110</v>
      </c>
      <c r="K14" s="36">
        <v>120</v>
      </c>
      <c r="L14" s="36">
        <v>140</v>
      </c>
      <c r="M14" s="36">
        <v>145</v>
      </c>
      <c r="N14" s="36">
        <v>150</v>
      </c>
      <c r="O14" s="36">
        <v>135</v>
      </c>
      <c r="P14" s="36">
        <v>145</v>
      </c>
      <c r="Q14" s="36">
        <v>160</v>
      </c>
      <c r="R14" s="36">
        <v>170</v>
      </c>
      <c r="S14" s="36">
        <v>155</v>
      </c>
      <c r="T14" s="36">
        <v>130</v>
      </c>
      <c r="U14" s="36">
        <v>120</v>
      </c>
      <c r="V14" s="36">
        <v>85</v>
      </c>
      <c r="W14" s="36">
        <v>70</v>
      </c>
      <c r="X14" s="36">
        <v>60</v>
      </c>
      <c r="Y14" s="36">
        <v>55</v>
      </c>
      <c r="Z14" s="40">
        <v>55</v>
      </c>
      <c r="AA14" s="43">
        <f t="shared" si="0"/>
        <v>2495</v>
      </c>
      <c r="AB14" s="87">
        <v>30</v>
      </c>
      <c r="AC14" s="67">
        <f t="shared" si="1"/>
        <v>74850</v>
      </c>
      <c r="AD14" s="68">
        <f t="shared" si="2"/>
        <v>746.25450000000001</v>
      </c>
      <c r="AE14" s="68">
        <f t="shared" si="3"/>
        <v>19.535458115183246</v>
      </c>
    </row>
    <row r="15" spans="1:32" ht="14.25" thickTop="1" x14ac:dyDescent="0.15">
      <c r="A15" s="37"/>
      <c r="B15" s="37" t="s">
        <v>0</v>
      </c>
      <c r="C15" s="38">
        <f>SUM(C3:C14)</f>
        <v>672</v>
      </c>
      <c r="D15" s="38">
        <f t="shared" ref="D15:Z15" si="4">SUM(D3:D14)</f>
        <v>660</v>
      </c>
      <c r="E15" s="38">
        <f t="shared" si="4"/>
        <v>680</v>
      </c>
      <c r="F15" s="38">
        <f t="shared" si="4"/>
        <v>680</v>
      </c>
      <c r="G15" s="38">
        <f t="shared" si="4"/>
        <v>820</v>
      </c>
      <c r="H15" s="38">
        <f t="shared" si="4"/>
        <v>980</v>
      </c>
      <c r="I15" s="38">
        <f t="shared" si="4"/>
        <v>1020</v>
      </c>
      <c r="J15" s="38">
        <f t="shared" si="4"/>
        <v>1120</v>
      </c>
      <c r="K15" s="38">
        <f t="shared" si="4"/>
        <v>1300</v>
      </c>
      <c r="L15" s="38">
        <f t="shared" si="4"/>
        <v>1460</v>
      </c>
      <c r="M15" s="38">
        <f t="shared" si="4"/>
        <v>1460</v>
      </c>
      <c r="N15" s="38">
        <f t="shared" si="4"/>
        <v>1400</v>
      </c>
      <c r="O15" s="38">
        <f t="shared" si="4"/>
        <v>1220</v>
      </c>
      <c r="P15" s="38">
        <f t="shared" si="4"/>
        <v>1280</v>
      </c>
      <c r="Q15" s="38">
        <f t="shared" si="4"/>
        <v>1520</v>
      </c>
      <c r="R15" s="38">
        <f t="shared" si="4"/>
        <v>1580</v>
      </c>
      <c r="S15" s="38">
        <f t="shared" si="4"/>
        <v>1360</v>
      </c>
      <c r="T15" s="38">
        <f t="shared" si="4"/>
        <v>1220</v>
      </c>
      <c r="U15" s="38">
        <f t="shared" si="4"/>
        <v>1160</v>
      </c>
      <c r="V15" s="38">
        <f t="shared" si="4"/>
        <v>1000</v>
      </c>
      <c r="W15" s="38">
        <f t="shared" si="4"/>
        <v>680</v>
      </c>
      <c r="X15" s="38">
        <f t="shared" si="4"/>
        <v>580</v>
      </c>
      <c r="Y15" s="38">
        <f t="shared" si="4"/>
        <v>540</v>
      </c>
      <c r="Z15" s="41">
        <f t="shared" si="4"/>
        <v>540</v>
      </c>
      <c r="AA15" s="44">
        <f>SUM(C15:Z15)</f>
        <v>24932</v>
      </c>
      <c r="AB15" s="90">
        <f>SUM(AB3:AB14)</f>
        <v>365</v>
      </c>
      <c r="AC15" s="65">
        <f>SUM(AC3:AC14)</f>
        <v>757733</v>
      </c>
      <c r="AD15" s="69">
        <f t="shared" si="2"/>
        <v>7554.5980099999997</v>
      </c>
      <c r="AE15" s="69">
        <f t="shared" si="3"/>
        <v>197.7643458115183</v>
      </c>
    </row>
    <row r="16" spans="1:32" x14ac:dyDescent="0.15"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</row>
    <row r="17" spans="1:31" x14ac:dyDescent="0.15">
      <c r="A17" s="49" t="s">
        <v>92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 ht="27" x14ac:dyDescent="0.15">
      <c r="A18" s="62"/>
      <c r="B18" s="60"/>
      <c r="C18" s="61" t="s">
        <v>8</v>
      </c>
      <c r="D18" s="61" t="s">
        <v>9</v>
      </c>
      <c r="E18" s="61" t="s">
        <v>10</v>
      </c>
      <c r="F18" s="61" t="s">
        <v>11</v>
      </c>
      <c r="G18" s="61" t="s">
        <v>12</v>
      </c>
      <c r="H18" s="61" t="s">
        <v>13</v>
      </c>
      <c r="I18" s="61" t="s">
        <v>14</v>
      </c>
      <c r="J18" s="61" t="s">
        <v>15</v>
      </c>
      <c r="K18" s="61" t="s">
        <v>16</v>
      </c>
      <c r="L18" s="61" t="s">
        <v>17</v>
      </c>
      <c r="M18" s="61" t="s">
        <v>18</v>
      </c>
      <c r="N18" s="61" t="s">
        <v>19</v>
      </c>
      <c r="O18" s="61" t="s">
        <v>20</v>
      </c>
      <c r="P18" s="61" t="s">
        <v>21</v>
      </c>
      <c r="Q18" s="61" t="s">
        <v>22</v>
      </c>
      <c r="R18" s="61" t="s">
        <v>23</v>
      </c>
      <c r="S18" s="61" t="s">
        <v>24</v>
      </c>
      <c r="T18" s="61" t="s">
        <v>25</v>
      </c>
      <c r="U18" s="61" t="s">
        <v>26</v>
      </c>
      <c r="V18" s="61" t="s">
        <v>27</v>
      </c>
      <c r="W18" s="61" t="s">
        <v>28</v>
      </c>
      <c r="X18" s="61" t="s">
        <v>29</v>
      </c>
      <c r="Y18" s="61" t="s">
        <v>30</v>
      </c>
      <c r="Z18" s="61" t="s">
        <v>31</v>
      </c>
      <c r="AA18" s="85" t="s">
        <v>116</v>
      </c>
      <c r="AB18" s="89" t="s">
        <v>118</v>
      </c>
      <c r="AC18" s="50" t="s">
        <v>93</v>
      </c>
      <c r="AD18" s="51" t="s">
        <v>96</v>
      </c>
      <c r="AE18" s="51" t="s">
        <v>97</v>
      </c>
    </row>
    <row r="19" spans="1:31" x14ac:dyDescent="0.15">
      <c r="A19" s="52" t="s">
        <v>90</v>
      </c>
      <c r="B19" s="12">
        <f>COUNTIF($A$3:$A$14,A19)</f>
        <v>4</v>
      </c>
      <c r="C19" s="11">
        <f>SUMIF($A$3:$A$14,$A19,C$3:C$14)/$B19</f>
        <v>70</v>
      </c>
      <c r="D19" s="11">
        <f t="shared" ref="D19:Z21" si="5">SUMIF($A$3:$A$14,$A19,D$3:D$14)/$B19</f>
        <v>65</v>
      </c>
      <c r="E19" s="11">
        <f t="shared" si="5"/>
        <v>65</v>
      </c>
      <c r="F19" s="11">
        <f t="shared" si="5"/>
        <v>60</v>
      </c>
      <c r="G19" s="11">
        <f t="shared" si="5"/>
        <v>70</v>
      </c>
      <c r="H19" s="11">
        <f t="shared" si="5"/>
        <v>80</v>
      </c>
      <c r="I19" s="11">
        <f t="shared" si="5"/>
        <v>80</v>
      </c>
      <c r="J19" s="11">
        <f t="shared" si="5"/>
        <v>110</v>
      </c>
      <c r="K19" s="11">
        <f t="shared" si="5"/>
        <v>120</v>
      </c>
      <c r="L19" s="11">
        <f t="shared" si="5"/>
        <v>140</v>
      </c>
      <c r="M19" s="11">
        <f t="shared" si="5"/>
        <v>145</v>
      </c>
      <c r="N19" s="11">
        <f t="shared" si="5"/>
        <v>150</v>
      </c>
      <c r="O19" s="11">
        <f t="shared" si="5"/>
        <v>135</v>
      </c>
      <c r="P19" s="11">
        <f t="shared" si="5"/>
        <v>145</v>
      </c>
      <c r="Q19" s="11">
        <f t="shared" si="5"/>
        <v>160</v>
      </c>
      <c r="R19" s="11">
        <f t="shared" si="5"/>
        <v>170</v>
      </c>
      <c r="S19" s="11">
        <f t="shared" si="5"/>
        <v>155</v>
      </c>
      <c r="T19" s="11">
        <f t="shared" si="5"/>
        <v>130</v>
      </c>
      <c r="U19" s="11">
        <f t="shared" si="5"/>
        <v>120</v>
      </c>
      <c r="V19" s="11">
        <f t="shared" si="5"/>
        <v>85</v>
      </c>
      <c r="W19" s="11">
        <f t="shared" si="5"/>
        <v>70</v>
      </c>
      <c r="X19" s="11">
        <f t="shared" si="5"/>
        <v>60</v>
      </c>
      <c r="Y19" s="11">
        <f t="shared" si="5"/>
        <v>55</v>
      </c>
      <c r="Z19" s="39">
        <f t="shared" si="5"/>
        <v>55</v>
      </c>
      <c r="AA19" s="42">
        <f>SUM(C19:Z19)</f>
        <v>2495</v>
      </c>
      <c r="AB19" s="91" t="s">
        <v>118</v>
      </c>
      <c r="AC19" s="42">
        <f>SUMIF($A$3:$A$14,$A19,AC$3:AC$14)</f>
        <v>304390</v>
      </c>
      <c r="AD19" s="66">
        <f>AC19/1000*9.97</f>
        <v>3034.7683000000002</v>
      </c>
      <c r="AE19" s="66">
        <f>AD19/38.2</f>
        <v>79.44419633507853</v>
      </c>
    </row>
    <row r="20" spans="1:31" x14ac:dyDescent="0.15">
      <c r="A20" s="53" t="s">
        <v>91</v>
      </c>
      <c r="B20" s="12">
        <f>COUNTIF($A$3:$A$14,A20)</f>
        <v>4</v>
      </c>
      <c r="C20" s="11">
        <f t="shared" ref="C20:R21" si="6">SUMIF($A$3:$A$14,$A20,C$3:C$14)/$B20</f>
        <v>78</v>
      </c>
      <c r="D20" s="11">
        <f t="shared" si="6"/>
        <v>80</v>
      </c>
      <c r="E20" s="11">
        <f t="shared" si="6"/>
        <v>85</v>
      </c>
      <c r="F20" s="11">
        <f t="shared" si="6"/>
        <v>90</v>
      </c>
      <c r="G20" s="11">
        <f t="shared" si="6"/>
        <v>115</v>
      </c>
      <c r="H20" s="11">
        <f t="shared" si="6"/>
        <v>130</v>
      </c>
      <c r="I20" s="11">
        <f t="shared" si="6"/>
        <v>135</v>
      </c>
      <c r="J20" s="11">
        <f t="shared" si="6"/>
        <v>130</v>
      </c>
      <c r="K20" s="11">
        <f t="shared" si="6"/>
        <v>155</v>
      </c>
      <c r="L20" s="11">
        <f t="shared" si="6"/>
        <v>160</v>
      </c>
      <c r="M20" s="11">
        <f t="shared" si="6"/>
        <v>150</v>
      </c>
      <c r="N20" s="11">
        <f t="shared" si="6"/>
        <v>140</v>
      </c>
      <c r="O20" s="11">
        <f t="shared" si="6"/>
        <v>115</v>
      </c>
      <c r="P20" s="11">
        <f t="shared" si="6"/>
        <v>125</v>
      </c>
      <c r="Q20" s="11">
        <f t="shared" si="6"/>
        <v>140</v>
      </c>
      <c r="R20" s="11">
        <f t="shared" si="6"/>
        <v>130</v>
      </c>
      <c r="S20" s="11">
        <f t="shared" si="5"/>
        <v>125</v>
      </c>
      <c r="T20" s="11">
        <f t="shared" si="5"/>
        <v>120</v>
      </c>
      <c r="U20" s="11">
        <f t="shared" si="5"/>
        <v>115</v>
      </c>
      <c r="V20" s="11">
        <f t="shared" si="5"/>
        <v>125</v>
      </c>
      <c r="W20" s="11">
        <f t="shared" si="5"/>
        <v>70</v>
      </c>
      <c r="X20" s="11">
        <f t="shared" si="5"/>
        <v>60</v>
      </c>
      <c r="Y20" s="11">
        <f t="shared" si="5"/>
        <v>60</v>
      </c>
      <c r="Z20" s="39">
        <f t="shared" si="5"/>
        <v>60</v>
      </c>
      <c r="AA20" s="42">
        <f>SUM(C20:Z20)</f>
        <v>2693</v>
      </c>
      <c r="AB20" s="91" t="s">
        <v>118</v>
      </c>
      <c r="AC20" s="42">
        <f t="shared" ref="AC20:AC21" si="7">SUMIF($A$3:$A$14,$A20,AC$3:AC$14)</f>
        <v>325853</v>
      </c>
      <c r="AD20" s="66">
        <f t="shared" ref="AD20:AD22" si="8">AC20/1000*9.97</f>
        <v>3248.7544100000005</v>
      </c>
      <c r="AE20" s="66">
        <f t="shared" ref="AE20:AE22" si="9">AD20/38.2</f>
        <v>85.045926963350794</v>
      </c>
    </row>
    <row r="21" spans="1:31" ht="14.25" thickBot="1" x14ac:dyDescent="0.2">
      <c r="A21" s="10" t="s">
        <v>33</v>
      </c>
      <c r="B21" s="12">
        <f>COUNTIF($A$3:$A$14,A21)</f>
        <v>4</v>
      </c>
      <c r="C21" s="11">
        <f t="shared" si="6"/>
        <v>20</v>
      </c>
      <c r="D21" s="11">
        <f t="shared" si="5"/>
        <v>20</v>
      </c>
      <c r="E21" s="11">
        <f t="shared" si="5"/>
        <v>20</v>
      </c>
      <c r="F21" s="11">
        <f t="shared" si="5"/>
        <v>20</v>
      </c>
      <c r="G21" s="11">
        <f t="shared" si="5"/>
        <v>20</v>
      </c>
      <c r="H21" s="11">
        <f t="shared" si="5"/>
        <v>35</v>
      </c>
      <c r="I21" s="11">
        <f t="shared" si="5"/>
        <v>40</v>
      </c>
      <c r="J21" s="11">
        <f t="shared" si="5"/>
        <v>40</v>
      </c>
      <c r="K21" s="11">
        <f t="shared" si="5"/>
        <v>50</v>
      </c>
      <c r="L21" s="11">
        <f t="shared" si="5"/>
        <v>65</v>
      </c>
      <c r="M21" s="11">
        <f t="shared" si="5"/>
        <v>70</v>
      </c>
      <c r="N21" s="11">
        <f t="shared" si="5"/>
        <v>60</v>
      </c>
      <c r="O21" s="11">
        <f t="shared" si="5"/>
        <v>55</v>
      </c>
      <c r="P21" s="11">
        <f t="shared" si="5"/>
        <v>50</v>
      </c>
      <c r="Q21" s="11">
        <f t="shared" si="5"/>
        <v>80</v>
      </c>
      <c r="R21" s="11">
        <f t="shared" si="5"/>
        <v>95</v>
      </c>
      <c r="S21" s="11">
        <f t="shared" si="5"/>
        <v>60</v>
      </c>
      <c r="T21" s="11">
        <f t="shared" si="5"/>
        <v>55</v>
      </c>
      <c r="U21" s="11">
        <f t="shared" si="5"/>
        <v>55</v>
      </c>
      <c r="V21" s="11">
        <f t="shared" si="5"/>
        <v>40</v>
      </c>
      <c r="W21" s="11">
        <f t="shared" si="5"/>
        <v>30</v>
      </c>
      <c r="X21" s="11">
        <f t="shared" si="5"/>
        <v>25</v>
      </c>
      <c r="Y21" s="11">
        <f t="shared" si="5"/>
        <v>20</v>
      </c>
      <c r="Z21" s="39">
        <f t="shared" si="5"/>
        <v>20</v>
      </c>
      <c r="AA21" s="42">
        <f>SUM(C21:Z21)</f>
        <v>1045</v>
      </c>
      <c r="AB21" s="91" t="s">
        <v>119</v>
      </c>
      <c r="AC21" s="42">
        <f t="shared" si="7"/>
        <v>127490</v>
      </c>
      <c r="AD21" s="66">
        <f t="shared" si="8"/>
        <v>1271.0753</v>
      </c>
      <c r="AE21" s="66">
        <f t="shared" si="9"/>
        <v>33.274222513089001</v>
      </c>
    </row>
    <row r="22" spans="1:31" ht="14.25" thickTop="1" x14ac:dyDescent="0.15">
      <c r="A22" s="37"/>
      <c r="B22" s="63" t="s">
        <v>95</v>
      </c>
      <c r="C22" s="38">
        <f>AVERAGE(C19:C21)</f>
        <v>56</v>
      </c>
      <c r="D22" s="38">
        <f t="shared" ref="D22:AA22" si="10">AVERAGE(D19:D21)</f>
        <v>55</v>
      </c>
      <c r="E22" s="38">
        <f t="shared" si="10"/>
        <v>56.666666666666664</v>
      </c>
      <c r="F22" s="38">
        <f t="shared" si="10"/>
        <v>56.666666666666664</v>
      </c>
      <c r="G22" s="38">
        <f t="shared" si="10"/>
        <v>68.333333333333329</v>
      </c>
      <c r="H22" s="38">
        <f t="shared" si="10"/>
        <v>81.666666666666671</v>
      </c>
      <c r="I22" s="38">
        <f t="shared" si="10"/>
        <v>85</v>
      </c>
      <c r="J22" s="38">
        <f t="shared" si="10"/>
        <v>93.333333333333329</v>
      </c>
      <c r="K22" s="38">
        <f t="shared" si="10"/>
        <v>108.33333333333333</v>
      </c>
      <c r="L22" s="38">
        <f t="shared" si="10"/>
        <v>121.66666666666667</v>
      </c>
      <c r="M22" s="38">
        <f t="shared" si="10"/>
        <v>121.66666666666667</v>
      </c>
      <c r="N22" s="38">
        <f t="shared" si="10"/>
        <v>116.66666666666667</v>
      </c>
      <c r="O22" s="38">
        <f t="shared" si="10"/>
        <v>101.66666666666667</v>
      </c>
      <c r="P22" s="38">
        <f t="shared" si="10"/>
        <v>106.66666666666667</v>
      </c>
      <c r="Q22" s="38">
        <f t="shared" si="10"/>
        <v>126.66666666666667</v>
      </c>
      <c r="R22" s="38">
        <f t="shared" si="10"/>
        <v>131.66666666666666</v>
      </c>
      <c r="S22" s="38">
        <f t="shared" si="10"/>
        <v>113.33333333333333</v>
      </c>
      <c r="T22" s="38">
        <f t="shared" si="10"/>
        <v>101.66666666666667</v>
      </c>
      <c r="U22" s="38">
        <f t="shared" si="10"/>
        <v>96.666666666666671</v>
      </c>
      <c r="V22" s="38">
        <f t="shared" si="10"/>
        <v>83.333333333333329</v>
      </c>
      <c r="W22" s="38">
        <f t="shared" si="10"/>
        <v>56.666666666666664</v>
      </c>
      <c r="X22" s="38">
        <f t="shared" si="10"/>
        <v>48.333333333333336</v>
      </c>
      <c r="Y22" s="38">
        <f t="shared" si="10"/>
        <v>45</v>
      </c>
      <c r="Z22" s="41">
        <f t="shared" si="10"/>
        <v>45</v>
      </c>
      <c r="AA22" s="44">
        <f t="shared" si="10"/>
        <v>2077.6666666666665</v>
      </c>
      <c r="AB22" s="92" t="s">
        <v>119</v>
      </c>
      <c r="AC22" s="44">
        <f t="shared" ref="AC22" si="11">SUM(AC19:AC21)</f>
        <v>757733</v>
      </c>
      <c r="AD22" s="69">
        <f t="shared" si="8"/>
        <v>7554.5980099999997</v>
      </c>
      <c r="AE22" s="69">
        <f t="shared" si="9"/>
        <v>197.7643458115183</v>
      </c>
    </row>
    <row r="23" spans="1:31" x14ac:dyDescent="0.15"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</row>
    <row r="24" spans="1:31" x14ac:dyDescent="0.1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</row>
    <row r="26" spans="1:31" x14ac:dyDescent="0.15">
      <c r="A26" s="62"/>
      <c r="B26" s="60"/>
      <c r="C26" s="83" t="s">
        <v>94</v>
      </c>
      <c r="D26" s="83" t="s">
        <v>35</v>
      </c>
      <c r="E26" s="83" t="s">
        <v>36</v>
      </c>
      <c r="F26" s="83" t="s">
        <v>37</v>
      </c>
      <c r="G26" s="83" t="s">
        <v>38</v>
      </c>
      <c r="H26" s="83" t="s">
        <v>39</v>
      </c>
      <c r="I26" s="83" t="s">
        <v>40</v>
      </c>
      <c r="J26" s="83" t="s">
        <v>41</v>
      </c>
      <c r="K26" s="83" t="s">
        <v>42</v>
      </c>
      <c r="L26" s="83" t="s">
        <v>43</v>
      </c>
      <c r="M26" s="83" t="s">
        <v>44</v>
      </c>
      <c r="N26" s="83" t="s">
        <v>45</v>
      </c>
    </row>
    <row r="27" spans="1:31" x14ac:dyDescent="0.15">
      <c r="A27" s="54" t="s">
        <v>5</v>
      </c>
      <c r="B27" s="55"/>
      <c r="C27" s="6">
        <v>170</v>
      </c>
      <c r="D27" s="6">
        <v>170</v>
      </c>
      <c r="E27" s="6">
        <v>170</v>
      </c>
      <c r="F27" s="6">
        <v>170</v>
      </c>
      <c r="G27" s="6">
        <v>170</v>
      </c>
      <c r="H27" s="6">
        <v>170</v>
      </c>
      <c r="I27" s="6">
        <v>170</v>
      </c>
      <c r="J27" s="6">
        <v>170</v>
      </c>
      <c r="K27" s="6">
        <v>170</v>
      </c>
      <c r="L27" s="6">
        <v>170</v>
      </c>
      <c r="M27" s="6">
        <v>170</v>
      </c>
      <c r="N27" s="6">
        <v>170</v>
      </c>
    </row>
    <row r="28" spans="1:31" x14ac:dyDescent="0.15">
      <c r="A28" s="56" t="s">
        <v>6</v>
      </c>
      <c r="B28" s="57"/>
      <c r="C28" s="6">
        <v>115</v>
      </c>
      <c r="D28" s="6">
        <v>120</v>
      </c>
      <c r="E28" s="6">
        <v>160</v>
      </c>
      <c r="F28" s="6">
        <v>170</v>
      </c>
      <c r="G28" s="6">
        <v>165</v>
      </c>
      <c r="H28" s="6">
        <v>135</v>
      </c>
      <c r="I28" s="6">
        <v>115</v>
      </c>
      <c r="J28" s="6">
        <v>90</v>
      </c>
      <c r="K28" s="6">
        <v>125</v>
      </c>
      <c r="L28" s="6">
        <v>165</v>
      </c>
      <c r="M28" s="6">
        <v>170</v>
      </c>
      <c r="N28" s="6">
        <v>125</v>
      </c>
    </row>
    <row r="29" spans="1:31" x14ac:dyDescent="0.15">
      <c r="A29" s="58" t="s">
        <v>7</v>
      </c>
      <c r="B29" s="59"/>
      <c r="C29" s="13">
        <f>AA3/24</f>
        <v>43.541666666666664</v>
      </c>
      <c r="D29" s="13">
        <f>AA4/24</f>
        <v>43.541666666666664</v>
      </c>
      <c r="E29" s="13">
        <f>AA5/24</f>
        <v>112.20833333333333</v>
      </c>
      <c r="F29" s="13">
        <f>AA6/24</f>
        <v>112.20833333333333</v>
      </c>
      <c r="G29" s="13">
        <f>AA7/24</f>
        <v>112.20833333333333</v>
      </c>
      <c r="H29" s="13">
        <f>AA8/24</f>
        <v>112.20833333333333</v>
      </c>
      <c r="I29" s="13">
        <f>AA9/24</f>
        <v>43.541666666666664</v>
      </c>
      <c r="J29" s="13">
        <f>AA10/24</f>
        <v>43.541666666666664</v>
      </c>
      <c r="K29" s="13">
        <f>AA11/24</f>
        <v>103.95833333333333</v>
      </c>
      <c r="L29" s="13">
        <f>AA12/24</f>
        <v>103.95833333333333</v>
      </c>
      <c r="M29" s="13">
        <f>AA13/24</f>
        <v>103.95833333333333</v>
      </c>
      <c r="N29" s="13">
        <f>AA14/24</f>
        <v>103.95833333333333</v>
      </c>
    </row>
  </sheetData>
  <phoneticPr fontId="6"/>
  <pageMargins left="0.39370078740157483" right="0.39370078740157483" top="0.39370078740157483" bottom="0.39370078740157483" header="0.19685039370078741" footer="0.31496062992125984"/>
  <pageSetup paperSize="9" scale="67" orientation="landscape" r:id="rId1"/>
  <headerFooter>
    <oddHeader>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2:AF48"/>
  <sheetViews>
    <sheetView zoomScale="85" zoomScaleNormal="85" workbookViewId="0"/>
  </sheetViews>
  <sheetFormatPr defaultColWidth="10.28515625" defaultRowHeight="13.5" x14ac:dyDescent="0.15"/>
  <cols>
    <col min="1" max="1" width="29.28515625" style="14" bestFit="1" customWidth="1"/>
    <col min="2" max="2" width="5.85546875" style="14" bestFit="1" customWidth="1"/>
    <col min="3" max="3" width="10.28515625" style="14" bestFit="1" customWidth="1"/>
    <col min="4" max="4" width="7.85546875" style="14" bestFit="1" customWidth="1"/>
    <col min="5" max="7" width="6.28515625" style="14" bestFit="1" customWidth="1"/>
    <col min="8" max="16" width="5.85546875" style="14" bestFit="1" customWidth="1"/>
    <col min="17" max="17" width="7" style="14" bestFit="1" customWidth="1"/>
    <col min="18" max="18" width="10.28515625" style="14"/>
    <col min="19" max="30" width="8.7109375" style="14" bestFit="1" customWidth="1"/>
    <col min="31" max="31" width="10" style="14" bestFit="1" customWidth="1"/>
    <col min="32" max="32" width="15.85546875" style="14" bestFit="1" customWidth="1"/>
    <col min="33" max="16384" width="10.28515625" style="14"/>
  </cols>
  <sheetData>
    <row r="2" spans="1:32" ht="14.25" thickBot="1" x14ac:dyDescent="0.2">
      <c r="A2" s="14" t="s">
        <v>103</v>
      </c>
      <c r="E2" s="254" t="s">
        <v>113</v>
      </c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6"/>
      <c r="S2" s="257" t="s">
        <v>46</v>
      </c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75" t="s">
        <v>102</v>
      </c>
    </row>
    <row r="3" spans="1:32" ht="14.25" thickBot="1" x14ac:dyDescent="0.2">
      <c r="A3" s="47" t="s">
        <v>47</v>
      </c>
      <c r="B3" s="15" t="s">
        <v>48</v>
      </c>
      <c r="C3" s="15" t="s">
        <v>49</v>
      </c>
      <c r="E3" s="29" t="s">
        <v>34</v>
      </c>
      <c r="F3" s="29" t="s">
        <v>35</v>
      </c>
      <c r="G3" s="29" t="s">
        <v>36</v>
      </c>
      <c r="H3" s="29" t="s">
        <v>37</v>
      </c>
      <c r="I3" s="29" t="s">
        <v>38</v>
      </c>
      <c r="J3" s="29" t="s">
        <v>39</v>
      </c>
      <c r="K3" s="29" t="s">
        <v>40</v>
      </c>
      <c r="L3" s="29" t="s">
        <v>41</v>
      </c>
      <c r="M3" s="29" t="s">
        <v>42</v>
      </c>
      <c r="N3" s="29" t="s">
        <v>43</v>
      </c>
      <c r="O3" s="29" t="s">
        <v>44</v>
      </c>
      <c r="P3" s="29" t="s">
        <v>45</v>
      </c>
      <c r="Q3" s="29" t="s">
        <v>32</v>
      </c>
      <c r="S3" s="29" t="s">
        <v>34</v>
      </c>
      <c r="T3" s="29" t="s">
        <v>35</v>
      </c>
      <c r="U3" s="29" t="s">
        <v>36</v>
      </c>
      <c r="V3" s="29" t="s">
        <v>37</v>
      </c>
      <c r="W3" s="29" t="s">
        <v>38</v>
      </c>
      <c r="X3" s="29" t="s">
        <v>39</v>
      </c>
      <c r="Y3" s="29" t="s">
        <v>40</v>
      </c>
      <c r="Z3" s="29" t="s">
        <v>41</v>
      </c>
      <c r="AA3" s="29" t="s">
        <v>42</v>
      </c>
      <c r="AB3" s="29" t="s">
        <v>43</v>
      </c>
      <c r="AC3" s="29" t="s">
        <v>44</v>
      </c>
      <c r="AD3" s="30" t="s">
        <v>45</v>
      </c>
      <c r="AE3" s="31" t="s">
        <v>101</v>
      </c>
      <c r="AF3" s="48" t="s">
        <v>97</v>
      </c>
    </row>
    <row r="4" spans="1:32" ht="14.25" thickBot="1" x14ac:dyDescent="0.2">
      <c r="A4" s="16" t="s">
        <v>53</v>
      </c>
      <c r="B4" s="17" t="s">
        <v>108</v>
      </c>
      <c r="C4" s="17">
        <v>44.9</v>
      </c>
      <c r="D4" s="14" t="s">
        <v>55</v>
      </c>
      <c r="E4" s="20">
        <v>0.9</v>
      </c>
      <c r="F4" s="20">
        <v>1.1000000000000001</v>
      </c>
      <c r="G4" s="20">
        <v>0.7</v>
      </c>
      <c r="H4" s="20">
        <v>0.7</v>
      </c>
      <c r="I4" s="20">
        <v>0.67</v>
      </c>
      <c r="J4" s="20">
        <v>0.67</v>
      </c>
      <c r="K4" s="20">
        <v>0.67</v>
      </c>
      <c r="L4" s="20">
        <v>0.67</v>
      </c>
      <c r="M4" s="20">
        <v>0.67</v>
      </c>
      <c r="N4" s="20">
        <v>0.67</v>
      </c>
      <c r="O4" s="20">
        <v>0.67</v>
      </c>
      <c r="P4" s="23">
        <v>0.67</v>
      </c>
      <c r="Q4" s="26">
        <f t="shared" ref="Q4:Q9" si="0">SUM(E4:P4)</f>
        <v>8.76</v>
      </c>
      <c r="S4" s="20">
        <f>E4*$C4</f>
        <v>40.409999999999997</v>
      </c>
      <c r="T4" s="20">
        <f t="shared" ref="T4:AD9" si="1">F4*$C4</f>
        <v>49.39</v>
      </c>
      <c r="U4" s="20">
        <f t="shared" si="1"/>
        <v>31.429999999999996</v>
      </c>
      <c r="V4" s="20">
        <f t="shared" si="1"/>
        <v>31.429999999999996</v>
      </c>
      <c r="W4" s="20">
        <f t="shared" si="1"/>
        <v>30.083000000000002</v>
      </c>
      <c r="X4" s="20">
        <f t="shared" si="1"/>
        <v>30.083000000000002</v>
      </c>
      <c r="Y4" s="20">
        <f t="shared" si="1"/>
        <v>30.083000000000002</v>
      </c>
      <c r="Z4" s="20">
        <f t="shared" si="1"/>
        <v>30.083000000000002</v>
      </c>
      <c r="AA4" s="20">
        <f t="shared" si="1"/>
        <v>30.083000000000002</v>
      </c>
      <c r="AB4" s="20">
        <f t="shared" si="1"/>
        <v>30.083000000000002</v>
      </c>
      <c r="AC4" s="20">
        <f t="shared" si="1"/>
        <v>30.083000000000002</v>
      </c>
      <c r="AD4" s="23">
        <f t="shared" si="1"/>
        <v>30.083000000000002</v>
      </c>
      <c r="AE4" s="26">
        <f t="shared" ref="AE4:AE9" si="2">SUM(S4:AD4)</f>
        <v>393.32400000000013</v>
      </c>
      <c r="AF4" s="72">
        <f>AE4/38.2</f>
        <v>10.296439790575919</v>
      </c>
    </row>
    <row r="5" spans="1:32" ht="14.25" thickBot="1" x14ac:dyDescent="0.2">
      <c r="A5" s="16" t="s">
        <v>57</v>
      </c>
      <c r="B5" s="17" t="s">
        <v>54</v>
      </c>
      <c r="C5" s="17">
        <v>43.5</v>
      </c>
      <c r="D5" s="14" t="s">
        <v>55</v>
      </c>
      <c r="E5" s="20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3">
        <v>0</v>
      </c>
      <c r="Q5" s="26">
        <f t="shared" si="0"/>
        <v>0</v>
      </c>
      <c r="S5" s="20">
        <f t="shared" ref="S5:S9" si="3">E5*$C5</f>
        <v>0</v>
      </c>
      <c r="T5" s="20">
        <f t="shared" si="1"/>
        <v>0</v>
      </c>
      <c r="U5" s="20">
        <f t="shared" si="1"/>
        <v>0</v>
      </c>
      <c r="V5" s="20">
        <f t="shared" si="1"/>
        <v>0</v>
      </c>
      <c r="W5" s="20">
        <f t="shared" si="1"/>
        <v>0</v>
      </c>
      <c r="X5" s="20">
        <f t="shared" si="1"/>
        <v>0</v>
      </c>
      <c r="Y5" s="20">
        <f t="shared" si="1"/>
        <v>0</v>
      </c>
      <c r="Z5" s="20">
        <f t="shared" si="1"/>
        <v>0</v>
      </c>
      <c r="AA5" s="20">
        <f t="shared" si="1"/>
        <v>0</v>
      </c>
      <c r="AB5" s="20">
        <f t="shared" si="1"/>
        <v>0</v>
      </c>
      <c r="AC5" s="20">
        <f t="shared" si="1"/>
        <v>0</v>
      </c>
      <c r="AD5" s="23">
        <f t="shared" si="1"/>
        <v>0</v>
      </c>
      <c r="AE5" s="26">
        <f t="shared" si="2"/>
        <v>0</v>
      </c>
      <c r="AF5" s="72">
        <f t="shared" ref="AF5:AF9" si="4">AE5/38.2</f>
        <v>0</v>
      </c>
    </row>
    <row r="6" spans="1:32" ht="14.25" thickBot="1" x14ac:dyDescent="0.2">
      <c r="A6" s="16" t="s">
        <v>58</v>
      </c>
      <c r="B6" s="17" t="s">
        <v>54</v>
      </c>
      <c r="C6" s="17">
        <v>21.1</v>
      </c>
      <c r="D6" s="14" t="s">
        <v>55</v>
      </c>
      <c r="E6" s="20">
        <v>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3">
        <v>0</v>
      </c>
      <c r="Q6" s="26">
        <f t="shared" si="0"/>
        <v>0</v>
      </c>
      <c r="S6" s="20">
        <f t="shared" si="3"/>
        <v>0</v>
      </c>
      <c r="T6" s="20">
        <f t="shared" si="1"/>
        <v>0</v>
      </c>
      <c r="U6" s="20">
        <f t="shared" si="1"/>
        <v>0</v>
      </c>
      <c r="V6" s="20">
        <f t="shared" si="1"/>
        <v>0</v>
      </c>
      <c r="W6" s="20">
        <f t="shared" si="1"/>
        <v>0</v>
      </c>
      <c r="X6" s="20">
        <f t="shared" si="1"/>
        <v>0</v>
      </c>
      <c r="Y6" s="20">
        <f t="shared" si="1"/>
        <v>0</v>
      </c>
      <c r="Z6" s="20">
        <f t="shared" si="1"/>
        <v>0</v>
      </c>
      <c r="AA6" s="20">
        <f t="shared" si="1"/>
        <v>0</v>
      </c>
      <c r="AB6" s="20">
        <f t="shared" si="1"/>
        <v>0</v>
      </c>
      <c r="AC6" s="20">
        <f t="shared" si="1"/>
        <v>0</v>
      </c>
      <c r="AD6" s="23">
        <f t="shared" si="1"/>
        <v>0</v>
      </c>
      <c r="AE6" s="26">
        <f t="shared" si="2"/>
        <v>0</v>
      </c>
      <c r="AF6" s="72">
        <f t="shared" si="4"/>
        <v>0</v>
      </c>
    </row>
    <row r="7" spans="1:32" ht="14.25" thickBot="1" x14ac:dyDescent="0.2">
      <c r="A7" s="16" t="s">
        <v>59</v>
      </c>
      <c r="B7" s="17" t="s">
        <v>54</v>
      </c>
      <c r="C7" s="17">
        <v>3.41</v>
      </c>
      <c r="D7" s="14" t="s">
        <v>55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3">
        <v>0</v>
      </c>
      <c r="Q7" s="26">
        <f t="shared" si="0"/>
        <v>0</v>
      </c>
      <c r="S7" s="20">
        <f t="shared" si="3"/>
        <v>0</v>
      </c>
      <c r="T7" s="20">
        <f t="shared" si="1"/>
        <v>0</v>
      </c>
      <c r="U7" s="20">
        <f t="shared" si="1"/>
        <v>0</v>
      </c>
      <c r="V7" s="20">
        <f t="shared" si="1"/>
        <v>0</v>
      </c>
      <c r="W7" s="20">
        <f t="shared" si="1"/>
        <v>0</v>
      </c>
      <c r="X7" s="20">
        <f t="shared" si="1"/>
        <v>0</v>
      </c>
      <c r="Y7" s="20">
        <f t="shared" si="1"/>
        <v>0</v>
      </c>
      <c r="Z7" s="20">
        <f t="shared" si="1"/>
        <v>0</v>
      </c>
      <c r="AA7" s="20">
        <f t="shared" si="1"/>
        <v>0</v>
      </c>
      <c r="AB7" s="20">
        <f t="shared" si="1"/>
        <v>0</v>
      </c>
      <c r="AC7" s="20">
        <f t="shared" si="1"/>
        <v>0</v>
      </c>
      <c r="AD7" s="23">
        <f t="shared" si="1"/>
        <v>0</v>
      </c>
      <c r="AE7" s="26">
        <f t="shared" si="2"/>
        <v>0</v>
      </c>
      <c r="AF7" s="72">
        <f t="shared" si="4"/>
        <v>0</v>
      </c>
    </row>
    <row r="8" spans="1:32" ht="14.25" thickBot="1" x14ac:dyDescent="0.2">
      <c r="A8" s="16" t="s">
        <v>60</v>
      </c>
      <c r="B8" s="17" t="s">
        <v>54</v>
      </c>
      <c r="C8" s="17">
        <v>8.41</v>
      </c>
      <c r="D8" s="14" t="s">
        <v>55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3">
        <v>0</v>
      </c>
      <c r="Q8" s="26">
        <f t="shared" si="0"/>
        <v>0</v>
      </c>
      <c r="S8" s="20">
        <f t="shared" si="3"/>
        <v>0</v>
      </c>
      <c r="T8" s="20">
        <f t="shared" si="1"/>
        <v>0</v>
      </c>
      <c r="U8" s="20">
        <f t="shared" si="1"/>
        <v>0</v>
      </c>
      <c r="V8" s="20">
        <f t="shared" si="1"/>
        <v>0</v>
      </c>
      <c r="W8" s="20">
        <f t="shared" si="1"/>
        <v>0</v>
      </c>
      <c r="X8" s="20">
        <f t="shared" si="1"/>
        <v>0</v>
      </c>
      <c r="Y8" s="20">
        <f t="shared" si="1"/>
        <v>0</v>
      </c>
      <c r="Z8" s="20">
        <f t="shared" si="1"/>
        <v>0</v>
      </c>
      <c r="AA8" s="20">
        <f t="shared" si="1"/>
        <v>0</v>
      </c>
      <c r="AB8" s="20">
        <f t="shared" si="1"/>
        <v>0</v>
      </c>
      <c r="AC8" s="20">
        <f t="shared" si="1"/>
        <v>0</v>
      </c>
      <c r="AD8" s="23">
        <f t="shared" si="1"/>
        <v>0</v>
      </c>
      <c r="AE8" s="26">
        <f t="shared" si="2"/>
        <v>0</v>
      </c>
      <c r="AF8" s="72">
        <f t="shared" si="4"/>
        <v>0</v>
      </c>
    </row>
    <row r="9" spans="1:32" ht="14.25" thickBot="1" x14ac:dyDescent="0.2">
      <c r="A9" s="18" t="s">
        <v>61</v>
      </c>
      <c r="B9" s="19" t="s">
        <v>54</v>
      </c>
      <c r="C9" s="19"/>
      <c r="D9" s="14" t="s">
        <v>55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4">
        <v>0</v>
      </c>
      <c r="Q9" s="27">
        <f t="shared" si="0"/>
        <v>0</v>
      </c>
      <c r="S9" s="21">
        <f t="shared" si="3"/>
        <v>0</v>
      </c>
      <c r="T9" s="21">
        <f t="shared" si="1"/>
        <v>0</v>
      </c>
      <c r="U9" s="21">
        <f t="shared" si="1"/>
        <v>0</v>
      </c>
      <c r="V9" s="21">
        <f t="shared" si="1"/>
        <v>0</v>
      </c>
      <c r="W9" s="21">
        <f t="shared" si="1"/>
        <v>0</v>
      </c>
      <c r="X9" s="21">
        <f t="shared" si="1"/>
        <v>0</v>
      </c>
      <c r="Y9" s="21">
        <f t="shared" si="1"/>
        <v>0</v>
      </c>
      <c r="Z9" s="21">
        <f t="shared" si="1"/>
        <v>0</v>
      </c>
      <c r="AA9" s="21">
        <f t="shared" si="1"/>
        <v>0</v>
      </c>
      <c r="AB9" s="21">
        <f t="shared" si="1"/>
        <v>0</v>
      </c>
      <c r="AC9" s="21">
        <f t="shared" si="1"/>
        <v>0</v>
      </c>
      <c r="AD9" s="24">
        <f t="shared" si="1"/>
        <v>0</v>
      </c>
      <c r="AE9" s="27">
        <f t="shared" si="2"/>
        <v>0</v>
      </c>
      <c r="AF9" s="76">
        <f t="shared" si="4"/>
        <v>0</v>
      </c>
    </row>
    <row r="10" spans="1:32" ht="15" thickTop="1" thickBot="1" x14ac:dyDescent="0.2">
      <c r="A10" s="80" t="s">
        <v>62</v>
      </c>
      <c r="B10" s="81" t="s">
        <v>54</v>
      </c>
      <c r="C10" s="82"/>
      <c r="E10" s="32">
        <f>SUM(E4:E9)</f>
        <v>0.9</v>
      </c>
      <c r="F10" s="32">
        <f t="shared" ref="F10:Q10" si="5">SUM(F4:F9)</f>
        <v>1.1000000000000001</v>
      </c>
      <c r="G10" s="32">
        <f t="shared" si="5"/>
        <v>0.7</v>
      </c>
      <c r="H10" s="32">
        <f t="shared" si="5"/>
        <v>0.7</v>
      </c>
      <c r="I10" s="32">
        <f t="shared" si="5"/>
        <v>0.67</v>
      </c>
      <c r="J10" s="32">
        <f t="shared" si="5"/>
        <v>0.67</v>
      </c>
      <c r="K10" s="32">
        <f t="shared" si="5"/>
        <v>0.67</v>
      </c>
      <c r="L10" s="32">
        <f t="shared" si="5"/>
        <v>0.67</v>
      </c>
      <c r="M10" s="32">
        <f t="shared" si="5"/>
        <v>0.67</v>
      </c>
      <c r="N10" s="32">
        <f t="shared" si="5"/>
        <v>0.67</v>
      </c>
      <c r="O10" s="32">
        <f t="shared" si="5"/>
        <v>0.67</v>
      </c>
      <c r="P10" s="33">
        <f t="shared" si="5"/>
        <v>0.67</v>
      </c>
      <c r="Q10" s="34">
        <f t="shared" si="5"/>
        <v>8.76</v>
      </c>
      <c r="S10" s="22">
        <f t="shared" ref="S10:AF10" si="6">SUM(S4:S9)</f>
        <v>40.409999999999997</v>
      </c>
      <c r="T10" s="22">
        <f t="shared" si="6"/>
        <v>49.39</v>
      </c>
      <c r="U10" s="22">
        <f t="shared" si="6"/>
        <v>31.429999999999996</v>
      </c>
      <c r="V10" s="22">
        <f t="shared" si="6"/>
        <v>31.429999999999996</v>
      </c>
      <c r="W10" s="22">
        <f t="shared" si="6"/>
        <v>30.083000000000002</v>
      </c>
      <c r="X10" s="22">
        <f t="shared" si="6"/>
        <v>30.083000000000002</v>
      </c>
      <c r="Y10" s="22">
        <f t="shared" si="6"/>
        <v>30.083000000000002</v>
      </c>
      <c r="Z10" s="22">
        <f t="shared" si="6"/>
        <v>30.083000000000002</v>
      </c>
      <c r="AA10" s="22">
        <f t="shared" si="6"/>
        <v>30.083000000000002</v>
      </c>
      <c r="AB10" s="22">
        <f t="shared" si="6"/>
        <v>30.083000000000002</v>
      </c>
      <c r="AC10" s="22">
        <f t="shared" si="6"/>
        <v>30.083000000000002</v>
      </c>
      <c r="AD10" s="25">
        <f t="shared" si="6"/>
        <v>30.083000000000002</v>
      </c>
      <c r="AE10" s="28">
        <f t="shared" si="6"/>
        <v>393.32400000000013</v>
      </c>
      <c r="AF10" s="32">
        <f t="shared" si="6"/>
        <v>10.296439790575919</v>
      </c>
    </row>
    <row r="12" spans="1:32" ht="14.25" thickBot="1" x14ac:dyDescent="0.2">
      <c r="A12" s="14" t="s">
        <v>111</v>
      </c>
      <c r="E12" s="254" t="s">
        <v>114</v>
      </c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6"/>
      <c r="S12" s="257" t="s">
        <v>46</v>
      </c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257"/>
      <c r="AE12" s="257"/>
      <c r="AF12" s="75" t="s">
        <v>102</v>
      </c>
    </row>
    <row r="13" spans="1:32" ht="14.25" thickBot="1" x14ac:dyDescent="0.2">
      <c r="A13" s="79" t="s">
        <v>47</v>
      </c>
      <c r="B13" s="15" t="s">
        <v>48</v>
      </c>
      <c r="C13" s="15" t="s">
        <v>49</v>
      </c>
      <c r="E13" s="29" t="s">
        <v>34</v>
      </c>
      <c r="F13" s="29" t="s">
        <v>35</v>
      </c>
      <c r="G13" s="29" t="s">
        <v>36</v>
      </c>
      <c r="H13" s="29" t="s">
        <v>37</v>
      </c>
      <c r="I13" s="29" t="s">
        <v>38</v>
      </c>
      <c r="J13" s="29" t="s">
        <v>39</v>
      </c>
      <c r="K13" s="29" t="s">
        <v>40</v>
      </c>
      <c r="L13" s="29" t="s">
        <v>41</v>
      </c>
      <c r="M13" s="29" t="s">
        <v>42</v>
      </c>
      <c r="N13" s="29" t="s">
        <v>43</v>
      </c>
      <c r="O13" s="29" t="s">
        <v>44</v>
      </c>
      <c r="P13" s="29" t="s">
        <v>45</v>
      </c>
      <c r="Q13" s="29" t="s">
        <v>32</v>
      </c>
      <c r="S13" s="29" t="s">
        <v>34</v>
      </c>
      <c r="T13" s="29" t="s">
        <v>35</v>
      </c>
      <c r="U13" s="29" t="s">
        <v>36</v>
      </c>
      <c r="V13" s="29" t="s">
        <v>37</v>
      </c>
      <c r="W13" s="29" t="s">
        <v>38</v>
      </c>
      <c r="X13" s="29" t="s">
        <v>39</v>
      </c>
      <c r="Y13" s="29" t="s">
        <v>40</v>
      </c>
      <c r="Z13" s="29" t="s">
        <v>41</v>
      </c>
      <c r="AA13" s="29" t="s">
        <v>42</v>
      </c>
      <c r="AB13" s="29" t="s">
        <v>43</v>
      </c>
      <c r="AC13" s="29" t="s">
        <v>44</v>
      </c>
      <c r="AD13" s="30" t="s">
        <v>45</v>
      </c>
      <c r="AE13" s="31" t="s">
        <v>101</v>
      </c>
      <c r="AF13" s="78" t="s">
        <v>97</v>
      </c>
    </row>
    <row r="14" spans="1:32" ht="14.25" thickBot="1" x14ac:dyDescent="0.2">
      <c r="A14" s="16" t="s">
        <v>50</v>
      </c>
      <c r="B14" s="17" t="s">
        <v>51</v>
      </c>
      <c r="C14" s="17">
        <v>50.8</v>
      </c>
      <c r="D14" s="14" t="s">
        <v>52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3">
        <v>0</v>
      </c>
      <c r="Q14" s="26">
        <f>SUM(E14:P14)</f>
        <v>0</v>
      </c>
      <c r="S14" s="20">
        <f t="shared" ref="S14:S15" si="7">E14*$C14</f>
        <v>0</v>
      </c>
      <c r="T14" s="20">
        <f t="shared" ref="T14:T15" si="8">F14*$C14</f>
        <v>0</v>
      </c>
      <c r="U14" s="20">
        <f t="shared" ref="U14:U15" si="9">G14*$C14</f>
        <v>0</v>
      </c>
      <c r="V14" s="20">
        <f t="shared" ref="V14:V15" si="10">H14*$C14</f>
        <v>0</v>
      </c>
      <c r="W14" s="20">
        <f t="shared" ref="W14:W15" si="11">I14*$C14</f>
        <v>0</v>
      </c>
      <c r="X14" s="20">
        <f t="shared" ref="X14:X15" si="12">J14*$C14</f>
        <v>0</v>
      </c>
      <c r="Y14" s="20">
        <f t="shared" ref="Y14:Y15" si="13">K14*$C14</f>
        <v>0</v>
      </c>
      <c r="Z14" s="20">
        <f t="shared" ref="Z14:Z15" si="14">L14*$C14</f>
        <v>0</v>
      </c>
      <c r="AA14" s="20">
        <f t="shared" ref="AA14:AA15" si="15">M14*$C14</f>
        <v>0</v>
      </c>
      <c r="AB14" s="20">
        <f t="shared" ref="AB14:AB15" si="16">N14*$C14</f>
        <v>0</v>
      </c>
      <c r="AC14" s="20">
        <f t="shared" ref="AC14:AC15" si="17">O14*$C14</f>
        <v>0</v>
      </c>
      <c r="AD14" s="23">
        <f t="shared" ref="AD14:AD15" si="18">P14*$C14</f>
        <v>0</v>
      </c>
      <c r="AE14" s="26">
        <f>SUM(S14:AD14)</f>
        <v>0</v>
      </c>
      <c r="AF14" s="72">
        <f t="shared" ref="AF14:AF15" si="19">AE14/38.2</f>
        <v>0</v>
      </c>
    </row>
    <row r="15" spans="1:32" ht="14.25" thickBot="1" x14ac:dyDescent="0.2">
      <c r="A15" s="18" t="s">
        <v>56</v>
      </c>
      <c r="B15" s="19" t="s">
        <v>51</v>
      </c>
      <c r="C15" s="19">
        <v>54.6</v>
      </c>
      <c r="D15" s="14" t="s">
        <v>52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4">
        <v>0</v>
      </c>
      <c r="Q15" s="27">
        <f t="shared" ref="Q15" si="20">SUM(E15:P15)</f>
        <v>0</v>
      </c>
      <c r="S15" s="21">
        <f t="shared" si="7"/>
        <v>0</v>
      </c>
      <c r="T15" s="21">
        <f t="shared" si="8"/>
        <v>0</v>
      </c>
      <c r="U15" s="21">
        <f t="shared" si="9"/>
        <v>0</v>
      </c>
      <c r="V15" s="21">
        <f t="shared" si="10"/>
        <v>0</v>
      </c>
      <c r="W15" s="21">
        <f t="shared" si="11"/>
        <v>0</v>
      </c>
      <c r="X15" s="21">
        <f t="shared" si="12"/>
        <v>0</v>
      </c>
      <c r="Y15" s="21">
        <f t="shared" si="13"/>
        <v>0</v>
      </c>
      <c r="Z15" s="21">
        <f t="shared" si="14"/>
        <v>0</v>
      </c>
      <c r="AA15" s="21">
        <f t="shared" si="15"/>
        <v>0</v>
      </c>
      <c r="AB15" s="21">
        <f t="shared" si="16"/>
        <v>0</v>
      </c>
      <c r="AC15" s="21">
        <f t="shared" si="17"/>
        <v>0</v>
      </c>
      <c r="AD15" s="24">
        <f t="shared" si="18"/>
        <v>0</v>
      </c>
      <c r="AE15" s="27">
        <f t="shared" ref="AE15" si="21">SUM(S15:AD15)</f>
        <v>0</v>
      </c>
      <c r="AF15" s="76">
        <f t="shared" si="19"/>
        <v>0</v>
      </c>
    </row>
    <row r="16" spans="1:32" ht="15" thickTop="1" thickBot="1" x14ac:dyDescent="0.2">
      <c r="A16" s="80" t="s">
        <v>112</v>
      </c>
      <c r="B16" s="81" t="s">
        <v>51</v>
      </c>
      <c r="C16" s="82"/>
      <c r="E16" s="32">
        <f>SUM(E14:E15)</f>
        <v>0</v>
      </c>
      <c r="F16" s="32">
        <f t="shared" ref="F16:Q16" si="22">SUM(F14:F15)</f>
        <v>0</v>
      </c>
      <c r="G16" s="32">
        <f t="shared" si="22"/>
        <v>0</v>
      </c>
      <c r="H16" s="32">
        <f t="shared" si="22"/>
        <v>0</v>
      </c>
      <c r="I16" s="32">
        <f t="shared" si="22"/>
        <v>0</v>
      </c>
      <c r="J16" s="32">
        <f t="shared" si="22"/>
        <v>0</v>
      </c>
      <c r="K16" s="32">
        <f t="shared" si="22"/>
        <v>0</v>
      </c>
      <c r="L16" s="32">
        <f t="shared" si="22"/>
        <v>0</v>
      </c>
      <c r="M16" s="32">
        <f t="shared" si="22"/>
        <v>0</v>
      </c>
      <c r="N16" s="32">
        <f t="shared" si="22"/>
        <v>0</v>
      </c>
      <c r="O16" s="32">
        <f t="shared" si="22"/>
        <v>0</v>
      </c>
      <c r="P16" s="33">
        <f t="shared" si="22"/>
        <v>0</v>
      </c>
      <c r="Q16" s="34">
        <f t="shared" si="22"/>
        <v>0</v>
      </c>
      <c r="S16" s="22">
        <f t="shared" ref="S16:AF16" si="23">SUM(S14:S15)</f>
        <v>0</v>
      </c>
      <c r="T16" s="22">
        <f t="shared" si="23"/>
        <v>0</v>
      </c>
      <c r="U16" s="22">
        <f t="shared" si="23"/>
        <v>0</v>
      </c>
      <c r="V16" s="22">
        <f t="shared" si="23"/>
        <v>0</v>
      </c>
      <c r="W16" s="22">
        <f t="shared" si="23"/>
        <v>0</v>
      </c>
      <c r="X16" s="22">
        <f t="shared" si="23"/>
        <v>0</v>
      </c>
      <c r="Y16" s="22">
        <f t="shared" si="23"/>
        <v>0</v>
      </c>
      <c r="Z16" s="22">
        <f t="shared" si="23"/>
        <v>0</v>
      </c>
      <c r="AA16" s="22">
        <f t="shared" si="23"/>
        <v>0</v>
      </c>
      <c r="AB16" s="22">
        <f t="shared" si="23"/>
        <v>0</v>
      </c>
      <c r="AC16" s="22">
        <f t="shared" si="23"/>
        <v>0</v>
      </c>
      <c r="AD16" s="25">
        <f t="shared" si="23"/>
        <v>0</v>
      </c>
      <c r="AE16" s="28">
        <f t="shared" si="23"/>
        <v>0</v>
      </c>
      <c r="AF16" s="32">
        <f t="shared" si="23"/>
        <v>0</v>
      </c>
    </row>
    <row r="18" spans="1:32" ht="14.25" thickBot="1" x14ac:dyDescent="0.2">
      <c r="A18" s="14" t="s">
        <v>104</v>
      </c>
      <c r="E18" s="257" t="s">
        <v>107</v>
      </c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S18" s="257" t="s">
        <v>46</v>
      </c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75" t="s">
        <v>102</v>
      </c>
    </row>
    <row r="19" spans="1:32" ht="14.25" thickBot="1" x14ac:dyDescent="0.2">
      <c r="A19" s="47" t="s">
        <v>47</v>
      </c>
      <c r="B19" s="15" t="s">
        <v>48</v>
      </c>
      <c r="C19" s="15" t="s">
        <v>49</v>
      </c>
      <c r="E19" s="29" t="s">
        <v>34</v>
      </c>
      <c r="F19" s="29" t="s">
        <v>35</v>
      </c>
      <c r="G19" s="29" t="s">
        <v>36</v>
      </c>
      <c r="H19" s="29" t="s">
        <v>37</v>
      </c>
      <c r="I19" s="29" t="s">
        <v>38</v>
      </c>
      <c r="J19" s="29" t="s">
        <v>39</v>
      </c>
      <c r="K19" s="29" t="s">
        <v>40</v>
      </c>
      <c r="L19" s="29" t="s">
        <v>41</v>
      </c>
      <c r="M19" s="29" t="s">
        <v>42</v>
      </c>
      <c r="N19" s="29" t="s">
        <v>43</v>
      </c>
      <c r="O19" s="29" t="s">
        <v>44</v>
      </c>
      <c r="P19" s="29" t="s">
        <v>45</v>
      </c>
      <c r="Q19" s="29" t="s">
        <v>32</v>
      </c>
      <c r="S19" s="29" t="s">
        <v>34</v>
      </c>
      <c r="T19" s="29" t="s">
        <v>35</v>
      </c>
      <c r="U19" s="29" t="s">
        <v>36</v>
      </c>
      <c r="V19" s="29" t="s">
        <v>37</v>
      </c>
      <c r="W19" s="29" t="s">
        <v>38</v>
      </c>
      <c r="X19" s="29" t="s">
        <v>39</v>
      </c>
      <c r="Y19" s="29" t="s">
        <v>40</v>
      </c>
      <c r="Z19" s="29" t="s">
        <v>41</v>
      </c>
      <c r="AA19" s="29" t="s">
        <v>42</v>
      </c>
      <c r="AB19" s="29" t="s">
        <v>43</v>
      </c>
      <c r="AC19" s="29" t="s">
        <v>44</v>
      </c>
      <c r="AD19" s="30" t="s">
        <v>45</v>
      </c>
      <c r="AE19" s="31" t="s">
        <v>32</v>
      </c>
      <c r="AF19" s="48" t="s">
        <v>97</v>
      </c>
    </row>
    <row r="20" spans="1:32" ht="14.25" thickBot="1" x14ac:dyDescent="0.2">
      <c r="A20" s="16" t="s">
        <v>66</v>
      </c>
      <c r="B20" s="17" t="s">
        <v>63</v>
      </c>
      <c r="C20" s="17">
        <v>34.6</v>
      </c>
      <c r="D20" s="14" t="s">
        <v>64</v>
      </c>
      <c r="E20" s="20">
        <v>0.8</v>
      </c>
      <c r="F20" s="20">
        <v>1.3</v>
      </c>
      <c r="G20" s="20">
        <v>1.3</v>
      </c>
      <c r="H20" s="20">
        <v>1.3</v>
      </c>
      <c r="I20" s="20">
        <v>1.3</v>
      </c>
      <c r="J20" s="20">
        <v>1.3</v>
      </c>
      <c r="K20" s="20">
        <v>1.3</v>
      </c>
      <c r="L20" s="20">
        <v>1.3</v>
      </c>
      <c r="M20" s="20">
        <v>1.3</v>
      </c>
      <c r="N20" s="20">
        <v>1.3</v>
      </c>
      <c r="O20" s="20">
        <v>1</v>
      </c>
      <c r="P20" s="23">
        <v>0.01</v>
      </c>
      <c r="Q20" s="26">
        <f t="shared" ref="Q20:Q24" si="24">SUM(E20:P20)</f>
        <v>13.510000000000002</v>
      </c>
      <c r="S20" s="20">
        <f t="shared" ref="S20:S24" si="25">E20*$C20</f>
        <v>27.680000000000003</v>
      </c>
      <c r="T20" s="20">
        <f t="shared" ref="T20:AD24" si="26">F20*$C20</f>
        <v>44.980000000000004</v>
      </c>
      <c r="U20" s="20">
        <f t="shared" si="26"/>
        <v>44.980000000000004</v>
      </c>
      <c r="V20" s="20">
        <f t="shared" si="26"/>
        <v>44.980000000000004</v>
      </c>
      <c r="W20" s="20">
        <f t="shared" si="26"/>
        <v>44.980000000000004</v>
      </c>
      <c r="X20" s="20">
        <f t="shared" si="26"/>
        <v>44.980000000000004</v>
      </c>
      <c r="Y20" s="20">
        <f t="shared" si="26"/>
        <v>44.980000000000004</v>
      </c>
      <c r="Z20" s="20">
        <f t="shared" si="26"/>
        <v>44.980000000000004</v>
      </c>
      <c r="AA20" s="20">
        <f t="shared" si="26"/>
        <v>44.980000000000004</v>
      </c>
      <c r="AB20" s="20">
        <f t="shared" si="26"/>
        <v>44.980000000000004</v>
      </c>
      <c r="AC20" s="20">
        <f t="shared" si="26"/>
        <v>34.6</v>
      </c>
      <c r="AD20" s="23">
        <f t="shared" si="26"/>
        <v>0.34600000000000003</v>
      </c>
      <c r="AE20" s="26">
        <f t="shared" ref="AE20:AE24" si="27">SUM(S20:AD20)</f>
        <v>467.44600000000014</v>
      </c>
      <c r="AF20" s="72">
        <f t="shared" ref="AF20:AF25" si="28">AE20/38.2</f>
        <v>12.236806282722515</v>
      </c>
    </row>
    <row r="21" spans="1:32" ht="14.25" thickBot="1" x14ac:dyDescent="0.2">
      <c r="A21" s="16" t="s">
        <v>69</v>
      </c>
      <c r="B21" s="17" t="s">
        <v>63</v>
      </c>
      <c r="C21" s="17">
        <v>36.700000000000003</v>
      </c>
      <c r="D21" s="14" t="s">
        <v>64</v>
      </c>
      <c r="E21" s="20">
        <v>1</v>
      </c>
      <c r="F21" s="20">
        <v>1</v>
      </c>
      <c r="G21" s="20">
        <v>1</v>
      </c>
      <c r="H21" s="20">
        <v>1</v>
      </c>
      <c r="I21" s="20">
        <v>1</v>
      </c>
      <c r="J21" s="20">
        <v>1</v>
      </c>
      <c r="K21" s="20">
        <v>1</v>
      </c>
      <c r="L21" s="20">
        <v>1</v>
      </c>
      <c r="M21" s="20">
        <v>1</v>
      </c>
      <c r="N21" s="20">
        <v>1</v>
      </c>
      <c r="O21" s="20">
        <v>1</v>
      </c>
      <c r="P21" s="23">
        <v>0.85</v>
      </c>
      <c r="Q21" s="26">
        <f t="shared" si="24"/>
        <v>11.85</v>
      </c>
      <c r="S21" s="20">
        <f t="shared" si="25"/>
        <v>36.700000000000003</v>
      </c>
      <c r="T21" s="20">
        <f t="shared" si="26"/>
        <v>36.700000000000003</v>
      </c>
      <c r="U21" s="20">
        <f t="shared" si="26"/>
        <v>36.700000000000003</v>
      </c>
      <c r="V21" s="20">
        <f t="shared" si="26"/>
        <v>36.700000000000003</v>
      </c>
      <c r="W21" s="20">
        <f t="shared" si="26"/>
        <v>36.700000000000003</v>
      </c>
      <c r="X21" s="20">
        <f t="shared" si="26"/>
        <v>36.700000000000003</v>
      </c>
      <c r="Y21" s="20">
        <f t="shared" si="26"/>
        <v>36.700000000000003</v>
      </c>
      <c r="Z21" s="20">
        <f t="shared" si="26"/>
        <v>36.700000000000003</v>
      </c>
      <c r="AA21" s="20">
        <f t="shared" si="26"/>
        <v>36.700000000000003</v>
      </c>
      <c r="AB21" s="20">
        <f t="shared" si="26"/>
        <v>36.700000000000003</v>
      </c>
      <c r="AC21" s="20">
        <f t="shared" si="26"/>
        <v>36.700000000000003</v>
      </c>
      <c r="AD21" s="23">
        <f t="shared" si="26"/>
        <v>31.195</v>
      </c>
      <c r="AE21" s="26">
        <f t="shared" si="27"/>
        <v>434.89499999999992</v>
      </c>
      <c r="AF21" s="72">
        <f t="shared" si="28"/>
        <v>11.384685863874342</v>
      </c>
    </row>
    <row r="22" spans="1:32" ht="14.25" thickBot="1" x14ac:dyDescent="0.2">
      <c r="A22" s="16" t="s">
        <v>70</v>
      </c>
      <c r="B22" s="17" t="s">
        <v>63</v>
      </c>
      <c r="C22" s="17">
        <v>37.700000000000003</v>
      </c>
      <c r="D22" s="14" t="s">
        <v>64</v>
      </c>
      <c r="E22" s="20">
        <v>1</v>
      </c>
      <c r="F22" s="20">
        <v>1</v>
      </c>
      <c r="G22" s="20">
        <v>1</v>
      </c>
      <c r="H22" s="20">
        <v>1</v>
      </c>
      <c r="I22" s="20">
        <v>1</v>
      </c>
      <c r="J22" s="20">
        <v>1</v>
      </c>
      <c r="K22" s="20">
        <v>1</v>
      </c>
      <c r="L22" s="20">
        <v>1</v>
      </c>
      <c r="M22" s="20">
        <v>1</v>
      </c>
      <c r="N22" s="20">
        <v>1</v>
      </c>
      <c r="O22" s="20">
        <v>1</v>
      </c>
      <c r="P22" s="23">
        <v>1</v>
      </c>
      <c r="Q22" s="26">
        <f t="shared" si="24"/>
        <v>12</v>
      </c>
      <c r="S22" s="20">
        <f t="shared" si="25"/>
        <v>37.700000000000003</v>
      </c>
      <c r="T22" s="20">
        <f t="shared" si="26"/>
        <v>37.700000000000003</v>
      </c>
      <c r="U22" s="20">
        <f t="shared" si="26"/>
        <v>37.700000000000003</v>
      </c>
      <c r="V22" s="20">
        <f t="shared" si="26"/>
        <v>37.700000000000003</v>
      </c>
      <c r="W22" s="20">
        <f t="shared" si="26"/>
        <v>37.700000000000003</v>
      </c>
      <c r="X22" s="20">
        <f t="shared" si="26"/>
        <v>37.700000000000003</v>
      </c>
      <c r="Y22" s="20">
        <f t="shared" si="26"/>
        <v>37.700000000000003</v>
      </c>
      <c r="Z22" s="20">
        <f t="shared" si="26"/>
        <v>37.700000000000003</v>
      </c>
      <c r="AA22" s="20">
        <f t="shared" si="26"/>
        <v>37.700000000000003</v>
      </c>
      <c r="AB22" s="20">
        <f t="shared" si="26"/>
        <v>37.700000000000003</v>
      </c>
      <c r="AC22" s="20">
        <f t="shared" si="26"/>
        <v>37.700000000000003</v>
      </c>
      <c r="AD22" s="23">
        <f t="shared" si="26"/>
        <v>37.700000000000003</v>
      </c>
      <c r="AE22" s="26">
        <f t="shared" si="27"/>
        <v>452.39999999999992</v>
      </c>
      <c r="AF22" s="72">
        <f t="shared" si="28"/>
        <v>11.842931937172771</v>
      </c>
    </row>
    <row r="23" spans="1:32" ht="14.25" thickBot="1" x14ac:dyDescent="0.2">
      <c r="A23" s="16" t="s">
        <v>71</v>
      </c>
      <c r="B23" s="17" t="s">
        <v>63</v>
      </c>
      <c r="C23" s="17">
        <v>39.1</v>
      </c>
      <c r="D23" s="14" t="s">
        <v>64</v>
      </c>
      <c r="E23" s="20">
        <v>1</v>
      </c>
      <c r="F23" s="20">
        <v>1</v>
      </c>
      <c r="G23" s="20">
        <v>1</v>
      </c>
      <c r="H23" s="20">
        <v>1</v>
      </c>
      <c r="I23" s="20">
        <v>1</v>
      </c>
      <c r="J23" s="20">
        <v>1</v>
      </c>
      <c r="K23" s="20">
        <v>1</v>
      </c>
      <c r="L23" s="20">
        <v>1</v>
      </c>
      <c r="M23" s="20">
        <v>1</v>
      </c>
      <c r="N23" s="20">
        <v>1</v>
      </c>
      <c r="O23" s="20">
        <v>0</v>
      </c>
      <c r="P23" s="23">
        <v>1</v>
      </c>
      <c r="Q23" s="26">
        <f t="shared" si="24"/>
        <v>11</v>
      </c>
      <c r="S23" s="20">
        <f t="shared" si="25"/>
        <v>39.1</v>
      </c>
      <c r="T23" s="20">
        <f t="shared" si="26"/>
        <v>39.1</v>
      </c>
      <c r="U23" s="20">
        <f t="shared" si="26"/>
        <v>39.1</v>
      </c>
      <c r="V23" s="20">
        <f t="shared" si="26"/>
        <v>39.1</v>
      </c>
      <c r="W23" s="20">
        <f t="shared" si="26"/>
        <v>39.1</v>
      </c>
      <c r="X23" s="20">
        <f t="shared" si="26"/>
        <v>39.1</v>
      </c>
      <c r="Y23" s="20">
        <f t="shared" si="26"/>
        <v>39.1</v>
      </c>
      <c r="Z23" s="20">
        <f t="shared" si="26"/>
        <v>39.1</v>
      </c>
      <c r="AA23" s="20">
        <f t="shared" si="26"/>
        <v>39.1</v>
      </c>
      <c r="AB23" s="20">
        <f t="shared" si="26"/>
        <v>39.1</v>
      </c>
      <c r="AC23" s="20">
        <f t="shared" si="26"/>
        <v>0</v>
      </c>
      <c r="AD23" s="23">
        <f t="shared" si="26"/>
        <v>39.1</v>
      </c>
      <c r="AE23" s="26">
        <f t="shared" si="27"/>
        <v>430.10000000000008</v>
      </c>
      <c r="AF23" s="72">
        <f t="shared" si="28"/>
        <v>11.259162303664922</v>
      </c>
    </row>
    <row r="24" spans="1:32" ht="14.25" thickBot="1" x14ac:dyDescent="0.2">
      <c r="A24" s="16" t="s">
        <v>72</v>
      </c>
      <c r="B24" s="17" t="s">
        <v>63</v>
      </c>
      <c r="C24" s="17">
        <v>41.9</v>
      </c>
      <c r="D24" s="14" t="s">
        <v>64</v>
      </c>
      <c r="E24" s="20">
        <v>1</v>
      </c>
      <c r="F24" s="20">
        <v>1</v>
      </c>
      <c r="G24" s="20">
        <v>1</v>
      </c>
      <c r="H24" s="20">
        <v>1</v>
      </c>
      <c r="I24" s="20">
        <v>1</v>
      </c>
      <c r="J24" s="20">
        <v>1</v>
      </c>
      <c r="K24" s="20">
        <v>1</v>
      </c>
      <c r="L24" s="20">
        <v>1</v>
      </c>
      <c r="M24" s="20">
        <v>1</v>
      </c>
      <c r="N24" s="20">
        <v>1</v>
      </c>
      <c r="O24" s="20">
        <v>0</v>
      </c>
      <c r="P24" s="23">
        <v>1</v>
      </c>
      <c r="Q24" s="26">
        <f t="shared" si="24"/>
        <v>11</v>
      </c>
      <c r="S24" s="20">
        <f t="shared" si="25"/>
        <v>41.9</v>
      </c>
      <c r="T24" s="20">
        <f t="shared" si="26"/>
        <v>41.9</v>
      </c>
      <c r="U24" s="20">
        <f t="shared" si="26"/>
        <v>41.9</v>
      </c>
      <c r="V24" s="20">
        <f t="shared" si="26"/>
        <v>41.9</v>
      </c>
      <c r="W24" s="20">
        <f t="shared" si="26"/>
        <v>41.9</v>
      </c>
      <c r="X24" s="20">
        <f t="shared" si="26"/>
        <v>41.9</v>
      </c>
      <c r="Y24" s="20">
        <f t="shared" si="26"/>
        <v>41.9</v>
      </c>
      <c r="Z24" s="20">
        <f t="shared" si="26"/>
        <v>41.9</v>
      </c>
      <c r="AA24" s="20">
        <f t="shared" si="26"/>
        <v>41.9</v>
      </c>
      <c r="AB24" s="20">
        <f t="shared" si="26"/>
        <v>41.9</v>
      </c>
      <c r="AC24" s="20">
        <f t="shared" si="26"/>
        <v>0</v>
      </c>
      <c r="AD24" s="23">
        <f t="shared" si="26"/>
        <v>41.9</v>
      </c>
      <c r="AE24" s="26">
        <f t="shared" si="27"/>
        <v>460.89999999999992</v>
      </c>
      <c r="AF24" s="76">
        <f t="shared" si="28"/>
        <v>12.065445026178008</v>
      </c>
    </row>
    <row r="25" spans="1:32" ht="15" thickTop="1" thickBot="1" x14ac:dyDescent="0.2">
      <c r="A25" s="258" t="s">
        <v>75</v>
      </c>
      <c r="B25" s="259"/>
      <c r="C25" s="260"/>
      <c r="E25" s="73">
        <f t="shared" ref="E25:Q25" si="29">SUM(E20:E24)</f>
        <v>4.8</v>
      </c>
      <c r="F25" s="73">
        <f t="shared" si="29"/>
        <v>5.3</v>
      </c>
      <c r="G25" s="73">
        <f t="shared" si="29"/>
        <v>5.3</v>
      </c>
      <c r="H25" s="73">
        <f t="shared" si="29"/>
        <v>5.3</v>
      </c>
      <c r="I25" s="73">
        <f t="shared" si="29"/>
        <v>5.3</v>
      </c>
      <c r="J25" s="73">
        <f t="shared" si="29"/>
        <v>5.3</v>
      </c>
      <c r="K25" s="73">
        <f t="shared" si="29"/>
        <v>5.3</v>
      </c>
      <c r="L25" s="73">
        <f t="shared" si="29"/>
        <v>5.3</v>
      </c>
      <c r="M25" s="73">
        <f t="shared" si="29"/>
        <v>5.3</v>
      </c>
      <c r="N25" s="73">
        <f t="shared" si="29"/>
        <v>5.3</v>
      </c>
      <c r="O25" s="73">
        <f t="shared" si="29"/>
        <v>3</v>
      </c>
      <c r="P25" s="73">
        <f t="shared" si="29"/>
        <v>3.86</v>
      </c>
      <c r="Q25" s="74">
        <f t="shared" si="29"/>
        <v>59.36</v>
      </c>
      <c r="S25" s="22">
        <f t="shared" ref="S25:AE25" si="30">SUM(S20:S24)</f>
        <v>183.08</v>
      </c>
      <c r="T25" s="22">
        <f t="shared" si="30"/>
        <v>200.38000000000002</v>
      </c>
      <c r="U25" s="22">
        <f t="shared" si="30"/>
        <v>200.38000000000002</v>
      </c>
      <c r="V25" s="22">
        <f t="shared" si="30"/>
        <v>200.38000000000002</v>
      </c>
      <c r="W25" s="22">
        <f t="shared" si="30"/>
        <v>200.38000000000002</v>
      </c>
      <c r="X25" s="22">
        <f t="shared" si="30"/>
        <v>200.38000000000002</v>
      </c>
      <c r="Y25" s="22">
        <f t="shared" si="30"/>
        <v>200.38000000000002</v>
      </c>
      <c r="Z25" s="22">
        <f t="shared" si="30"/>
        <v>200.38000000000002</v>
      </c>
      <c r="AA25" s="22">
        <f t="shared" si="30"/>
        <v>200.38000000000002</v>
      </c>
      <c r="AB25" s="22">
        <f t="shared" si="30"/>
        <v>200.38000000000002</v>
      </c>
      <c r="AC25" s="22">
        <f t="shared" si="30"/>
        <v>109.00000000000001</v>
      </c>
      <c r="AD25" s="22">
        <f t="shared" si="30"/>
        <v>150.24100000000001</v>
      </c>
      <c r="AE25" s="28">
        <f t="shared" si="30"/>
        <v>2245.741</v>
      </c>
      <c r="AF25" s="32">
        <f t="shared" si="28"/>
        <v>58.789031413612562</v>
      </c>
    </row>
    <row r="27" spans="1:32" ht="14.25" thickBot="1" x14ac:dyDescent="0.2">
      <c r="A27" s="14" t="s">
        <v>105</v>
      </c>
      <c r="E27" s="257" t="s">
        <v>106</v>
      </c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S27" s="257" t="s">
        <v>46</v>
      </c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75" t="s">
        <v>102</v>
      </c>
    </row>
    <row r="28" spans="1:32" ht="14.25" thickBot="1" x14ac:dyDescent="0.2">
      <c r="A28" s="47" t="s">
        <v>47</v>
      </c>
      <c r="B28" s="15" t="s">
        <v>48</v>
      </c>
      <c r="C28" s="15" t="s">
        <v>49</v>
      </c>
      <c r="E28" s="29" t="s">
        <v>34</v>
      </c>
      <c r="F28" s="29" t="s">
        <v>35</v>
      </c>
      <c r="G28" s="29" t="s">
        <v>36</v>
      </c>
      <c r="H28" s="29" t="s">
        <v>37</v>
      </c>
      <c r="I28" s="29" t="s">
        <v>38</v>
      </c>
      <c r="J28" s="29" t="s">
        <v>39</v>
      </c>
      <c r="K28" s="29" t="s">
        <v>40</v>
      </c>
      <c r="L28" s="29" t="s">
        <v>41</v>
      </c>
      <c r="M28" s="29" t="s">
        <v>42</v>
      </c>
      <c r="N28" s="29" t="s">
        <v>43</v>
      </c>
      <c r="O28" s="29" t="s">
        <v>44</v>
      </c>
      <c r="P28" s="29" t="s">
        <v>45</v>
      </c>
      <c r="Q28" s="29" t="s">
        <v>32</v>
      </c>
      <c r="S28" s="29" t="s">
        <v>34</v>
      </c>
      <c r="T28" s="29" t="s">
        <v>35</v>
      </c>
      <c r="U28" s="29" t="s">
        <v>36</v>
      </c>
      <c r="V28" s="29" t="s">
        <v>37</v>
      </c>
      <c r="W28" s="29" t="s">
        <v>38</v>
      </c>
      <c r="X28" s="29" t="s">
        <v>39</v>
      </c>
      <c r="Y28" s="29" t="s">
        <v>40</v>
      </c>
      <c r="Z28" s="29" t="s">
        <v>41</v>
      </c>
      <c r="AA28" s="29" t="s">
        <v>42</v>
      </c>
      <c r="AB28" s="29" t="s">
        <v>43</v>
      </c>
      <c r="AC28" s="29" t="s">
        <v>44</v>
      </c>
      <c r="AD28" s="30" t="s">
        <v>45</v>
      </c>
      <c r="AE28" s="31" t="s">
        <v>32</v>
      </c>
      <c r="AF28" s="48" t="s">
        <v>97</v>
      </c>
    </row>
    <row r="29" spans="1:32" ht="14.25" thickBot="1" x14ac:dyDescent="0.2">
      <c r="A29" s="16" t="s">
        <v>77</v>
      </c>
      <c r="B29" s="17" t="s">
        <v>78</v>
      </c>
      <c r="C29" s="17">
        <v>1.02</v>
      </c>
      <c r="D29" s="14" t="s">
        <v>79</v>
      </c>
      <c r="E29" s="20">
        <v>5</v>
      </c>
      <c r="F29" s="20">
        <v>0.1</v>
      </c>
      <c r="G29" s="20">
        <v>0.1</v>
      </c>
      <c r="H29" s="20">
        <v>0.1</v>
      </c>
      <c r="I29" s="20">
        <v>0.1</v>
      </c>
      <c r="J29" s="20">
        <v>0.1</v>
      </c>
      <c r="K29" s="20">
        <v>0.1</v>
      </c>
      <c r="L29" s="20">
        <v>0.1</v>
      </c>
      <c r="M29" s="20">
        <v>0.1</v>
      </c>
      <c r="N29" s="20">
        <v>0.1</v>
      </c>
      <c r="O29" s="20">
        <v>0.1</v>
      </c>
      <c r="P29" s="23">
        <v>0.1</v>
      </c>
      <c r="Q29" s="26">
        <f>SUM(E29:P29)</f>
        <v>6.0999999999999961</v>
      </c>
      <c r="S29" s="20">
        <f>E29*$C29</f>
        <v>5.0999999999999996</v>
      </c>
      <c r="T29" s="20">
        <f t="shared" ref="T29:T32" si="31">F29*$C29</f>
        <v>0.10200000000000001</v>
      </c>
      <c r="U29" s="20">
        <f t="shared" ref="U29:U32" si="32">G29*$C29</f>
        <v>0.10200000000000001</v>
      </c>
      <c r="V29" s="20">
        <f t="shared" ref="V29:V32" si="33">H29*$C29</f>
        <v>0.10200000000000001</v>
      </c>
      <c r="W29" s="20">
        <f t="shared" ref="W29:W32" si="34">I29*$C29</f>
        <v>0.10200000000000001</v>
      </c>
      <c r="X29" s="20">
        <f t="shared" ref="X29:X32" si="35">J29*$C29</f>
        <v>0.10200000000000001</v>
      </c>
      <c r="Y29" s="20">
        <f t="shared" ref="Y29:Y32" si="36">K29*$C29</f>
        <v>0.10200000000000001</v>
      </c>
      <c r="Z29" s="20">
        <f t="shared" ref="Z29:Z32" si="37">L29*$C29</f>
        <v>0.10200000000000001</v>
      </c>
      <c r="AA29" s="20">
        <f t="shared" ref="AA29:AA32" si="38">M29*$C29</f>
        <v>0.10200000000000001</v>
      </c>
      <c r="AB29" s="20">
        <f t="shared" ref="AB29:AB32" si="39">N29*$C29</f>
        <v>0.10200000000000001</v>
      </c>
      <c r="AC29" s="20">
        <f t="shared" ref="AC29:AC32" si="40">O29*$C29</f>
        <v>0.10200000000000001</v>
      </c>
      <c r="AD29" s="23">
        <f t="shared" ref="AD29:AD32" si="41">P29*$C29</f>
        <v>0.10200000000000001</v>
      </c>
      <c r="AE29" s="26">
        <f>SUM(S29:AD29)</f>
        <v>6.2220000000000031</v>
      </c>
      <c r="AF29" s="72">
        <f>AE29/38.2</f>
        <v>0.16287958115183254</v>
      </c>
    </row>
    <row r="30" spans="1:32" ht="14.25" thickBot="1" x14ac:dyDescent="0.2">
      <c r="A30" s="16" t="s">
        <v>80</v>
      </c>
      <c r="B30" s="17" t="s">
        <v>78</v>
      </c>
      <c r="C30" s="17">
        <v>1.36</v>
      </c>
      <c r="D30" s="14" t="s">
        <v>79</v>
      </c>
      <c r="E30" s="20">
        <v>5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3">
        <v>0</v>
      </c>
      <c r="Q30" s="26">
        <f t="shared" ref="Q30:Q32" si="42">SUM(E30:P30)</f>
        <v>5</v>
      </c>
      <c r="S30" s="20">
        <f t="shared" ref="S30:S32" si="43">E30*$C30</f>
        <v>6.8000000000000007</v>
      </c>
      <c r="T30" s="20">
        <f t="shared" si="31"/>
        <v>0</v>
      </c>
      <c r="U30" s="20">
        <f t="shared" si="32"/>
        <v>0</v>
      </c>
      <c r="V30" s="20">
        <f t="shared" si="33"/>
        <v>0</v>
      </c>
      <c r="W30" s="20">
        <f t="shared" si="34"/>
        <v>0</v>
      </c>
      <c r="X30" s="20">
        <f t="shared" si="35"/>
        <v>0</v>
      </c>
      <c r="Y30" s="20">
        <f t="shared" si="36"/>
        <v>0</v>
      </c>
      <c r="Z30" s="20">
        <f t="shared" si="37"/>
        <v>0</v>
      </c>
      <c r="AA30" s="20">
        <f t="shared" si="38"/>
        <v>0</v>
      </c>
      <c r="AB30" s="20">
        <f t="shared" si="39"/>
        <v>0</v>
      </c>
      <c r="AC30" s="20">
        <f t="shared" si="40"/>
        <v>0</v>
      </c>
      <c r="AD30" s="23">
        <f t="shared" si="41"/>
        <v>0</v>
      </c>
      <c r="AE30" s="26">
        <f t="shared" ref="AE30:AE32" si="44">SUM(S30:AD30)</f>
        <v>6.8000000000000007</v>
      </c>
      <c r="AF30" s="72">
        <f t="shared" ref="AF30:AF33" si="45">AE30/38.2</f>
        <v>0.17801047120418848</v>
      </c>
    </row>
    <row r="31" spans="1:32" ht="14.25" thickBot="1" x14ac:dyDescent="0.2">
      <c r="A31" s="16" t="s">
        <v>81</v>
      </c>
      <c r="B31" s="17" t="s">
        <v>78</v>
      </c>
      <c r="C31" s="17">
        <v>1.36</v>
      </c>
      <c r="D31" s="14" t="s">
        <v>79</v>
      </c>
      <c r="E31" s="20">
        <v>5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3">
        <v>0</v>
      </c>
      <c r="Q31" s="26">
        <f t="shared" si="42"/>
        <v>5</v>
      </c>
      <c r="S31" s="20">
        <f t="shared" si="43"/>
        <v>6.8000000000000007</v>
      </c>
      <c r="T31" s="20">
        <f t="shared" si="31"/>
        <v>0</v>
      </c>
      <c r="U31" s="20">
        <f t="shared" si="32"/>
        <v>0</v>
      </c>
      <c r="V31" s="20">
        <f t="shared" si="33"/>
        <v>0</v>
      </c>
      <c r="W31" s="20">
        <f t="shared" si="34"/>
        <v>0</v>
      </c>
      <c r="X31" s="20">
        <f t="shared" si="35"/>
        <v>0</v>
      </c>
      <c r="Y31" s="20">
        <f t="shared" si="36"/>
        <v>0</v>
      </c>
      <c r="Z31" s="20">
        <f t="shared" si="37"/>
        <v>0</v>
      </c>
      <c r="AA31" s="20">
        <f t="shared" si="38"/>
        <v>0</v>
      </c>
      <c r="AB31" s="20">
        <f t="shared" si="39"/>
        <v>0</v>
      </c>
      <c r="AC31" s="20">
        <f t="shared" si="40"/>
        <v>0</v>
      </c>
      <c r="AD31" s="23">
        <f t="shared" si="41"/>
        <v>0</v>
      </c>
      <c r="AE31" s="26">
        <f t="shared" si="44"/>
        <v>6.8000000000000007</v>
      </c>
      <c r="AF31" s="72">
        <f t="shared" si="45"/>
        <v>0.17801047120418848</v>
      </c>
    </row>
    <row r="32" spans="1:32" ht="14.25" thickBot="1" x14ac:dyDescent="0.2">
      <c r="A32" s="16" t="s">
        <v>82</v>
      </c>
      <c r="B32" s="17" t="s">
        <v>78</v>
      </c>
      <c r="C32" s="17">
        <v>1.36</v>
      </c>
      <c r="D32" s="14" t="s">
        <v>79</v>
      </c>
      <c r="E32" s="20">
        <v>1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3">
        <v>0</v>
      </c>
      <c r="Q32" s="26">
        <f t="shared" si="42"/>
        <v>1</v>
      </c>
      <c r="S32" s="20">
        <f t="shared" si="43"/>
        <v>1.36</v>
      </c>
      <c r="T32" s="20">
        <f t="shared" si="31"/>
        <v>0</v>
      </c>
      <c r="U32" s="20">
        <f t="shared" si="32"/>
        <v>0</v>
      </c>
      <c r="V32" s="20">
        <f t="shared" si="33"/>
        <v>0</v>
      </c>
      <c r="W32" s="20">
        <f t="shared" si="34"/>
        <v>0</v>
      </c>
      <c r="X32" s="20">
        <f t="shared" si="35"/>
        <v>0</v>
      </c>
      <c r="Y32" s="20">
        <f t="shared" si="36"/>
        <v>0</v>
      </c>
      <c r="Z32" s="20">
        <f t="shared" si="37"/>
        <v>0</v>
      </c>
      <c r="AA32" s="20">
        <f t="shared" si="38"/>
        <v>0</v>
      </c>
      <c r="AB32" s="20">
        <f t="shared" si="39"/>
        <v>0</v>
      </c>
      <c r="AC32" s="20">
        <f t="shared" si="40"/>
        <v>0</v>
      </c>
      <c r="AD32" s="23">
        <f t="shared" si="41"/>
        <v>0</v>
      </c>
      <c r="AE32" s="26">
        <f t="shared" si="44"/>
        <v>1.36</v>
      </c>
      <c r="AF32" s="72">
        <f t="shared" si="45"/>
        <v>3.5602094240837698E-2</v>
      </c>
    </row>
    <row r="33" spans="1:32" ht="15" thickTop="1" thickBot="1" x14ac:dyDescent="0.2">
      <c r="A33" s="258" t="s">
        <v>75</v>
      </c>
      <c r="B33" s="259"/>
      <c r="C33" s="260"/>
      <c r="E33" s="73">
        <f t="shared" ref="E33:Q33" si="46">SUM(E29:E32)</f>
        <v>16</v>
      </c>
      <c r="F33" s="73">
        <f t="shared" si="46"/>
        <v>0.1</v>
      </c>
      <c r="G33" s="73">
        <f t="shared" si="46"/>
        <v>0.1</v>
      </c>
      <c r="H33" s="73">
        <f t="shared" si="46"/>
        <v>0.1</v>
      </c>
      <c r="I33" s="73">
        <f t="shared" si="46"/>
        <v>0.1</v>
      </c>
      <c r="J33" s="73">
        <f t="shared" si="46"/>
        <v>0.1</v>
      </c>
      <c r="K33" s="73">
        <f t="shared" si="46"/>
        <v>0.1</v>
      </c>
      <c r="L33" s="73">
        <f t="shared" si="46"/>
        <v>0.1</v>
      </c>
      <c r="M33" s="73">
        <f t="shared" si="46"/>
        <v>0.1</v>
      </c>
      <c r="N33" s="73">
        <f t="shared" si="46"/>
        <v>0.1</v>
      </c>
      <c r="O33" s="73">
        <f t="shared" si="46"/>
        <v>0.1</v>
      </c>
      <c r="P33" s="73">
        <f t="shared" si="46"/>
        <v>0.1</v>
      </c>
      <c r="Q33" s="74">
        <f t="shared" si="46"/>
        <v>17.099999999999994</v>
      </c>
      <c r="S33" s="22">
        <f t="shared" ref="S33:AE33" si="47">SUM(S29:S32)</f>
        <v>20.060000000000002</v>
      </c>
      <c r="T33" s="22">
        <f t="shared" si="47"/>
        <v>0.10200000000000001</v>
      </c>
      <c r="U33" s="22">
        <f t="shared" si="47"/>
        <v>0.10200000000000001</v>
      </c>
      <c r="V33" s="22">
        <f t="shared" si="47"/>
        <v>0.10200000000000001</v>
      </c>
      <c r="W33" s="22">
        <f t="shared" si="47"/>
        <v>0.10200000000000001</v>
      </c>
      <c r="X33" s="22">
        <f t="shared" si="47"/>
        <v>0.10200000000000001</v>
      </c>
      <c r="Y33" s="22">
        <f t="shared" si="47"/>
        <v>0.10200000000000001</v>
      </c>
      <c r="Z33" s="22">
        <f t="shared" si="47"/>
        <v>0.10200000000000001</v>
      </c>
      <c r="AA33" s="22">
        <f t="shared" si="47"/>
        <v>0.10200000000000001</v>
      </c>
      <c r="AB33" s="22">
        <f t="shared" si="47"/>
        <v>0.10200000000000001</v>
      </c>
      <c r="AC33" s="22">
        <f t="shared" si="47"/>
        <v>0.10200000000000001</v>
      </c>
      <c r="AD33" s="22">
        <f t="shared" si="47"/>
        <v>0.10200000000000001</v>
      </c>
      <c r="AE33" s="28">
        <f t="shared" si="47"/>
        <v>21.182000000000002</v>
      </c>
      <c r="AF33" s="32">
        <f t="shared" si="45"/>
        <v>0.55450261780104715</v>
      </c>
    </row>
    <row r="36" spans="1:32" x14ac:dyDescent="0.15">
      <c r="R36" s="77"/>
      <c r="S36" s="5">
        <v>10</v>
      </c>
      <c r="T36" s="5">
        <v>11</v>
      </c>
      <c r="U36" s="5">
        <v>12</v>
      </c>
      <c r="V36" s="5">
        <v>1</v>
      </c>
      <c r="W36" s="5">
        <v>2</v>
      </c>
      <c r="X36" s="5">
        <v>3</v>
      </c>
      <c r="Y36" s="5">
        <v>4</v>
      </c>
      <c r="Z36" s="5">
        <v>5</v>
      </c>
      <c r="AA36" s="5">
        <v>6</v>
      </c>
      <c r="AB36" s="5">
        <v>7</v>
      </c>
      <c r="AC36" s="5">
        <v>8</v>
      </c>
      <c r="AD36" s="5">
        <v>9</v>
      </c>
    </row>
    <row r="37" spans="1:32" ht="14.25" thickBot="1" x14ac:dyDescent="0.2">
      <c r="A37" s="14" t="s">
        <v>115</v>
      </c>
      <c r="R37" s="1" t="s">
        <v>1</v>
      </c>
      <c r="S37" s="84">
        <f>'入力シート(電力)'!AD3</f>
        <v>322.97815000000003</v>
      </c>
      <c r="T37" s="84">
        <f>'入力シート(電力)'!AD4</f>
        <v>312.55950000000001</v>
      </c>
      <c r="U37" s="84">
        <f>'入力シート(電力)'!AD5</f>
        <v>832.32551000000012</v>
      </c>
      <c r="V37" s="84">
        <f>'入力シート(電力)'!AD6</f>
        <v>832.32551000000012</v>
      </c>
      <c r="W37" s="84">
        <f>'入力シート(電力)'!AD7</f>
        <v>751.77787999999998</v>
      </c>
      <c r="X37" s="84">
        <f>'入力シート(電力)'!AD8</f>
        <v>832.32551000000012</v>
      </c>
      <c r="Y37" s="84">
        <f>'入力シート(電力)'!AD9</f>
        <v>312.55950000000001</v>
      </c>
      <c r="Z37" s="84">
        <f>'入力シート(電力)'!AD10</f>
        <v>322.97815000000003</v>
      </c>
      <c r="AA37" s="84">
        <f>'入力シート(電力)'!AD11</f>
        <v>746.25450000000001</v>
      </c>
      <c r="AB37" s="84">
        <f>'入力シート(電力)'!AD12</f>
        <v>771.12965000000008</v>
      </c>
      <c r="AC37" s="84">
        <f>'入力シート(電力)'!AD13</f>
        <v>771.12965000000008</v>
      </c>
      <c r="AD37" s="84">
        <f>'入力シート(電力)'!AD14</f>
        <v>746.25450000000001</v>
      </c>
    </row>
    <row r="38" spans="1:32" ht="14.25" thickBot="1" x14ac:dyDescent="0.2">
      <c r="A38" s="252" t="s">
        <v>76</v>
      </c>
      <c r="B38" s="253"/>
      <c r="C38" s="15" t="s">
        <v>49</v>
      </c>
      <c r="R38" s="2" t="s">
        <v>2</v>
      </c>
      <c r="S38" s="84">
        <f>S10+S16</f>
        <v>40.409999999999997</v>
      </c>
      <c r="T38" s="84">
        <f t="shared" ref="T38:AD38" si="48">T10+T16</f>
        <v>49.39</v>
      </c>
      <c r="U38" s="84">
        <f t="shared" si="48"/>
        <v>31.429999999999996</v>
      </c>
      <c r="V38" s="84">
        <f t="shared" si="48"/>
        <v>31.429999999999996</v>
      </c>
      <c r="W38" s="84">
        <f t="shared" si="48"/>
        <v>30.083000000000002</v>
      </c>
      <c r="X38" s="84">
        <f t="shared" si="48"/>
        <v>30.083000000000002</v>
      </c>
      <c r="Y38" s="84">
        <f t="shared" si="48"/>
        <v>30.083000000000002</v>
      </c>
      <c r="Z38" s="84">
        <f t="shared" si="48"/>
        <v>30.083000000000002</v>
      </c>
      <c r="AA38" s="84">
        <f t="shared" si="48"/>
        <v>30.083000000000002</v>
      </c>
      <c r="AB38" s="84">
        <f t="shared" si="48"/>
        <v>30.083000000000002</v>
      </c>
      <c r="AC38" s="84">
        <f t="shared" si="48"/>
        <v>30.083000000000002</v>
      </c>
      <c r="AD38" s="84">
        <f t="shared" si="48"/>
        <v>30.083000000000002</v>
      </c>
    </row>
    <row r="39" spans="1:32" ht="14.25" thickBot="1" x14ac:dyDescent="0.2">
      <c r="A39" s="16" t="s">
        <v>83</v>
      </c>
      <c r="B39" s="17" t="s">
        <v>51</v>
      </c>
      <c r="C39" s="17">
        <v>29</v>
      </c>
      <c r="D39" s="14" t="s">
        <v>84</v>
      </c>
      <c r="R39" s="3" t="s">
        <v>3</v>
      </c>
      <c r="S39" s="84">
        <f>S25</f>
        <v>183.08</v>
      </c>
      <c r="T39" s="84">
        <f t="shared" ref="T39:AD39" si="49">T25</f>
        <v>200.38000000000002</v>
      </c>
      <c r="U39" s="84">
        <f t="shared" si="49"/>
        <v>200.38000000000002</v>
      </c>
      <c r="V39" s="84">
        <f t="shared" si="49"/>
        <v>200.38000000000002</v>
      </c>
      <c r="W39" s="84">
        <f t="shared" si="49"/>
        <v>200.38000000000002</v>
      </c>
      <c r="X39" s="84">
        <f t="shared" si="49"/>
        <v>200.38000000000002</v>
      </c>
      <c r="Y39" s="84">
        <f t="shared" si="49"/>
        <v>200.38000000000002</v>
      </c>
      <c r="Z39" s="84">
        <f t="shared" si="49"/>
        <v>200.38000000000002</v>
      </c>
      <c r="AA39" s="84">
        <f t="shared" si="49"/>
        <v>200.38000000000002</v>
      </c>
      <c r="AB39" s="84">
        <f t="shared" si="49"/>
        <v>200.38000000000002</v>
      </c>
      <c r="AC39" s="84">
        <f t="shared" si="49"/>
        <v>109.00000000000001</v>
      </c>
      <c r="AD39" s="84">
        <f t="shared" si="49"/>
        <v>150.24100000000001</v>
      </c>
    </row>
    <row r="40" spans="1:32" ht="14.25" thickBot="1" x14ac:dyDescent="0.2">
      <c r="A40" s="16" t="s">
        <v>85</v>
      </c>
      <c r="B40" s="17" t="s">
        <v>51</v>
      </c>
      <c r="C40" s="17">
        <v>25.7</v>
      </c>
      <c r="D40" s="14" t="s">
        <v>84</v>
      </c>
      <c r="R40" s="4" t="s">
        <v>4</v>
      </c>
      <c r="S40" s="84">
        <f>S33</f>
        <v>20.060000000000002</v>
      </c>
      <c r="T40" s="84">
        <f t="shared" ref="T40:AD40" si="50">T33</f>
        <v>0.10200000000000001</v>
      </c>
      <c r="U40" s="84">
        <f t="shared" si="50"/>
        <v>0.10200000000000001</v>
      </c>
      <c r="V40" s="84">
        <f t="shared" si="50"/>
        <v>0.10200000000000001</v>
      </c>
      <c r="W40" s="84">
        <f t="shared" si="50"/>
        <v>0.10200000000000001</v>
      </c>
      <c r="X40" s="84">
        <f t="shared" si="50"/>
        <v>0.10200000000000001</v>
      </c>
      <c r="Y40" s="84">
        <f t="shared" si="50"/>
        <v>0.10200000000000001</v>
      </c>
      <c r="Z40" s="84">
        <f t="shared" si="50"/>
        <v>0.10200000000000001</v>
      </c>
      <c r="AA40" s="84">
        <f t="shared" si="50"/>
        <v>0.10200000000000001</v>
      </c>
      <c r="AB40" s="84">
        <f t="shared" si="50"/>
        <v>0.10200000000000001</v>
      </c>
      <c r="AC40" s="84">
        <f t="shared" si="50"/>
        <v>0.10200000000000001</v>
      </c>
      <c r="AD40" s="84">
        <f t="shared" si="50"/>
        <v>0.10200000000000001</v>
      </c>
    </row>
    <row r="41" spans="1:32" ht="14.25" thickBot="1" x14ac:dyDescent="0.2">
      <c r="A41" s="16" t="s">
        <v>86</v>
      </c>
      <c r="B41" s="17" t="s">
        <v>51</v>
      </c>
      <c r="C41" s="17">
        <v>26.9</v>
      </c>
      <c r="D41" s="14" t="s">
        <v>84</v>
      </c>
    </row>
    <row r="42" spans="1:32" ht="14.25" thickBot="1" x14ac:dyDescent="0.2">
      <c r="A42" s="16" t="s">
        <v>87</v>
      </c>
      <c r="B42" s="17" t="s">
        <v>51</v>
      </c>
      <c r="C42" s="17">
        <v>29.4</v>
      </c>
      <c r="D42" s="14" t="s">
        <v>84</v>
      </c>
    </row>
    <row r="43" spans="1:32" ht="14.25" thickBot="1" x14ac:dyDescent="0.2">
      <c r="A43" s="16" t="s">
        <v>88</v>
      </c>
      <c r="B43" s="17" t="s">
        <v>51</v>
      </c>
      <c r="C43" s="17">
        <v>37.299999999999997</v>
      </c>
      <c r="D43" s="14" t="s">
        <v>84</v>
      </c>
    </row>
    <row r="44" spans="1:32" ht="14.25" thickBot="1" x14ac:dyDescent="0.2">
      <c r="A44" s="16" t="s">
        <v>73</v>
      </c>
      <c r="B44" s="17" t="s">
        <v>51</v>
      </c>
      <c r="C44" s="17">
        <v>40.9</v>
      </c>
      <c r="D44" s="14" t="s">
        <v>64</v>
      </c>
    </row>
    <row r="45" spans="1:32" ht="14.25" thickBot="1" x14ac:dyDescent="0.2">
      <c r="A45" s="16" t="s">
        <v>74</v>
      </c>
      <c r="B45" s="17" t="s">
        <v>51</v>
      </c>
      <c r="C45" s="17">
        <v>29.9</v>
      </c>
      <c r="D45" s="14" t="s">
        <v>64</v>
      </c>
    </row>
    <row r="46" spans="1:32" ht="14.25" thickBot="1" x14ac:dyDescent="0.2">
      <c r="A46" s="16" t="s">
        <v>65</v>
      </c>
      <c r="B46" s="17" t="s">
        <v>63</v>
      </c>
      <c r="C46" s="17">
        <v>35.299999999999997</v>
      </c>
      <c r="D46" s="14" t="s">
        <v>64</v>
      </c>
    </row>
    <row r="47" spans="1:32" ht="14.25" thickBot="1" x14ac:dyDescent="0.2">
      <c r="A47" s="16" t="s">
        <v>67</v>
      </c>
      <c r="B47" s="17" t="s">
        <v>63</v>
      </c>
      <c r="C47" s="17">
        <v>33.6</v>
      </c>
      <c r="D47" s="14" t="s">
        <v>64</v>
      </c>
    </row>
    <row r="48" spans="1:32" ht="14.25" thickBot="1" x14ac:dyDescent="0.2">
      <c r="A48" s="16" t="s">
        <v>68</v>
      </c>
      <c r="B48" s="17" t="s">
        <v>63</v>
      </c>
      <c r="C48" s="17">
        <v>36.700000000000003</v>
      </c>
      <c r="D48" s="14" t="s">
        <v>64</v>
      </c>
    </row>
  </sheetData>
  <mergeCells count="11">
    <mergeCell ref="A38:B38"/>
    <mergeCell ref="E2:Q2"/>
    <mergeCell ref="S2:AE2"/>
    <mergeCell ref="E18:Q18"/>
    <mergeCell ref="S18:AE18"/>
    <mergeCell ref="A25:C25"/>
    <mergeCell ref="E27:Q27"/>
    <mergeCell ref="S27:AE27"/>
    <mergeCell ref="A33:C33"/>
    <mergeCell ref="E12:Q12"/>
    <mergeCell ref="S12:AE12"/>
  </mergeCells>
  <phoneticPr fontId="6"/>
  <pageMargins left="0.39370078740157483" right="0.31496062992125984" top="0.39370078740157483" bottom="0.39370078740157483" header="0.19685039370078741" footer="0.31496062992125984"/>
  <pageSetup paperSize="9" scale="58" orientation="landscape" r:id="rId1"/>
  <headerFooter>
    <oddHeader>&amp;A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"/>
  <sheetViews>
    <sheetView workbookViewId="0"/>
  </sheetViews>
  <sheetFormatPr defaultRowHeight="12" x14ac:dyDescent="0.15"/>
  <sheetData/>
  <phoneticPr fontId="6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記入例</vt:lpstr>
      <vt:lpstr>フォーマット</vt:lpstr>
      <vt:lpstr>入力シート(電力)</vt:lpstr>
      <vt:lpstr>入力シート</vt:lpstr>
      <vt:lpstr>原油換算係数表</vt:lpstr>
      <vt:lpstr>フォーマット!Print_Area</vt:lpstr>
      <vt:lpstr>記入例!Print_Area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2018-09-27T08:03:46Z</cp:lastPrinted>
  <dcterms:created xsi:type="dcterms:W3CDTF">2017-10-24T04:40:16Z</dcterms:created>
  <dcterms:modified xsi:type="dcterms:W3CDTF">2018-09-27T08:26:40Z</dcterms:modified>
</cp:coreProperties>
</file>