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siiad01\suishin_pub\cp\200_公募\01_公募要領\"/>
    </mc:Choice>
  </mc:AlternateContent>
  <xr:revisionPtr revIDLastSave="0" documentId="8_{706A51F1-3A5E-4FE4-BEE3-632CA0444D1B}" xr6:coauthVersionLast="44" xr6:coauthVersionMax="44" xr10:uidLastSave="{00000000-0000-0000-0000-000000000000}"/>
  <bookViews>
    <workbookView xWindow="-120" yWindow="-120" windowWidth="29040" windowHeight="15840" tabRatio="818" xr2:uid="{00000000-000D-0000-FFFF-FFFF00000000}"/>
  </bookViews>
  <sheets>
    <sheet name="Index" sheetId="79" r:id="rId1"/>
    <sheet name="①事業者情報" sheetId="61" r:id="rId2"/>
    <sheet name="②担当者情報" sheetId="80" r:id="rId3"/>
    <sheet name="③事業計画書" sheetId="65" r:id="rId4"/>
    <sheet name="④機器登録" sheetId="71" r:id="rId5"/>
    <sheet name="⑤サービス登録" sheetId="68" r:id="rId6"/>
    <sheet name="⑥インセンティブ登録" sheetId="72" r:id="rId7"/>
    <sheet name="⑦支出計画書" sheetId="81" r:id="rId8"/>
    <sheet name="⑧（別添１）コンソーシアム登録申請書（押印）" sheetId="77" r:id="rId9"/>
    <sheet name="⑨（別添２）共同申請確認書（押印）" sheetId="82" r:id="rId10"/>
    <sheet name="⑩（別添３）コンソーシアム参加確認書（押印）" sheetId="73" r:id="rId11"/>
    <sheet name="⑪認証等取得計画書" sheetId="74" r:id="rId12"/>
    <sheet name="⑫（様式第１）交付申請書（押印）" sheetId="84" r:id="rId13"/>
    <sheet name="⑬（別添）役員名簿" sheetId="83" r:id="rId14"/>
    <sheet name="プルダウンリスト" sheetId="75" state="hidden" r:id="rId15"/>
    <sheet name="非表示" sheetId="85" state="hidden" r:id="rId16"/>
    <sheet name="非表示(⑪用)" sheetId="78" state="hidden" r:id="rId17"/>
  </sheets>
  <definedNames>
    <definedName name="_xlnm._FilterDatabase" localSheetId="4" hidden="1">④機器登録!$A$20:$F$31</definedName>
    <definedName name="_xlnm._FilterDatabase" localSheetId="16" hidden="1">'非表示(⑪用)'!$A$1:$M$43</definedName>
    <definedName name="_xlnm.Print_Area" localSheetId="1">①事業者情報!$A$1:$Q$34</definedName>
    <definedName name="_xlnm.Print_Area" localSheetId="2">②担当者情報!$A$1:$M$33</definedName>
    <definedName name="_xlnm.Print_Area" localSheetId="3">③事業計画書!$A$1:$F$30</definedName>
    <definedName name="_xlnm.Print_Area" localSheetId="4">④機器登録!$A$1:$G$32</definedName>
    <definedName name="_xlnm.Print_Area" localSheetId="5">⑤サービス登録!$A$1:$F$38</definedName>
    <definedName name="_xlnm.Print_Area" localSheetId="6">⑥インセンティブ登録!$A$1:$F$273</definedName>
    <definedName name="_xlnm.Print_Area" localSheetId="7">⑦支出計画書!$A$1:$X$29</definedName>
    <definedName name="_xlnm.Print_Area" localSheetId="8">'⑧（別添１）コンソーシアム登録申請書（押印）'!$A$1:$G$57</definedName>
    <definedName name="_xlnm.Print_Area" localSheetId="9">'⑨（別添２）共同申請確認書（押印）'!$A$1:$E$18</definedName>
    <definedName name="_xlnm.Print_Area" localSheetId="10">'⑩（別添３）コンソーシアム参加確認書（押印）'!$A$1:$E$18</definedName>
    <definedName name="_xlnm.Print_Area" localSheetId="11">⑪認証等取得計画書!$B$1:$C$17</definedName>
    <definedName name="_xlnm.Print_Area" localSheetId="12">'⑫（様式第１）交付申請書（押印）'!$A$1:$I$34</definedName>
    <definedName name="_xlnm.Print_Area" localSheetId="13">'⑬（別添）役員名簿'!$A$1:$K$32</definedName>
    <definedName name="_xlnm.Print_Area" localSheetId="0">Index!$A$1:$E$32</definedName>
    <definedName name="_xlnm.Print_Titles" localSheetId="6">⑥インセンティブ登録!$1:$1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0" i="84" l="1"/>
  <c r="G31" i="84" s="1"/>
  <c r="C30" i="84"/>
  <c r="C31" i="84" s="1"/>
  <c r="D5" i="77"/>
  <c r="D3" i="77"/>
  <c r="D30" i="84" l="1"/>
  <c r="D31" i="84" s="1"/>
  <c r="L8" i="81"/>
  <c r="A12" i="74" l="1"/>
  <c r="A20" i="74" s="1"/>
  <c r="A28" i="74" s="1"/>
  <c r="A36" i="74" s="1"/>
  <c r="A44" i="74" s="1"/>
  <c r="A52" i="74" s="1"/>
  <c r="A60" i="74" s="1"/>
  <c r="A68" i="74" s="1"/>
  <c r="A76" i="74" s="1"/>
  <c r="A84" i="74" s="1"/>
  <c r="A92" i="74" s="1"/>
  <c r="A100" i="74" s="1"/>
  <c r="A108" i="74" s="1"/>
  <c r="A116" i="74" s="1"/>
  <c r="A13" i="74"/>
  <c r="A21" i="74" s="1"/>
  <c r="A29" i="74" s="1"/>
  <c r="A37" i="74" s="1"/>
  <c r="A45" i="74" s="1"/>
  <c r="A53" i="74" s="1"/>
  <c r="A61" i="74" s="1"/>
  <c r="A69" i="74" s="1"/>
  <c r="A77" i="74" s="1"/>
  <c r="A85" i="74" s="1"/>
  <c r="A93" i="74" s="1"/>
  <c r="A101" i="74" s="1"/>
  <c r="A109" i="74" s="1"/>
  <c r="A117" i="74" s="1"/>
  <c r="A14" i="74"/>
  <c r="A22" i="74" s="1"/>
  <c r="A30" i="74" s="1"/>
  <c r="A38" i="74" s="1"/>
  <c r="A46" i="74" s="1"/>
  <c r="A54" i="74" s="1"/>
  <c r="A62" i="74" s="1"/>
  <c r="A70" i="74" s="1"/>
  <c r="A78" i="74" s="1"/>
  <c r="A86" i="74" s="1"/>
  <c r="A94" i="74" s="1"/>
  <c r="A102" i="74" s="1"/>
  <c r="A110" i="74" s="1"/>
  <c r="A118" i="74" s="1"/>
  <c r="A15" i="74"/>
  <c r="A23" i="74" s="1"/>
  <c r="A31" i="74" s="1"/>
  <c r="A39" i="74" s="1"/>
  <c r="A47" i="74" s="1"/>
  <c r="A55" i="74" s="1"/>
  <c r="A63" i="74" s="1"/>
  <c r="A71" i="74" s="1"/>
  <c r="A79" i="74" s="1"/>
  <c r="A87" i="74" s="1"/>
  <c r="A95" i="74" s="1"/>
  <c r="A103" i="74" s="1"/>
  <c r="A111" i="74" s="1"/>
  <c r="A119" i="74" s="1"/>
  <c r="A16" i="74"/>
  <c r="A24" i="74" s="1"/>
  <c r="A32" i="74" s="1"/>
  <c r="A40" i="74" s="1"/>
  <c r="A48" i="74" s="1"/>
  <c r="A56" i="74" s="1"/>
  <c r="A64" i="74" s="1"/>
  <c r="A72" i="74" s="1"/>
  <c r="A80" i="74" s="1"/>
  <c r="A88" i="74" s="1"/>
  <c r="A96" i="74" s="1"/>
  <c r="A104" i="74" s="1"/>
  <c r="A112" i="74" s="1"/>
  <c r="A120" i="74" s="1"/>
  <c r="A17" i="74"/>
  <c r="A25" i="74" s="1"/>
  <c r="A33" i="74" s="1"/>
  <c r="A41" i="74" s="1"/>
  <c r="A49" i="74" s="1"/>
  <c r="A57" i="74" s="1"/>
  <c r="A65" i="74" s="1"/>
  <c r="A73" i="74" s="1"/>
  <c r="A81" i="74" s="1"/>
  <c r="A89" i="74" s="1"/>
  <c r="A97" i="74" s="1"/>
  <c r="A105" i="74" s="1"/>
  <c r="A113" i="74" s="1"/>
  <c r="A121" i="74" s="1"/>
  <c r="A11" i="74"/>
  <c r="A19" i="74" s="1"/>
  <c r="A27" i="74" s="1"/>
  <c r="A35" i="74" s="1"/>
  <c r="A43" i="74" s="1"/>
  <c r="A51" i="74" s="1"/>
  <c r="A59" i="74" s="1"/>
  <c r="A67" i="74" s="1"/>
  <c r="A75" i="74" s="1"/>
  <c r="A83" i="74" s="1"/>
  <c r="A91" i="74" s="1"/>
  <c r="A99" i="74" s="1"/>
  <c r="A107" i="74" s="1"/>
  <c r="A115" i="74" s="1"/>
  <c r="G42" i="78"/>
  <c r="G40" i="78"/>
  <c r="G38" i="78"/>
  <c r="G36" i="78"/>
  <c r="G34" i="78"/>
  <c r="G32" i="78"/>
  <c r="G30" i="78"/>
  <c r="G28" i="78"/>
  <c r="G26" i="78"/>
  <c r="G24" i="78"/>
  <c r="G22" i="78"/>
  <c r="G20" i="78"/>
  <c r="G18" i="78"/>
  <c r="G16" i="78"/>
  <c r="G14" i="78"/>
  <c r="G12" i="78"/>
  <c r="G10" i="78"/>
  <c r="G8" i="78"/>
  <c r="G6" i="78"/>
  <c r="G4" i="78"/>
  <c r="G2" i="78"/>
  <c r="E43" i="78"/>
  <c r="E41" i="78"/>
  <c r="E39" i="78"/>
  <c r="E37" i="78"/>
  <c r="E35" i="78"/>
  <c r="E33" i="78"/>
  <c r="E31" i="78"/>
  <c r="E29" i="78"/>
  <c r="E27" i="78"/>
  <c r="E25" i="78"/>
  <c r="E23" i="78"/>
  <c r="E21" i="78"/>
  <c r="E19" i="78"/>
  <c r="E17" i="78"/>
  <c r="E15" i="78"/>
  <c r="E13" i="78"/>
  <c r="E11" i="78"/>
  <c r="E9" i="78"/>
  <c r="E7" i="78"/>
  <c r="E5" i="78"/>
  <c r="E3" i="78"/>
  <c r="B3" i="78" s="1"/>
  <c r="E2" i="78"/>
  <c r="B2" i="78" s="1"/>
  <c r="C2" i="78" s="1"/>
  <c r="D38" i="77"/>
  <c r="D39" i="77"/>
  <c r="D40" i="77"/>
  <c r="D41" i="77"/>
  <c r="D42" i="77"/>
  <c r="D43" i="77"/>
  <c r="D44" i="77"/>
  <c r="D45" i="77"/>
  <c r="D46" i="77"/>
  <c r="D47" i="77"/>
  <c r="D48" i="77"/>
  <c r="D49" i="77"/>
  <c r="D50" i="77"/>
  <c r="D51" i="77"/>
  <c r="D52" i="77"/>
  <c r="D53" i="77"/>
  <c r="D54" i="77"/>
  <c r="D55" i="77"/>
  <c r="D56" i="77"/>
  <c r="D37" i="77"/>
  <c r="C42" i="77"/>
  <c r="C43" i="77"/>
  <c r="C44" i="77"/>
  <c r="C45" i="77"/>
  <c r="C46" i="77"/>
  <c r="C47" i="77"/>
  <c r="C48" i="77"/>
  <c r="C49" i="77"/>
  <c r="C50" i="77"/>
  <c r="C51" i="77"/>
  <c r="C52" i="77"/>
  <c r="C53" i="77"/>
  <c r="C54" i="77"/>
  <c r="C55" i="77"/>
  <c r="C56" i="77"/>
  <c r="C41" i="77"/>
  <c r="C40" i="77"/>
  <c r="C39" i="77"/>
  <c r="C38" i="77"/>
  <c r="C37" i="77"/>
  <c r="R4" i="85" l="1"/>
  <c r="R5" i="85"/>
  <c r="R6" i="85"/>
  <c r="R7" i="85"/>
  <c r="R8" i="85"/>
  <c r="R9" i="85"/>
  <c r="R10" i="85"/>
  <c r="R11" i="85"/>
  <c r="R12" i="85"/>
  <c r="R13" i="85"/>
  <c r="R14" i="85"/>
  <c r="R15" i="85"/>
  <c r="R16" i="85"/>
  <c r="R17" i="85"/>
  <c r="R18" i="85"/>
  <c r="R19" i="85"/>
  <c r="R20" i="85"/>
  <c r="R21" i="85"/>
  <c r="R22" i="85"/>
  <c r="R23" i="85"/>
  <c r="R24" i="85"/>
  <c r="R25" i="85"/>
  <c r="R26" i="85"/>
  <c r="R27" i="85"/>
  <c r="R28" i="85"/>
  <c r="R29" i="85"/>
  <c r="R30" i="85"/>
  <c r="R31" i="85"/>
  <c r="R32" i="85"/>
  <c r="R33" i="85"/>
  <c r="R34" i="85"/>
  <c r="R35" i="85"/>
  <c r="R36" i="85"/>
  <c r="R37" i="85"/>
  <c r="R38" i="85"/>
  <c r="R39" i="85"/>
  <c r="R40" i="85"/>
  <c r="R41" i="85"/>
  <c r="R42" i="85"/>
  <c r="R43" i="85"/>
  <c r="R44" i="85"/>
  <c r="R45" i="85"/>
  <c r="R46" i="85"/>
  <c r="R47" i="85"/>
  <c r="R48" i="85"/>
  <c r="R49" i="85"/>
  <c r="R50" i="85"/>
  <c r="R51" i="85"/>
  <c r="R52" i="85"/>
  <c r="Q4" i="85"/>
  <c r="Q5" i="85"/>
  <c r="Q6" i="85"/>
  <c r="Q7" i="85"/>
  <c r="Q8" i="85"/>
  <c r="Q9" i="85"/>
  <c r="Q10" i="85"/>
  <c r="Q11" i="85"/>
  <c r="Q12" i="85"/>
  <c r="Q13" i="85"/>
  <c r="Q14" i="85"/>
  <c r="Q15" i="85"/>
  <c r="Q16" i="85"/>
  <c r="Q17" i="85"/>
  <c r="Q18" i="85"/>
  <c r="Q19" i="85"/>
  <c r="Q20" i="85"/>
  <c r="Q21" i="85"/>
  <c r="Q22" i="85"/>
  <c r="Q23" i="85"/>
  <c r="Q24" i="85"/>
  <c r="Q25" i="85"/>
  <c r="Q26" i="85"/>
  <c r="Q27" i="85"/>
  <c r="Q28" i="85"/>
  <c r="Q29" i="85"/>
  <c r="Q30" i="85"/>
  <c r="Q31" i="85"/>
  <c r="Q32" i="85"/>
  <c r="Q33" i="85"/>
  <c r="Q34" i="85"/>
  <c r="Q35" i="85"/>
  <c r="Q36" i="85"/>
  <c r="Q37" i="85"/>
  <c r="Q38" i="85"/>
  <c r="Q39" i="85"/>
  <c r="Q40" i="85"/>
  <c r="Q41" i="85"/>
  <c r="Q42" i="85"/>
  <c r="Q43" i="85"/>
  <c r="Q44" i="85"/>
  <c r="Q45" i="85"/>
  <c r="Q46" i="85"/>
  <c r="Q47" i="85"/>
  <c r="Q48" i="85"/>
  <c r="Q49" i="85"/>
  <c r="Q50" i="85"/>
  <c r="Q51" i="85"/>
  <c r="Q52" i="85"/>
  <c r="P4" i="85"/>
  <c r="P5" i="85"/>
  <c r="P6" i="85"/>
  <c r="P7" i="85"/>
  <c r="P8" i="85"/>
  <c r="P9" i="85"/>
  <c r="P10" i="85"/>
  <c r="P11" i="85"/>
  <c r="P12" i="85"/>
  <c r="P13" i="85"/>
  <c r="P14" i="85"/>
  <c r="P15" i="85"/>
  <c r="P16" i="85"/>
  <c r="P17" i="85"/>
  <c r="P18" i="85"/>
  <c r="P19" i="85"/>
  <c r="P20" i="85"/>
  <c r="P21" i="85"/>
  <c r="P22" i="85"/>
  <c r="P23" i="85"/>
  <c r="P24" i="85"/>
  <c r="P25" i="85"/>
  <c r="P26" i="85"/>
  <c r="P27" i="85"/>
  <c r="P28" i="85"/>
  <c r="P29" i="85"/>
  <c r="P30" i="85"/>
  <c r="P31" i="85"/>
  <c r="P32" i="85"/>
  <c r="P33" i="85"/>
  <c r="P34" i="85"/>
  <c r="P35" i="85"/>
  <c r="P36" i="85"/>
  <c r="P37" i="85"/>
  <c r="P38" i="85"/>
  <c r="P39" i="85"/>
  <c r="P40" i="85"/>
  <c r="P41" i="85"/>
  <c r="P42" i="85"/>
  <c r="P43" i="85"/>
  <c r="P44" i="85"/>
  <c r="P45" i="85"/>
  <c r="P46" i="85"/>
  <c r="P47" i="85"/>
  <c r="P48" i="85"/>
  <c r="P49" i="85"/>
  <c r="P50" i="85"/>
  <c r="P51" i="85"/>
  <c r="P52" i="85"/>
  <c r="O4" i="85"/>
  <c r="O5" i="85"/>
  <c r="O6" i="85"/>
  <c r="O7" i="85"/>
  <c r="O8" i="85"/>
  <c r="O9" i="85"/>
  <c r="O10" i="85"/>
  <c r="O11" i="85"/>
  <c r="O12" i="85"/>
  <c r="O13" i="85"/>
  <c r="O14" i="85"/>
  <c r="O15" i="85"/>
  <c r="O16" i="85"/>
  <c r="O17" i="85"/>
  <c r="O18" i="85"/>
  <c r="O19" i="85"/>
  <c r="O20" i="85"/>
  <c r="O21" i="85"/>
  <c r="O22" i="85"/>
  <c r="O23" i="85"/>
  <c r="O24" i="85"/>
  <c r="O25" i="85"/>
  <c r="O26" i="85"/>
  <c r="O27" i="85"/>
  <c r="O28" i="85"/>
  <c r="O29" i="85"/>
  <c r="O30" i="85"/>
  <c r="O31" i="85"/>
  <c r="O32" i="85"/>
  <c r="O33" i="85"/>
  <c r="O34" i="85"/>
  <c r="O35" i="85"/>
  <c r="O36" i="85"/>
  <c r="O37" i="85"/>
  <c r="O38" i="85"/>
  <c r="O39" i="85"/>
  <c r="O40" i="85"/>
  <c r="O41" i="85"/>
  <c r="O42" i="85"/>
  <c r="O43" i="85"/>
  <c r="O44" i="85"/>
  <c r="O45" i="85"/>
  <c r="O46" i="85"/>
  <c r="O47" i="85"/>
  <c r="O48" i="85"/>
  <c r="O49" i="85"/>
  <c r="O50" i="85"/>
  <c r="O51" i="85"/>
  <c r="O52" i="85"/>
  <c r="N4" i="85"/>
  <c r="N5" i="85"/>
  <c r="N6" i="85"/>
  <c r="N7" i="85"/>
  <c r="N8" i="85"/>
  <c r="N9" i="85"/>
  <c r="N10" i="85"/>
  <c r="N11" i="85"/>
  <c r="N12" i="85"/>
  <c r="N13" i="85"/>
  <c r="N14" i="85"/>
  <c r="N15" i="85"/>
  <c r="N16" i="85"/>
  <c r="N17" i="85"/>
  <c r="N18" i="85"/>
  <c r="N19" i="85"/>
  <c r="N20" i="85"/>
  <c r="N21" i="85"/>
  <c r="N22" i="85"/>
  <c r="N23" i="85"/>
  <c r="N24" i="85"/>
  <c r="N25" i="85"/>
  <c r="N26" i="85"/>
  <c r="N27" i="85"/>
  <c r="N28" i="85"/>
  <c r="N29" i="85"/>
  <c r="N30" i="85"/>
  <c r="N31" i="85"/>
  <c r="N32" i="85"/>
  <c r="N33" i="85"/>
  <c r="N34" i="85"/>
  <c r="N35" i="85"/>
  <c r="N36" i="85"/>
  <c r="N37" i="85"/>
  <c r="N38" i="85"/>
  <c r="N39" i="85"/>
  <c r="N40" i="85"/>
  <c r="N41" i="85"/>
  <c r="N42" i="85"/>
  <c r="N43" i="85"/>
  <c r="N44" i="85"/>
  <c r="N45" i="85"/>
  <c r="N46" i="85"/>
  <c r="N47" i="85"/>
  <c r="N48" i="85"/>
  <c r="N49" i="85"/>
  <c r="N50" i="85"/>
  <c r="N51" i="85"/>
  <c r="N52" i="85"/>
  <c r="M4" i="85"/>
  <c r="M5" i="85"/>
  <c r="M6" i="85"/>
  <c r="M7" i="85"/>
  <c r="M8" i="85"/>
  <c r="M9" i="85"/>
  <c r="M10" i="85"/>
  <c r="M11" i="85"/>
  <c r="M12" i="85"/>
  <c r="M13" i="85"/>
  <c r="M14" i="85"/>
  <c r="M15" i="85"/>
  <c r="M16" i="85"/>
  <c r="M17" i="85"/>
  <c r="M18" i="85"/>
  <c r="M19" i="85"/>
  <c r="M20" i="85"/>
  <c r="M21" i="85"/>
  <c r="M22" i="85"/>
  <c r="M23" i="85"/>
  <c r="M24" i="85"/>
  <c r="M25" i="85"/>
  <c r="M26" i="85"/>
  <c r="M27" i="85"/>
  <c r="M28" i="85"/>
  <c r="M29" i="85"/>
  <c r="M30" i="85"/>
  <c r="M31" i="85"/>
  <c r="M32" i="85"/>
  <c r="M33" i="85"/>
  <c r="M34" i="85"/>
  <c r="M35" i="85"/>
  <c r="M36" i="85"/>
  <c r="M37" i="85"/>
  <c r="M38" i="85"/>
  <c r="M39" i="85"/>
  <c r="M40" i="85"/>
  <c r="M41" i="85"/>
  <c r="M42" i="85"/>
  <c r="M43" i="85"/>
  <c r="M44" i="85"/>
  <c r="M45" i="85"/>
  <c r="M46" i="85"/>
  <c r="M47" i="85"/>
  <c r="M48" i="85"/>
  <c r="M49" i="85"/>
  <c r="M50" i="85"/>
  <c r="M51" i="85"/>
  <c r="M52" i="85"/>
  <c r="M53" i="85"/>
  <c r="L4" i="85"/>
  <c r="L5" i="85"/>
  <c r="L6" i="85"/>
  <c r="L7" i="85"/>
  <c r="L8" i="85"/>
  <c r="L9" i="85"/>
  <c r="L10" i="85"/>
  <c r="L11" i="85"/>
  <c r="L12" i="85"/>
  <c r="L13" i="85"/>
  <c r="L14" i="85"/>
  <c r="L15" i="85"/>
  <c r="L16" i="85"/>
  <c r="L17" i="85"/>
  <c r="L18" i="85"/>
  <c r="L19" i="85"/>
  <c r="L20" i="85"/>
  <c r="L21" i="85"/>
  <c r="L22" i="85"/>
  <c r="L23" i="85"/>
  <c r="L24" i="85"/>
  <c r="L25" i="85"/>
  <c r="L26" i="85"/>
  <c r="L27" i="85"/>
  <c r="L28" i="85"/>
  <c r="L29" i="85"/>
  <c r="L30" i="85"/>
  <c r="L31" i="85"/>
  <c r="L32" i="85"/>
  <c r="L33" i="85"/>
  <c r="L34" i="85"/>
  <c r="L35" i="85"/>
  <c r="L36" i="85"/>
  <c r="L37" i="85"/>
  <c r="L38" i="85"/>
  <c r="L39" i="85"/>
  <c r="L40" i="85"/>
  <c r="L41" i="85"/>
  <c r="L42" i="85"/>
  <c r="L43" i="85"/>
  <c r="L44" i="85"/>
  <c r="L45" i="85"/>
  <c r="L46" i="85"/>
  <c r="L47" i="85"/>
  <c r="L48" i="85"/>
  <c r="L49" i="85"/>
  <c r="L50" i="85"/>
  <c r="L51" i="85"/>
  <c r="L52" i="85"/>
  <c r="K4" i="85"/>
  <c r="K5" i="85"/>
  <c r="K6" i="85"/>
  <c r="K7" i="85"/>
  <c r="K8" i="85"/>
  <c r="K9" i="85"/>
  <c r="K10" i="85"/>
  <c r="K11" i="85"/>
  <c r="K12" i="85"/>
  <c r="K13" i="85"/>
  <c r="K14" i="85"/>
  <c r="K15" i="85"/>
  <c r="K16" i="85"/>
  <c r="K17" i="85"/>
  <c r="K18" i="85"/>
  <c r="K19" i="85"/>
  <c r="K20" i="85"/>
  <c r="K21" i="85"/>
  <c r="K22" i="85"/>
  <c r="K23" i="85"/>
  <c r="K24" i="85"/>
  <c r="K25" i="85"/>
  <c r="K26" i="85"/>
  <c r="K27" i="85"/>
  <c r="K28" i="85"/>
  <c r="K29" i="85"/>
  <c r="K30" i="85"/>
  <c r="K31" i="85"/>
  <c r="K32" i="85"/>
  <c r="K33" i="85"/>
  <c r="K34" i="85"/>
  <c r="K35" i="85"/>
  <c r="K36" i="85"/>
  <c r="K37" i="85"/>
  <c r="K38" i="85"/>
  <c r="K39" i="85"/>
  <c r="K40" i="85"/>
  <c r="K41" i="85"/>
  <c r="K42" i="85"/>
  <c r="K43" i="85"/>
  <c r="K44" i="85"/>
  <c r="K45" i="85"/>
  <c r="K46" i="85"/>
  <c r="K47" i="85"/>
  <c r="K48" i="85"/>
  <c r="K49" i="85"/>
  <c r="K50" i="85"/>
  <c r="K51" i="85"/>
  <c r="K52" i="85"/>
  <c r="J4" i="85"/>
  <c r="J5" i="85"/>
  <c r="J6" i="85"/>
  <c r="J7" i="85"/>
  <c r="J8" i="85"/>
  <c r="J9" i="85"/>
  <c r="J10" i="85"/>
  <c r="J11" i="85"/>
  <c r="J12" i="85"/>
  <c r="J13" i="85"/>
  <c r="J14" i="85"/>
  <c r="J15" i="85"/>
  <c r="J16" i="85"/>
  <c r="J17" i="85"/>
  <c r="J18" i="85"/>
  <c r="J19" i="85"/>
  <c r="J20" i="85"/>
  <c r="J21" i="85"/>
  <c r="J22" i="85"/>
  <c r="J23" i="85"/>
  <c r="J24" i="85"/>
  <c r="J25" i="85"/>
  <c r="J26" i="85"/>
  <c r="J27" i="85"/>
  <c r="J28" i="85"/>
  <c r="J29" i="85"/>
  <c r="J30" i="85"/>
  <c r="J31" i="85"/>
  <c r="J32" i="85"/>
  <c r="J33" i="85"/>
  <c r="J34" i="85"/>
  <c r="J35" i="85"/>
  <c r="J36" i="85"/>
  <c r="J37" i="85"/>
  <c r="J38" i="85"/>
  <c r="J39" i="85"/>
  <c r="J40" i="85"/>
  <c r="J41" i="85"/>
  <c r="J42" i="85"/>
  <c r="J43" i="85"/>
  <c r="J44" i="85"/>
  <c r="J45" i="85"/>
  <c r="J46" i="85"/>
  <c r="J47" i="85"/>
  <c r="J48" i="85"/>
  <c r="J49" i="85"/>
  <c r="J50" i="85"/>
  <c r="J51" i="85"/>
  <c r="J52" i="85"/>
  <c r="I4" i="85"/>
  <c r="I5" i="85"/>
  <c r="I6" i="85"/>
  <c r="I7" i="85"/>
  <c r="I8" i="85"/>
  <c r="I9" i="85"/>
  <c r="I10" i="85"/>
  <c r="I11" i="85"/>
  <c r="I12" i="85"/>
  <c r="I13" i="85"/>
  <c r="I14" i="85"/>
  <c r="I15" i="85"/>
  <c r="I16" i="85"/>
  <c r="I17" i="85"/>
  <c r="I18" i="85"/>
  <c r="I19" i="85"/>
  <c r="I20" i="85"/>
  <c r="I21" i="85"/>
  <c r="I22" i="85"/>
  <c r="I23" i="85"/>
  <c r="I24" i="85"/>
  <c r="I25" i="85"/>
  <c r="I26" i="85"/>
  <c r="I27" i="85"/>
  <c r="I28" i="85"/>
  <c r="I29" i="85"/>
  <c r="I30" i="85"/>
  <c r="I31" i="85"/>
  <c r="I32" i="85"/>
  <c r="I33" i="85"/>
  <c r="I34" i="85"/>
  <c r="I35" i="85"/>
  <c r="I36" i="85"/>
  <c r="I37" i="85"/>
  <c r="I38" i="85"/>
  <c r="I39" i="85"/>
  <c r="I40" i="85"/>
  <c r="I41" i="85"/>
  <c r="I42" i="85"/>
  <c r="I43" i="85"/>
  <c r="I44" i="85"/>
  <c r="I45" i="85"/>
  <c r="I46" i="85"/>
  <c r="I47" i="85"/>
  <c r="I48" i="85"/>
  <c r="I49" i="85"/>
  <c r="I50" i="85"/>
  <c r="I51" i="85"/>
  <c r="I52" i="85"/>
  <c r="H4" i="85"/>
  <c r="H5" i="85"/>
  <c r="H6" i="85"/>
  <c r="H7" i="85"/>
  <c r="H8" i="85"/>
  <c r="H9" i="85"/>
  <c r="H10" i="85"/>
  <c r="H11" i="85"/>
  <c r="H12" i="85"/>
  <c r="H13" i="85"/>
  <c r="H14" i="85"/>
  <c r="H15" i="85"/>
  <c r="H16" i="85"/>
  <c r="H17" i="85"/>
  <c r="H18" i="85"/>
  <c r="H19" i="85"/>
  <c r="H20" i="85"/>
  <c r="H21" i="85"/>
  <c r="H22" i="85"/>
  <c r="H23" i="85"/>
  <c r="H24" i="85"/>
  <c r="H25" i="85"/>
  <c r="H26" i="85"/>
  <c r="H27" i="85"/>
  <c r="H28" i="85"/>
  <c r="H29" i="85"/>
  <c r="H30" i="85"/>
  <c r="H31" i="85"/>
  <c r="H32" i="85"/>
  <c r="H33" i="85"/>
  <c r="H34" i="85"/>
  <c r="H35" i="85"/>
  <c r="H36" i="85"/>
  <c r="H37" i="85"/>
  <c r="H38" i="85"/>
  <c r="H39" i="85"/>
  <c r="H40" i="85"/>
  <c r="H41" i="85"/>
  <c r="H42" i="85"/>
  <c r="H43" i="85"/>
  <c r="H44" i="85"/>
  <c r="H45" i="85"/>
  <c r="H46" i="85"/>
  <c r="H47" i="85"/>
  <c r="H48" i="85"/>
  <c r="H49" i="85"/>
  <c r="H50" i="85"/>
  <c r="H51" i="85"/>
  <c r="H52" i="85"/>
  <c r="G4" i="85"/>
  <c r="G5" i="85"/>
  <c r="G6" i="85"/>
  <c r="G7" i="85"/>
  <c r="G8" i="85"/>
  <c r="G9" i="85"/>
  <c r="G10" i="85"/>
  <c r="G11" i="85"/>
  <c r="G12" i="85"/>
  <c r="G13" i="85"/>
  <c r="G14" i="85"/>
  <c r="G15" i="85"/>
  <c r="G16" i="85"/>
  <c r="G17" i="85"/>
  <c r="G18" i="85"/>
  <c r="G19" i="85"/>
  <c r="G20" i="85"/>
  <c r="G21" i="85"/>
  <c r="G22" i="85"/>
  <c r="G23" i="85"/>
  <c r="G24" i="85"/>
  <c r="G25" i="85"/>
  <c r="G26" i="85"/>
  <c r="G27" i="85"/>
  <c r="G28" i="85"/>
  <c r="G29" i="85"/>
  <c r="G30" i="85"/>
  <c r="G31" i="85"/>
  <c r="G32" i="85"/>
  <c r="G33" i="85"/>
  <c r="G34" i="85"/>
  <c r="G35" i="85"/>
  <c r="G36" i="85"/>
  <c r="G37" i="85"/>
  <c r="G38" i="85"/>
  <c r="G39" i="85"/>
  <c r="G40" i="85"/>
  <c r="G41" i="85"/>
  <c r="G42" i="85"/>
  <c r="G43" i="85"/>
  <c r="G44" i="85"/>
  <c r="G45" i="85"/>
  <c r="G46" i="85"/>
  <c r="G47" i="85"/>
  <c r="G48" i="85"/>
  <c r="G49" i="85"/>
  <c r="G50" i="85"/>
  <c r="G51" i="85"/>
  <c r="G52" i="85"/>
  <c r="F4" i="85"/>
  <c r="F5" i="85"/>
  <c r="F6" i="85"/>
  <c r="F7" i="85"/>
  <c r="F8" i="85"/>
  <c r="F9" i="85"/>
  <c r="F10" i="85"/>
  <c r="F11" i="85"/>
  <c r="F12" i="85"/>
  <c r="F13" i="85"/>
  <c r="F14" i="85"/>
  <c r="F15" i="85"/>
  <c r="F16" i="85"/>
  <c r="F17" i="85"/>
  <c r="F18" i="85"/>
  <c r="F19" i="85"/>
  <c r="F20" i="85"/>
  <c r="F21" i="85"/>
  <c r="F22" i="85"/>
  <c r="F23" i="85"/>
  <c r="F24" i="85"/>
  <c r="F25" i="85"/>
  <c r="F26" i="85"/>
  <c r="F27" i="85"/>
  <c r="F28" i="85"/>
  <c r="F29" i="85"/>
  <c r="F30" i="85"/>
  <c r="F31" i="85"/>
  <c r="F32" i="85"/>
  <c r="F33" i="85"/>
  <c r="F34" i="85"/>
  <c r="F35" i="85"/>
  <c r="F36" i="85"/>
  <c r="F37" i="85"/>
  <c r="F38" i="85"/>
  <c r="F39" i="85"/>
  <c r="F40" i="85"/>
  <c r="F41" i="85"/>
  <c r="F42" i="85"/>
  <c r="F43" i="85"/>
  <c r="F44" i="85"/>
  <c r="F45" i="85"/>
  <c r="F46" i="85"/>
  <c r="F47" i="85"/>
  <c r="F48" i="85"/>
  <c r="F49" i="85"/>
  <c r="F50" i="85"/>
  <c r="F51" i="85"/>
  <c r="F52" i="85"/>
  <c r="E4" i="85"/>
  <c r="E5" i="85"/>
  <c r="E6" i="85"/>
  <c r="E7" i="85"/>
  <c r="E8" i="85"/>
  <c r="E9" i="85"/>
  <c r="E10" i="85"/>
  <c r="E11" i="85"/>
  <c r="E12" i="85"/>
  <c r="E13" i="85"/>
  <c r="E14" i="85"/>
  <c r="E15" i="85"/>
  <c r="E16" i="85"/>
  <c r="E17" i="85"/>
  <c r="E18" i="85"/>
  <c r="E19" i="85"/>
  <c r="E20" i="85"/>
  <c r="E21" i="85"/>
  <c r="E22" i="85"/>
  <c r="E23" i="85"/>
  <c r="E24" i="85"/>
  <c r="E25" i="85"/>
  <c r="E26" i="85"/>
  <c r="E27" i="85"/>
  <c r="E28" i="85"/>
  <c r="E29" i="85"/>
  <c r="E30" i="85"/>
  <c r="E31" i="85"/>
  <c r="E32" i="85"/>
  <c r="E33" i="85"/>
  <c r="E34" i="85"/>
  <c r="E35" i="85"/>
  <c r="E36" i="85"/>
  <c r="E37" i="85"/>
  <c r="E38" i="85"/>
  <c r="E39" i="85"/>
  <c r="E40" i="85"/>
  <c r="E41" i="85"/>
  <c r="E42" i="85"/>
  <c r="E43" i="85"/>
  <c r="E44" i="85"/>
  <c r="E45" i="85"/>
  <c r="E46" i="85"/>
  <c r="E47" i="85"/>
  <c r="E48" i="85"/>
  <c r="E49" i="85"/>
  <c r="E50" i="85"/>
  <c r="E51" i="85"/>
  <c r="E52" i="85"/>
  <c r="R3" i="85"/>
  <c r="Q3" i="85"/>
  <c r="P3" i="85"/>
  <c r="O3" i="85"/>
  <c r="N3" i="85"/>
  <c r="M3" i="85"/>
  <c r="L3" i="85"/>
  <c r="K3" i="85"/>
  <c r="J3" i="85"/>
  <c r="I3" i="85"/>
  <c r="H3" i="85"/>
  <c r="G3" i="85"/>
  <c r="F3" i="85"/>
  <c r="E3" i="85"/>
  <c r="R2" i="85"/>
  <c r="Q2" i="85"/>
  <c r="P2" i="85"/>
  <c r="O2" i="85"/>
  <c r="N2" i="85"/>
  <c r="M2" i="85"/>
  <c r="L2" i="85"/>
  <c r="K2" i="85"/>
  <c r="J2" i="85"/>
  <c r="I2" i="85"/>
  <c r="H2" i="85"/>
  <c r="G2" i="85"/>
  <c r="F2" i="85"/>
  <c r="E2" i="85"/>
  <c r="A2" i="85"/>
  <c r="A4" i="85"/>
  <c r="A5" i="85"/>
  <c r="A6" i="85"/>
  <c r="A7" i="85"/>
  <c r="A8" i="85"/>
  <c r="A9" i="85"/>
  <c r="A10" i="85"/>
  <c r="A11" i="85"/>
  <c r="A12" i="85"/>
  <c r="A13" i="85"/>
  <c r="A14" i="85"/>
  <c r="A15" i="85"/>
  <c r="A16" i="85"/>
  <c r="A17" i="85"/>
  <c r="A18" i="85"/>
  <c r="A19" i="85"/>
  <c r="A20" i="85"/>
  <c r="A21" i="85"/>
  <c r="A22" i="85"/>
  <c r="A23" i="85"/>
  <c r="A24" i="85"/>
  <c r="A25" i="85"/>
  <c r="A26" i="85"/>
  <c r="A27" i="85"/>
  <c r="A28" i="85"/>
  <c r="A29" i="85"/>
  <c r="A30" i="85"/>
  <c r="A31" i="85"/>
  <c r="A32" i="85"/>
  <c r="A33" i="85"/>
  <c r="A34" i="85"/>
  <c r="A35" i="85"/>
  <c r="A36" i="85"/>
  <c r="A37" i="85"/>
  <c r="A38" i="85"/>
  <c r="A39" i="85"/>
  <c r="A40" i="85"/>
  <c r="A41" i="85"/>
  <c r="A42" i="85"/>
  <c r="A43" i="85"/>
  <c r="A44" i="85"/>
  <c r="A45" i="85"/>
  <c r="A46" i="85"/>
  <c r="A47" i="85"/>
  <c r="A48" i="85"/>
  <c r="A49" i="85"/>
  <c r="A50" i="85"/>
  <c r="A51" i="85"/>
  <c r="A52" i="85"/>
  <c r="A3" i="85"/>
  <c r="D2" i="85" l="1"/>
  <c r="B2" i="85"/>
  <c r="C2" i="85"/>
  <c r="C3" i="85"/>
  <c r="D3" i="85"/>
  <c r="B3" i="85"/>
  <c r="B4" i="85"/>
  <c r="D4" i="85"/>
  <c r="C4" i="85"/>
  <c r="B5" i="85"/>
  <c r="C5" i="85"/>
  <c r="D5" i="85"/>
  <c r="D6" i="85"/>
  <c r="B6" i="85"/>
  <c r="C6" i="85"/>
  <c r="C7" i="85"/>
  <c r="B7" i="85"/>
  <c r="D7" i="85"/>
  <c r="D8" i="85"/>
  <c r="B8" i="85"/>
  <c r="C8" i="85"/>
  <c r="B9" i="85"/>
  <c r="C9" i="85"/>
  <c r="D9" i="85"/>
  <c r="C10" i="85"/>
  <c r="B10" i="85"/>
  <c r="D10" i="85"/>
  <c r="D11" i="85"/>
  <c r="B11" i="85"/>
  <c r="C11" i="85"/>
  <c r="B12" i="85"/>
  <c r="C12" i="85"/>
  <c r="D12" i="85"/>
  <c r="C13" i="85"/>
  <c r="B13" i="85"/>
  <c r="D13" i="85"/>
  <c r="D14" i="85"/>
  <c r="B14" i="85"/>
  <c r="C14" i="85"/>
  <c r="B15" i="85"/>
  <c r="C15" i="85"/>
  <c r="D15" i="85"/>
  <c r="C16" i="85"/>
  <c r="B16" i="85"/>
  <c r="D16" i="85"/>
  <c r="D17" i="85"/>
  <c r="B17" i="85"/>
  <c r="C17" i="85"/>
  <c r="B18" i="85"/>
  <c r="C18" i="85"/>
  <c r="D18" i="85"/>
  <c r="C19" i="85"/>
  <c r="B19" i="85"/>
  <c r="D19" i="85"/>
  <c r="D20" i="85"/>
  <c r="B20" i="85"/>
  <c r="C20" i="85"/>
  <c r="B21" i="85"/>
  <c r="C21" i="85"/>
  <c r="D21" i="85"/>
  <c r="C22" i="85"/>
  <c r="B22" i="85"/>
  <c r="D22" i="85"/>
  <c r="D23" i="85"/>
  <c r="B23" i="85"/>
  <c r="C23" i="85"/>
  <c r="B24" i="85"/>
  <c r="C24" i="85"/>
  <c r="D24" i="85"/>
  <c r="C25" i="85"/>
  <c r="B25" i="85"/>
  <c r="D25" i="85"/>
  <c r="D26" i="85"/>
  <c r="B26" i="85"/>
  <c r="C26" i="85"/>
  <c r="B27" i="85"/>
  <c r="C27" i="85"/>
  <c r="D27" i="85"/>
  <c r="C28" i="85"/>
  <c r="B28" i="85"/>
  <c r="D28" i="85"/>
  <c r="D29" i="85"/>
  <c r="B29" i="85"/>
  <c r="C29" i="85"/>
  <c r="B30" i="85"/>
  <c r="C30" i="85"/>
  <c r="D30" i="85"/>
  <c r="C31" i="85"/>
  <c r="B31" i="85"/>
  <c r="D31" i="85"/>
  <c r="D32" i="85"/>
  <c r="B32" i="85"/>
  <c r="C32" i="85"/>
  <c r="B33" i="85"/>
  <c r="C33" i="85"/>
  <c r="D33" i="85"/>
  <c r="C34" i="85"/>
  <c r="B34" i="85"/>
  <c r="D34" i="85"/>
  <c r="D35" i="85"/>
  <c r="B35" i="85"/>
  <c r="C35" i="85"/>
  <c r="B36" i="85"/>
  <c r="C36" i="85"/>
  <c r="D36" i="85"/>
  <c r="C37" i="85"/>
  <c r="B37" i="85"/>
  <c r="D37" i="85"/>
  <c r="D38" i="85"/>
  <c r="B38" i="85"/>
  <c r="C38" i="85"/>
  <c r="B39" i="85"/>
  <c r="C39" i="85"/>
  <c r="D39" i="85"/>
  <c r="C40" i="85"/>
  <c r="B40" i="85"/>
  <c r="D40" i="85"/>
  <c r="D41" i="85"/>
  <c r="B41" i="85"/>
  <c r="C41" i="85"/>
  <c r="B42" i="85"/>
  <c r="C42" i="85"/>
  <c r="D42" i="85"/>
  <c r="C43" i="85"/>
  <c r="B43" i="85"/>
  <c r="D43" i="85"/>
  <c r="D44" i="85"/>
  <c r="B44" i="85"/>
  <c r="C44" i="85"/>
  <c r="B45" i="85"/>
  <c r="C45" i="85"/>
  <c r="D45" i="85"/>
  <c r="C46" i="85"/>
  <c r="B46" i="85"/>
  <c r="D46" i="85"/>
  <c r="D47" i="85"/>
  <c r="B47" i="85"/>
  <c r="C47" i="85"/>
  <c r="B48" i="85"/>
  <c r="C48" i="85"/>
  <c r="D48" i="85"/>
  <c r="C49" i="85"/>
  <c r="B49" i="85"/>
  <c r="D49" i="85"/>
  <c r="D50" i="85"/>
  <c r="B50" i="85"/>
  <c r="C50" i="85"/>
  <c r="B51" i="85"/>
  <c r="C51" i="85"/>
  <c r="D51" i="85"/>
  <c r="C52" i="85"/>
  <c r="B52" i="85"/>
  <c r="D52" i="85"/>
  <c r="W8" i="85" l="1"/>
  <c r="I9" i="75" s="1"/>
  <c r="W14" i="85"/>
  <c r="I15" i="75" s="1"/>
  <c r="W20" i="85"/>
  <c r="I21" i="75" s="1"/>
  <c r="W26" i="85"/>
  <c r="I27" i="75" s="1"/>
  <c r="W32" i="85"/>
  <c r="I33" i="75" s="1"/>
  <c r="W38" i="85"/>
  <c r="I39" i="75" s="1"/>
  <c r="W44" i="85"/>
  <c r="I45" i="75" s="1"/>
  <c r="W50" i="85"/>
  <c r="I51" i="75" s="1"/>
  <c r="W18" i="85"/>
  <c r="I19" i="75" s="1"/>
  <c r="W48" i="85"/>
  <c r="I49" i="75" s="1"/>
  <c r="W7" i="85"/>
  <c r="I8" i="75" s="1"/>
  <c r="W25" i="85"/>
  <c r="I26" i="75" s="1"/>
  <c r="W43" i="85"/>
  <c r="I44" i="75" s="1"/>
  <c r="W9" i="85"/>
  <c r="I10" i="75" s="1"/>
  <c r="W15" i="85"/>
  <c r="I16" i="75" s="1"/>
  <c r="W21" i="85"/>
  <c r="I22" i="75" s="1"/>
  <c r="W27" i="85"/>
  <c r="I28" i="75" s="1"/>
  <c r="W33" i="85"/>
  <c r="I34" i="75" s="1"/>
  <c r="W39" i="85"/>
  <c r="I40" i="75" s="1"/>
  <c r="W45" i="85"/>
  <c r="I46" i="75" s="1"/>
  <c r="W51" i="85"/>
  <c r="I52" i="75" s="1"/>
  <c r="W6" i="85"/>
  <c r="I7" i="75" s="1"/>
  <c r="W24" i="85"/>
  <c r="I25" i="75" s="1"/>
  <c r="W36" i="85"/>
  <c r="I37" i="75" s="1"/>
  <c r="W19" i="85"/>
  <c r="I20" i="75" s="1"/>
  <c r="W37" i="85"/>
  <c r="I38" i="75" s="1"/>
  <c r="W10" i="85"/>
  <c r="I11" i="75" s="1"/>
  <c r="W16" i="85"/>
  <c r="I17" i="75" s="1"/>
  <c r="W22" i="85"/>
  <c r="I23" i="75" s="1"/>
  <c r="W28" i="85"/>
  <c r="I29" i="75" s="1"/>
  <c r="W34" i="85"/>
  <c r="I35" i="75" s="1"/>
  <c r="W40" i="85"/>
  <c r="I41" i="75" s="1"/>
  <c r="W46" i="85"/>
  <c r="I47" i="75" s="1"/>
  <c r="W52" i="85"/>
  <c r="I53" i="75" s="1"/>
  <c r="W5" i="85"/>
  <c r="I6" i="75" s="1"/>
  <c r="W11" i="85"/>
  <c r="I12" i="75" s="1"/>
  <c r="W17" i="85"/>
  <c r="I18" i="75" s="1"/>
  <c r="W29" i="85"/>
  <c r="I30" i="75" s="1"/>
  <c r="W35" i="85"/>
  <c r="I36" i="75" s="1"/>
  <c r="W41" i="85"/>
  <c r="I42" i="75" s="1"/>
  <c r="W47" i="85"/>
  <c r="I48" i="75" s="1"/>
  <c r="W12" i="85"/>
  <c r="I13" i="75" s="1"/>
  <c r="W30" i="85"/>
  <c r="I31" i="75" s="1"/>
  <c r="W42" i="85"/>
  <c r="I43" i="75" s="1"/>
  <c r="W13" i="85"/>
  <c r="I14" i="75" s="1"/>
  <c r="W31" i="85"/>
  <c r="I32" i="75" s="1"/>
  <c r="W49" i="85"/>
  <c r="I50" i="75" s="1"/>
  <c r="W23" i="85"/>
  <c r="I24" i="75" s="1"/>
  <c r="W4" i="85"/>
  <c r="I5" i="75" s="1"/>
  <c r="W3" i="85"/>
  <c r="Y10" i="85"/>
  <c r="J11" i="75" s="1"/>
  <c r="Y30" i="85"/>
  <c r="J31" i="75" s="1"/>
  <c r="Y19" i="85"/>
  <c r="J20" i="75" s="1"/>
  <c r="Y31" i="85"/>
  <c r="J32" i="75" s="1"/>
  <c r="Y37" i="85"/>
  <c r="J38" i="75" s="1"/>
  <c r="Y49" i="85"/>
  <c r="J50" i="75" s="1"/>
  <c r="Y13" i="85"/>
  <c r="J14" i="75" s="1"/>
  <c r="Y42" i="85"/>
  <c r="J43" i="75" s="1"/>
  <c r="Y7" i="85"/>
  <c r="J8" i="75" s="1"/>
  <c r="Y8" i="85"/>
  <c r="J9" i="75" s="1"/>
  <c r="Y14" i="85"/>
  <c r="J15" i="75" s="1"/>
  <c r="Y20" i="85"/>
  <c r="J21" i="75" s="1"/>
  <c r="Y26" i="85"/>
  <c r="J27" i="75" s="1"/>
  <c r="Y32" i="85"/>
  <c r="J33" i="75" s="1"/>
  <c r="Y38" i="85"/>
  <c r="J39" i="75" s="1"/>
  <c r="Y44" i="85"/>
  <c r="J45" i="75" s="1"/>
  <c r="Y50" i="85"/>
  <c r="J51" i="75" s="1"/>
  <c r="Y9" i="85"/>
  <c r="J10" i="75" s="1"/>
  <c r="Y15" i="85"/>
  <c r="J16" i="75" s="1"/>
  <c r="Y21" i="85"/>
  <c r="J22" i="75" s="1"/>
  <c r="Y27" i="85"/>
  <c r="J28" i="75" s="1"/>
  <c r="Y33" i="85"/>
  <c r="J34" i="75" s="1"/>
  <c r="Y39" i="85"/>
  <c r="J40" i="75" s="1"/>
  <c r="Y45" i="85"/>
  <c r="J46" i="75" s="1"/>
  <c r="Y51" i="85"/>
  <c r="J52" i="75" s="1"/>
  <c r="Y4" i="85"/>
  <c r="J5" i="75" s="1"/>
  <c r="Y16" i="85"/>
  <c r="J17" i="75" s="1"/>
  <c r="Y22" i="85"/>
  <c r="J23" i="75" s="1"/>
  <c r="Y28" i="85"/>
  <c r="J29" i="75" s="1"/>
  <c r="Y34" i="85"/>
  <c r="J35" i="75" s="1"/>
  <c r="Y40" i="85"/>
  <c r="J41" i="75" s="1"/>
  <c r="Y46" i="85"/>
  <c r="J47" i="75" s="1"/>
  <c r="Y52" i="85"/>
  <c r="J53" i="75" s="1"/>
  <c r="Y5" i="85"/>
  <c r="J6" i="75" s="1"/>
  <c r="Y11" i="85"/>
  <c r="J12" i="75" s="1"/>
  <c r="Y17" i="85"/>
  <c r="J18" i="75" s="1"/>
  <c r="Y23" i="85"/>
  <c r="J24" i="75" s="1"/>
  <c r="Y29" i="85"/>
  <c r="J30" i="75" s="1"/>
  <c r="Y35" i="85"/>
  <c r="J36" i="75" s="1"/>
  <c r="Y41" i="85"/>
  <c r="J42" i="75" s="1"/>
  <c r="Y47" i="85"/>
  <c r="J48" i="75" s="1"/>
  <c r="Y3" i="85"/>
  <c r="J4" i="75" s="1"/>
  <c r="Y6" i="85"/>
  <c r="J7" i="75" s="1"/>
  <c r="Y12" i="85"/>
  <c r="J13" i="75" s="1"/>
  <c r="Y18" i="85"/>
  <c r="J19" i="75" s="1"/>
  <c r="Y24" i="85"/>
  <c r="J25" i="75" s="1"/>
  <c r="Y36" i="85"/>
  <c r="J37" i="75" s="1"/>
  <c r="Y48" i="85"/>
  <c r="J49" i="75" s="1"/>
  <c r="Y25" i="85"/>
  <c r="J26" i="75" s="1"/>
  <c r="Y43" i="85"/>
  <c r="J44" i="75" s="1"/>
  <c r="U5" i="85"/>
  <c r="H6" i="75" s="1"/>
  <c r="U6" i="85"/>
  <c r="H7" i="75" s="1"/>
  <c r="U12" i="85"/>
  <c r="H13" i="75" s="1"/>
  <c r="U18" i="85"/>
  <c r="H19" i="75" s="1"/>
  <c r="U24" i="85"/>
  <c r="H25" i="75" s="1"/>
  <c r="U30" i="85"/>
  <c r="H31" i="75" s="1"/>
  <c r="U36" i="85"/>
  <c r="H37" i="75" s="1"/>
  <c r="U42" i="85"/>
  <c r="H43" i="75" s="1"/>
  <c r="U48" i="85"/>
  <c r="H49" i="75" s="1"/>
  <c r="U13" i="85"/>
  <c r="H14" i="75" s="1"/>
  <c r="U31" i="85"/>
  <c r="H32" i="75" s="1"/>
  <c r="U43" i="85"/>
  <c r="H44" i="75" s="1"/>
  <c r="U7" i="85"/>
  <c r="H8" i="75" s="1"/>
  <c r="U49" i="85"/>
  <c r="H50" i="75" s="1"/>
  <c r="U8" i="85"/>
  <c r="H9" i="75" s="1"/>
  <c r="U14" i="85"/>
  <c r="H15" i="75" s="1"/>
  <c r="U20" i="85"/>
  <c r="H21" i="75" s="1"/>
  <c r="U26" i="85"/>
  <c r="H27" i="75" s="1"/>
  <c r="U32" i="85"/>
  <c r="H33" i="75" s="1"/>
  <c r="U38" i="85"/>
  <c r="H39" i="75" s="1"/>
  <c r="U44" i="85"/>
  <c r="H45" i="75" s="1"/>
  <c r="U50" i="85"/>
  <c r="H51" i="75" s="1"/>
  <c r="U9" i="85"/>
  <c r="H10" i="75" s="1"/>
  <c r="U15" i="85"/>
  <c r="H16" i="75" s="1"/>
  <c r="U21" i="85"/>
  <c r="H22" i="75" s="1"/>
  <c r="U27" i="85"/>
  <c r="H28" i="75" s="1"/>
  <c r="U33" i="85"/>
  <c r="H34" i="75" s="1"/>
  <c r="U39" i="85"/>
  <c r="H40" i="75" s="1"/>
  <c r="U45" i="85"/>
  <c r="H46" i="75" s="1"/>
  <c r="U51" i="85"/>
  <c r="H52" i="75" s="1"/>
  <c r="U4" i="85"/>
  <c r="H5" i="75" s="1"/>
  <c r="U10" i="85"/>
  <c r="H11" i="75" s="1"/>
  <c r="U16" i="85"/>
  <c r="H17" i="75" s="1"/>
  <c r="U22" i="85"/>
  <c r="H23" i="75" s="1"/>
  <c r="U28" i="85"/>
  <c r="H29" i="75" s="1"/>
  <c r="U34" i="85"/>
  <c r="H35" i="75" s="1"/>
  <c r="U40" i="85"/>
  <c r="H41" i="75" s="1"/>
  <c r="U46" i="85"/>
  <c r="H47" i="75" s="1"/>
  <c r="U52" i="85"/>
  <c r="H53" i="75" s="1"/>
  <c r="U11" i="85"/>
  <c r="H12" i="75" s="1"/>
  <c r="U17" i="85"/>
  <c r="H18" i="75" s="1"/>
  <c r="U23" i="85"/>
  <c r="H24" i="75" s="1"/>
  <c r="U29" i="85"/>
  <c r="H30" i="75" s="1"/>
  <c r="U35" i="85"/>
  <c r="H36" i="75" s="1"/>
  <c r="U41" i="85"/>
  <c r="H42" i="75" s="1"/>
  <c r="U47" i="85"/>
  <c r="H48" i="75" s="1"/>
  <c r="U19" i="85"/>
  <c r="H20" i="75" s="1"/>
  <c r="U25" i="85"/>
  <c r="H26" i="75" s="1"/>
  <c r="U37" i="85"/>
  <c r="H38" i="75" s="1"/>
  <c r="U3" i="85"/>
  <c r="H4" i="75" s="1"/>
  <c r="C270" i="72"/>
  <c r="C260" i="72"/>
  <c r="C259" i="72"/>
  <c r="C253" i="72"/>
  <c r="C243" i="72"/>
  <c r="C242" i="72"/>
  <c r="C236" i="72"/>
  <c r="C226" i="72"/>
  <c r="C225" i="72"/>
  <c r="C219" i="72"/>
  <c r="C209" i="72"/>
  <c r="C208" i="72"/>
  <c r="C202" i="72"/>
  <c r="C192" i="72"/>
  <c r="C191" i="72"/>
  <c r="C185" i="72"/>
  <c r="C175" i="72"/>
  <c r="C174" i="72"/>
  <c r="C168" i="72"/>
  <c r="C158" i="72"/>
  <c r="C157" i="72"/>
  <c r="C151" i="72"/>
  <c r="C141" i="72"/>
  <c r="C140" i="72"/>
  <c r="C134" i="72"/>
  <c r="C124" i="72"/>
  <c r="C123" i="72"/>
  <c r="C117" i="72"/>
  <c r="C107" i="72"/>
  <c r="C106" i="72"/>
  <c r="C100" i="72"/>
  <c r="C90" i="72"/>
  <c r="C89" i="72"/>
  <c r="C83" i="72"/>
  <c r="C73" i="72"/>
  <c r="C72" i="72"/>
  <c r="C66" i="72"/>
  <c r="C56" i="72"/>
  <c r="C55" i="72"/>
  <c r="C49" i="72"/>
  <c r="C39" i="72"/>
  <c r="C38" i="72"/>
  <c r="C22" i="72"/>
  <c r="C21" i="72"/>
  <c r="C344" i="68"/>
  <c r="C343" i="68"/>
  <c r="C321" i="68"/>
  <c r="C320" i="68"/>
  <c r="C298" i="68"/>
  <c r="C297" i="68"/>
  <c r="C275" i="68"/>
  <c r="C274" i="68"/>
  <c r="C252" i="68"/>
  <c r="C251" i="68"/>
  <c r="C229" i="68"/>
  <c r="C228" i="68"/>
  <c r="C206" i="68"/>
  <c r="C205" i="68"/>
  <c r="C183" i="68"/>
  <c r="C182" i="68"/>
  <c r="C160" i="68"/>
  <c r="C159" i="68"/>
  <c r="C137" i="68"/>
  <c r="C136" i="68"/>
  <c r="C114" i="68"/>
  <c r="C113" i="68"/>
  <c r="C91" i="68"/>
  <c r="C90" i="68"/>
  <c r="C68" i="68"/>
  <c r="C67" i="68"/>
  <c r="C45" i="68"/>
  <c r="C44" i="68"/>
  <c r="C22" i="68"/>
  <c r="C21" i="68"/>
  <c r="AA6" i="85" l="1"/>
  <c r="I4" i="75"/>
  <c r="O28" i="81"/>
  <c r="P27" i="81"/>
  <c r="P26" i="81"/>
  <c r="P25" i="81"/>
  <c r="P24" i="81"/>
  <c r="P23" i="81"/>
  <c r="P22" i="81"/>
  <c r="P21" i="81"/>
  <c r="P20" i="81"/>
  <c r="P19" i="81"/>
  <c r="P18" i="81"/>
  <c r="P17" i="81"/>
  <c r="P16" i="81"/>
  <c r="P15" i="81"/>
  <c r="P14" i="81"/>
  <c r="P13" i="81"/>
  <c r="P12" i="81"/>
  <c r="P11" i="81"/>
  <c r="P10" i="81"/>
  <c r="P9" i="81"/>
  <c r="P8" i="81"/>
  <c r="Q28" i="81"/>
  <c r="R27" i="81"/>
  <c r="R26" i="81"/>
  <c r="R25" i="81"/>
  <c r="R24" i="81"/>
  <c r="R23" i="81"/>
  <c r="R22" i="81"/>
  <c r="R21" i="81"/>
  <c r="R20" i="81"/>
  <c r="R19" i="81"/>
  <c r="R18" i="81"/>
  <c r="R17" i="81"/>
  <c r="R16" i="81"/>
  <c r="R15" i="81"/>
  <c r="R14" i="81"/>
  <c r="R13" i="81"/>
  <c r="R12" i="81"/>
  <c r="R11" i="81"/>
  <c r="R10" i="81"/>
  <c r="R9" i="81"/>
  <c r="R8" i="81"/>
  <c r="P28" i="81" l="1"/>
  <c r="R28" i="81"/>
  <c r="C204" i="71"/>
  <c r="C203" i="71"/>
  <c r="C191" i="71"/>
  <c r="C190" i="71"/>
  <c r="C178" i="71"/>
  <c r="C177" i="71"/>
  <c r="C165" i="71"/>
  <c r="C164" i="71"/>
  <c r="C152" i="71"/>
  <c r="C151" i="71"/>
  <c r="C138" i="71"/>
  <c r="C139" i="71"/>
  <c r="C125" i="71"/>
  <c r="C112" i="71"/>
  <c r="C99" i="71"/>
  <c r="C86" i="71"/>
  <c r="C87" i="71"/>
  <c r="C73" i="71"/>
  <c r="C74" i="71"/>
  <c r="C61" i="71"/>
  <c r="C60" i="71"/>
  <c r="C48" i="71"/>
  <c r="C47" i="71"/>
  <c r="C35" i="71"/>
  <c r="C34" i="71"/>
  <c r="C22" i="71"/>
  <c r="C21" i="71"/>
  <c r="C126" i="71"/>
  <c r="C113" i="71"/>
  <c r="C100" i="71"/>
  <c r="A8" i="82" l="1"/>
  <c r="A8" i="73"/>
  <c r="I28" i="81" l="1"/>
  <c r="J27" i="81"/>
  <c r="J26" i="81"/>
  <c r="J25" i="81"/>
  <c r="J24" i="81"/>
  <c r="J23" i="81"/>
  <c r="J22" i="81"/>
  <c r="J21" i="81"/>
  <c r="J20" i="81"/>
  <c r="J19" i="81"/>
  <c r="J18" i="81"/>
  <c r="J17" i="81"/>
  <c r="J16" i="81"/>
  <c r="J15" i="81"/>
  <c r="J14" i="81"/>
  <c r="J13" i="81"/>
  <c r="J12" i="81"/>
  <c r="J11" i="81"/>
  <c r="J10" i="81"/>
  <c r="J9" i="81"/>
  <c r="J8" i="81"/>
  <c r="K28" i="81"/>
  <c r="G28" i="81"/>
  <c r="L27" i="81"/>
  <c r="H27" i="81"/>
  <c r="L26" i="81"/>
  <c r="H26" i="81"/>
  <c r="L25" i="81"/>
  <c r="H25" i="81"/>
  <c r="L24" i="81"/>
  <c r="H24" i="81"/>
  <c r="L23" i="81"/>
  <c r="H23" i="81"/>
  <c r="L22" i="81"/>
  <c r="H22" i="81"/>
  <c r="L21" i="81"/>
  <c r="H21" i="81"/>
  <c r="L20" i="81"/>
  <c r="H20" i="81"/>
  <c r="L19" i="81"/>
  <c r="H19" i="81"/>
  <c r="L18" i="81"/>
  <c r="H18" i="81"/>
  <c r="L17" i="81"/>
  <c r="H17" i="81"/>
  <c r="L16" i="81"/>
  <c r="H16" i="81"/>
  <c r="L15" i="81"/>
  <c r="H15" i="81"/>
  <c r="L14" i="81"/>
  <c r="H14" i="81"/>
  <c r="L13" i="81"/>
  <c r="H13" i="81"/>
  <c r="L12" i="81"/>
  <c r="H12" i="81"/>
  <c r="L11" i="81"/>
  <c r="H11" i="81"/>
  <c r="L10" i="81"/>
  <c r="H10" i="81"/>
  <c r="L9" i="81"/>
  <c r="H9" i="81"/>
  <c r="H8" i="81"/>
  <c r="J28" i="81" l="1"/>
  <c r="L28" i="81"/>
  <c r="H28" i="81"/>
  <c r="C32" i="72" l="1"/>
  <c r="W27" i="81" l="1"/>
  <c r="V27" i="81"/>
  <c r="T27" i="81"/>
  <c r="N27" i="81"/>
  <c r="F27" i="81"/>
  <c r="W26" i="81"/>
  <c r="V26" i="81"/>
  <c r="T26" i="81"/>
  <c r="N26" i="81"/>
  <c r="F26" i="81"/>
  <c r="W25" i="81"/>
  <c r="V25" i="81"/>
  <c r="T25" i="81"/>
  <c r="N25" i="81"/>
  <c r="F25" i="81"/>
  <c r="W24" i="81"/>
  <c r="V24" i="81"/>
  <c r="T24" i="81"/>
  <c r="N24" i="81"/>
  <c r="F24" i="81"/>
  <c r="W23" i="81"/>
  <c r="V23" i="81"/>
  <c r="T23" i="81"/>
  <c r="N23" i="81"/>
  <c r="F23" i="81"/>
  <c r="X23" i="81" s="1"/>
  <c r="U28" i="81"/>
  <c r="S28" i="81"/>
  <c r="M28" i="81"/>
  <c r="E28" i="81"/>
  <c r="N13" i="81"/>
  <c r="N14" i="81"/>
  <c r="N19" i="81"/>
  <c r="N20" i="81"/>
  <c r="W13" i="81"/>
  <c r="N22" i="81"/>
  <c r="F22" i="81"/>
  <c r="N21" i="81"/>
  <c r="F21" i="81"/>
  <c r="F20" i="81"/>
  <c r="F19" i="81"/>
  <c r="T18" i="81"/>
  <c r="N18" i="81"/>
  <c r="F18" i="81"/>
  <c r="N17" i="81"/>
  <c r="F17" i="81"/>
  <c r="N16" i="81"/>
  <c r="F16" i="81"/>
  <c r="N15" i="81"/>
  <c r="F15" i="81"/>
  <c r="F14" i="81"/>
  <c r="V13" i="81"/>
  <c r="T13" i="81"/>
  <c r="F13" i="81"/>
  <c r="N12" i="81"/>
  <c r="F12" i="81"/>
  <c r="N11" i="81"/>
  <c r="F11" i="81"/>
  <c r="N10" i="81"/>
  <c r="F10" i="81"/>
  <c r="N9" i="81"/>
  <c r="F9" i="81"/>
  <c r="N8" i="81"/>
  <c r="F8" i="81"/>
  <c r="X24" i="81" l="1"/>
  <c r="X27" i="81"/>
  <c r="N28" i="81"/>
  <c r="X25" i="81"/>
  <c r="X26" i="81"/>
  <c r="F28" i="81"/>
  <c r="V19" i="81"/>
  <c r="W19" i="81"/>
  <c r="T12" i="81"/>
  <c r="T19" i="81"/>
  <c r="T17" i="81"/>
  <c r="T11" i="81"/>
  <c r="V11" i="81"/>
  <c r="V18" i="81"/>
  <c r="X18" i="81" s="1"/>
  <c r="W18" i="81"/>
  <c r="V22" i="81"/>
  <c r="W22" i="81"/>
  <c r="T22" i="81"/>
  <c r="V16" i="81"/>
  <c r="T16" i="81"/>
  <c r="X16" i="81" s="1"/>
  <c r="V10" i="81"/>
  <c r="T10" i="81"/>
  <c r="V21" i="81"/>
  <c r="W21" i="81"/>
  <c r="T21" i="81"/>
  <c r="V15" i="81"/>
  <c r="T15" i="81"/>
  <c r="W15" i="81"/>
  <c r="V9" i="81"/>
  <c r="W9" i="81"/>
  <c r="T9" i="81"/>
  <c r="W8" i="81"/>
  <c r="V8" i="81"/>
  <c r="W12" i="81"/>
  <c r="V12" i="81"/>
  <c r="T8" i="81"/>
  <c r="X22" i="81"/>
  <c r="X13" i="81"/>
  <c r="B8" i="80"/>
  <c r="D4" i="77" s="1"/>
  <c r="X9" i="81" l="1"/>
  <c r="X12" i="81"/>
  <c r="X8" i="81"/>
  <c r="X19" i="81"/>
  <c r="X11" i="81"/>
  <c r="X10" i="81"/>
  <c r="X15" i="81"/>
  <c r="W10" i="81"/>
  <c r="W11" i="81"/>
  <c r="X21" i="81"/>
  <c r="W16" i="81"/>
  <c r="T20" i="81"/>
  <c r="T14" i="81"/>
  <c r="T28" i="81" s="1"/>
  <c r="W17" i="81"/>
  <c r="V17" i="81"/>
  <c r="X17" i="81" s="1"/>
  <c r="B33" i="80"/>
  <c r="B56" i="77" s="1"/>
  <c r="E56" i="77" s="1"/>
  <c r="B32" i="80"/>
  <c r="B55" i="77" s="1"/>
  <c r="E55" i="77" s="1"/>
  <c r="B31" i="80"/>
  <c r="B54" i="77" s="1"/>
  <c r="E54" i="77" s="1"/>
  <c r="B30" i="80"/>
  <c r="B53" i="77" s="1"/>
  <c r="E53" i="77" s="1"/>
  <c r="B29" i="80"/>
  <c r="B52" i="77" s="1"/>
  <c r="E52" i="77" s="1"/>
  <c r="B28" i="80"/>
  <c r="B51" i="77" s="1"/>
  <c r="E51" i="77" s="1"/>
  <c r="B27" i="80"/>
  <c r="B50" i="77" s="1"/>
  <c r="E50" i="77" s="1"/>
  <c r="B26" i="80"/>
  <c r="B49" i="77" s="1"/>
  <c r="E49" i="77" s="1"/>
  <c r="B25" i="80"/>
  <c r="B48" i="77" s="1"/>
  <c r="E48" i="77" s="1"/>
  <c r="B24" i="80"/>
  <c r="B47" i="77" s="1"/>
  <c r="E47" i="77" s="1"/>
  <c r="B23" i="80"/>
  <c r="B46" i="77" s="1"/>
  <c r="E46" i="77" s="1"/>
  <c r="B22" i="80"/>
  <c r="B45" i="77" s="1"/>
  <c r="E45" i="77" s="1"/>
  <c r="B21" i="80"/>
  <c r="B44" i="77" s="1"/>
  <c r="E44" i="77" s="1"/>
  <c r="B20" i="80"/>
  <c r="B43" i="77" s="1"/>
  <c r="E43" i="77" s="1"/>
  <c r="B19" i="80"/>
  <c r="B42" i="77" s="1"/>
  <c r="E42" i="77" s="1"/>
  <c r="B18" i="80"/>
  <c r="B41" i="77" s="1"/>
  <c r="E41" i="77" s="1"/>
  <c r="B17" i="80"/>
  <c r="B40" i="77" s="1"/>
  <c r="E40" i="77" s="1"/>
  <c r="B16" i="80"/>
  <c r="B39" i="77" s="1"/>
  <c r="E39" i="77" s="1"/>
  <c r="B15" i="80"/>
  <c r="B38" i="77" s="1"/>
  <c r="E38" i="77" s="1"/>
  <c r="B14" i="80"/>
  <c r="B37" i="77" s="1"/>
  <c r="E37" i="77" s="1"/>
  <c r="W14" i="81" l="1"/>
  <c r="V14" i="81"/>
  <c r="X14" i="81" s="1"/>
  <c r="V20" i="81"/>
  <c r="X20" i="81" s="1"/>
  <c r="W20" i="81"/>
  <c r="F4" i="78"/>
  <c r="F6" i="78"/>
  <c r="F8" i="78"/>
  <c r="F10" i="78"/>
  <c r="F12" i="78"/>
  <c r="F14" i="78"/>
  <c r="F16" i="78"/>
  <c r="F18" i="78"/>
  <c r="F20" i="78"/>
  <c r="F22" i="78"/>
  <c r="F24" i="78"/>
  <c r="F26" i="78"/>
  <c r="F28" i="78"/>
  <c r="F30" i="78"/>
  <c r="F32" i="78"/>
  <c r="F34" i="78"/>
  <c r="F36" i="78"/>
  <c r="F38" i="78"/>
  <c r="F40" i="78"/>
  <c r="F42" i="78"/>
  <c r="G43" i="78"/>
  <c r="B43" i="78"/>
  <c r="C43" i="78" s="1"/>
  <c r="E42" i="78"/>
  <c r="B42" i="78" s="1"/>
  <c r="C42" i="78" s="1"/>
  <c r="D42" i="78"/>
  <c r="D43" i="78" s="1"/>
  <c r="A42" i="78"/>
  <c r="G41" i="78"/>
  <c r="B41" i="78"/>
  <c r="C41" i="78" s="1"/>
  <c r="E40" i="78"/>
  <c r="B40" i="78" s="1"/>
  <c r="C40" i="78" s="1"/>
  <c r="D40" i="78"/>
  <c r="D41" i="78" s="1"/>
  <c r="A40" i="78"/>
  <c r="G39" i="78"/>
  <c r="B39" i="78"/>
  <c r="C39" i="78" s="1"/>
  <c r="E38" i="78"/>
  <c r="B38" i="78" s="1"/>
  <c r="C38" i="78" s="1"/>
  <c r="D38" i="78"/>
  <c r="D39" i="78" s="1"/>
  <c r="A38" i="78"/>
  <c r="G37" i="78"/>
  <c r="B37" i="78"/>
  <c r="C37" i="78" s="1"/>
  <c r="E36" i="78"/>
  <c r="B36" i="78" s="1"/>
  <c r="C36" i="78" s="1"/>
  <c r="D36" i="78"/>
  <c r="D37" i="78" s="1"/>
  <c r="A36" i="78"/>
  <c r="G35" i="78"/>
  <c r="B35" i="78"/>
  <c r="C35" i="78" s="1"/>
  <c r="E34" i="78"/>
  <c r="B34" i="78" s="1"/>
  <c r="C34" i="78" s="1"/>
  <c r="D34" i="78"/>
  <c r="D35" i="78" s="1"/>
  <c r="A34" i="78"/>
  <c r="G33" i="78"/>
  <c r="B33" i="78"/>
  <c r="C33" i="78" s="1"/>
  <c r="E32" i="78"/>
  <c r="B32" i="78" s="1"/>
  <c r="C32" i="78" s="1"/>
  <c r="D32" i="78"/>
  <c r="D33" i="78" s="1"/>
  <c r="A32" i="78"/>
  <c r="G31" i="78"/>
  <c r="B31" i="78"/>
  <c r="C31" i="78" s="1"/>
  <c r="E30" i="78"/>
  <c r="B30" i="78" s="1"/>
  <c r="C30" i="78" s="1"/>
  <c r="D30" i="78"/>
  <c r="D31" i="78" s="1"/>
  <c r="A30" i="78"/>
  <c r="G29" i="78"/>
  <c r="B29" i="78"/>
  <c r="C29" i="78" s="1"/>
  <c r="E28" i="78"/>
  <c r="B28" i="78" s="1"/>
  <c r="C28" i="78" s="1"/>
  <c r="D28" i="78"/>
  <c r="D29" i="78" s="1"/>
  <c r="A28" i="78"/>
  <c r="G27" i="78"/>
  <c r="B27" i="78"/>
  <c r="C27" i="78" s="1"/>
  <c r="E26" i="78"/>
  <c r="B26" i="78" s="1"/>
  <c r="C26" i="78" s="1"/>
  <c r="D26" i="78"/>
  <c r="D27" i="78" s="1"/>
  <c r="A26" i="78"/>
  <c r="G25" i="78"/>
  <c r="B25" i="78"/>
  <c r="C25" i="78" s="1"/>
  <c r="E24" i="78"/>
  <c r="B24" i="78" s="1"/>
  <c r="C24" i="78" s="1"/>
  <c r="D24" i="78"/>
  <c r="D25" i="78" s="1"/>
  <c r="A24" i="78"/>
  <c r="G23" i="78"/>
  <c r="B23" i="78"/>
  <c r="C23" i="78" s="1"/>
  <c r="E22" i="78"/>
  <c r="B22" i="78" s="1"/>
  <c r="C22" i="78" s="1"/>
  <c r="D22" i="78"/>
  <c r="D23" i="78" s="1"/>
  <c r="A22" i="78"/>
  <c r="G21" i="78"/>
  <c r="B21" i="78"/>
  <c r="C21" i="78" s="1"/>
  <c r="E20" i="78"/>
  <c r="B20" i="78" s="1"/>
  <c r="C20" i="78" s="1"/>
  <c r="D20" i="78"/>
  <c r="D21" i="78" s="1"/>
  <c r="A20" i="78"/>
  <c r="G19" i="78"/>
  <c r="B19" i="78"/>
  <c r="C19" i="78" s="1"/>
  <c r="E18" i="78"/>
  <c r="B18" i="78" s="1"/>
  <c r="C18" i="78" s="1"/>
  <c r="D18" i="78"/>
  <c r="D19" i="78" s="1"/>
  <c r="A18" i="78"/>
  <c r="G17" i="78"/>
  <c r="B17" i="78"/>
  <c r="C17" i="78" s="1"/>
  <c r="E16" i="78"/>
  <c r="B16" i="78" s="1"/>
  <c r="C16" i="78" s="1"/>
  <c r="D16" i="78"/>
  <c r="D17" i="78" s="1"/>
  <c r="A16" i="78"/>
  <c r="G15" i="78"/>
  <c r="B15" i="78"/>
  <c r="C15" i="78" s="1"/>
  <c r="E14" i="78"/>
  <c r="B14" i="78" s="1"/>
  <c r="C14" i="78" s="1"/>
  <c r="D14" i="78"/>
  <c r="D15" i="78" s="1"/>
  <c r="A14" i="78"/>
  <c r="G13" i="78"/>
  <c r="B13" i="78"/>
  <c r="E12" i="78"/>
  <c r="B12" i="78" s="1"/>
  <c r="C12" i="78" s="1"/>
  <c r="D12" i="78"/>
  <c r="D13" i="78" s="1"/>
  <c r="A12" i="78"/>
  <c r="G11" i="78"/>
  <c r="B11" i="78"/>
  <c r="E10" i="78"/>
  <c r="B10" i="78" s="1"/>
  <c r="D10" i="78"/>
  <c r="D11" i="78" s="1"/>
  <c r="A10" i="78"/>
  <c r="G9" i="78"/>
  <c r="B9" i="78"/>
  <c r="C9" i="78" s="1"/>
  <c r="E8" i="78"/>
  <c r="B8" i="78" s="1"/>
  <c r="D8" i="78"/>
  <c r="D9" i="78" s="1"/>
  <c r="A8" i="78"/>
  <c r="G7" i="78"/>
  <c r="B7" i="78"/>
  <c r="E6" i="78"/>
  <c r="B6" i="78" s="1"/>
  <c r="D6" i="78"/>
  <c r="D7" i="78" s="1"/>
  <c r="A6" i="78"/>
  <c r="G5" i="78"/>
  <c r="B5" i="78"/>
  <c r="E4" i="78"/>
  <c r="B4" i="78" s="1"/>
  <c r="D4" i="78"/>
  <c r="D5" i="78" s="1"/>
  <c r="A4" i="78"/>
  <c r="G3" i="78"/>
  <c r="C3" i="78"/>
  <c r="F2" i="78"/>
  <c r="D2" i="78"/>
  <c r="D3" i="78" s="1"/>
  <c r="A2" i="78"/>
  <c r="C4" i="78" l="1"/>
  <c r="W28" i="81"/>
  <c r="X28" i="81"/>
  <c r="X29" i="81" s="1"/>
  <c r="V28" i="81"/>
  <c r="C5" i="78" l="1"/>
  <c r="C6" i="78" s="1"/>
  <c r="C8" i="78"/>
  <c r="C7" i="78" l="1"/>
  <c r="C10" i="78"/>
  <c r="C11" i="78"/>
  <c r="C13" i="78" l="1"/>
  <c r="K5" i="78" s="1"/>
  <c r="C28" i="74" s="1"/>
  <c r="M2" i="78"/>
  <c r="C6" i="74" s="1"/>
  <c r="L3" i="78"/>
  <c r="C13" i="74" s="1"/>
  <c r="J2" i="78"/>
  <c r="C3" i="74" s="1"/>
  <c r="K4" i="78"/>
  <c r="C20" i="74" s="1"/>
  <c r="K3" i="78"/>
  <c r="C12" i="74" s="1"/>
  <c r="J15" i="78"/>
  <c r="C107" i="74" s="1"/>
  <c r="M22" i="78"/>
  <c r="M8" i="78"/>
  <c r="C54" i="74" s="1"/>
  <c r="L15" i="78"/>
  <c r="C109" i="74" s="1"/>
  <c r="J12" i="78"/>
  <c r="C83" i="74" s="1"/>
  <c r="K20" i="78"/>
  <c r="K17" i="78"/>
  <c r="J22" i="78"/>
  <c r="J31" i="78"/>
  <c r="M43" i="78"/>
  <c r="J27" i="78"/>
  <c r="K39" i="78"/>
  <c r="K27" i="78"/>
  <c r="M10" i="78"/>
  <c r="C70" i="74" s="1"/>
  <c r="M16" i="78"/>
  <c r="C118" i="74" s="1"/>
  <c r="L41" i="78"/>
  <c r="J29" i="78"/>
  <c r="L21" i="78"/>
  <c r="L11" i="78"/>
  <c r="C77" i="74" s="1"/>
  <c r="J39" i="78"/>
  <c r="M21" i="78"/>
  <c r="K11" i="78"/>
  <c r="C76" i="74" s="1"/>
  <c r="M40" i="78"/>
  <c r="J7" i="78"/>
  <c r="C43" i="74" s="1"/>
  <c r="L13" i="78"/>
  <c r="C93" i="74" s="1"/>
  <c r="K13" i="78"/>
  <c r="C92" i="74" s="1"/>
  <c r="M27" i="78"/>
  <c r="K43" i="78"/>
  <c r="M36" i="78"/>
  <c r="J17" i="78"/>
  <c r="M41" i="78"/>
  <c r="K37" i="78"/>
  <c r="L28" i="78"/>
  <c r="L16" i="78"/>
  <c r="C117" i="74" s="1"/>
  <c r="J19" i="78"/>
  <c r="L42" i="78"/>
  <c r="J42" i="78"/>
  <c r="K22" i="78"/>
  <c r="M42" i="78"/>
  <c r="M37" i="78"/>
  <c r="J40" i="78"/>
  <c r="L31" i="78"/>
  <c r="M18" i="78"/>
  <c r="J20" i="78"/>
  <c r="K30" i="78"/>
  <c r="J25" i="78"/>
  <c r="M30" i="78"/>
  <c r="K28" i="78"/>
  <c r="L36" i="78"/>
  <c r="M24" i="78"/>
  <c r="K38" i="78"/>
  <c r="K24" i="78"/>
  <c r="J23" i="78"/>
  <c r="J35" i="78"/>
  <c r="M32" i="78"/>
  <c r="M23" i="78"/>
  <c r="M20" i="78"/>
  <c r="L34" i="78"/>
  <c r="J10" i="78"/>
  <c r="C67" i="74" s="1"/>
  <c r="K16" i="78"/>
  <c r="C116" i="74" s="1"/>
  <c r="M14" i="78"/>
  <c r="C102" i="74" s="1"/>
  <c r="L33" i="78"/>
  <c r="L32" i="78"/>
  <c r="M11" i="78"/>
  <c r="C78" i="74" s="1"/>
  <c r="M33" i="78"/>
  <c r="K23" i="78"/>
  <c r="L39" i="78"/>
  <c r="J37" i="78"/>
  <c r="J30" i="78"/>
  <c r="M35" i="78"/>
  <c r="J34" i="78"/>
  <c r="L38" i="78"/>
  <c r="M6" i="78"/>
  <c r="C38" i="74" s="1"/>
  <c r="L43" i="78"/>
  <c r="M17" i="78"/>
  <c r="M15" i="78"/>
  <c r="C110" i="74" s="1"/>
  <c r="L10" i="78"/>
  <c r="C69" i="74" s="1"/>
  <c r="J24" i="78"/>
  <c r="L8" i="78"/>
  <c r="C53" i="74" s="1"/>
  <c r="K32" i="78"/>
  <c r="K6" i="78"/>
  <c r="C36" i="74" s="1"/>
  <c r="K19" i="78"/>
  <c r="K26" i="78"/>
  <c r="L19" i="78"/>
  <c r="K7" i="78"/>
  <c r="C44" i="74" s="1"/>
  <c r="L9" i="78"/>
  <c r="C61" i="74" s="1"/>
  <c r="K10" i="78"/>
  <c r="C68" i="74" s="1"/>
  <c r="K29" i="78"/>
  <c r="K21" i="78"/>
  <c r="K42" i="78"/>
  <c r="J6" i="78"/>
  <c r="C35" i="74" s="1"/>
  <c r="K41" i="78"/>
  <c r="L29" i="78"/>
  <c r="K14" i="78"/>
  <c r="C100" i="74" s="1"/>
  <c r="J28" i="78"/>
  <c r="K18" i="78"/>
  <c r="K12" i="78"/>
  <c r="C84" i="74" s="1"/>
  <c r="L25" i="78"/>
  <c r="J14" i="78"/>
  <c r="C99" i="74" s="1"/>
  <c r="M13" i="78"/>
  <c r="C94" i="74" s="1"/>
  <c r="J32" i="78"/>
  <c r="K8" i="78"/>
  <c r="C52" i="74" s="1"/>
  <c r="M26" i="78"/>
  <c r="L20" i="78"/>
  <c r="M25" i="78"/>
  <c r="K15" i="78"/>
  <c r="C108" i="74" s="1"/>
  <c r="M12" i="78"/>
  <c r="C86" i="74" s="1"/>
  <c r="J13" i="78"/>
  <c r="C91" i="74" s="1"/>
  <c r="L12" i="78"/>
  <c r="C85" i="74" s="1"/>
  <c r="M34" i="78"/>
  <c r="M28" i="78"/>
  <c r="K31" i="78"/>
  <c r="L18" i="78"/>
  <c r="L35" i="78"/>
  <c r="M9" i="78"/>
  <c r="C62" i="74" s="1"/>
  <c r="J41" i="78"/>
  <c r="K35" i="78"/>
  <c r="L40" i="78"/>
  <c r="M31" i="78"/>
  <c r="L30" i="78"/>
  <c r="K34" i="78"/>
  <c r="J21" i="78"/>
  <c r="L14" i="78"/>
  <c r="C101" i="74" s="1"/>
  <c r="L26" i="78"/>
  <c r="J26" i="78"/>
  <c r="M19" i="78"/>
  <c r="M7" i="78"/>
  <c r="C46" i="74" s="1"/>
  <c r="K33" i="78"/>
  <c r="J16" i="78"/>
  <c r="C115" i="74" s="1"/>
  <c r="L24" i="78"/>
  <c r="J18" i="78"/>
  <c r="J43" i="78"/>
  <c r="J11" i="78"/>
  <c r="C75" i="74" s="1"/>
  <c r="K40" i="78" l="1"/>
  <c r="L23" i="78"/>
  <c r="L27" i="78"/>
  <c r="L6" i="78"/>
  <c r="C37" i="74" s="1"/>
  <c r="L17" i="78"/>
  <c r="K9" i="78"/>
  <c r="C60" i="74" s="1"/>
  <c r="J9" i="78"/>
  <c r="C59" i="74" s="1"/>
  <c r="J4" i="78"/>
  <c r="C19" i="74" s="1"/>
  <c r="M38" i="78"/>
  <c r="M39" i="78"/>
  <c r="J38" i="78"/>
  <c r="L37" i="78"/>
  <c r="L7" i="78"/>
  <c r="C45" i="74" s="1"/>
  <c r="L22" i="78"/>
  <c r="M4" i="78"/>
  <c r="C22" i="74" s="1"/>
  <c r="L4" i="78"/>
  <c r="C21" i="74" s="1"/>
  <c r="J5" i="78"/>
  <c r="C27" i="74" s="1"/>
  <c r="M3" i="78"/>
  <c r="C14" i="74" s="1"/>
  <c r="L2" i="78"/>
  <c r="C5" i="74" s="1"/>
  <c r="J8" i="78"/>
  <c r="C51" i="74" s="1"/>
  <c r="J33" i="78"/>
  <c r="J36" i="78"/>
  <c r="K25" i="78"/>
  <c r="M29" i="78"/>
  <c r="L5" i="78"/>
  <c r="C29" i="74" s="1"/>
  <c r="M5" i="78"/>
  <c r="C30" i="74" s="1"/>
  <c r="J3" i="78"/>
  <c r="C11" i="74" s="1"/>
  <c r="K2" i="78"/>
  <c r="C4" i="74" s="1"/>
</calcChain>
</file>

<file path=xl/sharedStrings.xml><?xml version="1.0" encoding="utf-8"?>
<sst xmlns="http://schemas.openxmlformats.org/spreadsheetml/2006/main" count="2343" uniqueCount="573">
  <si>
    <t>社名</t>
    <rPh sb="0" eb="2">
      <t>シャメイ</t>
    </rPh>
    <phoneticPr fontId="4"/>
  </si>
  <si>
    <t>会社名</t>
    <rPh sb="0" eb="3">
      <t>カイシャメイ</t>
    </rPh>
    <phoneticPr fontId="6"/>
  </si>
  <si>
    <t>代表者役職</t>
    <rPh sb="0" eb="3">
      <t>ダイヒョウシャ</t>
    </rPh>
    <rPh sb="3" eb="5">
      <t>ヤクショク</t>
    </rPh>
    <phoneticPr fontId="6"/>
  </si>
  <si>
    <t>代表者氏名</t>
    <rPh sb="0" eb="3">
      <t>ダイヒョウシャ</t>
    </rPh>
    <rPh sb="3" eb="5">
      <t>シメイ</t>
    </rPh>
    <phoneticPr fontId="6"/>
  </si>
  <si>
    <t>No</t>
    <phoneticPr fontId="6"/>
  </si>
  <si>
    <t>住所（登記）</t>
    <rPh sb="0" eb="2">
      <t>ジュウショ</t>
    </rPh>
    <rPh sb="3" eb="5">
      <t>トウキ</t>
    </rPh>
    <phoneticPr fontId="6"/>
  </si>
  <si>
    <t>体制図</t>
    <rPh sb="0" eb="2">
      <t>タイセイ</t>
    </rPh>
    <rPh sb="2" eb="3">
      <t>ズ</t>
    </rPh>
    <phoneticPr fontId="6"/>
  </si>
  <si>
    <t>■事業実施体制</t>
    <rPh sb="1" eb="3">
      <t>ジギョウ</t>
    </rPh>
    <rPh sb="3" eb="5">
      <t>ジッシ</t>
    </rPh>
    <rPh sb="5" eb="7">
      <t>タイセイ</t>
    </rPh>
    <phoneticPr fontId="6"/>
  </si>
  <si>
    <t>■事業計画</t>
    <rPh sb="1" eb="3">
      <t>ジギョウ</t>
    </rPh>
    <rPh sb="3" eb="5">
      <t>ケイカク</t>
    </rPh>
    <phoneticPr fontId="6"/>
  </si>
  <si>
    <t>■プライバシー確保に向けた事業者間連携・工夫</t>
    <rPh sb="13" eb="16">
      <t>ジギョウシャ</t>
    </rPh>
    <rPh sb="16" eb="17">
      <t>カン</t>
    </rPh>
    <rPh sb="17" eb="19">
      <t>レンケイ</t>
    </rPh>
    <phoneticPr fontId="6"/>
  </si>
  <si>
    <t>実施する事業者間連携・工夫</t>
    <rPh sb="0" eb="2">
      <t>ジッシ</t>
    </rPh>
    <rPh sb="4" eb="7">
      <t>ジギョウシャ</t>
    </rPh>
    <rPh sb="7" eb="8">
      <t>カン</t>
    </rPh>
    <rPh sb="8" eb="10">
      <t>レンケイ</t>
    </rPh>
    <rPh sb="11" eb="13">
      <t>クフウ</t>
    </rPh>
    <phoneticPr fontId="6"/>
  </si>
  <si>
    <t>上記の効果分析方法</t>
    <rPh sb="0" eb="2">
      <t>ジョウキ</t>
    </rPh>
    <rPh sb="3" eb="5">
      <t>コウカ</t>
    </rPh>
    <rPh sb="5" eb="7">
      <t>ブンセキ</t>
    </rPh>
    <rPh sb="7" eb="9">
      <t>ホウホウ</t>
    </rPh>
    <phoneticPr fontId="6"/>
  </si>
  <si>
    <t>■使い易いUIの実現に向けた事業者間連携・工夫</t>
    <rPh sb="1" eb="2">
      <t>ツカ</t>
    </rPh>
    <rPh sb="3" eb="4">
      <t>ヤス</t>
    </rPh>
    <rPh sb="8" eb="10">
      <t>ジツゲン</t>
    </rPh>
    <rPh sb="14" eb="17">
      <t>ジギョウシャ</t>
    </rPh>
    <rPh sb="17" eb="18">
      <t>カン</t>
    </rPh>
    <rPh sb="18" eb="20">
      <t>レンケイ</t>
    </rPh>
    <phoneticPr fontId="6"/>
  </si>
  <si>
    <t>備考</t>
    <rPh sb="0" eb="2">
      <t>ビコウ</t>
    </rPh>
    <phoneticPr fontId="6"/>
  </si>
  <si>
    <t>サービス名称</t>
    <rPh sb="4" eb="6">
      <t>メイショウ</t>
    </rPh>
    <phoneticPr fontId="6"/>
  </si>
  <si>
    <t>基本情報</t>
    <rPh sb="0" eb="2">
      <t>キホン</t>
    </rPh>
    <rPh sb="2" eb="4">
      <t>ジョウホウ</t>
    </rPh>
    <phoneticPr fontId="6"/>
  </si>
  <si>
    <t>件数</t>
    <rPh sb="0" eb="2">
      <t>ケンスウ</t>
    </rPh>
    <phoneticPr fontId="6"/>
  </si>
  <si>
    <t>金額</t>
    <rPh sb="0" eb="2">
      <t>キンガク</t>
    </rPh>
    <phoneticPr fontId="6"/>
  </si>
  <si>
    <t>③事業計画書</t>
    <rPh sb="1" eb="3">
      <t>ジギョウ</t>
    </rPh>
    <rPh sb="3" eb="6">
      <t>ケイカクショ</t>
    </rPh>
    <phoneticPr fontId="6"/>
  </si>
  <si>
    <t>部署</t>
    <rPh sb="0" eb="2">
      <t>ブショ</t>
    </rPh>
    <phoneticPr fontId="6"/>
  </si>
  <si>
    <t>役職</t>
    <rPh sb="0" eb="2">
      <t>ヤクショク</t>
    </rPh>
    <phoneticPr fontId="6"/>
  </si>
  <si>
    <t>氏名</t>
    <rPh sb="0" eb="2">
      <t>シメイ</t>
    </rPh>
    <phoneticPr fontId="6"/>
  </si>
  <si>
    <t>電話番号</t>
    <rPh sb="0" eb="2">
      <t>デンワ</t>
    </rPh>
    <rPh sb="2" eb="4">
      <t>バンゴウ</t>
    </rPh>
    <phoneticPr fontId="6"/>
  </si>
  <si>
    <t>メールアドレス</t>
    <phoneticPr fontId="6"/>
  </si>
  <si>
    <t>機器名称</t>
    <rPh sb="0" eb="2">
      <t>キキ</t>
    </rPh>
    <rPh sb="2" eb="4">
      <t>メイショウ</t>
    </rPh>
    <phoneticPr fontId="6"/>
  </si>
  <si>
    <t>型番</t>
    <rPh sb="0" eb="2">
      <t>カタバン</t>
    </rPh>
    <phoneticPr fontId="6"/>
  </si>
  <si>
    <t>機能</t>
    <rPh sb="0" eb="2">
      <t>キノウ</t>
    </rPh>
    <phoneticPr fontId="6"/>
  </si>
  <si>
    <t>⑥インセンティブ登録申請書</t>
    <rPh sb="8" eb="10">
      <t>トウロク</t>
    </rPh>
    <rPh sb="10" eb="13">
      <t>シンセイショ</t>
    </rPh>
    <phoneticPr fontId="6"/>
  </si>
  <si>
    <t>対象サービス</t>
    <rPh sb="0" eb="2">
      <t>タイショウ</t>
    </rPh>
    <phoneticPr fontId="6"/>
  </si>
  <si>
    <t>インセンティブ分類</t>
    <rPh sb="7" eb="9">
      <t>ブンルイ</t>
    </rPh>
    <phoneticPr fontId="6"/>
  </si>
  <si>
    <t>消費者への提供方法</t>
    <rPh sb="0" eb="3">
      <t>ショウヒシャ</t>
    </rPh>
    <rPh sb="5" eb="7">
      <t>テイキョウ</t>
    </rPh>
    <rPh sb="7" eb="9">
      <t>ホウホウ</t>
    </rPh>
    <phoneticPr fontId="6"/>
  </si>
  <si>
    <t>同一人物・同一サービスへのインセンティブ提供がないことの確認方法</t>
    <rPh sb="0" eb="2">
      <t>ドウイツ</t>
    </rPh>
    <rPh sb="2" eb="4">
      <t>ジンブツ</t>
    </rPh>
    <rPh sb="5" eb="7">
      <t>ドウイツ</t>
    </rPh>
    <rPh sb="20" eb="22">
      <t>テイキョウ</t>
    </rPh>
    <rPh sb="28" eb="30">
      <t>カクニン</t>
    </rPh>
    <rPh sb="30" eb="32">
      <t>ホウホウ</t>
    </rPh>
    <phoneticPr fontId="6"/>
  </si>
  <si>
    <t>景品表示法への対応</t>
    <rPh sb="0" eb="2">
      <t>ケイヒン</t>
    </rPh>
    <rPh sb="2" eb="5">
      <t>ヒョウジホウ</t>
    </rPh>
    <rPh sb="7" eb="9">
      <t>タイオウ</t>
    </rPh>
    <phoneticPr fontId="6"/>
  </si>
  <si>
    <t>合計</t>
    <rPh sb="0" eb="2">
      <t>ゴウケイ</t>
    </rPh>
    <phoneticPr fontId="6"/>
  </si>
  <si>
    <t>⑦支出計画書</t>
    <rPh sb="1" eb="3">
      <t>シシュツ</t>
    </rPh>
    <rPh sb="3" eb="6">
      <t>ケイカクショ</t>
    </rPh>
    <phoneticPr fontId="6"/>
  </si>
  <si>
    <t>印</t>
    <rPh sb="0" eb="1">
      <t>イン</t>
    </rPh>
    <phoneticPr fontId="6"/>
  </si>
  <si>
    <t>社名</t>
    <rPh sb="0" eb="2">
      <t>シャメイ</t>
    </rPh>
    <phoneticPr fontId="6"/>
  </si>
  <si>
    <t>（別添２）</t>
    <rPh sb="1" eb="3">
      <t>ベッテン</t>
    </rPh>
    <phoneticPr fontId="6"/>
  </si>
  <si>
    <t>記</t>
    <rPh sb="0" eb="1">
      <t>キ</t>
    </rPh>
    <phoneticPr fontId="6"/>
  </si>
  <si>
    <t>以上</t>
    <rPh sb="0" eb="2">
      <t>イジョウ</t>
    </rPh>
    <phoneticPr fontId="6"/>
  </si>
  <si>
    <t>現時点での対応状況</t>
    <rPh sb="0" eb="3">
      <t>ゲンジテン</t>
    </rPh>
    <rPh sb="5" eb="7">
      <t>タイオウ</t>
    </rPh>
    <rPh sb="7" eb="9">
      <t>ジョウキョウ</t>
    </rPh>
    <phoneticPr fontId="6"/>
  </si>
  <si>
    <t>機器
メーカー</t>
    <rPh sb="0" eb="2">
      <t>キキ</t>
    </rPh>
    <phoneticPr fontId="6"/>
  </si>
  <si>
    <t>サービス
事業者</t>
    <rPh sb="5" eb="8">
      <t>ジギョウシャ</t>
    </rPh>
    <phoneticPr fontId="6"/>
  </si>
  <si>
    <t>その他
（役割を記載）</t>
    <rPh sb="2" eb="3">
      <t>ホカ</t>
    </rPh>
    <rPh sb="5" eb="7">
      <t>ヤクワリ</t>
    </rPh>
    <rPh sb="8" eb="10">
      <t>キサイ</t>
    </rPh>
    <phoneticPr fontId="6"/>
  </si>
  <si>
    <t>（未取得の場合）
申請（予定）日</t>
    <rPh sb="1" eb="2">
      <t>ミ</t>
    </rPh>
    <rPh sb="2" eb="4">
      <t>シュトク</t>
    </rPh>
    <rPh sb="5" eb="7">
      <t>バアイ</t>
    </rPh>
    <rPh sb="9" eb="11">
      <t>シンセイ</t>
    </rPh>
    <rPh sb="12" eb="14">
      <t>ヨテイ</t>
    </rPh>
    <rPh sb="15" eb="16">
      <t>ヒ</t>
    </rPh>
    <phoneticPr fontId="6"/>
  </si>
  <si>
    <t>情報セキュリティ
マネジメント認証</t>
    <rPh sb="0" eb="2">
      <t>ジョウホウ</t>
    </rPh>
    <rPh sb="15" eb="17">
      <t>ニンショウ</t>
    </rPh>
    <phoneticPr fontId="6"/>
  </si>
  <si>
    <t>情報セキュリティ体制</t>
    <rPh sb="0" eb="2">
      <t>ジョウホウ</t>
    </rPh>
    <rPh sb="8" eb="10">
      <t>タイセイ</t>
    </rPh>
    <phoneticPr fontId="6"/>
  </si>
  <si>
    <t>事業者の役割（該当するもの全てを選択）</t>
    <rPh sb="0" eb="3">
      <t>ジギョウシャ</t>
    </rPh>
    <rPh sb="4" eb="6">
      <t>ヤクワリ</t>
    </rPh>
    <rPh sb="7" eb="9">
      <t>ガイトウ</t>
    </rPh>
    <rPh sb="13" eb="14">
      <t>スベ</t>
    </rPh>
    <rPh sb="16" eb="18">
      <t>センタク</t>
    </rPh>
    <phoneticPr fontId="6"/>
  </si>
  <si>
    <t>●</t>
    <phoneticPr fontId="6"/>
  </si>
  <si>
    <t>情セキュ</t>
    <rPh sb="0" eb="1">
      <t>ジョウ</t>
    </rPh>
    <phoneticPr fontId="14"/>
  </si>
  <si>
    <t>個人情報</t>
    <rPh sb="0" eb="2">
      <t>コジン</t>
    </rPh>
    <rPh sb="2" eb="4">
      <t>ジョウホウ</t>
    </rPh>
    <phoneticPr fontId="14"/>
  </si>
  <si>
    <t>例）</t>
    <rPh sb="0" eb="1">
      <t>レイ</t>
    </rPh>
    <phoneticPr fontId="6"/>
  </si>
  <si>
    <t>幹事会社が、コンソーシアムに参画する各社への管理に関する計画を記載すること。
上記管理に関する具体的なMOU、協定書等の締結がある場合はその旨も記載すること。</t>
    <rPh sb="0" eb="2">
      <t>カンジ</t>
    </rPh>
    <rPh sb="2" eb="4">
      <t>ガイシャ</t>
    </rPh>
    <rPh sb="14" eb="16">
      <t>サンカク</t>
    </rPh>
    <rPh sb="18" eb="20">
      <t>カクシャ</t>
    </rPh>
    <rPh sb="22" eb="24">
      <t>カンリ</t>
    </rPh>
    <rPh sb="25" eb="26">
      <t>カン</t>
    </rPh>
    <rPh sb="28" eb="30">
      <t>ケイカク</t>
    </rPh>
    <rPh sb="31" eb="33">
      <t>キサイ</t>
    </rPh>
    <rPh sb="40" eb="42">
      <t>ジョウキ</t>
    </rPh>
    <rPh sb="42" eb="44">
      <t>カンリ</t>
    </rPh>
    <rPh sb="45" eb="46">
      <t>カン</t>
    </rPh>
    <rPh sb="48" eb="51">
      <t>グタイテキ</t>
    </rPh>
    <rPh sb="56" eb="59">
      <t>キョウテイショ</t>
    </rPh>
    <rPh sb="59" eb="60">
      <t>トウ</t>
    </rPh>
    <rPh sb="61" eb="63">
      <t>テイケツ</t>
    </rPh>
    <rPh sb="66" eb="68">
      <t>バアイ</t>
    </rPh>
    <rPh sb="71" eb="72">
      <t>ムネ</t>
    </rPh>
    <rPh sb="73" eb="75">
      <t>キサイ</t>
    </rPh>
    <phoneticPr fontId="6"/>
  </si>
  <si>
    <t>上記の実施内容について効果分析について、本事業期間に実施する内容を記載すること。</t>
    <rPh sb="0" eb="2">
      <t>ジョウキ</t>
    </rPh>
    <rPh sb="3" eb="5">
      <t>ジッシ</t>
    </rPh>
    <rPh sb="5" eb="7">
      <t>ナイヨウ</t>
    </rPh>
    <rPh sb="11" eb="13">
      <t>コウカ</t>
    </rPh>
    <rPh sb="13" eb="15">
      <t>ブンセキ</t>
    </rPh>
    <phoneticPr fontId="6"/>
  </si>
  <si>
    <t>備考</t>
    <rPh sb="0" eb="2">
      <t>ビコウ</t>
    </rPh>
    <phoneticPr fontId="6"/>
  </si>
  <si>
    <t>④機器登録申請書</t>
    <rPh sb="1" eb="3">
      <t>キキ</t>
    </rPh>
    <rPh sb="3" eb="5">
      <t>トウロク</t>
    </rPh>
    <rPh sb="5" eb="8">
      <t>シンセイショ</t>
    </rPh>
    <phoneticPr fontId="6"/>
  </si>
  <si>
    <t>⑤サービス登録申請書</t>
    <rPh sb="5" eb="7">
      <t>トウロク</t>
    </rPh>
    <rPh sb="7" eb="10">
      <t>シンセイショ</t>
    </rPh>
    <phoneticPr fontId="6"/>
  </si>
  <si>
    <t>収集する生活データ（概要）</t>
    <rPh sb="0" eb="2">
      <t>シュウシュウ</t>
    </rPh>
    <rPh sb="4" eb="6">
      <t>セイカツ</t>
    </rPh>
    <rPh sb="10" eb="12">
      <t>ガイヨウ</t>
    </rPh>
    <phoneticPr fontId="6"/>
  </si>
  <si>
    <t>上記一覧からの転記につき入力不要</t>
    <rPh sb="0" eb="2">
      <t>ジョウキ</t>
    </rPh>
    <rPh sb="2" eb="4">
      <t>イチラン</t>
    </rPh>
    <rPh sb="7" eb="9">
      <t>テンキ</t>
    </rPh>
    <rPh sb="12" eb="14">
      <t>ニュウリョク</t>
    </rPh>
    <rPh sb="14" eb="16">
      <t>フヨウ</t>
    </rPh>
    <phoneticPr fontId="6"/>
  </si>
  <si>
    <t>転記</t>
    <rPh sb="0" eb="2">
      <t>テンキ</t>
    </rPh>
    <phoneticPr fontId="6"/>
  </si>
  <si>
    <t>用いる生活データ（概要）</t>
    <rPh sb="0" eb="1">
      <t>モチ</t>
    </rPh>
    <rPh sb="3" eb="5">
      <t>セイカツ</t>
    </rPh>
    <rPh sb="9" eb="11">
      <t>ガイヨウ</t>
    </rPh>
    <phoneticPr fontId="6"/>
  </si>
  <si>
    <t>インセンティブ</t>
    <phoneticPr fontId="14"/>
  </si>
  <si>
    <t>自社製品・サービス値引</t>
    <rPh sb="2" eb="4">
      <t>セイヒン</t>
    </rPh>
    <phoneticPr fontId="14"/>
  </si>
  <si>
    <t>他社値製品・サービス値引</t>
    <phoneticPr fontId="14"/>
  </si>
  <si>
    <t>他社ポイント提供</t>
    <rPh sb="6" eb="8">
      <t>テイキョウ</t>
    </rPh>
    <phoneticPr fontId="14"/>
  </si>
  <si>
    <t>その他</t>
    <rPh sb="2" eb="3">
      <t>ホカ</t>
    </rPh>
    <phoneticPr fontId="14"/>
  </si>
  <si>
    <t>提供方法</t>
    <rPh sb="0" eb="2">
      <t>テイキョウ</t>
    </rPh>
    <rPh sb="2" eb="4">
      <t>ホウホウ</t>
    </rPh>
    <phoneticPr fontId="14"/>
  </si>
  <si>
    <t>「景品類」への該当</t>
    <rPh sb="1" eb="3">
      <t>ケイヒン</t>
    </rPh>
    <rPh sb="3" eb="4">
      <t>タグイ</t>
    </rPh>
    <rPh sb="7" eb="9">
      <t>ガイトウ</t>
    </rPh>
    <phoneticPr fontId="6"/>
  </si>
  <si>
    <t>事業責任者　役職氏名</t>
    <rPh sb="0" eb="2">
      <t>ジギョウ</t>
    </rPh>
    <rPh sb="2" eb="5">
      <t>セキニンシャ</t>
    </rPh>
    <rPh sb="6" eb="8">
      <t>ヤクショク</t>
    </rPh>
    <rPh sb="8" eb="10">
      <t>シメイ</t>
    </rPh>
    <phoneticPr fontId="6"/>
  </si>
  <si>
    <t>取得しようとする認証等</t>
    <rPh sb="0" eb="2">
      <t>シュトク</t>
    </rPh>
    <rPh sb="8" eb="10">
      <t>ニンショウ</t>
    </rPh>
    <rPh sb="10" eb="11">
      <t>トウ</t>
    </rPh>
    <phoneticPr fontId="6"/>
  </si>
  <si>
    <t>事業者名</t>
    <rPh sb="0" eb="3">
      <t>ジギョウシャ</t>
    </rPh>
    <rPh sb="3" eb="4">
      <t>メイ</t>
    </rPh>
    <phoneticPr fontId="6"/>
  </si>
  <si>
    <t>取得認証</t>
    <rPh sb="0" eb="2">
      <t>シュトク</t>
    </rPh>
    <rPh sb="2" eb="4">
      <t>ニンショウ</t>
    </rPh>
    <phoneticPr fontId="14"/>
  </si>
  <si>
    <t>申請（予定）時期</t>
    <rPh sb="0" eb="2">
      <t>シンセイ</t>
    </rPh>
    <rPh sb="3" eb="5">
      <t>ヨテイ</t>
    </rPh>
    <rPh sb="6" eb="8">
      <t>ジキ</t>
    </rPh>
    <phoneticPr fontId="6"/>
  </si>
  <si>
    <t>認証等の取得対象範囲</t>
    <rPh sb="0" eb="2">
      <t>ニンショウ</t>
    </rPh>
    <rPh sb="2" eb="3">
      <t>トウ</t>
    </rPh>
    <rPh sb="4" eb="6">
      <t>シュトク</t>
    </rPh>
    <rPh sb="6" eb="8">
      <t>タイショウ</t>
    </rPh>
    <rPh sb="8" eb="10">
      <t>ハンイ</t>
    </rPh>
    <phoneticPr fontId="6"/>
  </si>
  <si>
    <t>申請に向けた課題等</t>
    <rPh sb="0" eb="2">
      <t>シンセイ</t>
    </rPh>
    <rPh sb="3" eb="4">
      <t>ム</t>
    </rPh>
    <rPh sb="6" eb="8">
      <t>カダイ</t>
    </rPh>
    <rPh sb="8" eb="9">
      <t>トウ</t>
    </rPh>
    <phoneticPr fontId="6"/>
  </si>
  <si>
    <t>申請までのスケジュール</t>
    <rPh sb="0" eb="2">
      <t>シンセイ</t>
    </rPh>
    <phoneticPr fontId="6"/>
  </si>
  <si>
    <t>提供するインセンティブ</t>
    <rPh sb="0" eb="2">
      <t>テイキョウ</t>
    </rPh>
    <phoneticPr fontId="6"/>
  </si>
  <si>
    <t>景品表示法上の「景品類」に該当するかどうか。</t>
    <rPh sb="13" eb="15">
      <t>ガイトウ</t>
    </rPh>
    <phoneticPr fontId="6"/>
  </si>
  <si>
    <t>【景品類に該当する場合】
制限に抵触しない認識・根拠
【景品類に該当しない場合】
景品類に該当しない認識・根拠</t>
    <rPh sb="1" eb="4">
      <t>ケイヒンルイ</t>
    </rPh>
    <rPh sb="5" eb="7">
      <t>ガイトウ</t>
    </rPh>
    <rPh sb="9" eb="11">
      <t>バアイ</t>
    </rPh>
    <rPh sb="13" eb="15">
      <t>セイゲン</t>
    </rPh>
    <rPh sb="16" eb="18">
      <t>テイショク</t>
    </rPh>
    <rPh sb="21" eb="23">
      <t>ニンシキ</t>
    </rPh>
    <rPh sb="24" eb="26">
      <t>コンキョ</t>
    </rPh>
    <rPh sb="29" eb="32">
      <t>ケイヒンルイ</t>
    </rPh>
    <rPh sb="33" eb="35">
      <t>ガイトウ</t>
    </rPh>
    <rPh sb="38" eb="40">
      <t>バアイ</t>
    </rPh>
    <rPh sb="42" eb="45">
      <t>ケイヒンルイ</t>
    </rPh>
    <rPh sb="46" eb="48">
      <t>ガイトウ</t>
    </rPh>
    <rPh sb="51" eb="53">
      <t>ニンシキ</t>
    </rPh>
    <rPh sb="54" eb="56">
      <t>コンキョ</t>
    </rPh>
    <phoneticPr fontId="6"/>
  </si>
  <si>
    <t>✕✕✕株式会社</t>
    <rPh sb="3" eb="7">
      <t>カブシキガイシャ</t>
    </rPh>
    <phoneticPr fontId="6"/>
  </si>
  <si>
    <t>●</t>
  </si>
  <si>
    <t>ソフトウェア開発・設計・保守</t>
    <rPh sb="6" eb="8">
      <t>カイハツ</t>
    </rPh>
    <rPh sb="9" eb="11">
      <t>セッケイ</t>
    </rPh>
    <rPh sb="12" eb="14">
      <t>ホシュ</t>
    </rPh>
    <phoneticPr fontId="6"/>
  </si>
  <si>
    <t>共同　太郎</t>
    <rPh sb="0" eb="2">
      <t>キョウドウ</t>
    </rPh>
    <rPh sb="3" eb="5">
      <t>タロウ</t>
    </rPh>
    <phoneticPr fontId="6"/>
  </si>
  <si>
    <t>✕✕本部長</t>
    <rPh sb="2" eb="5">
      <t>ホンブチョウ</t>
    </rPh>
    <phoneticPr fontId="6"/>
  </si>
  <si>
    <t>✕✕本部</t>
    <rPh sb="2" eb="4">
      <t>ホンブ</t>
    </rPh>
    <phoneticPr fontId="6"/>
  </si>
  <si>
    <t>プライバシーを確保する（または確保していることを十分に伝える）ための事業者間連携や工夫について、本事業期間に実施する内容を記載すること。</t>
    <rPh sb="7" eb="9">
      <t>カクホ</t>
    </rPh>
    <rPh sb="15" eb="17">
      <t>カクホ</t>
    </rPh>
    <rPh sb="24" eb="26">
      <t>ジュウブン</t>
    </rPh>
    <rPh sb="27" eb="28">
      <t>ツタ</t>
    </rPh>
    <rPh sb="34" eb="37">
      <t>ジギョウシャ</t>
    </rPh>
    <rPh sb="37" eb="38">
      <t>アイダ</t>
    </rPh>
    <rPh sb="38" eb="40">
      <t>レンケイ</t>
    </rPh>
    <rPh sb="41" eb="43">
      <t>クフウ</t>
    </rPh>
    <rPh sb="48" eb="49">
      <t>ホン</t>
    </rPh>
    <rPh sb="49" eb="51">
      <t>ジギョウ</t>
    </rPh>
    <rPh sb="51" eb="53">
      <t>キカン</t>
    </rPh>
    <rPh sb="54" eb="56">
      <t>ジッシ</t>
    </rPh>
    <rPh sb="58" eb="60">
      <t>ナイヨウ</t>
    </rPh>
    <rPh sb="61" eb="63">
      <t>キサイ</t>
    </rPh>
    <phoneticPr fontId="6"/>
  </si>
  <si>
    <t>●●事業部</t>
    <rPh sb="2" eb="4">
      <t>ジギョウ</t>
    </rPh>
    <rPh sb="4" eb="5">
      <t>ブ</t>
    </rPh>
    <phoneticPr fontId="6"/>
  </si>
  <si>
    <t>（未取得の場合）
申請（予定）時期</t>
    <rPh sb="1" eb="2">
      <t>ミ</t>
    </rPh>
    <rPh sb="2" eb="4">
      <t>シュトク</t>
    </rPh>
    <rPh sb="5" eb="7">
      <t>バアイ</t>
    </rPh>
    <rPh sb="9" eb="11">
      <t>シンセイ</t>
    </rPh>
    <rPh sb="12" eb="14">
      <t>ヨテイ</t>
    </rPh>
    <rPh sb="15" eb="17">
      <t>ジキ</t>
    </rPh>
    <phoneticPr fontId="6"/>
  </si>
  <si>
    <t>機能イメージ
（画像、データ収集フロー等）</t>
    <rPh sb="0" eb="2">
      <t>キノウ</t>
    </rPh>
    <rPh sb="8" eb="10">
      <t>ガゾウ</t>
    </rPh>
    <rPh sb="14" eb="16">
      <t>シュウシュウ</t>
    </rPh>
    <rPh sb="19" eb="20">
      <t>トウ</t>
    </rPh>
    <phoneticPr fontId="6"/>
  </si>
  <si>
    <t>●</t>
    <phoneticPr fontId="14"/>
  </si>
  <si>
    <t>●</t>
    <phoneticPr fontId="14"/>
  </si>
  <si>
    <t>No.</t>
    <phoneticPr fontId="14"/>
  </si>
  <si>
    <t>（別添１）</t>
    <rPh sb="1" eb="3">
      <t>ベッテン</t>
    </rPh>
    <phoneticPr fontId="4"/>
  </si>
  <si>
    <t>第１条（目的）</t>
    <phoneticPr fontId="4"/>
  </si>
  <si>
    <t>第２条（審査対象）</t>
    <phoneticPr fontId="4"/>
  </si>
  <si>
    <t>本メンバーは、申請内容が本コンソーシアムの単位で審査を受け、採否が決定されることを同意する。</t>
    <phoneticPr fontId="4"/>
  </si>
  <si>
    <t>第３条（成立・解散）</t>
    <phoneticPr fontId="4"/>
  </si>
  <si>
    <t>本コンソーシアムは、上記申請日に成立し、事業完了日または本申請が不採択となった時に解散するものとする。</t>
    <rPh sb="10" eb="12">
      <t>ジョウキ</t>
    </rPh>
    <phoneticPr fontId="4"/>
  </si>
  <si>
    <t>第４条（情報提供）</t>
    <phoneticPr fontId="4"/>
  </si>
  <si>
    <t>本メンバーは、必要に応じて本件事業の遂行に必要な情報を他の本メンバーに提供する。</t>
    <phoneticPr fontId="4"/>
  </si>
  <si>
    <t>第５条（報告会）</t>
    <phoneticPr fontId="4"/>
  </si>
  <si>
    <t>２．契約締結義務</t>
    <rPh sb="2" eb="4">
      <t>ケイヤク</t>
    </rPh>
    <rPh sb="4" eb="6">
      <t>テイケツ</t>
    </rPh>
    <rPh sb="6" eb="8">
      <t>ギム</t>
    </rPh>
    <phoneticPr fontId="4"/>
  </si>
  <si>
    <t>本事業における情報管理、適正な補助金運用等に関する契約等を締結すること。</t>
    <rPh sb="27" eb="28">
      <t>トウ</t>
    </rPh>
    <phoneticPr fontId="4"/>
  </si>
  <si>
    <t>機器No.</t>
    <rPh sb="0" eb="2">
      <t>キキ</t>
    </rPh>
    <phoneticPr fontId="6"/>
  </si>
  <si>
    <t>データ収集元（機器No.等）</t>
    <phoneticPr fontId="6"/>
  </si>
  <si>
    <t>サービスNo.</t>
    <phoneticPr fontId="6"/>
  </si>
  <si>
    <t>インセンティブNo.</t>
    <phoneticPr fontId="6"/>
  </si>
  <si>
    <t>自動入力</t>
    <rPh sb="0" eb="2">
      <t>ジドウ</t>
    </rPh>
    <rPh sb="2" eb="4">
      <t>ニュウリョク</t>
    </rPh>
    <phoneticPr fontId="6"/>
  </si>
  <si>
    <t>認証等の取得対象範囲</t>
    <rPh sb="0" eb="3">
      <t>ニンショウナド</t>
    </rPh>
    <rPh sb="4" eb="6">
      <t>シュトク</t>
    </rPh>
    <rPh sb="6" eb="8">
      <t>タイショウ</t>
    </rPh>
    <rPh sb="8" eb="10">
      <t>ハンイ</t>
    </rPh>
    <phoneticPr fontId="6"/>
  </si>
  <si>
    <t>10審査中
30審査中
99未申請</t>
    <rPh sb="2" eb="5">
      <t>シンサチュウ</t>
    </rPh>
    <rPh sb="8" eb="11">
      <t>シンサチュウ</t>
    </rPh>
    <rPh sb="14" eb="17">
      <t>ミシンセイ</t>
    </rPh>
    <phoneticPr fontId="14"/>
  </si>
  <si>
    <t>対象ナンバリング</t>
    <rPh sb="0" eb="2">
      <t>タイショウ</t>
    </rPh>
    <phoneticPr fontId="14"/>
  </si>
  <si>
    <t>⑩認証等取得見込み</t>
    <phoneticPr fontId="6"/>
  </si>
  <si>
    <t>－</t>
    <phoneticPr fontId="14"/>
  </si>
  <si>
    <t>↑ページTOPに戻る</t>
    <rPh sb="8" eb="9">
      <t>モド</t>
    </rPh>
    <phoneticPr fontId="6"/>
  </si>
  <si>
    <t>生活空間におけるサイバー／フィジカル融合促進事業費補助金</t>
    <rPh sb="0" eb="2">
      <t>セイカツ</t>
    </rPh>
    <rPh sb="2" eb="4">
      <t>クウカン</t>
    </rPh>
    <rPh sb="18" eb="20">
      <t>ユウゴウ</t>
    </rPh>
    <rPh sb="20" eb="22">
      <t>ソクシン</t>
    </rPh>
    <rPh sb="22" eb="24">
      <t>ジギョウ</t>
    </rPh>
    <rPh sb="24" eb="25">
      <t>ヒ</t>
    </rPh>
    <rPh sb="25" eb="28">
      <t>ホジョキン</t>
    </rPh>
    <phoneticPr fontId="14"/>
  </si>
  <si>
    <t>No</t>
    <phoneticPr fontId="14"/>
  </si>
  <si>
    <t>区分</t>
    <rPh sb="0" eb="2">
      <t>クブン</t>
    </rPh>
    <phoneticPr fontId="14"/>
  </si>
  <si>
    <t>②担当者情報</t>
    <rPh sb="1" eb="4">
      <t>タントウシャ</t>
    </rPh>
    <rPh sb="4" eb="6">
      <t>ジョウホウ</t>
    </rPh>
    <phoneticPr fontId="14"/>
  </si>
  <si>
    <t>③事業計画書</t>
    <rPh sb="1" eb="3">
      <t>ジギョウ</t>
    </rPh>
    <rPh sb="3" eb="6">
      <t>ケイカクショ</t>
    </rPh>
    <phoneticPr fontId="14"/>
  </si>
  <si>
    <t>⑦支出計画書</t>
    <rPh sb="1" eb="3">
      <t>シシュツ</t>
    </rPh>
    <rPh sb="3" eb="6">
      <t>ケイカクショ</t>
    </rPh>
    <phoneticPr fontId="14"/>
  </si>
  <si>
    <t>Index</t>
    <phoneticPr fontId="6"/>
  </si>
  <si>
    <t>様式</t>
    <rPh sb="0" eb="2">
      <t>ヨウシキ</t>
    </rPh>
    <phoneticPr fontId="14"/>
  </si>
  <si>
    <t>インセンティブ登録申請書　補足資料</t>
    <rPh sb="7" eb="9">
      <t>トウロク</t>
    </rPh>
    <rPh sb="9" eb="12">
      <t>シンセイショ</t>
    </rPh>
    <rPh sb="13" eb="15">
      <t>ホソク</t>
    </rPh>
    <rPh sb="15" eb="17">
      <t>シリョウ</t>
    </rPh>
    <phoneticPr fontId="14"/>
  </si>
  <si>
    <t>※１　採択後、追加登録を行う際も同様式を利用すること。</t>
    <rPh sb="3" eb="5">
      <t>サイタク</t>
    </rPh>
    <rPh sb="5" eb="6">
      <t>ゴ</t>
    </rPh>
    <rPh sb="7" eb="9">
      <t>ツイカ</t>
    </rPh>
    <rPh sb="9" eb="11">
      <t>トウロク</t>
    </rPh>
    <rPh sb="12" eb="13">
      <t>オコナ</t>
    </rPh>
    <rPh sb="14" eb="15">
      <t>サイ</t>
    </rPh>
    <rPh sb="16" eb="18">
      <t>ドウヨウ</t>
    </rPh>
    <rPh sb="18" eb="19">
      <t>シキ</t>
    </rPh>
    <rPh sb="20" eb="22">
      <t>リヨウ</t>
    </rPh>
    <phoneticPr fontId="14"/>
  </si>
  <si>
    <t>（参考）　以下の自由様式を必要に応じて添付すること。</t>
    <rPh sb="1" eb="3">
      <t>サンコウ</t>
    </rPh>
    <rPh sb="5" eb="7">
      <t>イカ</t>
    </rPh>
    <rPh sb="8" eb="10">
      <t>ジユウ</t>
    </rPh>
    <rPh sb="10" eb="12">
      <t>ヨウシキ</t>
    </rPh>
    <rPh sb="13" eb="15">
      <t>ヒツヨウ</t>
    </rPh>
    <rPh sb="16" eb="17">
      <t>オウ</t>
    </rPh>
    <rPh sb="19" eb="21">
      <t>テンプ</t>
    </rPh>
    <phoneticPr fontId="14"/>
  </si>
  <si>
    <t>（プルダウン選択）</t>
  </si>
  <si>
    <t>　　コンソーシアム幹事　住所</t>
    <rPh sb="12" eb="14">
      <t>ジュウショ</t>
    </rPh>
    <phoneticPr fontId="4"/>
  </si>
  <si>
    <t>本メンバーは、本コンソーシアムが存続する間、幹事の要請により報告会を開催し、本件事業の進行状況について相互に報告を行い、また、本件事業の実施方法その他について協議を行う。</t>
    <phoneticPr fontId="4"/>
  </si>
  <si>
    <t>申請指定様式</t>
    <rPh sb="0" eb="2">
      <t>シンセイ</t>
    </rPh>
    <rPh sb="2" eb="4">
      <t>シテイ</t>
    </rPh>
    <rPh sb="4" eb="6">
      <t>ヨウシキ</t>
    </rPh>
    <phoneticPr fontId="14"/>
  </si>
  <si>
    <t>事業者登記簿謄本</t>
    <rPh sb="0" eb="3">
      <t>ジギョウシャ</t>
    </rPh>
    <rPh sb="3" eb="6">
      <t>トウキボ</t>
    </rPh>
    <rPh sb="6" eb="8">
      <t>トウホン</t>
    </rPh>
    <phoneticPr fontId="14"/>
  </si>
  <si>
    <t>押印は事業責任者の押印で構いません。
社判である必要はございません。</t>
    <rPh sb="0" eb="2">
      <t>オウイン</t>
    </rPh>
    <rPh sb="3" eb="5">
      <t>ジギョウ</t>
    </rPh>
    <rPh sb="5" eb="8">
      <t>セキニンシャ</t>
    </rPh>
    <rPh sb="9" eb="11">
      <t>オウイン</t>
    </rPh>
    <rPh sb="12" eb="13">
      <t>カマ</t>
    </rPh>
    <rPh sb="19" eb="21">
      <t>シャバン</t>
    </rPh>
    <rPh sb="24" eb="26">
      <t>ヒツヨウ</t>
    </rPh>
    <phoneticPr fontId="6"/>
  </si>
  <si>
    <t>自動入力</t>
    <rPh sb="0" eb="2">
      <t>ジドウ</t>
    </rPh>
    <rPh sb="2" eb="4">
      <t>ニュウリョク</t>
    </rPh>
    <phoneticPr fontId="6"/>
  </si>
  <si>
    <t>プルダウン選択</t>
    <rPh sb="5" eb="7">
      <t>センタク</t>
    </rPh>
    <phoneticPr fontId="6"/>
  </si>
  <si>
    <t>指定様式</t>
    <rPh sb="0" eb="2">
      <t>シテイ</t>
    </rPh>
    <rPh sb="2" eb="4">
      <t>ヨウシキ</t>
    </rPh>
    <phoneticPr fontId="14"/>
  </si>
  <si>
    <t>決算報告書（直近３年分）</t>
    <rPh sb="0" eb="2">
      <t>ケッサン</t>
    </rPh>
    <rPh sb="2" eb="5">
      <t>ホウコクショ</t>
    </rPh>
    <rPh sb="6" eb="8">
      <t>チョッキン</t>
    </rPh>
    <rPh sb="9" eb="11">
      <t>ネンブン</t>
    </rPh>
    <phoneticPr fontId="14"/>
  </si>
  <si>
    <t>機器登録申請書　補足資料（機器カタログ、説明資料等）</t>
    <rPh sb="0" eb="2">
      <t>キキ</t>
    </rPh>
    <rPh sb="2" eb="4">
      <t>トウロク</t>
    </rPh>
    <rPh sb="4" eb="7">
      <t>シンセイショ</t>
    </rPh>
    <rPh sb="8" eb="10">
      <t>ホソク</t>
    </rPh>
    <rPh sb="10" eb="12">
      <t>シリョウ</t>
    </rPh>
    <rPh sb="13" eb="15">
      <t>キキ</t>
    </rPh>
    <rPh sb="20" eb="22">
      <t>セツメイ</t>
    </rPh>
    <rPh sb="22" eb="24">
      <t>シリョウ</t>
    </rPh>
    <rPh sb="24" eb="25">
      <t>トウ</t>
    </rPh>
    <phoneticPr fontId="14"/>
  </si>
  <si>
    <t>自由様式（必須）</t>
    <rPh sb="0" eb="2">
      <t>ジユウ</t>
    </rPh>
    <rPh sb="2" eb="4">
      <t>ヨウシキ</t>
    </rPh>
    <rPh sb="5" eb="7">
      <t>ヒッス</t>
    </rPh>
    <phoneticPr fontId="14"/>
  </si>
  <si>
    <t>自由様式（任意）</t>
    <rPh sb="0" eb="2">
      <t>ジユウ</t>
    </rPh>
    <rPh sb="2" eb="4">
      <t>ヨウシキ</t>
    </rPh>
    <rPh sb="5" eb="7">
      <t>ニンイ</t>
    </rPh>
    <phoneticPr fontId="14"/>
  </si>
  <si>
    <t>①事業者情報</t>
    <rPh sb="1" eb="4">
      <t>ジギョウシャ</t>
    </rPh>
    <rPh sb="4" eb="6">
      <t>ジョウホウ</t>
    </rPh>
    <phoneticPr fontId="6"/>
  </si>
  <si>
    <t>①事業者情報</t>
    <rPh sb="1" eb="4">
      <t>ジギョウシャ</t>
    </rPh>
    <rPh sb="4" eb="6">
      <t>ジョウホウ</t>
    </rPh>
    <phoneticPr fontId="14"/>
  </si>
  <si>
    <t>指定様式
（押印要）</t>
    <rPh sb="0" eb="2">
      <t>シテイ</t>
    </rPh>
    <rPh sb="2" eb="4">
      <t>ヨウシキ</t>
    </rPh>
    <rPh sb="8" eb="9">
      <t>ヨウ</t>
    </rPh>
    <phoneticPr fontId="14"/>
  </si>
  <si>
    <t>✕✕県✕✕市✕✕丁目✕✕番</t>
    <rPh sb="2" eb="3">
      <t>ケン</t>
    </rPh>
    <rPh sb="5" eb="6">
      <t>シ</t>
    </rPh>
    <rPh sb="8" eb="10">
      <t>チョウメ</t>
    </rPh>
    <rPh sb="12" eb="13">
      <t>バン</t>
    </rPh>
    <phoneticPr fontId="6"/>
  </si>
  <si>
    <t>PF
事業者</t>
    <rPh sb="3" eb="5">
      <t>ジギョウ</t>
    </rPh>
    <rPh sb="5" eb="6">
      <t>シャ</t>
    </rPh>
    <phoneticPr fontId="6"/>
  </si>
  <si>
    <t>ISO/IEC27001_認証済</t>
    <rPh sb="13" eb="15">
      <t>ニンショウ</t>
    </rPh>
    <rPh sb="15" eb="16">
      <t>ズ</t>
    </rPh>
    <phoneticPr fontId="14"/>
  </si>
  <si>
    <t>JIS Q 15001_認証済</t>
    <rPh sb="12" eb="14">
      <t>ニンショウ</t>
    </rPh>
    <rPh sb="14" eb="15">
      <t>ズ</t>
    </rPh>
    <phoneticPr fontId="14"/>
  </si>
  <si>
    <t>ISO/IEC27001_認証</t>
    <rPh sb="13" eb="15">
      <t>ニンショウ</t>
    </rPh>
    <phoneticPr fontId="14"/>
  </si>
  <si>
    <t>JIS Q 15001_認証</t>
    <rPh sb="12" eb="14">
      <t>ニンショウ</t>
    </rPh>
    <phoneticPr fontId="14"/>
  </si>
  <si>
    <t>保証型監査_認証</t>
    <rPh sb="0" eb="3">
      <t>ホショウガタ</t>
    </rPh>
    <rPh sb="3" eb="5">
      <t>カンサ</t>
    </rPh>
    <rPh sb="6" eb="8">
      <t>ニンショウ</t>
    </rPh>
    <phoneticPr fontId="14"/>
  </si>
  <si>
    <t>②担当者情報</t>
  </si>
  <si>
    <t>書類送付先住所</t>
    <rPh sb="0" eb="2">
      <t>ショルイ</t>
    </rPh>
    <rPh sb="2" eb="5">
      <t>ソウフサキ</t>
    </rPh>
    <rPh sb="5" eb="7">
      <t>ジュウショ</t>
    </rPh>
    <phoneticPr fontId="6"/>
  </si>
  <si>
    <t>責任者</t>
    <rPh sb="0" eb="3">
      <t>セキニンシャ</t>
    </rPh>
    <phoneticPr fontId="14"/>
  </si>
  <si>
    <t>03-0000-0000</t>
    <phoneticPr fontId="14"/>
  </si>
  <si>
    <t>担当者</t>
    <rPh sb="0" eb="3">
      <t>タントウシャ</t>
    </rPh>
    <phoneticPr fontId="14"/>
  </si>
  <si>
    <t>2020年●月●日</t>
    <phoneticPr fontId="6"/>
  </si>
  <si>
    <t>令和元年度「生活空間におけるサイバー/フィジカル融合促進事業費補助金」
コンソーシアム登録申請書</t>
    <rPh sb="0" eb="2">
      <t>レイワ</t>
    </rPh>
    <rPh sb="2" eb="3">
      <t>モト</t>
    </rPh>
    <rPh sb="3" eb="4">
      <t>ネン</t>
    </rPh>
    <phoneticPr fontId="4"/>
  </si>
  <si>
    <t>2020年●月●日</t>
    <phoneticPr fontId="4"/>
  </si>
  <si>
    <t>令和元年度「生活空間におけるサイバー/フィジカル融合促進事業費補助金」公募要領に記載の通り</t>
    <rPh sb="0" eb="2">
      <t>レイワ</t>
    </rPh>
    <rPh sb="2" eb="3">
      <t>モト</t>
    </rPh>
    <rPh sb="35" eb="37">
      <t>コウボ</t>
    </rPh>
    <rPh sb="37" eb="39">
      <t>ヨウリョウ</t>
    </rPh>
    <rPh sb="40" eb="42">
      <t>キサイ</t>
    </rPh>
    <rPh sb="43" eb="44">
      <t>トオ</t>
    </rPh>
    <phoneticPr fontId="4"/>
  </si>
  <si>
    <t>印</t>
    <phoneticPr fontId="14"/>
  </si>
  <si>
    <t>左記認証の
取得対象範囲</t>
    <rPh sb="0" eb="2">
      <t>サキ</t>
    </rPh>
    <rPh sb="2" eb="4">
      <t>ニンショウ</t>
    </rPh>
    <rPh sb="8" eb="10">
      <t>タイショウ</t>
    </rPh>
    <rPh sb="10" eb="12">
      <t>ハンイ</t>
    </rPh>
    <phoneticPr fontId="6"/>
  </si>
  <si>
    <t>生活
データ
取扱者</t>
    <rPh sb="0" eb="2">
      <t>セイカツ</t>
    </rPh>
    <rPh sb="7" eb="8">
      <t>ト</t>
    </rPh>
    <rPh sb="8" eb="9">
      <t>アツカ</t>
    </rPh>
    <rPh sb="9" eb="10">
      <t>シャ</t>
    </rPh>
    <phoneticPr fontId="6"/>
  </si>
  <si>
    <t>法人番号
（ハイフン除く数字13桁）</t>
    <rPh sb="0" eb="2">
      <t>ホウジン</t>
    </rPh>
    <rPh sb="2" eb="4">
      <t>バンゴウ</t>
    </rPh>
    <phoneticPr fontId="6"/>
  </si>
  <si>
    <t>幹事社の
コンソーシアム
全体管理体制</t>
    <rPh sb="0" eb="2">
      <t>カンジ</t>
    </rPh>
    <rPh sb="2" eb="3">
      <t>シャ</t>
    </rPh>
    <rPh sb="13" eb="15">
      <t>ゼンタイ</t>
    </rPh>
    <rPh sb="15" eb="17">
      <t>カンリ</t>
    </rPh>
    <rPh sb="17" eb="19">
      <t>タイセイ</t>
    </rPh>
    <phoneticPr fontId="6"/>
  </si>
  <si>
    <t>MOU、協定書等の締結予定</t>
    <rPh sb="11" eb="13">
      <t>ヨテイ</t>
    </rPh>
    <phoneticPr fontId="6"/>
  </si>
  <si>
    <t>進捗管理方法</t>
    <rPh sb="0" eb="2">
      <t>シンチョク</t>
    </rPh>
    <rPh sb="2" eb="4">
      <t>カンリ</t>
    </rPh>
    <rPh sb="4" eb="6">
      <t>ホウホウ</t>
    </rPh>
    <phoneticPr fontId="6"/>
  </si>
  <si>
    <t>実施（予定）期間</t>
    <rPh sb="0" eb="2">
      <t>ジッシ</t>
    </rPh>
    <rPh sb="3" eb="5">
      <t>ヨテイ</t>
    </rPh>
    <rPh sb="6" eb="8">
      <t>キカン</t>
    </rPh>
    <phoneticPr fontId="6"/>
  </si>
  <si>
    <t>実施内容</t>
    <phoneticPr fontId="6"/>
  </si>
  <si>
    <t>①コンソーシアム体制構築・調整</t>
    <rPh sb="8" eb="10">
      <t>タイセイ</t>
    </rPh>
    <rPh sb="10" eb="12">
      <t>コウチク</t>
    </rPh>
    <rPh sb="13" eb="15">
      <t>チョウセイ</t>
    </rPh>
    <phoneticPr fontId="6"/>
  </si>
  <si>
    <t>②プラットフォーム開発
（データ連携・システム開発等）</t>
    <rPh sb="9" eb="11">
      <t>カイハツ</t>
    </rPh>
    <rPh sb="16" eb="18">
      <t>レンケイ</t>
    </rPh>
    <rPh sb="23" eb="25">
      <t>カイハツ</t>
    </rPh>
    <rPh sb="25" eb="26">
      <t>トウ</t>
    </rPh>
    <phoneticPr fontId="6"/>
  </si>
  <si>
    <t>コンソーシアムとしての取組（定例MTG、検討会の実施等）</t>
    <rPh sb="11" eb="13">
      <t>トリクミ</t>
    </rPh>
    <rPh sb="14" eb="16">
      <t>テイレイ</t>
    </rPh>
    <rPh sb="20" eb="23">
      <t>ケントウカイ</t>
    </rPh>
    <rPh sb="24" eb="26">
      <t>ジッシ</t>
    </rPh>
    <rPh sb="26" eb="27">
      <t>トウ</t>
    </rPh>
    <phoneticPr fontId="6"/>
  </si>
  <si>
    <t>サービス契約月</t>
    <rPh sb="4" eb="6">
      <t>ケイヤク</t>
    </rPh>
    <rPh sb="6" eb="7">
      <t>ツキ</t>
    </rPh>
    <phoneticPr fontId="14"/>
  </si>
  <si>
    <t>インセンティブ
（プルダウンで選択）</t>
    <phoneticPr fontId="14"/>
  </si>
  <si>
    <t>補助金額
（１/2）</t>
    <rPh sb="0" eb="2">
      <t>ホジョ</t>
    </rPh>
    <rPh sb="2" eb="4">
      <t>キンガク</t>
    </rPh>
    <phoneticPr fontId="6"/>
  </si>
  <si>
    <t>提供サービス
（プルダウンで選択）</t>
    <rPh sb="0" eb="2">
      <t>テイキョウ</t>
    </rPh>
    <phoneticPr fontId="6"/>
  </si>
  <si>
    <t>・「⑤サービス登録申請書」「⑥インセンティブ登録申請書」で記入した組合せごとに計画値を記入すること。</t>
    <rPh sb="9" eb="12">
      <t>シンセイショ</t>
    </rPh>
    <rPh sb="22" eb="24">
      <t>トウロク</t>
    </rPh>
    <rPh sb="24" eb="27">
      <t>シンセイショ</t>
    </rPh>
    <rPh sb="29" eb="31">
      <t>キニュウ</t>
    </rPh>
    <rPh sb="33" eb="35">
      <t>クミアワ</t>
    </rPh>
    <rPh sb="39" eb="41">
      <t>ケイカク</t>
    </rPh>
    <rPh sb="41" eb="42">
      <t>チ</t>
    </rPh>
    <rPh sb="43" eb="45">
      <t>キニュウ</t>
    </rPh>
    <phoneticPr fontId="14"/>
  </si>
  <si>
    <t>※インセンティブ単価が一律でない場合（販売機器ごとに異なる等）はサービスとインセンティブの組み合わせ単位での平均金額を記入する</t>
    <rPh sb="19" eb="21">
      <t>ハンバイ</t>
    </rPh>
    <rPh sb="21" eb="23">
      <t>キキ</t>
    </rPh>
    <rPh sb="26" eb="27">
      <t>コト</t>
    </rPh>
    <rPh sb="29" eb="30">
      <t>トウ</t>
    </rPh>
    <rPh sb="45" eb="46">
      <t>ク</t>
    </rPh>
    <rPh sb="47" eb="48">
      <t>ア</t>
    </rPh>
    <rPh sb="50" eb="52">
      <t>タンイ</t>
    </rPh>
    <rPh sb="54" eb="56">
      <t>ヘイキン</t>
    </rPh>
    <rPh sb="59" eb="61">
      <t>キニュウ</t>
    </rPh>
    <phoneticPr fontId="14"/>
  </si>
  <si>
    <t>①登録機器
②利用者（データ提供者）
③プラットフォーム（データ収集先）
④サービス事業者等（データ提供先）
の4点を用いてデータの流れが分かるように
画像やフロー図等で説明すること。</t>
    <rPh sb="1" eb="3">
      <t>トウロク</t>
    </rPh>
    <rPh sb="3" eb="5">
      <t>キキ</t>
    </rPh>
    <rPh sb="7" eb="10">
      <t>リヨウシャ</t>
    </rPh>
    <rPh sb="14" eb="16">
      <t>テイキョウ</t>
    </rPh>
    <rPh sb="16" eb="17">
      <t>シャ</t>
    </rPh>
    <rPh sb="32" eb="34">
      <t>シュウシュウ</t>
    </rPh>
    <rPh sb="34" eb="35">
      <t>サキ</t>
    </rPh>
    <rPh sb="42" eb="45">
      <t>ジギョウシャ</t>
    </rPh>
    <rPh sb="45" eb="46">
      <t>トウ</t>
    </rPh>
    <rPh sb="57" eb="58">
      <t>テン</t>
    </rPh>
    <rPh sb="59" eb="60">
      <t>モチ</t>
    </rPh>
    <rPh sb="66" eb="67">
      <t>ナガ</t>
    </rPh>
    <rPh sb="69" eb="70">
      <t>ワ</t>
    </rPh>
    <rPh sb="76" eb="78">
      <t>ガゾウ</t>
    </rPh>
    <rPh sb="82" eb="83">
      <t>ズ</t>
    </rPh>
    <rPh sb="83" eb="84">
      <t>トウ</t>
    </rPh>
    <rPh sb="85" eb="87">
      <t>セツメイ</t>
    </rPh>
    <phoneticPr fontId="6"/>
  </si>
  <si>
    <t>機器販売計画</t>
    <rPh sb="0" eb="2">
      <t>キキ</t>
    </rPh>
    <rPh sb="2" eb="4">
      <t>ハンバイ</t>
    </rPh>
    <rPh sb="4" eb="6">
      <t>ケイカク</t>
    </rPh>
    <phoneticPr fontId="6"/>
  </si>
  <si>
    <t>販売状況（プルダウン選択）</t>
    <rPh sb="0" eb="2">
      <t>ハンバイ</t>
    </rPh>
    <rPh sb="2" eb="4">
      <t>ジョウキョウ</t>
    </rPh>
    <rPh sb="10" eb="12">
      <t>センタク</t>
    </rPh>
    <phoneticPr fontId="6"/>
  </si>
  <si>
    <t>（販売予定の場合）販売開始時期</t>
    <rPh sb="1" eb="3">
      <t>ハンバイ</t>
    </rPh>
    <rPh sb="3" eb="5">
      <t>ヨテイ</t>
    </rPh>
    <rPh sb="6" eb="8">
      <t>バアイ</t>
    </rPh>
    <rPh sb="9" eb="11">
      <t>ハンバイ</t>
    </rPh>
    <rPh sb="11" eb="13">
      <t>カイシ</t>
    </rPh>
    <rPh sb="13" eb="15">
      <t>ジキ</t>
    </rPh>
    <phoneticPr fontId="6"/>
  </si>
  <si>
    <t>本事業でサービスに活用される生活データを収集する機器を機器メーカーごとに記載すること。
同一メーカー同一機器について複数の機種（型番）を登録する場合は、主要な型番と”他型番あり”と注釈を記載すること。
※機器登録申請補足資料として機器名称と型番の一覧表を作成し、提出すること。
収集する生活データ（概要）は、生体情報、活動量情報、行動情報、宅内情報…といった粒度で、該当するものを全て記載すること。</t>
    <rPh sb="0" eb="1">
      <t>ホン</t>
    </rPh>
    <rPh sb="1" eb="3">
      <t>ジギョウ</t>
    </rPh>
    <rPh sb="9" eb="11">
      <t>カツヨウ</t>
    </rPh>
    <rPh sb="14" eb="16">
      <t>セイカツ</t>
    </rPh>
    <rPh sb="20" eb="22">
      <t>シュウシュウ</t>
    </rPh>
    <rPh sb="24" eb="26">
      <t>キキ</t>
    </rPh>
    <rPh sb="27" eb="29">
      <t>キキ</t>
    </rPh>
    <rPh sb="36" eb="38">
      <t>キサイ</t>
    </rPh>
    <rPh sb="45" eb="47">
      <t>ドウイツ</t>
    </rPh>
    <rPh sb="51" eb="53">
      <t>ドウイツ</t>
    </rPh>
    <rPh sb="53" eb="55">
      <t>キキ</t>
    </rPh>
    <rPh sb="59" eb="61">
      <t>フクスウ</t>
    </rPh>
    <rPh sb="62" eb="64">
      <t>キシュ</t>
    </rPh>
    <rPh sb="65" eb="67">
      <t>カタバン</t>
    </rPh>
    <rPh sb="69" eb="71">
      <t>トウロク</t>
    </rPh>
    <rPh sb="73" eb="75">
      <t>バアイ</t>
    </rPh>
    <rPh sb="77" eb="79">
      <t>シュヨウ</t>
    </rPh>
    <rPh sb="80" eb="82">
      <t>カタバン</t>
    </rPh>
    <rPh sb="84" eb="85">
      <t>ホカ</t>
    </rPh>
    <rPh sb="85" eb="87">
      <t>カタバン</t>
    </rPh>
    <rPh sb="91" eb="93">
      <t>チュウシャク</t>
    </rPh>
    <rPh sb="94" eb="96">
      <t>キサイ</t>
    </rPh>
    <rPh sb="132" eb="134">
      <t>テイシュツ</t>
    </rPh>
    <rPh sb="141" eb="143">
      <t>シュウシュウ</t>
    </rPh>
    <rPh sb="145" eb="147">
      <t>セイカツ</t>
    </rPh>
    <rPh sb="151" eb="153">
      <t>ガイヨウ</t>
    </rPh>
    <rPh sb="156" eb="158">
      <t>セイタイ</t>
    </rPh>
    <rPh sb="158" eb="160">
      <t>ジョウホウ</t>
    </rPh>
    <rPh sb="161" eb="163">
      <t>カツドウ</t>
    </rPh>
    <rPh sb="163" eb="164">
      <t>リョウ</t>
    </rPh>
    <rPh sb="164" eb="166">
      <t>ジョウホウ</t>
    </rPh>
    <rPh sb="167" eb="169">
      <t>コウドウ</t>
    </rPh>
    <rPh sb="169" eb="171">
      <t>ジョウホウ</t>
    </rPh>
    <rPh sb="172" eb="174">
      <t>タクナイ</t>
    </rPh>
    <rPh sb="174" eb="176">
      <t>ジョウホウ</t>
    </rPh>
    <rPh sb="181" eb="183">
      <t>リュウド</t>
    </rPh>
    <rPh sb="185" eb="187">
      <t>ガイトウ</t>
    </rPh>
    <rPh sb="192" eb="193">
      <t>スベ</t>
    </rPh>
    <rPh sb="194" eb="196">
      <t>キサイ</t>
    </rPh>
    <phoneticPr fontId="6"/>
  </si>
  <si>
    <t>販売（予定）価格（小売希望価格）</t>
    <rPh sb="3" eb="5">
      <t>ヨテイ</t>
    </rPh>
    <phoneticPr fontId="6"/>
  </si>
  <si>
    <t>登録する機器の販売状況を記載すること。
※複数型番を登録する機器の場合は、主要な型番の価格を記載すること。</t>
    <rPh sb="0" eb="2">
      <t>トウロク</t>
    </rPh>
    <rPh sb="4" eb="6">
      <t>キキ</t>
    </rPh>
    <rPh sb="7" eb="9">
      <t>ハンバイ</t>
    </rPh>
    <rPh sb="9" eb="11">
      <t>ジョウキョウ</t>
    </rPh>
    <rPh sb="12" eb="14">
      <t>キサイ</t>
    </rPh>
    <rPh sb="21" eb="23">
      <t>フクスウ</t>
    </rPh>
    <rPh sb="23" eb="25">
      <t>カタバン</t>
    </rPh>
    <rPh sb="26" eb="28">
      <t>トウロク</t>
    </rPh>
    <rPh sb="30" eb="32">
      <t>キキ</t>
    </rPh>
    <rPh sb="33" eb="35">
      <t>バアイ</t>
    </rPh>
    <rPh sb="37" eb="39">
      <t>シュヨウ</t>
    </rPh>
    <rPh sb="40" eb="42">
      <t>カタバン</t>
    </rPh>
    <rPh sb="43" eb="45">
      <t>カカク</t>
    </rPh>
    <rPh sb="46" eb="48">
      <t>キサイ</t>
    </rPh>
    <phoneticPr fontId="6"/>
  </si>
  <si>
    <t xml:space="preserve">サービス事業者
</t>
    <rPh sb="4" eb="7">
      <t>ジギョウシャ</t>
    </rPh>
    <phoneticPr fontId="6"/>
  </si>
  <si>
    <t xml:space="preserve">機器メーカー
</t>
    <rPh sb="0" eb="2">
      <t>キキ</t>
    </rPh>
    <phoneticPr fontId="6"/>
  </si>
  <si>
    <t>提供状況（プルダウン選択）</t>
    <rPh sb="0" eb="2">
      <t>テイキョウ</t>
    </rPh>
    <rPh sb="2" eb="4">
      <t>ジョウキョウ</t>
    </rPh>
    <rPh sb="10" eb="12">
      <t>センタク</t>
    </rPh>
    <phoneticPr fontId="6"/>
  </si>
  <si>
    <t>（提供予定の場合）提供開始時期</t>
    <rPh sb="1" eb="3">
      <t>テイキョウ</t>
    </rPh>
    <rPh sb="3" eb="5">
      <t>ヨテイ</t>
    </rPh>
    <rPh sb="6" eb="8">
      <t>バアイ</t>
    </rPh>
    <rPh sb="9" eb="11">
      <t>テイキョウ</t>
    </rPh>
    <rPh sb="11" eb="13">
      <t>カイシ</t>
    </rPh>
    <rPh sb="13" eb="15">
      <t>ジキ</t>
    </rPh>
    <phoneticPr fontId="6"/>
  </si>
  <si>
    <t>コンセプト</t>
    <phoneticPr fontId="6"/>
  </si>
  <si>
    <t>契約締結方法</t>
    <rPh sb="0" eb="2">
      <t>ケイヤク</t>
    </rPh>
    <rPh sb="2" eb="4">
      <t>テイケツ</t>
    </rPh>
    <rPh sb="4" eb="6">
      <t>ホウホウ</t>
    </rPh>
    <phoneticPr fontId="6"/>
  </si>
  <si>
    <t>契約者個人を特定する方法
（重複契約を防ぐ仕組み）</t>
    <rPh sb="0" eb="3">
      <t>ケイヤクシャ</t>
    </rPh>
    <rPh sb="3" eb="5">
      <t>コジン</t>
    </rPh>
    <rPh sb="6" eb="8">
      <t>トクテイ</t>
    </rPh>
    <rPh sb="10" eb="12">
      <t>ホウホウ</t>
    </rPh>
    <rPh sb="14" eb="16">
      <t>チョウフク</t>
    </rPh>
    <rPh sb="16" eb="18">
      <t>ケイヤク</t>
    </rPh>
    <rPh sb="19" eb="20">
      <t>フセ</t>
    </rPh>
    <rPh sb="21" eb="23">
      <t>シク</t>
    </rPh>
    <phoneticPr fontId="6"/>
  </si>
  <si>
    <t>契約期間の確認方法</t>
    <rPh sb="0" eb="2">
      <t>ケイヤク</t>
    </rPh>
    <rPh sb="2" eb="4">
      <t>キカン</t>
    </rPh>
    <rPh sb="5" eb="7">
      <t>カクニン</t>
    </rPh>
    <rPh sb="7" eb="9">
      <t>ホウホウ</t>
    </rPh>
    <phoneticPr fontId="6"/>
  </si>
  <si>
    <t>サービス契約書／利用規約</t>
    <rPh sb="4" eb="7">
      <t>ケイヤクショ</t>
    </rPh>
    <rPh sb="8" eb="10">
      <t>リヨウ</t>
    </rPh>
    <rPh sb="10" eb="12">
      <t>キヤク</t>
    </rPh>
    <phoneticPr fontId="6"/>
  </si>
  <si>
    <t>サービス契約にかかる契約書/利用規約の作成状況をプルダウンで選択すること。</t>
    <rPh sb="4" eb="6">
      <t>ケイヤク</t>
    </rPh>
    <rPh sb="10" eb="13">
      <t>ケイヤクショ</t>
    </rPh>
    <rPh sb="14" eb="16">
      <t>リヨウ</t>
    </rPh>
    <rPh sb="16" eb="18">
      <t>キヤク</t>
    </rPh>
    <rPh sb="19" eb="21">
      <t>サクセイ</t>
    </rPh>
    <rPh sb="21" eb="23">
      <t>ジョウキョウ</t>
    </rPh>
    <rPh sb="30" eb="32">
      <t>センタク</t>
    </rPh>
    <phoneticPr fontId="6"/>
  </si>
  <si>
    <t>提供するサービスの契約締結方法ごとに契約者個人を特定する方法、および契約期間の確認方法について記載すること。
※必要に応じて行数の追加は可
例）見守りサービス
①契約締結方法：ダウンロードした専用アプリから利用規約に同意することで締結
②利用者個人を特定する方法：利用登録時にメールアドレスおよび機器識別情報の登録が必須となるため、同一機器で複数の契約は不可
③契約期間の確認方法：機器・ユーザーごとの契約情報、利用情報はPF上のデータベースにて管理</t>
    <rPh sb="0" eb="2">
      <t>テイキョウ</t>
    </rPh>
    <rPh sb="18" eb="20">
      <t>ケイヤク</t>
    </rPh>
    <rPh sb="20" eb="21">
      <t>シャ</t>
    </rPh>
    <rPh sb="21" eb="23">
      <t>コジン</t>
    </rPh>
    <rPh sb="24" eb="26">
      <t>トクテイ</t>
    </rPh>
    <rPh sb="28" eb="30">
      <t>ホウホウ</t>
    </rPh>
    <rPh sb="34" eb="36">
      <t>ケイヤク</t>
    </rPh>
    <rPh sb="36" eb="38">
      <t>キカン</t>
    </rPh>
    <rPh sb="39" eb="41">
      <t>カクニン</t>
    </rPh>
    <rPh sb="41" eb="43">
      <t>ホウホウ</t>
    </rPh>
    <rPh sb="47" eb="49">
      <t>キサイ</t>
    </rPh>
    <rPh sb="56" eb="58">
      <t>ヒツヨウ</t>
    </rPh>
    <rPh sb="59" eb="60">
      <t>オウ</t>
    </rPh>
    <rPh sb="62" eb="64">
      <t>ギョウスウ</t>
    </rPh>
    <rPh sb="65" eb="67">
      <t>ツイカ</t>
    </rPh>
    <rPh sb="70" eb="71">
      <t>レイ</t>
    </rPh>
    <rPh sb="72" eb="74">
      <t>ミマモ</t>
    </rPh>
    <rPh sb="81" eb="83">
      <t>ケイヤク</t>
    </rPh>
    <rPh sb="83" eb="85">
      <t>テイケツ</t>
    </rPh>
    <rPh sb="85" eb="87">
      <t>ホウホウ</t>
    </rPh>
    <rPh sb="96" eb="98">
      <t>センヨウ</t>
    </rPh>
    <rPh sb="103" eb="105">
      <t>リヨウ</t>
    </rPh>
    <rPh sb="105" eb="107">
      <t>キヤク</t>
    </rPh>
    <rPh sb="108" eb="110">
      <t>ドウイ</t>
    </rPh>
    <rPh sb="115" eb="117">
      <t>テイケツ</t>
    </rPh>
    <rPh sb="119" eb="122">
      <t>リヨウシャ</t>
    </rPh>
    <rPh sb="122" eb="124">
      <t>コジン</t>
    </rPh>
    <rPh sb="125" eb="127">
      <t>トクテイ</t>
    </rPh>
    <rPh sb="129" eb="131">
      <t>ホウホウ</t>
    </rPh>
    <rPh sb="150" eb="152">
      <t>シキベツ</t>
    </rPh>
    <rPh sb="166" eb="168">
      <t>ドウイツ</t>
    </rPh>
    <rPh sb="168" eb="170">
      <t>キキ</t>
    </rPh>
    <rPh sb="171" eb="173">
      <t>フクスウ</t>
    </rPh>
    <rPh sb="174" eb="176">
      <t>ケイヤク</t>
    </rPh>
    <rPh sb="177" eb="179">
      <t>フカ</t>
    </rPh>
    <rPh sb="181" eb="183">
      <t>ケイヤク</t>
    </rPh>
    <rPh sb="183" eb="185">
      <t>キカン</t>
    </rPh>
    <rPh sb="186" eb="188">
      <t>カクニン</t>
    </rPh>
    <rPh sb="188" eb="190">
      <t>ホウホウ</t>
    </rPh>
    <rPh sb="213" eb="214">
      <t>ウエ</t>
    </rPh>
    <phoneticPr fontId="6"/>
  </si>
  <si>
    <t>契約・管理</t>
    <rPh sb="0" eb="2">
      <t>ケイヤク</t>
    </rPh>
    <rPh sb="3" eb="5">
      <t>カンリ</t>
    </rPh>
    <phoneticPr fontId="6"/>
  </si>
  <si>
    <t>サービスイメージ
（画像、サービス提供フロー等）</t>
    <rPh sb="17" eb="19">
      <t>テイキョウ</t>
    </rPh>
    <phoneticPr fontId="6"/>
  </si>
  <si>
    <t>本事業でプラットフォーム事業者が生活データを提供するサービスにつき、1サービス1行を用いて記載すること。
データ収集元は、「④機器登録申請書」のNoと紐付けて記載し、登録機器以外のセンサー等の機器情報もサービスに用いる場合はその機器情報も記載すること。
※登録機器以外で成り立つサービスは登録不可
用いる生活データ（概要）は、「④機器登録申請書」と同様に、生体情報、活動量情報、行動情報、宅内情報…といった粒度で、該当するものを全て記載すること。</t>
    <rPh sb="0" eb="1">
      <t>ホン</t>
    </rPh>
    <rPh sb="1" eb="3">
      <t>ジギョウ</t>
    </rPh>
    <rPh sb="12" eb="15">
      <t>ジギョウシャ</t>
    </rPh>
    <rPh sb="16" eb="18">
      <t>セイカツ</t>
    </rPh>
    <rPh sb="22" eb="24">
      <t>テイキョウ</t>
    </rPh>
    <rPh sb="40" eb="41">
      <t>ギョウ</t>
    </rPh>
    <rPh sb="42" eb="43">
      <t>モチ</t>
    </rPh>
    <rPh sb="45" eb="47">
      <t>キサイ</t>
    </rPh>
    <rPh sb="57" eb="59">
      <t>シュウシュウ</t>
    </rPh>
    <rPh sb="59" eb="60">
      <t>モト</t>
    </rPh>
    <rPh sb="68" eb="71">
      <t>シンセイショ</t>
    </rPh>
    <rPh sb="76" eb="78">
      <t>ヒモヅ</t>
    </rPh>
    <rPh sb="80" eb="82">
      <t>キサイ</t>
    </rPh>
    <rPh sb="84" eb="86">
      <t>トウロク</t>
    </rPh>
    <rPh sb="86" eb="88">
      <t>キキ</t>
    </rPh>
    <rPh sb="88" eb="90">
      <t>イガイ</t>
    </rPh>
    <rPh sb="95" eb="96">
      <t>トウ</t>
    </rPh>
    <rPh sb="97" eb="99">
      <t>キキ</t>
    </rPh>
    <rPh sb="99" eb="101">
      <t>ジョウホウ</t>
    </rPh>
    <rPh sb="107" eb="108">
      <t>モチ</t>
    </rPh>
    <rPh sb="110" eb="112">
      <t>バアイ</t>
    </rPh>
    <rPh sb="115" eb="117">
      <t>キキ</t>
    </rPh>
    <rPh sb="117" eb="119">
      <t>ジョウホウ</t>
    </rPh>
    <rPh sb="120" eb="122">
      <t>キサイ</t>
    </rPh>
    <rPh sb="129" eb="131">
      <t>トウロク</t>
    </rPh>
    <rPh sb="131" eb="133">
      <t>キキ</t>
    </rPh>
    <rPh sb="133" eb="135">
      <t>イガイ</t>
    </rPh>
    <rPh sb="136" eb="137">
      <t>ナ</t>
    </rPh>
    <rPh sb="138" eb="139">
      <t>タ</t>
    </rPh>
    <rPh sb="145" eb="147">
      <t>トウロク</t>
    </rPh>
    <rPh sb="147" eb="149">
      <t>フカ</t>
    </rPh>
    <rPh sb="151" eb="152">
      <t>モチ</t>
    </rPh>
    <rPh sb="176" eb="178">
      <t>ドウヨウ</t>
    </rPh>
    <phoneticPr fontId="6"/>
  </si>
  <si>
    <t>提供</t>
    <rPh sb="0" eb="2">
      <t>テイキョウ</t>
    </rPh>
    <phoneticPr fontId="6"/>
  </si>
  <si>
    <t>インセンティブ発生条件</t>
    <rPh sb="7" eb="9">
      <t>ハッセイ</t>
    </rPh>
    <rPh sb="9" eb="11">
      <t>ジョウケン</t>
    </rPh>
    <phoneticPr fontId="6"/>
  </si>
  <si>
    <t>補助対象可否確認方法</t>
    <rPh sb="0" eb="2">
      <t>ホジョ</t>
    </rPh>
    <rPh sb="2" eb="4">
      <t>タイショウ</t>
    </rPh>
    <rPh sb="4" eb="6">
      <t>カヒ</t>
    </rPh>
    <rPh sb="6" eb="8">
      <t>カクニン</t>
    </rPh>
    <rPh sb="8" eb="10">
      <t>ホウホウ</t>
    </rPh>
    <phoneticPr fontId="6"/>
  </si>
  <si>
    <t>インセンティブ内容の詳細</t>
    <rPh sb="7" eb="9">
      <t>ナイヨウ</t>
    </rPh>
    <rPh sb="10" eb="12">
      <t>ショウサイ</t>
    </rPh>
    <phoneticPr fontId="6"/>
  </si>
  <si>
    <t>一定期間、サービス利用契約が継続していることを確認する方法を記載すること。
例）DBで利用開始日時と終了日時のデータを取得　等</t>
    <rPh sb="0" eb="2">
      <t>イッテイ</t>
    </rPh>
    <rPh sb="2" eb="4">
      <t>キカン</t>
    </rPh>
    <rPh sb="9" eb="11">
      <t>リヨウ</t>
    </rPh>
    <rPh sb="11" eb="13">
      <t>ケイヤク</t>
    </rPh>
    <rPh sb="14" eb="16">
      <t>ケイゾク</t>
    </rPh>
    <rPh sb="23" eb="25">
      <t>カクニン</t>
    </rPh>
    <rPh sb="27" eb="29">
      <t>ホウホウ</t>
    </rPh>
    <rPh sb="30" eb="32">
      <t>キサイ</t>
    </rPh>
    <rPh sb="38" eb="39">
      <t>レイ</t>
    </rPh>
    <rPh sb="43" eb="45">
      <t>リヨウ</t>
    </rPh>
    <rPh sb="45" eb="47">
      <t>カイシ</t>
    </rPh>
    <rPh sb="47" eb="49">
      <t>ニチジ</t>
    </rPh>
    <rPh sb="50" eb="52">
      <t>シュウリョウ</t>
    </rPh>
    <rPh sb="52" eb="54">
      <t>ニチジ</t>
    </rPh>
    <rPh sb="59" eb="61">
      <t>シュトク</t>
    </rPh>
    <rPh sb="62" eb="63">
      <t>トウ</t>
    </rPh>
    <phoneticPr fontId="6"/>
  </si>
  <si>
    <t>一定期間、生活データの提供が継続していることを確認する方法を記載すること。
例）DBで機器利用のログを取得　等</t>
    <rPh sb="0" eb="2">
      <t>イッテイ</t>
    </rPh>
    <rPh sb="2" eb="4">
      <t>キカン</t>
    </rPh>
    <rPh sb="5" eb="7">
      <t>セイカツ</t>
    </rPh>
    <rPh sb="11" eb="13">
      <t>テイキョウ</t>
    </rPh>
    <rPh sb="14" eb="16">
      <t>ケイゾク</t>
    </rPh>
    <rPh sb="43" eb="45">
      <t>キキ</t>
    </rPh>
    <rPh sb="45" eb="47">
      <t>リヨウ</t>
    </rPh>
    <rPh sb="51" eb="53">
      <t>シュトク</t>
    </rPh>
    <rPh sb="54" eb="55">
      <t>トウ</t>
    </rPh>
    <phoneticPr fontId="6"/>
  </si>
  <si>
    <t>同一人物に同一サービスでのインセンティブ提供がないことを確認する方法を記載すること。
例：DBで機器・サービス・ユーザーの重複がないことを確認できる情報を取得　等</t>
    <rPh sb="0" eb="2">
      <t>ドウイツ</t>
    </rPh>
    <rPh sb="2" eb="4">
      <t>ジンブツ</t>
    </rPh>
    <rPh sb="5" eb="7">
      <t>ドウイツ</t>
    </rPh>
    <rPh sb="20" eb="22">
      <t>テイキョウ</t>
    </rPh>
    <rPh sb="28" eb="30">
      <t>カクニン</t>
    </rPh>
    <rPh sb="32" eb="34">
      <t>ホウホウ</t>
    </rPh>
    <rPh sb="43" eb="44">
      <t>レイ</t>
    </rPh>
    <rPh sb="48" eb="50">
      <t>キキ</t>
    </rPh>
    <rPh sb="61" eb="63">
      <t>チョウフク</t>
    </rPh>
    <rPh sb="69" eb="71">
      <t>カクニン</t>
    </rPh>
    <rPh sb="74" eb="76">
      <t>ジョウホウ</t>
    </rPh>
    <rPh sb="77" eb="79">
      <t>シュトク</t>
    </rPh>
    <rPh sb="80" eb="81">
      <t>トウ</t>
    </rPh>
    <phoneticPr fontId="6"/>
  </si>
  <si>
    <t>インセンティブの提供方法</t>
    <rPh sb="8" eb="10">
      <t>テイキョウ</t>
    </rPh>
    <rPh sb="10" eb="12">
      <t>ホウホウ</t>
    </rPh>
    <phoneticPr fontId="6"/>
  </si>
  <si>
    <t>消費者のインセンティブを受けとったことを確認する方法</t>
    <rPh sb="0" eb="3">
      <t>ショウヒシャ</t>
    </rPh>
    <rPh sb="12" eb="13">
      <t>ウ</t>
    </rPh>
    <rPh sb="20" eb="22">
      <t>カクニン</t>
    </rPh>
    <rPh sb="24" eb="26">
      <t>ホウホウ</t>
    </rPh>
    <phoneticPr fontId="6"/>
  </si>
  <si>
    <t>消費者がインセンティブを受け取っていることを確認できる方法でインセンティブの提供を行うこと。
例）機器購入時の値引き販売を行うため、請求書・領収書で値引き額を確認、配達履歴で受取を確認、メール開封履歴データの取得で確認　等</t>
    <rPh sb="0" eb="3">
      <t>ショウヒシャ</t>
    </rPh>
    <rPh sb="12" eb="13">
      <t>ウ</t>
    </rPh>
    <rPh sb="14" eb="15">
      <t>ト</t>
    </rPh>
    <rPh sb="22" eb="24">
      <t>カクニン</t>
    </rPh>
    <rPh sb="27" eb="29">
      <t>ホウホウ</t>
    </rPh>
    <rPh sb="38" eb="40">
      <t>テイキョウ</t>
    </rPh>
    <rPh sb="41" eb="42">
      <t>オコナ</t>
    </rPh>
    <rPh sb="47" eb="48">
      <t>レイ</t>
    </rPh>
    <rPh sb="49" eb="51">
      <t>キキ</t>
    </rPh>
    <rPh sb="51" eb="53">
      <t>コウニュウ</t>
    </rPh>
    <rPh sb="53" eb="54">
      <t>ジ</t>
    </rPh>
    <rPh sb="55" eb="57">
      <t>ネビ</t>
    </rPh>
    <rPh sb="58" eb="60">
      <t>ハンバイ</t>
    </rPh>
    <rPh sb="61" eb="62">
      <t>オコナ</t>
    </rPh>
    <rPh sb="66" eb="69">
      <t>セイキュウショ</t>
    </rPh>
    <rPh sb="70" eb="73">
      <t>リョウシュウショ</t>
    </rPh>
    <rPh sb="74" eb="76">
      <t>ネビ</t>
    </rPh>
    <rPh sb="77" eb="78">
      <t>ガク</t>
    </rPh>
    <rPh sb="79" eb="81">
      <t>カクニン</t>
    </rPh>
    <rPh sb="82" eb="84">
      <t>ハイタツ</t>
    </rPh>
    <rPh sb="84" eb="86">
      <t>リレキ</t>
    </rPh>
    <rPh sb="87" eb="89">
      <t>ウケトリ</t>
    </rPh>
    <rPh sb="90" eb="92">
      <t>カクニン</t>
    </rPh>
    <rPh sb="96" eb="98">
      <t>カイフウ</t>
    </rPh>
    <rPh sb="98" eb="100">
      <t>リレキ</t>
    </rPh>
    <rPh sb="104" eb="106">
      <t>シュトク</t>
    </rPh>
    <rPh sb="107" eb="109">
      <t>カクニン</t>
    </rPh>
    <rPh sb="110" eb="111">
      <t>トウ</t>
    </rPh>
    <phoneticPr fontId="6"/>
  </si>
  <si>
    <t>誰がいつ、どの様に消費者へインセンティブを提供するのかを記載すること。
例）販売店で販売時に値引きを行う、サービス事業者が1か月以上の契約・データ提供確認後、発送代行業者が商品券を簡易書留で送付　等</t>
    <rPh sb="0" eb="1">
      <t>ダレ</t>
    </rPh>
    <rPh sb="7" eb="8">
      <t>ヨウ</t>
    </rPh>
    <rPh sb="9" eb="12">
      <t>ショウヒシャ</t>
    </rPh>
    <rPh sb="21" eb="23">
      <t>テイキョウ</t>
    </rPh>
    <rPh sb="28" eb="30">
      <t>キサイ</t>
    </rPh>
    <rPh sb="36" eb="37">
      <t>レイ</t>
    </rPh>
    <rPh sb="38" eb="41">
      <t>ハンバイテン</t>
    </rPh>
    <rPh sb="42" eb="44">
      <t>ハンバイ</t>
    </rPh>
    <rPh sb="44" eb="45">
      <t>ジ</t>
    </rPh>
    <rPh sb="46" eb="48">
      <t>ネビ</t>
    </rPh>
    <rPh sb="50" eb="51">
      <t>オコナ</t>
    </rPh>
    <rPh sb="57" eb="60">
      <t>ジギョウシャ</t>
    </rPh>
    <rPh sb="63" eb="64">
      <t>ゲツ</t>
    </rPh>
    <rPh sb="64" eb="66">
      <t>イジョウ</t>
    </rPh>
    <rPh sb="67" eb="69">
      <t>ケイヤク</t>
    </rPh>
    <rPh sb="73" eb="75">
      <t>テイキョウ</t>
    </rPh>
    <rPh sb="75" eb="77">
      <t>カクニン</t>
    </rPh>
    <rPh sb="77" eb="78">
      <t>ゴ</t>
    </rPh>
    <rPh sb="79" eb="81">
      <t>ハッソウ</t>
    </rPh>
    <rPh sb="81" eb="83">
      <t>ダイコウ</t>
    </rPh>
    <rPh sb="83" eb="85">
      <t>ギョウシャ</t>
    </rPh>
    <rPh sb="86" eb="89">
      <t>ショウヒンケン</t>
    </rPh>
    <rPh sb="90" eb="92">
      <t>カンイ</t>
    </rPh>
    <rPh sb="92" eb="94">
      <t>カキトメ</t>
    </rPh>
    <rPh sb="95" eb="97">
      <t>ソウフ</t>
    </rPh>
    <phoneticPr fontId="6"/>
  </si>
  <si>
    <t>マーケティング</t>
    <phoneticPr fontId="6"/>
  </si>
  <si>
    <t>上記①②の効果分析方法</t>
    <rPh sb="0" eb="2">
      <t>ジョウキ</t>
    </rPh>
    <rPh sb="5" eb="7">
      <t>コウカ</t>
    </rPh>
    <rPh sb="7" eb="9">
      <t>ブンセキ</t>
    </rPh>
    <rPh sb="9" eb="11">
      <t>ホウホウ</t>
    </rPh>
    <phoneticPr fontId="6"/>
  </si>
  <si>
    <t>①消費者に余計な作業や思考をさせないための設計上の工夫</t>
    <rPh sb="1" eb="4">
      <t xml:space="preserve">ショウヒシャ </t>
    </rPh>
    <rPh sb="5" eb="7">
      <t xml:space="preserve">ヨケイナサギョウ </t>
    </rPh>
    <rPh sb="11" eb="13">
      <t xml:space="preserve">シコウヲ </t>
    </rPh>
    <rPh sb="21" eb="24">
      <t xml:space="preserve">セッケイジョウ </t>
    </rPh>
    <phoneticPr fontId="6"/>
  </si>
  <si>
    <t>①収集する生活データの詳細</t>
    <rPh sb="1" eb="3">
      <t>シュウシュウ</t>
    </rPh>
    <rPh sb="5" eb="7">
      <t>セイカツ</t>
    </rPh>
    <phoneticPr fontId="6"/>
  </si>
  <si>
    <t>登録機器の使用場所と主たる役務</t>
    <rPh sb="0" eb="2">
      <t>トウロク</t>
    </rPh>
    <rPh sb="2" eb="4">
      <t>キキ</t>
    </rPh>
    <rPh sb="5" eb="9">
      <t xml:space="preserve">シヨウバショ </t>
    </rPh>
    <rPh sb="10" eb="11">
      <t>シュ</t>
    </rPh>
    <rPh sb="13" eb="15">
      <t>エキム</t>
    </rPh>
    <phoneticPr fontId="6"/>
  </si>
  <si>
    <t>上記一覧からの転記につき入力不要</t>
    <phoneticPr fontId="6"/>
  </si>
  <si>
    <t>サービス提供計画</t>
    <rPh sb="4" eb="6">
      <t xml:space="preserve">テイキョウ </t>
    </rPh>
    <rPh sb="6" eb="8">
      <t xml:space="preserve">ケイカク </t>
    </rPh>
    <phoneticPr fontId="6"/>
  </si>
  <si>
    <t>提供するサービス</t>
    <rPh sb="0" eb="2">
      <t>テイキョウ</t>
    </rPh>
    <phoneticPr fontId="6"/>
  </si>
  <si>
    <t>サービス内容詳細</t>
    <rPh sb="6" eb="8">
      <t xml:space="preserve">ショウサイ </t>
    </rPh>
    <phoneticPr fontId="6"/>
  </si>
  <si>
    <t>サービスを提供するUI</t>
    <rPh sb="0" eb="4">
      <t>サービスウ</t>
    </rPh>
    <phoneticPr fontId="6"/>
  </si>
  <si>
    <t>サービスによって得られる効果</t>
    <rPh sb="8" eb="9">
      <t xml:space="preserve">エラレル </t>
    </rPh>
    <rPh sb="12" eb="14">
      <t xml:space="preserve">コウカ </t>
    </rPh>
    <phoneticPr fontId="6"/>
  </si>
  <si>
    <t>サービスが提供されるタイミング</t>
    <rPh sb="5" eb="7">
      <t xml:space="preserve">テイキョウ </t>
    </rPh>
    <phoneticPr fontId="6"/>
  </si>
  <si>
    <t>記入例）見守る側に設置したスマートロックの開閉情報とエアコンの人感センサー・オンオフ情報を取得し、全国の家庭をターゲットに離れた家族の見守りサービスを提供する</t>
    <rPh sb="0" eb="3">
      <t xml:space="preserve">キニュウレイ </t>
    </rPh>
    <rPh sb="4" eb="5">
      <t xml:space="preserve">ミマモル </t>
    </rPh>
    <rPh sb="5" eb="7">
      <t>ゼンコク</t>
    </rPh>
    <rPh sb="8" eb="10">
      <t>カテイ</t>
    </rPh>
    <rPh sb="23" eb="25">
      <t>ミマモ</t>
    </rPh>
    <rPh sb="50" eb="52">
      <t>ミマモ</t>
    </rPh>
    <rPh sb="53" eb="54">
      <t>ガワ</t>
    </rPh>
    <rPh sb="55" eb="57">
      <t>セッチジンカンジョウホウシュトクリヨウシャエコウカヒツヨウトキザイフザイカツドウジョウタイカクニンフアンケイゲンミマモジカンツクヒツヨウ</t>
    </rPh>
    <phoneticPr fontId="6"/>
  </si>
  <si>
    <t>記入例）必要な時にいつでも在不在や活動状態を確認でき、不安の軽減や「見守る」ための時間を作る必要がなくなる</t>
    <phoneticPr fontId="6"/>
  </si>
  <si>
    <t>記入例）見守る側が持つスマートフォンに通知、詳細は専用アプリで確認できる</t>
    <phoneticPr fontId="6"/>
  </si>
  <si>
    <t>（コンソーシアム登録者に対する同意事項）</t>
    <rPh sb="1" eb="3">
      <t>ドウイ</t>
    </rPh>
    <rPh sb="3" eb="5">
      <t>ジコウ</t>
    </rPh>
    <phoneticPr fontId="4"/>
  </si>
  <si>
    <t>責任者</t>
    <rPh sb="0" eb="3">
      <t xml:space="preserve">セキニンシャ </t>
    </rPh>
    <phoneticPr fontId="14"/>
  </si>
  <si>
    <t>連絡先</t>
    <rPh sb="0" eb="3">
      <t xml:space="preserve">レンラクサキ </t>
    </rPh>
    <phoneticPr fontId="14"/>
  </si>
  <si>
    <t>会社名</t>
    <rPh sb="0" eb="3">
      <t xml:space="preserve">カイシャメイ </t>
    </rPh>
    <phoneticPr fontId="14"/>
  </si>
  <si>
    <t>令和元年度「生活空間におけるサイバー/フィジカル融合促進事業費補助金」
共同申請確認書</t>
    <rPh sb="0" eb="2">
      <t>レイワ</t>
    </rPh>
    <rPh sb="2" eb="3">
      <t>モト</t>
    </rPh>
    <rPh sb="36" eb="40">
      <t xml:space="preserve">キョウドウシンセイ </t>
    </rPh>
    <rPh sb="40" eb="43">
      <t>カクニンショ</t>
    </rPh>
    <phoneticPr fontId="6"/>
  </si>
  <si>
    <t>⑪認証等取得計画書</t>
    <rPh sb="1" eb="3">
      <t>ニンショウ</t>
    </rPh>
    <rPh sb="3" eb="4">
      <t>トウ</t>
    </rPh>
    <rPh sb="4" eb="6">
      <t>シュトク</t>
    </rPh>
    <rPh sb="6" eb="9">
      <t>ケイカクショ</t>
    </rPh>
    <phoneticPr fontId="14"/>
  </si>
  <si>
    <t>※２　認証等未取得者については、No.11「⑪認証等取得計画書」にて取得計画を記入の上で提出すること。</t>
    <rPh sb="3" eb="5">
      <t>ニンショウ</t>
    </rPh>
    <rPh sb="5" eb="6">
      <t>トウ</t>
    </rPh>
    <rPh sb="6" eb="7">
      <t>ミ</t>
    </rPh>
    <rPh sb="7" eb="9">
      <t>シュトク</t>
    </rPh>
    <rPh sb="9" eb="10">
      <t>シャ</t>
    </rPh>
    <rPh sb="34" eb="36">
      <t>シュトク</t>
    </rPh>
    <rPh sb="36" eb="38">
      <t>ケイカク</t>
    </rPh>
    <rPh sb="39" eb="41">
      <t>キニュウ</t>
    </rPh>
    <rPh sb="42" eb="43">
      <t>ウエ</t>
    </rPh>
    <rPh sb="44" eb="46">
      <t>テイシュツ</t>
    </rPh>
    <phoneticPr fontId="14"/>
  </si>
  <si>
    <t>下記の指定様式1～11の順に必要事項を記入のこと。</t>
    <rPh sb="0" eb="2">
      <t>カキ</t>
    </rPh>
    <rPh sb="3" eb="5">
      <t>シテイ</t>
    </rPh>
    <rPh sb="5" eb="7">
      <t>ヨウシキ</t>
    </rPh>
    <rPh sb="12" eb="13">
      <t>ジュン</t>
    </rPh>
    <rPh sb="14" eb="16">
      <t>ヒツヨウ</t>
    </rPh>
    <rPh sb="16" eb="18">
      <t>ジコウ</t>
    </rPh>
    <rPh sb="19" eb="21">
      <t>キニュウ</t>
    </rPh>
    <phoneticPr fontId="14"/>
  </si>
  <si>
    <t>サービス登録申請書　補足資料 (説明、サービス契約書/利用規約案等）</t>
    <rPh sb="4" eb="6">
      <t>トウロク</t>
    </rPh>
    <rPh sb="6" eb="9">
      <t>シンセイショ</t>
    </rPh>
    <rPh sb="10" eb="12">
      <t>ホソク</t>
    </rPh>
    <rPh sb="12" eb="14">
      <t xml:space="preserve">シリョウ </t>
    </rPh>
    <rPh sb="16" eb="18">
      <t>セツメイ</t>
    </rPh>
    <rPh sb="23" eb="26">
      <t>ケイヤクショ</t>
    </rPh>
    <rPh sb="27" eb="29">
      <t>リヨウ</t>
    </rPh>
    <rPh sb="29" eb="31">
      <t>キヤク</t>
    </rPh>
    <rPh sb="31" eb="32">
      <t>アン</t>
    </rPh>
    <rPh sb="32" eb="33">
      <t>トウ</t>
    </rPh>
    <phoneticPr fontId="14"/>
  </si>
  <si>
    <t>実施計画</t>
    <rPh sb="0" eb="2">
      <t>ジッシ</t>
    </rPh>
    <rPh sb="2" eb="4">
      <t>ケイカク</t>
    </rPh>
    <phoneticPr fontId="4"/>
  </si>
  <si>
    <t>■プラットフォーム機能</t>
    <rPh sb="9" eb="11">
      <t>キノウ</t>
    </rPh>
    <phoneticPr fontId="4"/>
  </si>
  <si>
    <t>データの集約・管理方法</t>
    <rPh sb="4" eb="6">
      <t>シュウヤク</t>
    </rPh>
    <rPh sb="7" eb="9">
      <t>カンリ</t>
    </rPh>
    <rPh sb="9" eb="11">
      <t>ホウホウ</t>
    </rPh>
    <phoneticPr fontId="4"/>
  </si>
  <si>
    <t>データの分析方法</t>
    <rPh sb="4" eb="6">
      <t>ブンセキ</t>
    </rPh>
    <rPh sb="6" eb="8">
      <t>ホウホウ</t>
    </rPh>
    <phoneticPr fontId="4"/>
  </si>
  <si>
    <t>生活データを他の事業者へ提供する機能（APIの定義、具体的な提供方法等）</t>
    <rPh sb="0" eb="2">
      <t>セイカツ</t>
    </rPh>
    <rPh sb="6" eb="7">
      <t>ホカ</t>
    </rPh>
    <rPh sb="8" eb="11">
      <t>ジギョウシャ</t>
    </rPh>
    <rPh sb="12" eb="14">
      <t>テイキョウ</t>
    </rPh>
    <rPh sb="16" eb="18">
      <t>キノウ</t>
    </rPh>
    <rPh sb="23" eb="25">
      <t>テイギ</t>
    </rPh>
    <rPh sb="26" eb="29">
      <t>グタイテキ</t>
    </rPh>
    <rPh sb="30" eb="32">
      <t>テイキョウ</t>
    </rPh>
    <rPh sb="32" eb="34">
      <t>ホウホウ</t>
    </rPh>
    <rPh sb="34" eb="35">
      <t>トウ</t>
    </rPh>
    <phoneticPr fontId="4"/>
  </si>
  <si>
    <t>プラットフォーム事業者が、ネットワークデバイスから受け取る際の集約方法、管理方法を具体的に記載すること。
ネットワークデバイス毎に方法が異なる場合は、適当な粒度に分類のうえ、それぞれ記載すること。</t>
    <rPh sb="8" eb="10">
      <t>ジギョウ</t>
    </rPh>
    <rPh sb="10" eb="11">
      <t>シャ</t>
    </rPh>
    <rPh sb="25" eb="26">
      <t>ウ</t>
    </rPh>
    <rPh sb="27" eb="28">
      <t>ト</t>
    </rPh>
    <rPh sb="29" eb="30">
      <t>サイ</t>
    </rPh>
    <rPh sb="31" eb="35">
      <t>シュウヤクホウホウ</t>
    </rPh>
    <rPh sb="36" eb="38">
      <t>カンリ</t>
    </rPh>
    <rPh sb="38" eb="40">
      <t>ホウホウ</t>
    </rPh>
    <rPh sb="41" eb="44">
      <t>グタイテキ</t>
    </rPh>
    <rPh sb="45" eb="47">
      <t>キサイ</t>
    </rPh>
    <rPh sb="64" eb="65">
      <t>ゴト</t>
    </rPh>
    <rPh sb="66" eb="68">
      <t>ホウホウ</t>
    </rPh>
    <rPh sb="69" eb="70">
      <t>コト</t>
    </rPh>
    <rPh sb="72" eb="74">
      <t>バアイ</t>
    </rPh>
    <rPh sb="76" eb="78">
      <t>テキトウ</t>
    </rPh>
    <rPh sb="79" eb="81">
      <t>リュウド</t>
    </rPh>
    <rPh sb="82" eb="84">
      <t>ブンルイ</t>
    </rPh>
    <rPh sb="92" eb="94">
      <t>キサイ</t>
    </rPh>
    <phoneticPr fontId="4"/>
  </si>
  <si>
    <t>プラットフォーム事業者が、受け取った情報の分析方法を具体的に記載すること。
受け取った情報ごとに分析方法が異なる場合は、適当な粒度に分類のうえ、それぞれ記載すること。</t>
    <rPh sb="8" eb="11">
      <t>ジギョウシャ</t>
    </rPh>
    <rPh sb="13" eb="14">
      <t>ウ</t>
    </rPh>
    <rPh sb="15" eb="16">
      <t>ト</t>
    </rPh>
    <rPh sb="18" eb="20">
      <t>ジョウホウ</t>
    </rPh>
    <rPh sb="21" eb="25">
      <t>ブンセキホウホウ</t>
    </rPh>
    <rPh sb="26" eb="29">
      <t>グタイテキ</t>
    </rPh>
    <rPh sb="30" eb="32">
      <t>キサイ</t>
    </rPh>
    <rPh sb="39" eb="40">
      <t>ウ</t>
    </rPh>
    <rPh sb="41" eb="42">
      <t>ト</t>
    </rPh>
    <rPh sb="44" eb="46">
      <t>ジョウホウ</t>
    </rPh>
    <rPh sb="49" eb="53">
      <t>ブンセキホウホウ</t>
    </rPh>
    <rPh sb="54" eb="55">
      <t>コト</t>
    </rPh>
    <rPh sb="57" eb="59">
      <t>バアイ</t>
    </rPh>
    <rPh sb="61" eb="63">
      <t>テキトウ</t>
    </rPh>
    <rPh sb="64" eb="66">
      <t>リュウド</t>
    </rPh>
    <rPh sb="67" eb="69">
      <t>ブンルイ</t>
    </rPh>
    <rPh sb="77" eb="79">
      <t>キサイ</t>
    </rPh>
    <phoneticPr fontId="4"/>
  </si>
  <si>
    <t>プラットフォーム事業者が、サービス事業者へ情報提供機能を具体的に記載すること。
ネットワークデバイス毎に方法が異なる場合は、適当な粒度に分類のうえ、それぞれ記載すること。</t>
    <rPh sb="8" eb="10">
      <t>ジギョウ</t>
    </rPh>
    <rPh sb="10" eb="11">
      <t>シャ</t>
    </rPh>
    <rPh sb="17" eb="20">
      <t>ジギョウシャ</t>
    </rPh>
    <rPh sb="21" eb="23">
      <t>ジョウホウ</t>
    </rPh>
    <rPh sb="23" eb="25">
      <t>テイキョウ</t>
    </rPh>
    <rPh sb="25" eb="27">
      <t>キノウ</t>
    </rPh>
    <rPh sb="28" eb="31">
      <t>グタイテキ</t>
    </rPh>
    <rPh sb="32" eb="34">
      <t>キサイ</t>
    </rPh>
    <phoneticPr fontId="4"/>
  </si>
  <si>
    <t>⑤販売活動
（代理店交渉、販促活動等）</t>
    <rPh sb="1" eb="3">
      <t>ハンバイ</t>
    </rPh>
    <rPh sb="3" eb="5">
      <t>カツドウ</t>
    </rPh>
    <phoneticPr fontId="6"/>
  </si>
  <si>
    <t>③サービス開発・提供準備
（アプリ開発・実証等）</t>
    <rPh sb="5" eb="7">
      <t>カイハツ</t>
    </rPh>
    <rPh sb="17" eb="19">
      <t>カイハツ</t>
    </rPh>
    <rPh sb="20" eb="22">
      <t>ジッショウ</t>
    </rPh>
    <phoneticPr fontId="6"/>
  </si>
  <si>
    <t>④機器提供の準備
（機器開発・製造・保守体制構築等）</t>
    <rPh sb="18" eb="20">
      <t>ホシュ</t>
    </rPh>
    <rPh sb="20" eb="22">
      <t>タイセイ</t>
    </rPh>
    <rPh sb="22" eb="24">
      <t>コウチク</t>
    </rPh>
    <phoneticPr fontId="6"/>
  </si>
  <si>
    <t>⑥インセンティブ提供
（インセンティブ設計、契約等）</t>
    <phoneticPr fontId="6"/>
  </si>
  <si>
    <t>本事業にかかる活動について、実施する内容とそのスケジュールを記載すること。
インセンティブの提供だけでなく、下記の内容を含めること。
①コンソーシアム体制構築・調整
②プラットフォーム提供の準備（システム開発等）
③サービス提供の準備（アプリ開発・実証等）
④機器提供の準備（機器開発・製造・保守体制構築等）
⑤販売活動（代理店交渉・販促活動等）
⑥インセンティブ提供（インセンティブ設計、契約等）</t>
    <rPh sb="0" eb="1">
      <t>ホン</t>
    </rPh>
    <rPh sb="1" eb="3">
      <t>ジギョウ</t>
    </rPh>
    <rPh sb="7" eb="9">
      <t>カツドウ</t>
    </rPh>
    <rPh sb="14" eb="16">
      <t>ジッシ</t>
    </rPh>
    <rPh sb="18" eb="20">
      <t>ナイヨウ</t>
    </rPh>
    <rPh sb="30" eb="32">
      <t>キサイ</t>
    </rPh>
    <rPh sb="47" eb="49">
      <t>テイキョウ</t>
    </rPh>
    <rPh sb="55" eb="57">
      <t>カキ</t>
    </rPh>
    <rPh sb="58" eb="60">
      <t>ナイヨウ</t>
    </rPh>
    <rPh sb="61" eb="62">
      <t>フク</t>
    </rPh>
    <rPh sb="93" eb="95">
      <t>テイキョウ</t>
    </rPh>
    <rPh sb="96" eb="98">
      <t>ジュンビ</t>
    </rPh>
    <rPh sb="103" eb="105">
      <t>カイハツ</t>
    </rPh>
    <rPh sb="105" eb="106">
      <t>トウ</t>
    </rPh>
    <rPh sb="113" eb="115">
      <t>テイキョウ</t>
    </rPh>
    <rPh sb="116" eb="118">
      <t>ジュンビ</t>
    </rPh>
    <rPh sb="127" eb="128">
      <t>トウ</t>
    </rPh>
    <rPh sb="131" eb="133">
      <t>キキ</t>
    </rPh>
    <rPh sb="133" eb="135">
      <t>テイキョウ</t>
    </rPh>
    <rPh sb="136" eb="138">
      <t>ジュンビ</t>
    </rPh>
    <rPh sb="139" eb="141">
      <t>キキ</t>
    </rPh>
    <rPh sb="141" eb="143">
      <t>カイハツ</t>
    </rPh>
    <rPh sb="144" eb="146">
      <t>セイゾウ</t>
    </rPh>
    <rPh sb="153" eb="154">
      <t>トウ</t>
    </rPh>
    <rPh sb="157" eb="159">
      <t>ハンバイ</t>
    </rPh>
    <rPh sb="159" eb="161">
      <t>カツドウ</t>
    </rPh>
    <rPh sb="162" eb="165">
      <t>ダイリテン</t>
    </rPh>
    <rPh sb="165" eb="167">
      <t>コウショウ</t>
    </rPh>
    <rPh sb="168" eb="170">
      <t>ハンソク</t>
    </rPh>
    <rPh sb="170" eb="172">
      <t>カツドウ</t>
    </rPh>
    <rPh sb="172" eb="173">
      <t>トウ</t>
    </rPh>
    <rPh sb="183" eb="185">
      <t>テイキョウ</t>
    </rPh>
    <rPh sb="193" eb="195">
      <t>セッケイ</t>
    </rPh>
    <rPh sb="196" eb="198">
      <t>ケイヤク</t>
    </rPh>
    <rPh sb="198" eb="199">
      <t>トウ</t>
    </rPh>
    <phoneticPr fontId="6"/>
  </si>
  <si>
    <t>より多くの機器メーカー、サービス事業者が参画するインセンティブを与えるための活動（接続互換性確保、データの価値向上等）について、本事業期間に実施する内容を記載すること。</t>
    <rPh sb="0" eb="1">
      <t>コト</t>
    </rPh>
    <rPh sb="9" eb="11">
      <t>レンケイ</t>
    </rPh>
    <rPh sb="14" eb="15">
      <t>オオ</t>
    </rPh>
    <rPh sb="17" eb="19">
      <t>キキ</t>
    </rPh>
    <rPh sb="28" eb="31">
      <t>ジギョウシャ</t>
    </rPh>
    <rPh sb="32" eb="34">
      <t>サンカク</t>
    </rPh>
    <rPh sb="44" eb="45">
      <t>アタ</t>
    </rPh>
    <rPh sb="50" eb="52">
      <t>カツドウ</t>
    </rPh>
    <rPh sb="53" eb="55">
      <t>セツゾク</t>
    </rPh>
    <rPh sb="55" eb="58">
      <t>ゴカンセイ</t>
    </rPh>
    <rPh sb="58" eb="60">
      <t>カクホ</t>
    </rPh>
    <rPh sb="65" eb="67">
      <t>カチ</t>
    </rPh>
    <rPh sb="67" eb="69">
      <t>コウジョウ</t>
    </rPh>
    <rPh sb="69" eb="70">
      <t>トウ</t>
    </rPh>
    <phoneticPr fontId="4"/>
  </si>
  <si>
    <t>https://openid.net/connect/</t>
    <phoneticPr fontId="6"/>
  </si>
  <si>
    <t>http://openid-foundation-japan.github.io/openid-connect-core-1_0.ja.html</t>
    <phoneticPr fontId="6"/>
  </si>
  <si>
    <t>　　　　　原文</t>
    <rPh sb="5" eb="7">
      <t>ゲンブン</t>
    </rPh>
    <phoneticPr fontId="6"/>
  </si>
  <si>
    <t>　　　　　日本語訳</t>
    <rPh sb="5" eb="8">
      <t>ニホンゴ</t>
    </rPh>
    <rPh sb="8" eb="9">
      <t>ヤク</t>
    </rPh>
    <phoneticPr fontId="6"/>
  </si>
  <si>
    <t>　※ID認証連携：異なるサービスや利用契約等で発行されている利用者の識別情報を共通して使えるようにするための連携方式</t>
    <rPh sb="4" eb="6">
      <t>ニンショウ</t>
    </rPh>
    <rPh sb="6" eb="8">
      <t>レンケイ</t>
    </rPh>
    <rPh sb="9" eb="10">
      <t>コト</t>
    </rPh>
    <rPh sb="17" eb="19">
      <t>リヨウ</t>
    </rPh>
    <rPh sb="19" eb="21">
      <t>ケイヤク</t>
    </rPh>
    <rPh sb="21" eb="22">
      <t>トウ</t>
    </rPh>
    <rPh sb="23" eb="25">
      <t>ハッコウ</t>
    </rPh>
    <phoneticPr fontId="6"/>
  </si>
  <si>
    <t>　（参考URL）OpenID Connectの定義について</t>
    <rPh sb="2" eb="4">
      <t>サンコウ</t>
    </rPh>
    <phoneticPr fontId="6"/>
  </si>
  <si>
    <t>7月</t>
    <rPh sb="1" eb="2">
      <t>ガツ</t>
    </rPh>
    <phoneticPr fontId="6"/>
  </si>
  <si>
    <t>8月</t>
    <phoneticPr fontId="14"/>
  </si>
  <si>
    <t>9月</t>
    <phoneticPr fontId="14"/>
  </si>
  <si>
    <t>10月</t>
    <phoneticPr fontId="14"/>
  </si>
  <si>
    <t>インセンティブ単価（円）※</t>
    <rPh sb="7" eb="9">
      <t>タンカ</t>
    </rPh>
    <phoneticPr fontId="6"/>
  </si>
  <si>
    <t>解決を目指すユーザー課題・社会課題</t>
    <rPh sb="0" eb="2">
      <t>カイケツ</t>
    </rPh>
    <rPh sb="3" eb="5">
      <t>メザ</t>
    </rPh>
    <rPh sb="10" eb="12">
      <t>カダイ</t>
    </rPh>
    <rPh sb="13" eb="15">
      <t>シャカイ</t>
    </rPh>
    <rPh sb="15" eb="17">
      <t>カダイ</t>
    </rPh>
    <phoneticPr fontId="6"/>
  </si>
  <si>
    <t>登録するサービスを「誰が」「どのように」販売するのかを記載すること。
例）データを取得する機器●●の販売時に、全国の家電量販店および機器メーカー直販サイトを用いた店頭・WEBでの機器とセットでの販売を予定している</t>
    <rPh sb="8" eb="10">
      <t>コクチ</t>
    </rPh>
    <rPh sb="15" eb="16">
      <t>ゴ</t>
    </rPh>
    <rPh sb="17" eb="19">
      <t>ハンソク</t>
    </rPh>
    <rPh sb="19" eb="20">
      <t>トウ</t>
    </rPh>
    <rPh sb="25" eb="27">
      <t>リヨウ</t>
    </rPh>
    <rPh sb="27" eb="29">
      <t>ソクシン</t>
    </rPh>
    <rPh sb="30" eb="31">
      <t>ム</t>
    </rPh>
    <rPh sb="45" eb="47">
      <t xml:space="preserve">キキ </t>
    </rPh>
    <rPh sb="50" eb="52">
      <t xml:space="preserve">ハンバイ </t>
    </rPh>
    <rPh sb="52" eb="53">
      <t xml:space="preserve">ジニ </t>
    </rPh>
    <rPh sb="59" eb="61">
      <t>ケイカク</t>
    </rPh>
    <rPh sb="62" eb="64">
      <t>キサイ</t>
    </rPh>
    <rPh sb="89" eb="91">
      <t xml:space="preserve">キキト </t>
    </rPh>
    <phoneticPr fontId="6"/>
  </si>
  <si>
    <t>提供するサービスがどの様な課題解決につながるか、ユーザーや社会が抱える課題を踏まえて具体的に記載すること。</t>
    <rPh sb="0" eb="2">
      <t>テイキョウ</t>
    </rPh>
    <rPh sb="11" eb="12">
      <t>ヨウ</t>
    </rPh>
    <rPh sb="13" eb="15">
      <t>カダイ</t>
    </rPh>
    <rPh sb="15" eb="17">
      <t>カイケツ</t>
    </rPh>
    <rPh sb="29" eb="31">
      <t>シャカイ</t>
    </rPh>
    <rPh sb="32" eb="33">
      <t>カカ</t>
    </rPh>
    <rPh sb="35" eb="37">
      <t>カダイ</t>
    </rPh>
    <rPh sb="38" eb="39">
      <t>フ</t>
    </rPh>
    <rPh sb="42" eb="45">
      <t>グタイテキ</t>
    </rPh>
    <rPh sb="46" eb="48">
      <t>キサイ</t>
    </rPh>
    <phoneticPr fontId="6"/>
  </si>
  <si>
    <t>（有償の場合）提供（予定）金額</t>
    <rPh sb="1" eb="3">
      <t>ユウショウ</t>
    </rPh>
    <rPh sb="4" eb="6">
      <t>バアイ</t>
    </rPh>
    <rPh sb="7" eb="9">
      <t>テイキョウ</t>
    </rPh>
    <rPh sb="10" eb="12">
      <t>ヨテイ</t>
    </rPh>
    <rPh sb="13" eb="15">
      <t>キンガク</t>
    </rPh>
    <phoneticPr fontId="6"/>
  </si>
  <si>
    <t>登録するサービスの提供状況を選択し、提供予定の場合は開始時期、有償の場合は提供（予定）金額を記載すること。</t>
    <rPh sb="0" eb="2">
      <t>トウロク</t>
    </rPh>
    <rPh sb="9" eb="11">
      <t>テイキョウ</t>
    </rPh>
    <rPh sb="11" eb="13">
      <t>ジョウキョウ</t>
    </rPh>
    <rPh sb="14" eb="16">
      <t>センタク</t>
    </rPh>
    <rPh sb="18" eb="20">
      <t>テイキョウ</t>
    </rPh>
    <rPh sb="20" eb="22">
      <t>ヨテイ</t>
    </rPh>
    <rPh sb="23" eb="25">
      <t>バアイ</t>
    </rPh>
    <rPh sb="26" eb="28">
      <t>カイシ</t>
    </rPh>
    <rPh sb="28" eb="30">
      <t>ジキ</t>
    </rPh>
    <rPh sb="46" eb="48">
      <t>キサイ</t>
    </rPh>
    <phoneticPr fontId="6"/>
  </si>
  <si>
    <t>特例申請の希望</t>
    <rPh sb="0" eb="2">
      <t>トクレイ</t>
    </rPh>
    <rPh sb="2" eb="4">
      <t>シンセイ</t>
    </rPh>
    <rPh sb="5" eb="7">
      <t>キボウ</t>
    </rPh>
    <phoneticPr fontId="6"/>
  </si>
  <si>
    <t>「希望する」理由</t>
    <rPh sb="1" eb="3">
      <t>キボウ</t>
    </rPh>
    <rPh sb="6" eb="8">
      <t>リユウ</t>
    </rPh>
    <phoneticPr fontId="6"/>
  </si>
  <si>
    <t>（インセンティブ対象者の）
サービス利用契約期間の確認方法</t>
    <rPh sb="8" eb="11">
      <t xml:space="preserve">タイショウシャ </t>
    </rPh>
    <rPh sb="17" eb="19">
      <t>リヨウ</t>
    </rPh>
    <rPh sb="19" eb="21">
      <t>ケイヤク</t>
    </rPh>
    <rPh sb="21" eb="23">
      <t>キカン</t>
    </rPh>
    <rPh sb="24" eb="26">
      <t>カクニン</t>
    </rPh>
    <rPh sb="26" eb="28">
      <t>ホウホウ</t>
    </rPh>
    <phoneticPr fontId="6"/>
  </si>
  <si>
    <t>（インセンティブ対象者の）
生活データ提供期間の確認方法</t>
    <rPh sb="0" eb="2">
      <t>セイカツ</t>
    </rPh>
    <rPh sb="5" eb="7">
      <t>テイキョウ</t>
    </rPh>
    <rPh sb="7" eb="9">
      <t>キカン</t>
    </rPh>
    <rPh sb="10" eb="12">
      <t>カクニン</t>
    </rPh>
    <rPh sb="12" eb="14">
      <t>ホウホウ</t>
    </rPh>
    <phoneticPr fontId="6"/>
  </si>
  <si>
    <r>
      <t xml:space="preserve">一般消費者に対する景品類の提供に関する事項の制限
https://www.caa.go.jp/policies/policy/representation/fair_labeling/public_notice/pdf/100121premiums_7.pdf
「一般消費者に対する景品類の提供に関する事項の制限」の運用基準について
</t>
    </r>
    <r>
      <rPr>
        <sz val="9"/>
        <color theme="1" tint="0.249977111117893"/>
        <rFont val="ＭＳ Ｐゴシック"/>
        <family val="2"/>
        <charset val="128"/>
        <scheme val="minor"/>
      </rPr>
      <t>https://www.caa.go.jp/policies/policy/representation/fair_labeling/guideline/pdf/100121premiums_22.pdf</t>
    </r>
    <phoneticPr fontId="6"/>
  </si>
  <si>
    <t>②データ提供頻度
（プルダウン選択）</t>
    <rPh sb="4" eb="6">
      <t xml:space="preserve">テイキョウ </t>
    </rPh>
    <rPh sb="6" eb="8">
      <t>ヒンド</t>
    </rPh>
    <phoneticPr fontId="6"/>
  </si>
  <si>
    <t>③データ提供頻度の詳細
・②「一定間隔」の場合：その間隔
・②「使用時」の場合：利用者の傾向を把握するために必要なデータ量（使用回数や期間等）</t>
    <rPh sb="9" eb="11">
      <t xml:space="preserve">ショウサイ </t>
    </rPh>
    <rPh sb="13" eb="14">
      <t xml:space="preserve">テイキョウ </t>
    </rPh>
    <rPh sb="14" eb="17">
      <t xml:space="preserve">イッテイカンカク </t>
    </rPh>
    <rPh sb="25" eb="26">
      <t xml:space="preserve">カンカク </t>
    </rPh>
    <rPh sb="27" eb="33">
      <t xml:space="preserve">シヨウジ </t>
    </rPh>
    <rPh sb="37" eb="38">
      <t xml:space="preserve">バアイ </t>
    </rPh>
    <rPh sb="38" eb="41">
      <t xml:space="preserve">リヨウシャ </t>
    </rPh>
    <rPh sb="45" eb="46">
      <t xml:space="preserve">ハアク </t>
    </rPh>
    <rPh sb="46" eb="47">
      <t xml:space="preserve">ブンセキ </t>
    </rPh>
    <rPh sb="47" eb="49">
      <t xml:space="preserve">ハアク </t>
    </rPh>
    <rPh sb="52" eb="54">
      <t xml:space="preserve">ヒツヨウナ </t>
    </rPh>
    <rPh sb="58" eb="59">
      <t xml:space="preserve">リョウ </t>
    </rPh>
    <rPh sb="60" eb="62">
      <t xml:space="preserve">シュウシュウカイスウ </t>
    </rPh>
    <rPh sb="62" eb="64">
      <t xml:space="preserve">シヨウ </t>
    </rPh>
    <rPh sb="67" eb="69">
      <t xml:space="preserve">キカン </t>
    </rPh>
    <rPh sb="69" eb="70">
      <t xml:space="preserve">トウ </t>
    </rPh>
    <phoneticPr fontId="6"/>
  </si>
  <si>
    <t>参加形態</t>
    <rPh sb="0" eb="4">
      <t xml:space="preserve">サンカケイタイ </t>
    </rPh>
    <phoneticPr fontId="6"/>
  </si>
  <si>
    <t>コンソ</t>
    <phoneticPr fontId="6"/>
  </si>
  <si>
    <t>参加形態</t>
    <rPh sb="0" eb="4">
      <t xml:space="preserve">サンカケイタイ </t>
    </rPh>
    <phoneticPr fontId="14"/>
  </si>
  <si>
    <t>共同</t>
    <rPh sb="0" eb="2">
      <t xml:space="preserve">キョウドウ </t>
    </rPh>
    <phoneticPr fontId="14"/>
  </si>
  <si>
    <r>
      <t>　　共同</t>
    </r>
    <r>
      <rPr>
        <sz val="11"/>
        <color theme="1"/>
        <rFont val="ＭＳ Ｐゴシック"/>
        <family val="3"/>
        <charset val="128"/>
      </rPr>
      <t>事業</t>
    </r>
    <r>
      <rPr>
        <sz val="11"/>
        <color theme="1"/>
        <rFont val="ＭＳ Ｐゴシック"/>
        <family val="3"/>
        <charset val="128"/>
        <scheme val="minor"/>
      </rPr>
      <t>者　住所</t>
    </r>
    <rPh sb="2" eb="4">
      <t xml:space="preserve">キョウドウシンセイ </t>
    </rPh>
    <rPh sb="4" eb="6">
      <t xml:space="preserve">ジギョウ </t>
    </rPh>
    <rPh sb="6" eb="7">
      <t>シャ</t>
    </rPh>
    <rPh sb="8" eb="10">
      <t>ジュウショ</t>
    </rPh>
    <phoneticPr fontId="6"/>
  </si>
  <si>
    <t>参加形態
（共同・
コンソ）</t>
    <rPh sb="0" eb="2">
      <t xml:space="preserve">サンカ </t>
    </rPh>
    <rPh sb="2" eb="4">
      <t xml:space="preserve">ケイタイ </t>
    </rPh>
    <rPh sb="6" eb="8">
      <t>キョウドウ</t>
    </rPh>
    <phoneticPr fontId="6"/>
  </si>
  <si>
    <t>幹事者</t>
    <rPh sb="0" eb="2">
      <t>カンジ</t>
    </rPh>
    <rPh sb="2" eb="3">
      <t>シャ</t>
    </rPh>
    <phoneticPr fontId="6"/>
  </si>
  <si>
    <t>1．事業者参画資格</t>
    <rPh sb="2" eb="4">
      <t>ジギョウ</t>
    </rPh>
    <rPh sb="4" eb="5">
      <t>シャ</t>
    </rPh>
    <rPh sb="5" eb="7">
      <t>サンカク</t>
    </rPh>
    <rPh sb="7" eb="9">
      <t>シカク</t>
    </rPh>
    <phoneticPr fontId="4"/>
  </si>
  <si>
    <t>（参画要件）</t>
    <rPh sb="1" eb="3">
      <t>サンカク</t>
    </rPh>
    <rPh sb="3" eb="5">
      <t>ヨウケン</t>
    </rPh>
    <phoneticPr fontId="4"/>
  </si>
  <si>
    <t>標題に掲げる補助金事業について、コンソーシアム幹事会社は、本コンソーシアムを構成する企業又は団体のすべてが、
本申請書に記す同意事項を認め、参画要件を満たすことを確認し、以下の通り登録申請を行います。</t>
    <rPh sb="25" eb="27">
      <t>カイシャ</t>
    </rPh>
    <rPh sb="70" eb="72">
      <t>サンカク</t>
    </rPh>
    <phoneticPr fontId="4"/>
  </si>
  <si>
    <t>下記コンソーシアム登録者一覧に記載されたメンバー（以下「本メンバー」という）は、コンソーシアム（以下「本コンソーシアム」という）を組み、本件事業を推進することに同意する。</t>
    <rPh sb="9" eb="11">
      <t>トウロク</t>
    </rPh>
    <rPh sb="11" eb="12">
      <t>シャ</t>
    </rPh>
    <rPh sb="12" eb="14">
      <t>イチラン</t>
    </rPh>
    <phoneticPr fontId="4"/>
  </si>
  <si>
    <t>（コンソーシアム登録者一覧）</t>
    <rPh sb="8" eb="10">
      <t>トウロク</t>
    </rPh>
    <rPh sb="10" eb="11">
      <t>シャ</t>
    </rPh>
    <rPh sb="11" eb="13">
      <t>イチラン</t>
    </rPh>
    <phoneticPr fontId="4"/>
  </si>
  <si>
    <t>⑬（別添）役員名簿</t>
    <rPh sb="2" eb="4">
      <t>ベッテン</t>
    </rPh>
    <rPh sb="5" eb="7">
      <t>ヤクイン</t>
    </rPh>
    <rPh sb="7" eb="9">
      <t>メイボ</t>
    </rPh>
    <phoneticPr fontId="14"/>
  </si>
  <si>
    <t>⑫（様式第１）交付申請書（押印）</t>
    <rPh sb="2" eb="4">
      <t>ヨウシキ</t>
    </rPh>
    <rPh sb="4" eb="5">
      <t>ダイ</t>
    </rPh>
    <rPh sb="7" eb="9">
      <t>コウフ</t>
    </rPh>
    <rPh sb="9" eb="12">
      <t>シンセイショ</t>
    </rPh>
    <rPh sb="13" eb="15">
      <t>オウイン</t>
    </rPh>
    <phoneticPr fontId="14"/>
  </si>
  <si>
    <t>指定様式
（押印要）</t>
    <rPh sb="0" eb="2">
      <t>シテイ</t>
    </rPh>
    <rPh sb="2" eb="4">
      <t>ヨウシキ</t>
    </rPh>
    <phoneticPr fontId="14"/>
  </si>
  <si>
    <t>2020年●月●日</t>
    <phoneticPr fontId="6"/>
  </si>
  <si>
    <t xml:space="preserve">  一般社団法人　環境共創イニシアチブ
　　代 表 理 事　　赤　池　　学　殿</t>
    <phoneticPr fontId="6"/>
  </si>
  <si>
    <t>　　申請者　住所</t>
    <rPh sb="2" eb="5">
      <t>シンセイシャ</t>
    </rPh>
    <rPh sb="6" eb="8">
      <t>ジュウショ</t>
    </rPh>
    <phoneticPr fontId="4"/>
  </si>
  <si>
    <t>氏名</t>
    <rPh sb="0" eb="2">
      <t>シメイ</t>
    </rPh>
    <phoneticPr fontId="4"/>
  </si>
  <si>
    <t>　　共同事業者　住所</t>
    <rPh sb="2" eb="4">
      <t>キョウドウ</t>
    </rPh>
    <rPh sb="4" eb="6">
      <t>ジギョウ</t>
    </rPh>
    <rPh sb="6" eb="7">
      <t>シャ</t>
    </rPh>
    <rPh sb="8" eb="10">
      <t>ジュウショ</t>
    </rPh>
    <phoneticPr fontId="4"/>
  </si>
  <si>
    <t>令和元年度生活空間におけるサイバー／フィジカル融合促進事業費補助金
交付申請書</t>
    <rPh sb="0" eb="2">
      <t>レイワ</t>
    </rPh>
    <rPh sb="2" eb="4">
      <t>ガンネン</t>
    </rPh>
    <rPh sb="4" eb="5">
      <t>ド</t>
    </rPh>
    <rPh sb="5" eb="7">
      <t>セイカツ</t>
    </rPh>
    <rPh sb="7" eb="9">
      <t>クウカン</t>
    </rPh>
    <rPh sb="23" eb="25">
      <t>ユウゴウ</t>
    </rPh>
    <rPh sb="25" eb="27">
      <t>ソクシン</t>
    </rPh>
    <rPh sb="27" eb="30">
      <t>ジギョウヒ</t>
    </rPh>
    <rPh sb="30" eb="33">
      <t>ホジョキン</t>
    </rPh>
    <rPh sb="34" eb="36">
      <t>コウフ</t>
    </rPh>
    <rPh sb="36" eb="39">
      <t>シンセイショ</t>
    </rPh>
    <phoneticPr fontId="6"/>
  </si>
  <si>
    <t>　生活空間におけるサイバー／フィジカル融合促進事業費補助金交付規程（以下、「交付規程」という。）第４条に基づき上記補助金の交付を下記のとおり申請します。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4"/>
  </si>
  <si>
    <t>記</t>
    <phoneticPr fontId="14"/>
  </si>
  <si>
    <t>１．間接補助事業の名称</t>
    <phoneticPr fontId="14"/>
  </si>
  <si>
    <t>２．間接補助事業の目的及び内容</t>
    <phoneticPr fontId="14"/>
  </si>
  <si>
    <t>３．間接補助事業の開始及び完了予定日</t>
    <phoneticPr fontId="14"/>
  </si>
  <si>
    <t xml:space="preserve">４．間接補助事業に要する経費、補助対象経費、補助金交付申請額、およびその配分額 </t>
    <phoneticPr fontId="14"/>
  </si>
  <si>
    <t>（単位：円）</t>
    <phoneticPr fontId="14"/>
  </si>
  <si>
    <t>補助率</t>
  </si>
  <si>
    <t>合    計</t>
  </si>
  <si>
    <t>間接補助事業に要する
経費</t>
    <phoneticPr fontId="14"/>
  </si>
  <si>
    <t>補助対象経費
の額</t>
    <phoneticPr fontId="14"/>
  </si>
  <si>
    <t>補助金
交付申請額</t>
    <phoneticPr fontId="14"/>
  </si>
  <si>
    <t>補助対象経費の
区分</t>
    <phoneticPr fontId="14"/>
  </si>
  <si>
    <t>（注１）申請書には、次の事項を記載した書面を添付すること。
（１）	申請者が申請者以外の者と共同して間接補助事業を行おうとする場合にあって当該		事業に係る協定書の写し
（２）	申請者の役員等名簿（別添）
（３）	その他ＳＩＩが指示する書面</t>
    <phoneticPr fontId="14"/>
  </si>
  <si>
    <t>（別添）</t>
    <rPh sb="1" eb="3">
      <t>ベッテン</t>
    </rPh>
    <phoneticPr fontId="4"/>
  </si>
  <si>
    <t>氏名カナ</t>
  </si>
  <si>
    <t>氏名漢字</t>
  </si>
  <si>
    <t>生年月日</t>
  </si>
  <si>
    <t>性別</t>
  </si>
  <si>
    <t>会社名</t>
  </si>
  <si>
    <t>役職名</t>
  </si>
  <si>
    <t>和暦</t>
  </si>
  <si>
    <t>年</t>
  </si>
  <si>
    <t>月</t>
  </si>
  <si>
    <t>日</t>
  </si>
  <si>
    <t xml:space="preserve">（注）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また、外国人については、氏名欄にはアルファベットを、氏名カナ欄は当該アルファベットのカナ読みを記載すること。
 </t>
    <phoneticPr fontId="14"/>
  </si>
  <si>
    <t>役員名簿</t>
    <rPh sb="0" eb="2">
      <t>ヤクイン</t>
    </rPh>
    <rPh sb="2" eb="4">
      <t>メイボ</t>
    </rPh>
    <phoneticPr fontId="4"/>
  </si>
  <si>
    <t>H30事業での申請</t>
    <rPh sb="3" eb="5">
      <t>ジギョウ</t>
    </rPh>
    <rPh sb="7" eb="9">
      <t>シンセイ</t>
    </rPh>
    <phoneticPr fontId="6"/>
  </si>
  <si>
    <t>H30事業でのサービス登録</t>
    <rPh sb="3" eb="5">
      <t>ジギョウ</t>
    </rPh>
    <rPh sb="11" eb="13">
      <t>トウロク</t>
    </rPh>
    <phoneticPr fontId="6"/>
  </si>
  <si>
    <t xml:space="preserve">
平成30年度補正予算事業でサービス登録申請を行なったサービスについては、下記①②の点を踏まえて別サービスとして判断できる場合のみ、登録可否の判断を行うので、具体的に説明すること。
①用いるデバイスやデータの追加・変更、および分析の内容レベルの変更に基づいて、サービスの提供機能が追加されており、
②消費者目線にて、その提供価値が高まっていること
（公募要領P7：1-3-（１）対象サービスを参照）
</t>
    <rPh sb="37" eb="39">
      <t>カキ</t>
    </rPh>
    <rPh sb="42" eb="43">
      <t>テン</t>
    </rPh>
    <rPh sb="44" eb="45">
      <t>フ</t>
    </rPh>
    <rPh sb="68" eb="70">
      <t>カヒ</t>
    </rPh>
    <rPh sb="71" eb="73">
      <t>ハンダン</t>
    </rPh>
    <rPh sb="74" eb="75">
      <t>オコナ</t>
    </rPh>
    <rPh sb="79" eb="82">
      <t>グタイテキ</t>
    </rPh>
    <rPh sb="83" eb="85">
      <t>セツメイ</t>
    </rPh>
    <rPh sb="190" eb="192">
      <t>サンショウ</t>
    </rPh>
    <phoneticPr fontId="6"/>
  </si>
  <si>
    <t>追加されたサービスの提供機能</t>
    <rPh sb="0" eb="2">
      <t>ツイカ</t>
    </rPh>
    <phoneticPr fontId="6"/>
  </si>
  <si>
    <t>消費者目線にて高まった提供価値</t>
    <rPh sb="7" eb="8">
      <t>タカ</t>
    </rPh>
    <phoneticPr fontId="6"/>
  </si>
  <si>
    <t>用いるデバイスやデータの追加・変更、および分析の内容レベルの変更点</t>
    <rPh sb="32" eb="33">
      <t>テン</t>
    </rPh>
    <phoneticPr fontId="6"/>
  </si>
  <si>
    <t>特例申請（公募要領（P10）を参照）の希望有無を選択し、希望する場合は、蓋然性の高さが分かるように具体的な説明を記載すること。</t>
    <rPh sb="19" eb="21">
      <t>キボウ</t>
    </rPh>
    <rPh sb="21" eb="23">
      <t>ウム</t>
    </rPh>
    <rPh sb="24" eb="26">
      <t>センタク</t>
    </rPh>
    <rPh sb="28" eb="30">
      <t>キボウ</t>
    </rPh>
    <rPh sb="32" eb="34">
      <t>バアイ</t>
    </rPh>
    <rPh sb="36" eb="38">
      <t>シンセイ</t>
    </rPh>
    <rPh sb="40" eb="41">
      <t>タカ</t>
    </rPh>
    <rPh sb="43" eb="44">
      <t>ワ</t>
    </rPh>
    <rPh sb="56" eb="58">
      <t>キサイセツメイ</t>
    </rPh>
    <phoneticPr fontId="6"/>
  </si>
  <si>
    <t>H30事業において、当該サービスと類似の「サービス登録申請」を行ったかどうかを選択する。</t>
    <rPh sb="3" eb="5">
      <t>ジギョウ</t>
    </rPh>
    <rPh sb="10" eb="12">
      <t>トウガイ</t>
    </rPh>
    <rPh sb="17" eb="19">
      <t xml:space="preserve">ルイジ </t>
    </rPh>
    <rPh sb="25" eb="27">
      <t>トウロク</t>
    </rPh>
    <rPh sb="27" eb="29">
      <t>シンセイ</t>
    </rPh>
    <rPh sb="31" eb="32">
      <t>オコナ</t>
    </rPh>
    <rPh sb="39" eb="41">
      <t>センタク</t>
    </rPh>
    <phoneticPr fontId="6"/>
  </si>
  <si>
    <t>④機器登録申請書※１</t>
    <phoneticPr fontId="14"/>
  </si>
  <si>
    <t>⑤サービス登録申請書※１</t>
    <rPh sb="5" eb="7">
      <t>トウロク</t>
    </rPh>
    <rPh sb="7" eb="10">
      <t>シンセイショ</t>
    </rPh>
    <phoneticPr fontId="14"/>
  </si>
  <si>
    <t>⑥インセンティブ登録申請書※１</t>
    <rPh sb="8" eb="10">
      <t>トウロク</t>
    </rPh>
    <rPh sb="10" eb="13">
      <t>シンセイショ</t>
    </rPh>
    <phoneticPr fontId="14"/>
  </si>
  <si>
    <t>■事業者・クラウド間の連携を促す活動（WEB-APIの公開やID認証連携機能※の実装、データの価値を高める工夫）</t>
    <rPh sb="1" eb="4">
      <t>ジギョウシャ</t>
    </rPh>
    <rPh sb="9" eb="10">
      <t>アイダ</t>
    </rPh>
    <rPh sb="11" eb="13">
      <t>レンケイ</t>
    </rPh>
    <rPh sb="14" eb="15">
      <t>ウナガ</t>
    </rPh>
    <rPh sb="16" eb="18">
      <t>カツドウ</t>
    </rPh>
    <rPh sb="32" eb="34">
      <t>ニンショウ</t>
    </rPh>
    <rPh sb="34" eb="36">
      <t>レンケイ</t>
    </rPh>
    <rPh sb="36" eb="38">
      <t>キノウ</t>
    </rPh>
    <phoneticPr fontId="6"/>
  </si>
  <si>
    <t>①～⑥以外の取組について記入</t>
    <rPh sb="3" eb="5">
      <t>イガイ</t>
    </rPh>
    <rPh sb="6" eb="8">
      <t>トリクミ</t>
    </rPh>
    <rPh sb="12" eb="14">
      <t>キニュウ</t>
    </rPh>
    <phoneticPr fontId="6"/>
  </si>
  <si>
    <t>⑦その他</t>
    <phoneticPr fontId="6"/>
  </si>
  <si>
    <t>本事業期間（2020年7月～2021年3月）</t>
    <rPh sb="0" eb="1">
      <t>ホン</t>
    </rPh>
    <rPh sb="1" eb="3">
      <t>ジギョウ</t>
    </rPh>
    <rPh sb="3" eb="5">
      <t>キカン</t>
    </rPh>
    <rPh sb="10" eb="11">
      <t>ネン</t>
    </rPh>
    <rPh sb="12" eb="13">
      <t>ツキ</t>
    </rPh>
    <rPh sb="18" eb="19">
      <t>ネン</t>
    </rPh>
    <rPh sb="20" eb="21">
      <t>ツキ</t>
    </rPh>
    <phoneticPr fontId="6"/>
  </si>
  <si>
    <t>本事業期間終了後（2021年4月～）</t>
    <rPh sb="0" eb="1">
      <t>ホン</t>
    </rPh>
    <rPh sb="1" eb="3">
      <t>ジギョウ</t>
    </rPh>
    <rPh sb="3" eb="5">
      <t>キカン</t>
    </rPh>
    <rPh sb="5" eb="8">
      <t>シュウリョウゴ</t>
    </rPh>
    <rPh sb="13" eb="14">
      <t>ネン</t>
    </rPh>
    <rPh sb="15" eb="16">
      <t>ツキ</t>
    </rPh>
    <phoneticPr fontId="6"/>
  </si>
  <si>
    <t>登録する機器を「誰が」「どのように」販売するのかを記載すること
例）全国の家電量販店および機器メーカー直販サイトを用いた店頭・WEBでの販売を予定している</t>
    <rPh sb="0" eb="1">
      <t xml:space="preserve">トウロク </t>
    </rPh>
    <rPh sb="2" eb="4">
      <t xml:space="preserve">スルキキ </t>
    </rPh>
    <rPh sb="8" eb="9">
      <t xml:space="preserve">ダレガ </t>
    </rPh>
    <rPh sb="18" eb="20">
      <t xml:space="preserve">ハンバイ </t>
    </rPh>
    <rPh sb="25" eb="27">
      <t xml:space="preserve">キサイ </t>
    </rPh>
    <rPh sb="32" eb="33">
      <t xml:space="preserve">レイ </t>
    </rPh>
    <rPh sb="34" eb="36">
      <t xml:space="preserve">ゼンコク </t>
    </rPh>
    <rPh sb="37" eb="42">
      <t xml:space="preserve">カデンリョウハンテン </t>
    </rPh>
    <rPh sb="45" eb="47">
      <t xml:space="preserve">キキメーカー </t>
    </rPh>
    <rPh sb="51" eb="53">
      <t xml:space="preserve">チョクハンサイト </t>
    </rPh>
    <rPh sb="57" eb="58">
      <t xml:space="preserve">モチイテ </t>
    </rPh>
    <rPh sb="60" eb="62">
      <t xml:space="preserve">テントウ </t>
    </rPh>
    <rPh sb="71" eb="73">
      <t xml:space="preserve">ヨテイ </t>
    </rPh>
    <phoneticPr fontId="6"/>
  </si>
  <si>
    <t>使用される場所と、データ収集以外の主たる役務の内容を記載すること。
例）冷蔵庫：キッチンに設置し食品等の食品の鮮度を保ち、保存する</t>
    <rPh sb="0" eb="2">
      <t xml:space="preserve">シヨウ </t>
    </rPh>
    <rPh sb="12" eb="14">
      <t>シュウシュウ</t>
    </rPh>
    <rPh sb="14" eb="16">
      <t>イガイ</t>
    </rPh>
    <rPh sb="17" eb="18">
      <t>シュ</t>
    </rPh>
    <rPh sb="20" eb="22">
      <t>エキム</t>
    </rPh>
    <rPh sb="23" eb="25">
      <t>ナイヨウ</t>
    </rPh>
    <rPh sb="26" eb="28">
      <t>キサイ</t>
    </rPh>
    <rPh sb="34" eb="35">
      <t>レイ</t>
    </rPh>
    <rPh sb="36" eb="39">
      <t>レイゾウコ</t>
    </rPh>
    <rPh sb="48" eb="50">
      <t>ショクヒン</t>
    </rPh>
    <rPh sb="50" eb="51">
      <t>トウ</t>
    </rPh>
    <rPh sb="52" eb="54">
      <t>ショクヒン</t>
    </rPh>
    <rPh sb="55" eb="57">
      <t>センド</t>
    </rPh>
    <rPh sb="58" eb="59">
      <t>タモ</t>
    </rPh>
    <rPh sb="61" eb="63">
      <t>ホゾン</t>
    </rPh>
    <phoneticPr fontId="6"/>
  </si>
  <si>
    <t>①登録機器（データ収集元）
②プラットフォーム（データ収集先）
③サービス事業者等（データ利用者）
④利用者（サービス利用者）
⑤提供されるサービス
の5点を用いてサービスの流れが分かるように
ユーザーインターフェースの画像等やフロー図等で説明すること。</t>
    <rPh sb="1" eb="3">
      <t>トウロク</t>
    </rPh>
    <rPh sb="3" eb="5">
      <t>キキ</t>
    </rPh>
    <rPh sb="9" eb="11">
      <t>シュウシュウ</t>
    </rPh>
    <rPh sb="11" eb="12">
      <t>モト</t>
    </rPh>
    <rPh sb="27" eb="29">
      <t>シュウシュウ</t>
    </rPh>
    <rPh sb="29" eb="30">
      <t>サキ</t>
    </rPh>
    <rPh sb="45" eb="48">
      <t>リヨウシャ</t>
    </rPh>
    <rPh sb="51" eb="54">
      <t>リヨウシャ</t>
    </rPh>
    <rPh sb="59" eb="61">
      <t>リヨウ</t>
    </rPh>
    <rPh sb="61" eb="62">
      <t>シャ</t>
    </rPh>
    <rPh sb="65" eb="67">
      <t>テイキョウ</t>
    </rPh>
    <rPh sb="87" eb="88">
      <t>ナガ</t>
    </rPh>
    <phoneticPr fontId="6"/>
  </si>
  <si>
    <t>【サービス登録している場合】
異なるサービスであることの説明</t>
    <rPh sb="5" eb="7">
      <t>トウロク</t>
    </rPh>
    <rPh sb="10" eb="12">
      <t>バアイ</t>
    </rPh>
    <rPh sb="14" eb="15">
      <t>コト</t>
    </rPh>
    <rPh sb="26" eb="28">
      <t xml:space="preserve">セツメイ </t>
    </rPh>
    <phoneticPr fontId="6"/>
  </si>
  <si>
    <r>
      <rPr>
        <sz val="11"/>
        <color theme="1"/>
        <rFont val="ＭＳ Ｐゴシック"/>
        <family val="3"/>
        <charset val="128"/>
        <scheme val="minor"/>
      </rPr>
      <t>【交付規程第４条】</t>
    </r>
    <rPh sb="1" eb="3">
      <t>コウフ</t>
    </rPh>
    <rPh sb="3" eb="5">
      <t>キテイ</t>
    </rPh>
    <rPh sb="5" eb="6">
      <t>ダイ</t>
    </rPh>
    <rPh sb="7" eb="8">
      <t>ジョウ</t>
    </rPh>
    <phoneticPr fontId="14"/>
  </si>
  <si>
    <r>
      <rPr>
        <sz val="11"/>
        <color theme="1"/>
        <rFont val="ＭＳ Ｐゴシック"/>
        <family val="3"/>
        <charset val="128"/>
        <scheme val="minor"/>
      </rPr>
      <t>　間接補助事業者は、単独の間接補助事業者による申請又は複数の間接補助事業者による</t>
    </r>
    <r>
      <rPr>
        <sz val="11"/>
        <color theme="1"/>
        <rFont val="ＭＳ Ｐゴシック (本文)"/>
        <family val="3"/>
        <charset val="128"/>
      </rPr>
      <t xml:space="preserve"> </t>
    </r>
    <r>
      <rPr>
        <sz val="11"/>
        <color theme="1"/>
        <rFont val="ＭＳ Ｐゴシック"/>
        <family val="3"/>
        <charset val="128"/>
        <scheme val="minor"/>
      </rPr>
      <t>共同申請により、補助金の</t>
    </r>
    <phoneticPr fontId="14"/>
  </si>
  <si>
    <r>
      <rPr>
        <sz val="11"/>
        <color theme="1"/>
        <rFont val="ＭＳ Ｐゴシック"/>
        <family val="3"/>
        <charset val="128"/>
        <scheme val="minor"/>
      </rPr>
      <t>交付を受けようとするときは、様式第１による交付申請書にＳＩＩが定める書類を添えて、ＳＩＩに提出しなければならない。</t>
    </r>
    <phoneticPr fontId="14"/>
  </si>
  <si>
    <r>
      <rPr>
        <sz val="11"/>
        <color theme="1"/>
        <rFont val="ＭＳ Ｐゴシック"/>
        <family val="3"/>
        <charset val="128"/>
        <scheme val="minor"/>
      </rPr>
      <t>【公募要領「（１）</t>
    </r>
    <r>
      <rPr>
        <sz val="11"/>
        <color theme="1"/>
        <rFont val="ＭＳ Ｐゴシック (本文)"/>
        <family val="3"/>
        <charset val="128"/>
      </rPr>
      <t xml:space="preserve"> </t>
    </r>
    <r>
      <rPr>
        <sz val="11"/>
        <color theme="1"/>
        <rFont val="ＭＳ Ｐゴシック"/>
        <family val="3"/>
        <charset val="128"/>
        <scheme val="minor"/>
      </rPr>
      <t>－２　プラットフォーム事業者以外（共同事業者）」（４）】</t>
    </r>
    <rPh sb="1" eb="3">
      <t>コウボ</t>
    </rPh>
    <rPh sb="3" eb="5">
      <t>ヨウリョウ</t>
    </rPh>
    <phoneticPr fontId="14"/>
  </si>
  <si>
    <r>
      <rPr>
        <sz val="11"/>
        <color theme="1"/>
        <rFont val="ＭＳ Ｐゴシック"/>
        <family val="3"/>
        <charset val="128"/>
        <scheme val="minor"/>
      </rPr>
      <t>　幹事者と共同で事業を実施する者として、補助事業における責務を連帯にて負うことに同意すること。</t>
    </r>
    <phoneticPr fontId="14"/>
  </si>
  <si>
    <t>（別添３）</t>
    <rPh sb="1" eb="3">
      <t>ベッテン</t>
    </rPh>
    <phoneticPr fontId="6"/>
  </si>
  <si>
    <t>（様式第１）</t>
    <rPh sb="1" eb="3">
      <t xml:space="preserve">ヨウシキ </t>
    </rPh>
    <rPh sb="3" eb="4">
      <t xml:space="preserve">ダイ </t>
    </rPh>
    <phoneticPr fontId="4"/>
  </si>
  <si>
    <t>令和元年度「生活空間におけるサイバー/フィジカル融合促進事業費補助金」
コンソーシアム参加確認書</t>
    <rPh sb="0" eb="2">
      <t>レイワ</t>
    </rPh>
    <rPh sb="2" eb="3">
      <t>モト</t>
    </rPh>
    <rPh sb="43" eb="45">
      <t xml:space="preserve">サンカ </t>
    </rPh>
    <rPh sb="45" eb="48">
      <t>カクニンショ</t>
    </rPh>
    <phoneticPr fontId="6"/>
  </si>
  <si>
    <r>
      <t>　　</t>
    </r>
    <r>
      <rPr>
        <sz val="11"/>
        <color theme="1"/>
        <rFont val="ＭＳ Ｐゴシック"/>
        <family val="3"/>
        <charset val="128"/>
      </rPr>
      <t>事業</t>
    </r>
    <r>
      <rPr>
        <sz val="11"/>
        <color theme="1"/>
        <rFont val="ＭＳ Ｐゴシック"/>
        <family val="3"/>
        <charset val="128"/>
        <scheme val="minor"/>
      </rPr>
      <t>者　住所</t>
    </r>
    <rPh sb="2" eb="4">
      <t xml:space="preserve">ジギョウ </t>
    </rPh>
    <rPh sb="4" eb="5">
      <t>シャ</t>
    </rPh>
    <rPh sb="6" eb="8">
      <t>ジュウショ</t>
    </rPh>
    <phoneticPr fontId="6"/>
  </si>
  <si>
    <t>番　　　　号</t>
    <rPh sb="0" eb="1">
      <t xml:space="preserve">バン </t>
    </rPh>
    <rPh sb="5" eb="6">
      <t xml:space="preserve">ゴウ </t>
    </rPh>
    <phoneticPr fontId="14"/>
  </si>
  <si>
    <r>
      <t>情報セキュリティマネジメントに関する証明書類（写し）</t>
    </r>
    <r>
      <rPr>
        <b/>
        <vertAlign val="superscript"/>
        <sz val="12"/>
        <color theme="1"/>
        <rFont val="ＭＳ Ｐゴシック"/>
        <family val="2"/>
        <charset val="128"/>
        <scheme val="minor"/>
      </rPr>
      <t>※２</t>
    </r>
    <r>
      <rPr>
        <sz val="12"/>
        <color theme="1"/>
        <rFont val="ＭＳ Ｐゴシック"/>
        <family val="2"/>
        <charset val="128"/>
        <scheme val="minor"/>
      </rPr>
      <t xml:space="preserve">
（ISO/IEC 27001認証証書、保証型監査の監査調書）</t>
    </r>
    <rPh sb="0" eb="2">
      <t>ジョウホウ</t>
    </rPh>
    <rPh sb="15" eb="16">
      <t>カン</t>
    </rPh>
    <rPh sb="18" eb="20">
      <t>ショウメイ</t>
    </rPh>
    <rPh sb="20" eb="22">
      <t>ショルイ</t>
    </rPh>
    <rPh sb="23" eb="24">
      <t>ウツ</t>
    </rPh>
    <rPh sb="43" eb="45">
      <t>ニンショウ</t>
    </rPh>
    <rPh sb="45" eb="47">
      <t>ショウショ</t>
    </rPh>
    <rPh sb="48" eb="51">
      <t>ホショウガタ</t>
    </rPh>
    <rPh sb="51" eb="53">
      <t>カンサ</t>
    </rPh>
    <rPh sb="54" eb="56">
      <t>カンサ</t>
    </rPh>
    <rPh sb="56" eb="58">
      <t>チョウショ</t>
    </rPh>
    <phoneticPr fontId="14"/>
  </si>
  <si>
    <r>
      <t>個人情報の取扱いに関する認証書類（写し）
(Pマーク認証証書、保証型監査の監査調書）</t>
    </r>
    <r>
      <rPr>
        <b/>
        <vertAlign val="superscript"/>
        <sz val="12"/>
        <color theme="1"/>
        <rFont val="ＭＳ Ｐゴシック"/>
        <family val="2"/>
        <charset val="128"/>
        <scheme val="minor"/>
      </rPr>
      <t>※２</t>
    </r>
    <rPh sb="0" eb="2">
      <t>コジン</t>
    </rPh>
    <rPh sb="2" eb="4">
      <t>ジョウホウ</t>
    </rPh>
    <rPh sb="5" eb="7">
      <t>トリアツカ</t>
    </rPh>
    <rPh sb="9" eb="10">
      <t>カン</t>
    </rPh>
    <rPh sb="12" eb="14">
      <t>ニンショウ</t>
    </rPh>
    <rPh sb="14" eb="16">
      <t>ショルイ</t>
    </rPh>
    <rPh sb="17" eb="18">
      <t>ウツ</t>
    </rPh>
    <rPh sb="26" eb="28">
      <t>ニンショウ</t>
    </rPh>
    <rPh sb="28" eb="30">
      <t>ショウショ</t>
    </rPh>
    <phoneticPr fontId="14"/>
  </si>
  <si>
    <t>1月</t>
    <phoneticPr fontId="14"/>
  </si>
  <si>
    <t>２月</t>
    <phoneticPr fontId="14"/>
  </si>
  <si>
    <t>3月</t>
    <phoneticPr fontId="14"/>
  </si>
  <si>
    <t>（プルダウン選択）</t>
    <phoneticPr fontId="6"/>
  </si>
  <si>
    <t>プラットフォーム事業者</t>
    <phoneticPr fontId="14"/>
  </si>
  <si>
    <t>機器メーカー</t>
    <rPh sb="0" eb="2">
      <t>キキ</t>
    </rPh>
    <phoneticPr fontId="4"/>
  </si>
  <si>
    <t>サービス事業者</t>
    <rPh sb="4" eb="7">
      <t>ジギョウシャ</t>
    </rPh>
    <phoneticPr fontId="4"/>
  </si>
  <si>
    <t>プラットフォーム事業者No.</t>
    <phoneticPr fontId="4"/>
  </si>
  <si>
    <t>機器
メーカーNo.</t>
    <rPh sb="0" eb="2">
      <t>キキ</t>
    </rPh>
    <phoneticPr fontId="4"/>
  </si>
  <si>
    <t>サービス
事業者No.</t>
    <rPh sb="5" eb="8">
      <t>ジギョウシャ</t>
    </rPh>
    <phoneticPr fontId="4"/>
  </si>
  <si>
    <t>会社名</t>
    <rPh sb="0" eb="3">
      <t>カイシャメイ</t>
    </rPh>
    <phoneticPr fontId="4"/>
  </si>
  <si>
    <t>住所（登記）</t>
    <rPh sb="0" eb="2">
      <t>ジュウショ</t>
    </rPh>
    <rPh sb="3" eb="5">
      <t>トウキ</t>
    </rPh>
    <phoneticPr fontId="4"/>
  </si>
  <si>
    <t>代表者役職</t>
    <rPh sb="0" eb="3">
      <t>ダイヒョウシャ</t>
    </rPh>
    <rPh sb="3" eb="5">
      <t>ヤクショク</t>
    </rPh>
    <phoneticPr fontId="4"/>
  </si>
  <si>
    <t>代表者氏名</t>
    <rPh sb="0" eb="3">
      <t>ダイヒョウシャ</t>
    </rPh>
    <rPh sb="3" eb="5">
      <t>シメイ</t>
    </rPh>
    <phoneticPr fontId="4"/>
  </si>
  <si>
    <t>プラットフォーム
事業者</t>
    <rPh sb="9" eb="11">
      <t>ジギョウ</t>
    </rPh>
    <rPh sb="11" eb="12">
      <t>シャ</t>
    </rPh>
    <phoneticPr fontId="4"/>
  </si>
  <si>
    <t>機器
メーカー</t>
    <rPh sb="0" eb="2">
      <t>キキ</t>
    </rPh>
    <phoneticPr fontId="4"/>
  </si>
  <si>
    <t>サービス
事業者</t>
    <rPh sb="5" eb="8">
      <t>ジギョウシャ</t>
    </rPh>
    <phoneticPr fontId="4"/>
  </si>
  <si>
    <t>その他
（役割を記載）</t>
    <rPh sb="2" eb="3">
      <t>ホカ</t>
    </rPh>
    <rPh sb="5" eb="7">
      <t>ヤクワリ</t>
    </rPh>
    <rPh sb="8" eb="10">
      <t>キサイ</t>
    </rPh>
    <phoneticPr fontId="4"/>
  </si>
  <si>
    <t>生活データの
取り扱い</t>
    <rPh sb="0" eb="2">
      <t>セイカツ</t>
    </rPh>
    <rPh sb="7" eb="8">
      <t>ト</t>
    </rPh>
    <rPh sb="9" eb="10">
      <t>アツカ</t>
    </rPh>
    <phoneticPr fontId="4"/>
  </si>
  <si>
    <t>情報セキュリティ
マネジメント認証</t>
    <rPh sb="0" eb="2">
      <t>ジョウホウ</t>
    </rPh>
    <rPh sb="15" eb="17">
      <t>ニンショウ</t>
    </rPh>
    <phoneticPr fontId="4"/>
  </si>
  <si>
    <t>左記認証取得の
対象範囲</t>
    <rPh sb="0" eb="2">
      <t>サキ</t>
    </rPh>
    <rPh sb="2" eb="4">
      <t>ニンショウ</t>
    </rPh>
    <rPh sb="4" eb="6">
      <t>シュトク</t>
    </rPh>
    <rPh sb="8" eb="10">
      <t>タイショウ</t>
    </rPh>
    <rPh sb="10" eb="12">
      <t>ハンイ</t>
    </rPh>
    <phoneticPr fontId="4"/>
  </si>
  <si>
    <t>（未取得の場合）
申請（予定）時期</t>
    <rPh sb="1" eb="2">
      <t>ミ</t>
    </rPh>
    <rPh sb="2" eb="4">
      <t>シュトク</t>
    </rPh>
    <rPh sb="5" eb="7">
      <t>バアイ</t>
    </rPh>
    <rPh sb="9" eb="11">
      <t>シンセイ</t>
    </rPh>
    <rPh sb="12" eb="14">
      <t>ヨテイ</t>
    </rPh>
    <rPh sb="15" eb="17">
      <t>ジキ</t>
    </rPh>
    <phoneticPr fontId="4"/>
  </si>
  <si>
    <t>個人情報保護認証</t>
    <rPh sb="0" eb="2">
      <t>コジン</t>
    </rPh>
    <rPh sb="2" eb="4">
      <t>ジョウホウ</t>
    </rPh>
    <rPh sb="4" eb="6">
      <t>ホゴ</t>
    </rPh>
    <rPh sb="6" eb="8">
      <t>ニンショウ</t>
    </rPh>
    <phoneticPr fontId="4"/>
  </si>
  <si>
    <t>（未取得の場合）
申請（予定）日</t>
    <rPh sb="1" eb="2">
      <t>ミ</t>
    </rPh>
    <rPh sb="2" eb="4">
      <t>シュトク</t>
    </rPh>
    <rPh sb="5" eb="7">
      <t>バアイ</t>
    </rPh>
    <rPh sb="9" eb="11">
      <t>シンセイ</t>
    </rPh>
    <rPh sb="12" eb="14">
      <t>ヨテイ</t>
    </rPh>
    <rPh sb="15" eb="16">
      <t>ヒ</t>
    </rPh>
    <phoneticPr fontId="4"/>
  </si>
  <si>
    <t>プラットフォーム事業者</t>
    <phoneticPr fontId="4"/>
  </si>
  <si>
    <t>00_ISO/IEC27001_認証済</t>
    <rPh sb="16" eb="18">
      <t>ニンショウ</t>
    </rPh>
    <rPh sb="18" eb="19">
      <t>ズ</t>
    </rPh>
    <phoneticPr fontId="14"/>
  </si>
  <si>
    <t>10_保証型監査_認証済</t>
    <rPh sb="3" eb="6">
      <t>ホショウガタ</t>
    </rPh>
    <rPh sb="6" eb="8">
      <t>カンサ</t>
    </rPh>
    <rPh sb="9" eb="11">
      <t>ニンショウ</t>
    </rPh>
    <rPh sb="11" eb="12">
      <t>ズ</t>
    </rPh>
    <phoneticPr fontId="14"/>
  </si>
  <si>
    <t>20_ISO/IEC27001_審査中</t>
    <rPh sb="16" eb="19">
      <t>シンサチュウ</t>
    </rPh>
    <phoneticPr fontId="14"/>
  </si>
  <si>
    <t>30_保証型監査_審査中</t>
    <rPh sb="3" eb="6">
      <t>ホショウガタ</t>
    </rPh>
    <rPh sb="6" eb="8">
      <t>カンサ</t>
    </rPh>
    <rPh sb="9" eb="12">
      <t>シンサチュウ</t>
    </rPh>
    <phoneticPr fontId="14"/>
  </si>
  <si>
    <t>99_未取得</t>
    <rPh sb="3" eb="4">
      <t>ミ</t>
    </rPh>
    <rPh sb="4" eb="6">
      <t>シュトク</t>
    </rPh>
    <phoneticPr fontId="14"/>
  </si>
  <si>
    <t>00_JIS Q 15001_認証済</t>
    <rPh sb="15" eb="17">
      <t>ニンショウ</t>
    </rPh>
    <rPh sb="17" eb="18">
      <t>ズ</t>
    </rPh>
    <phoneticPr fontId="14"/>
  </si>
  <si>
    <t>10_保証型監査_認証済</t>
    <rPh sb="3" eb="6">
      <t>ホショウガタ</t>
    </rPh>
    <rPh sb="6" eb="8">
      <t>カンサ</t>
    </rPh>
    <rPh sb="9" eb="11">
      <t>ニンショウ</t>
    </rPh>
    <rPh sb="11" eb="12">
      <t>ズミ</t>
    </rPh>
    <phoneticPr fontId="14"/>
  </si>
  <si>
    <t>20_JIS Q 15001_審査中</t>
    <rPh sb="15" eb="18">
      <t>シンサチュウ</t>
    </rPh>
    <phoneticPr fontId="14"/>
  </si>
  <si>
    <t>30_保証型監査_審査中</t>
    <phoneticPr fontId="14"/>
  </si>
  <si>
    <t>10_ISO/IEC27001_審査中</t>
    <rPh sb="16" eb="19">
      <t>シンサチュウ</t>
    </rPh>
    <phoneticPr fontId="14"/>
  </si>
  <si>
    <t>20_保証型監査_認証済</t>
    <rPh sb="3" eb="6">
      <t>ホショウガタ</t>
    </rPh>
    <rPh sb="6" eb="8">
      <t>カンサ</t>
    </rPh>
    <rPh sb="9" eb="11">
      <t>ニンショウ</t>
    </rPh>
    <rPh sb="11" eb="12">
      <t>ズ</t>
    </rPh>
    <phoneticPr fontId="14"/>
  </si>
  <si>
    <t>10_JIS Q 15001_審査中</t>
    <rPh sb="15" eb="18">
      <t>シンサチュウ</t>
    </rPh>
    <phoneticPr fontId="14"/>
  </si>
  <si>
    <t>20_保証型監査_認証済</t>
    <rPh sb="3" eb="6">
      <t>ホショウガタ</t>
    </rPh>
    <rPh sb="6" eb="8">
      <t>カンサ</t>
    </rPh>
    <rPh sb="9" eb="11">
      <t>ニンショウ</t>
    </rPh>
    <rPh sb="11" eb="12">
      <t>ズミ</t>
    </rPh>
    <phoneticPr fontId="14"/>
  </si>
  <si>
    <t>30_保証型監査_審査中</t>
    <phoneticPr fontId="14"/>
  </si>
  <si>
    <t>▲▲▲株式会社</t>
    <rPh sb="3" eb="7">
      <t>カブシキガイシャ</t>
    </rPh>
    <phoneticPr fontId="4"/>
  </si>
  <si>
    <t>▲▲県▲▲市▲▲丁目
▲▲番</t>
    <rPh sb="2" eb="3">
      <t>ケン</t>
    </rPh>
    <rPh sb="5" eb="6">
      <t>シ</t>
    </rPh>
    <rPh sb="8" eb="10">
      <t>チョウメ</t>
    </rPh>
    <rPh sb="13" eb="14">
      <t>バン</t>
    </rPh>
    <phoneticPr fontId="4"/>
  </si>
  <si>
    <t>✕✕　✕✕</t>
    <phoneticPr fontId="4"/>
  </si>
  <si>
    <t>●●事業部</t>
    <rPh sb="2" eb="4">
      <t>ジギョウ</t>
    </rPh>
    <rPh sb="4" eb="5">
      <t>ブ</t>
    </rPh>
    <phoneticPr fontId="4"/>
  </si>
  <si>
    <t>●●事業部</t>
    <rPh sb="2" eb="4">
      <t>ジギョウ</t>
    </rPh>
    <rPh sb="4" eb="5">
      <t>ブ</t>
    </rPh>
    <phoneticPr fontId="14"/>
  </si>
  <si>
    <t>■■■株式会社</t>
    <rPh sb="3" eb="7">
      <t>カブシキガイシャ</t>
    </rPh>
    <phoneticPr fontId="4"/>
  </si>
  <si>
    <t>●●●株式会社</t>
    <rPh sb="3" eb="7">
      <t>カブシキガイシャ</t>
    </rPh>
    <phoneticPr fontId="4"/>
  </si>
  <si>
    <t>データ解析の一部を▲▲▲から受託</t>
    <phoneticPr fontId="14"/>
  </si>
  <si>
    <t>コンソーシアムに参画する●社については、全ての事業者と「●●に関するMOU」を締結し、補助事業の実施における協力義務（証憑データ等の提供等）について合意のうえ参画している。</t>
    <phoneticPr fontId="6"/>
  </si>
  <si>
    <t>コンソーシアム全社が集まる連絡会を、●毎に開催し、補助事業全体の進捗を管理する。</t>
    <phoneticPr fontId="6"/>
  </si>
  <si>
    <t>弊社を中心として、更なる機器メーカー、サービス事業者の参画を募るために、●●業界を中心としてアプローチを行い、●社●機種、●社●サービスの参画を目指す。</t>
    <phoneticPr fontId="6"/>
  </si>
  <si>
    <t>インセンティブ条件を設計のうえ、●月●日リリースを前提としてWEB上でもPRを開始。●●ユーザー●万人に対してメールにて案内を送付し、●●へのアクセスを誘導する。</t>
    <phoneticPr fontId="6"/>
  </si>
  <si>
    <t>サービス事業者と機器メーカーを交えてのミーティングを●月中に●回実施予定。それぞれのニーズにあわせてデータ粒度、フォーマットを設計のうえ、●月までにサービス設計を完成させ、各位システム構築に移行する。</t>
    <phoneticPr fontId="6"/>
  </si>
  <si>
    <t>●●社等、データフォーマットの整合性を確保している事業者については、機器から直接プラットフォームへと●●通信を介してデータを送信し、プラットフォーム上のデータベースへ集約する。管理については、●●社の社内サーバーで●●な状態にて管理される。
一方、上記に対応していない事業者からのデータについては、一旦当該機器メーカーにて収集したデータベースを介して、データをプラットフォームにあわせて変換のうえ、社内サーバーに受け入れる。</t>
    <phoneticPr fontId="6"/>
  </si>
  <si>
    <t>（生体情報・行動情報）
介護支援サービスに活用すべく、生体情報や行動情報について、特異な変化が発生していないかモニタリングし、特異な変化が発生した場合に、他のデータがどのように変化しているかなどを分析することで、情報の関連性について明らかにし、緊急連絡等の精度向上を行う。
（選好情報）
主に家電から受け取る選好情報は、同属性のユーザーの情報と紐付け、行動原理の分析、有効なリコメンド情報の分析に活用する。</t>
    <phoneticPr fontId="6"/>
  </si>
  <si>
    <t>原則として、ネットワークを介してリアルタイムでの情報提供を可能とする。サービス事業者は、サービスを提供するアプリケーションから、APIを通じて、プラットフォームに対していつでも情報を請求する。それに対して、プラットフォーム側で必要な情報を返す。</t>
    <phoneticPr fontId="6"/>
  </si>
  <si>
    <t>本事業について、コンソーシアム間共通のプライバシー保護方針を規定し、各社にてプライバシー保護責任者を選定した上で、プライバシーの保護に努める。
例：端末側は個人情報を保有せず、プラットフォーム側に送信するのみであり、またサービス事業者側は、サービス提供に際して必ず利用許諾を別途取得し、その内容をプラットフォーム側に伝達する。</t>
    <phoneticPr fontId="6"/>
  </si>
  <si>
    <t>プライバシーを理由としたクレームや解約数の、登録会員数に占める割合を以て、効果の評価指標とする。</t>
    <phoneticPr fontId="6"/>
  </si>
  <si>
    <t>事業者間でインターフェースのデザインを統一し、ユーザーが複数のアプリケーションを利用していても違和感なく操作できるようする他、アプリ間で連携することでユーザーが自由にアプリを行き来しやすくする。</t>
    <phoneticPr fontId="6"/>
  </si>
  <si>
    <t>ユーザーインターフェースについて、サービス利用者を対象としたアンケートを実施する他、画面遷移のログから利用者が目的のページに辿り着くまでの画面遷移を分析し、使いやすいUIであったかを分析する。</t>
    <phoneticPr fontId="6"/>
  </si>
  <si>
    <t>APIを公開し、より多くの機器メーカーが接続できるよう、開発を進める
APIの開発にあたっては、事前に●社を集めた検討会を行い、ユーザーのニーズにあわせて設計とする。</t>
    <phoneticPr fontId="6"/>
  </si>
  <si>
    <t>▲▲▲株式会社</t>
  </si>
  <si>
    <t>人感センサー付きエアコン</t>
  </si>
  <si>
    <t>XYZ-123456</t>
    <phoneticPr fontId="6"/>
  </si>
  <si>
    <t>宅内情報（居室空間、配置等）
行動情報（居室時間、位置等）</t>
    <phoneticPr fontId="6"/>
  </si>
  <si>
    <t>自動健康モニタリング（仮）</t>
    <rPh sb="0" eb="2">
      <t>ジドウ</t>
    </rPh>
    <rPh sb="2" eb="4">
      <t>ケンコウ</t>
    </rPh>
    <rPh sb="11" eb="12">
      <t>カリ</t>
    </rPh>
    <phoneticPr fontId="4"/>
  </si>
  <si>
    <t>生体情報、行動情報</t>
    <rPh sb="0" eb="4">
      <t>セイタイジョウホウ</t>
    </rPh>
    <rPh sb="5" eb="9">
      <t>コウドウジョウホウ</t>
    </rPh>
    <phoneticPr fontId="4"/>
  </si>
  <si>
    <t>●●●</t>
    <phoneticPr fontId="4"/>
  </si>
  <si>
    <t>消費者の生体情報を記録し、健康的な数値から乖離していないかを観測し、数値が乖離しており何らかの病気が疑われる場合には、アラートを発し通院や生活習慣の改善を促したり、健康相談窓口と繋いだりする
また、一定時間動きが見られず、かつ生体情報に何らかの異常が認められる場合には、第一連絡先に緊急連絡をメールまたはアプリによって通知する。</t>
    <phoneticPr fontId="6"/>
  </si>
  <si>
    <t>アプリから利用規約に同意の上、サービス利用契約が可能</t>
    <phoneticPr fontId="6"/>
  </si>
  <si>
    <t>サービス利用登録時に、必要な個人情報や利用している機器情報入力させる。また、入力した際はメールアドレスへ送付されたURLをクリックするフローを挟み、本人のメールアドレスであることも確認する。</t>
    <phoneticPr fontId="6"/>
  </si>
  <si>
    <t>××ポイント</t>
  </si>
  <si>
    <t>××ポイント</t>
    <phoneticPr fontId="6"/>
  </si>
  <si>
    <t>他社ポイント提供</t>
    <rPh sb="0" eb="2">
      <t>タシャ</t>
    </rPh>
    <rPh sb="6" eb="8">
      <t>テイキョウ</t>
    </rPh>
    <phoneticPr fontId="6"/>
  </si>
  <si>
    <t>サービス事業者が管理するDBにおいて、サービス契約日および解約日のデータを保有している。日次にてサービス事業者からプラットフォーム事業者にサービス契約者のリストがWEB-APIにて共有され、サービス契約の継続の有無を把握できる。</t>
    <phoneticPr fontId="6"/>
  </si>
  <si>
    <t>情報DBにて、ユーザーIDの他、ユーザーの氏名等を記録し、同一ユーザーが複数のIDを取得していないか、またインセンティブが提供されていないかを確認。この際、偽名等を使用した場合は、登録時に免許証等で本人確認を行っている●●カードのデータベース情報との齟齬が確認できる。</t>
    <phoneticPr fontId="6"/>
  </si>
  <si>
    <t>ポイントの付与額は●●ポイントであり、これはサービス利用料✕✕円の１０分の２以下であることから、制限には抵触しない。</t>
    <phoneticPr fontId="6"/>
  </si>
  <si>
    <t>景品類に該当する</t>
  </si>
  <si>
    <t>②①の工夫等を行ったUIに対して、実際にユーザーがどう感じるかを把握・理解するための取り組み等</t>
    <rPh sb="3" eb="4">
      <t xml:space="preserve">オコナッタ </t>
    </rPh>
    <rPh sb="6" eb="12">
      <t xml:space="preserve">クフウヤ </t>
    </rPh>
    <rPh sb="14" eb="17">
      <t xml:space="preserve">カイゼンテン </t>
    </rPh>
    <rPh sb="18" eb="19">
      <t xml:space="preserve">タイシ </t>
    </rPh>
    <rPh sb="29" eb="31">
      <t xml:space="preserve">チョウサ </t>
    </rPh>
    <rPh sb="32" eb="34">
      <t xml:space="preserve">リヨウ </t>
    </rPh>
    <rPh sb="35" eb="37">
      <t xml:space="preserve">ジョウキョウ </t>
    </rPh>
    <rPh sb="41" eb="43">
      <t xml:space="preserve">ハアクヲ トリクミ レイ ヒョウカ ショウヒシャ リヨウ トウ </t>
    </rPh>
    <phoneticPr fontId="6"/>
  </si>
  <si>
    <t>個人情報
保護認証</t>
    <rPh sb="0" eb="2">
      <t>コジン</t>
    </rPh>
    <rPh sb="2" eb="4">
      <t>ジョウホウ</t>
    </rPh>
    <rPh sb="4" eb="6">
      <t>ホゴ</t>
    </rPh>
    <rPh sb="6" eb="8">
      <t>ニンショウ</t>
    </rPh>
    <phoneticPr fontId="6"/>
  </si>
  <si>
    <t>0000000000000</t>
    <phoneticPr fontId="14"/>
  </si>
  <si>
    <t>●●　●●</t>
    <phoneticPr fontId="4"/>
  </si>
  <si>
    <t>▲▲　▲▲</t>
    <phoneticPr fontId="4"/>
  </si>
  <si>
    <t>aaaa@xx.co.jp</t>
    <phoneticPr fontId="6"/>
  </si>
  <si>
    <t>✕✕</t>
    <phoneticPr fontId="6"/>
  </si>
  <si>
    <t>○○ ○○</t>
    <phoneticPr fontId="6"/>
  </si>
  <si>
    <t>bbbb@xx.co.jp</t>
    <phoneticPr fontId="6"/>
  </si>
  <si>
    <t>▲▲ ▲▲</t>
    <phoneticPr fontId="6"/>
  </si>
  <si>
    <t>コンソーシアムに参画する下記の参画者および予定しているインセンティブ発行者など、全てのプレーヤーを含めて、体制図を作成すること。
①プラットフォーム事業者
②機器メーカー
③サービス事業者
体制図においては、下記の流れを明記すること。
①生活データの流れ
②インセンティブ取引の流れ
③サービス提供の流れ
④企業間決済の流れ</t>
    <rPh sb="8" eb="10">
      <t>サンカク</t>
    </rPh>
    <rPh sb="12" eb="14">
      <t xml:space="preserve">カキ </t>
    </rPh>
    <rPh sb="15" eb="18">
      <t xml:space="preserve">サンカクシャ </t>
    </rPh>
    <rPh sb="21" eb="23">
      <t xml:space="preserve">ヨテイ </t>
    </rPh>
    <rPh sb="34" eb="37">
      <t xml:space="preserve">ハッコウシャ </t>
    </rPh>
    <rPh sb="40" eb="41">
      <t>スベ</t>
    </rPh>
    <rPh sb="49" eb="50">
      <t>フク</t>
    </rPh>
    <rPh sb="53" eb="55">
      <t>タイセイ</t>
    </rPh>
    <rPh sb="55" eb="56">
      <t>ズ</t>
    </rPh>
    <rPh sb="57" eb="59">
      <t>サクセイ</t>
    </rPh>
    <rPh sb="79" eb="81">
      <t xml:space="preserve">キキ </t>
    </rPh>
    <rPh sb="85" eb="94">
      <t>タイセイ</t>
    </rPh>
    <rPh sb="94" eb="95">
      <t>ズ</t>
    </rPh>
    <rPh sb="101" eb="103">
      <t>カキ</t>
    </rPh>
    <rPh sb="104" eb="105">
      <t>ナガ</t>
    </rPh>
    <rPh sb="107" eb="109">
      <t>メイキ</t>
    </rPh>
    <rPh sb="118" eb="119">
      <t>ナガ</t>
    </rPh>
    <rPh sb="129" eb="131">
      <t>トリヒキ</t>
    </rPh>
    <rPh sb="132" eb="133">
      <t>ナガ</t>
    </rPh>
    <rPh sb="140" eb="142">
      <t>テイキョウ</t>
    </rPh>
    <rPh sb="143" eb="144">
      <t>ナガ</t>
    </rPh>
    <rPh sb="147" eb="150">
      <t xml:space="preserve">キギョウカン </t>
    </rPh>
    <rPh sb="150" eb="152">
      <t xml:space="preserve">ケッサイ </t>
    </rPh>
    <rPh sb="153" eb="154">
      <t xml:space="preserve">ナガレ </t>
    </rPh>
    <phoneticPr fontId="6"/>
  </si>
  <si>
    <t>使い易いユーザーインターフェースの実現に向けた事業者連携や工夫について、
消費者が対象サービスを選択・契約・利用することや機器をネットワークに接続すること等の観点から、本事業期間に実施する①②それぞれの内容を記載すること。</t>
    <rPh sb="0" eb="1">
      <t>ツカ</t>
    </rPh>
    <rPh sb="2" eb="3">
      <t>ヤス</t>
    </rPh>
    <rPh sb="17" eb="19">
      <t>ジツゲン</t>
    </rPh>
    <rPh sb="20" eb="21">
      <t>ム</t>
    </rPh>
    <rPh sb="23" eb="26">
      <t>ジギョウシャ</t>
    </rPh>
    <rPh sb="26" eb="28">
      <t>レンケイ</t>
    </rPh>
    <rPh sb="29" eb="31">
      <t>クフウ</t>
    </rPh>
    <rPh sb="54" eb="57">
      <t xml:space="preserve">ショウヒシャガ </t>
    </rPh>
    <rPh sb="58" eb="60">
      <t xml:space="preserve">タイショウサービスヲ </t>
    </rPh>
    <rPh sb="65" eb="67">
      <t xml:space="preserve">センタク </t>
    </rPh>
    <rPh sb="68" eb="70">
      <t xml:space="preserve">ケイヤク </t>
    </rPh>
    <rPh sb="71" eb="73">
      <t xml:space="preserve">リヨウ </t>
    </rPh>
    <rPh sb="99" eb="101">
      <t xml:space="preserve">セツゾクスルコト </t>
    </rPh>
    <rPh sb="104" eb="106">
      <t xml:space="preserve">キサイ </t>
    </rPh>
    <phoneticPr fontId="6"/>
  </si>
  <si>
    <t>実施者（コンソーシアム以外の関係先も含む）</t>
    <rPh sb="0" eb="2">
      <t>ジッシ</t>
    </rPh>
    <rPh sb="2" eb="3">
      <t>シャ</t>
    </rPh>
    <rPh sb="9" eb="11">
      <t>イガイ</t>
    </rPh>
    <rPh sb="13" eb="14">
      <t>カンケイ</t>
    </rPh>
    <rPh sb="14" eb="15">
      <t>サキ</t>
    </rPh>
    <rPh sb="16" eb="17">
      <t>フク</t>
    </rPh>
    <phoneticPr fontId="6"/>
  </si>
  <si>
    <t>①収集する生活データごとに、
②データ提供頻度（プルダウン：常時/一定間隔/使用時）を選択、
③常時接続（機器設定後、常時機器からのデータ提供が行われているもの（映像データ等）以外の場合、
・「一定間隔」を選択：1日○回、○時間ごと、○分ごと、等、そのデータ提供（機器からクラウドやサーバ等にデータが提供される）間隔を記載する。
・「使用時」を選択：利用者にとって有用なデータとなるために必要なデータ量（どの程度の期間や頻度利用することを想定しているか）を記載する。
例）
①室内環境情報②一定間隔③1時間おきに機器設置場所の室温・湿度を送信
①調理履歴②使用時③10回程度の利用（1日2回、1週間程度の使用を想定）により、一定の利用者の傾向把握可能</t>
    <rPh sb="1" eb="3">
      <t>シュウシュウ</t>
    </rPh>
    <rPh sb="5" eb="7">
      <t>セイカツ</t>
    </rPh>
    <rPh sb="18" eb="19">
      <t>シュウシュウ</t>
    </rPh>
    <rPh sb="19" eb="21">
      <t xml:space="preserve">テイキョウ </t>
    </rPh>
    <rPh sb="21" eb="22">
      <t>ヒンド</t>
    </rPh>
    <rPh sb="29" eb="31">
      <t>ジョウジ</t>
    </rPh>
    <rPh sb="32" eb="34">
      <t>イッテイ</t>
    </rPh>
    <rPh sb="34" eb="36">
      <t>カンカク</t>
    </rPh>
    <rPh sb="37" eb="40">
      <t>シヨウジ</t>
    </rPh>
    <rPh sb="42" eb="44">
      <t>センタク</t>
    </rPh>
    <rPh sb="48" eb="52">
      <t xml:space="preserve">ジョウジセツゾク </t>
    </rPh>
    <rPh sb="53" eb="57">
      <t xml:space="preserve">キキセッテイゴ </t>
    </rPh>
    <rPh sb="57" eb="58">
      <t xml:space="preserve">ゴ </t>
    </rPh>
    <rPh sb="59" eb="61">
      <t xml:space="preserve">ジョウジ </t>
    </rPh>
    <rPh sb="61" eb="63">
      <t xml:space="preserve">キキ </t>
    </rPh>
    <rPh sb="72" eb="73">
      <t xml:space="preserve">オコナワレテイル </t>
    </rPh>
    <rPh sb="81" eb="83">
      <t xml:space="preserve">エイゾウ </t>
    </rPh>
    <rPh sb="88" eb="90">
      <t xml:space="preserve">イガイ </t>
    </rPh>
    <rPh sb="91" eb="93">
      <t xml:space="preserve">バアイ </t>
    </rPh>
    <rPh sb="94" eb="165">
      <t>テイド</t>
    </rPh>
    <rPh sb="167" eb="170">
      <t xml:space="preserve">シヨウジ </t>
    </rPh>
    <rPh sb="172" eb="174">
      <t xml:space="preserve">センタク </t>
    </rPh>
    <rPh sb="175" eb="178">
      <t xml:space="preserve">リヨウシャ </t>
    </rPh>
    <rPh sb="182" eb="184">
      <t xml:space="preserve">ユウヨウナ </t>
    </rPh>
    <rPh sb="194" eb="196">
      <t xml:space="preserve">ヒツヨウナ </t>
    </rPh>
    <rPh sb="207" eb="209">
      <t xml:space="preserve">キカン </t>
    </rPh>
    <rPh sb="210" eb="212">
      <t xml:space="preserve">ヒンド </t>
    </rPh>
    <rPh sb="212" eb="214">
      <t xml:space="preserve">リヨウ </t>
    </rPh>
    <rPh sb="219" eb="221">
      <t xml:space="preserve">ソウテイ </t>
    </rPh>
    <rPh sb="228" eb="230">
      <t xml:space="preserve">キサイ </t>
    </rPh>
    <rPh sb="233" eb="237">
      <t xml:space="preserve">テイキョウ </t>
    </rPh>
    <rPh sb="238" eb="242">
      <t xml:space="preserve">シツナイカンキョウ </t>
    </rPh>
    <rPh sb="242" eb="244">
      <t xml:space="preserve">ジョウホウ </t>
    </rPh>
    <rPh sb="245" eb="249">
      <t xml:space="preserve">イッテイカンカク </t>
    </rPh>
    <rPh sb="256" eb="262">
      <t xml:space="preserve">キキセッチバショ </t>
    </rPh>
    <rPh sb="263" eb="265">
      <t xml:space="preserve">シツオン </t>
    </rPh>
    <rPh sb="266" eb="268">
      <t xml:space="preserve">シツド </t>
    </rPh>
    <rPh sb="269" eb="271">
      <t xml:space="preserve">ソウシン </t>
    </rPh>
    <rPh sb="271" eb="273">
      <t xml:space="preserve">チョウリ </t>
    </rPh>
    <rPh sb="273" eb="275">
      <t xml:space="preserve">リレキ </t>
    </rPh>
    <rPh sb="276" eb="278">
      <t xml:space="preserve">ヨウスヲ </t>
    </rPh>
    <rPh sb="283" eb="285">
      <t xml:space="preserve">テイド </t>
    </rPh>
    <rPh sb="286" eb="288">
      <t xml:space="preserve">リヨウ </t>
    </rPh>
    <rPh sb="297" eb="299">
      <t xml:space="preserve">テイド </t>
    </rPh>
    <rPh sb="300" eb="302">
      <t xml:space="preserve">シヨウ </t>
    </rPh>
    <rPh sb="303" eb="305">
      <t xml:space="preserve">ソウテイ </t>
    </rPh>
    <rPh sb="310" eb="312">
      <t xml:space="preserve">イッテイ </t>
    </rPh>
    <rPh sb="313" eb="316">
      <t xml:space="preserve">リヨウシャノ </t>
    </rPh>
    <rPh sb="317" eb="319">
      <t xml:space="preserve">ケイコウ </t>
    </rPh>
    <rPh sb="319" eb="321">
      <t xml:space="preserve">ハアク </t>
    </rPh>
    <rPh sb="321" eb="323">
      <t xml:space="preserve">カノウ </t>
    </rPh>
    <phoneticPr fontId="6"/>
  </si>
  <si>
    <t>収集する生活データ
の詳細と提供頻度
（※必要に応じて行を追加して記載すること）</t>
    <rPh sb="0" eb="2">
      <t>シュウシュウ</t>
    </rPh>
    <rPh sb="4" eb="6">
      <t>セイカツ</t>
    </rPh>
    <rPh sb="11" eb="13">
      <t>ショウサイ</t>
    </rPh>
    <rPh sb="14" eb="16">
      <t xml:space="preserve">テイキョウ </t>
    </rPh>
    <rPh sb="16" eb="18">
      <t>ヒンド</t>
    </rPh>
    <rPh sb="21" eb="23">
      <t xml:space="preserve">ヒツヨウニ </t>
    </rPh>
    <rPh sb="24" eb="25">
      <t xml:space="preserve">オウジテ </t>
    </rPh>
    <rPh sb="27" eb="28">
      <t xml:space="preserve">ギョウ </t>
    </rPh>
    <rPh sb="33" eb="35">
      <t xml:space="preserve">キサイ </t>
    </rPh>
    <phoneticPr fontId="6"/>
  </si>
  <si>
    <t>内容（※必要に応じて行を追加して記入すること）</t>
    <rPh sb="0" eb="2">
      <t>ナイヨウ</t>
    </rPh>
    <rPh sb="4" eb="6">
      <t xml:space="preserve">ヒツヨウニオウジテ </t>
    </rPh>
    <rPh sb="10" eb="11">
      <t xml:space="preserve">ギョウヲ </t>
    </rPh>
    <rPh sb="12" eb="14">
      <t xml:space="preserve">ツイカ </t>
    </rPh>
    <rPh sb="16" eb="18">
      <t xml:space="preserve">キニュウ </t>
    </rPh>
    <phoneticPr fontId="6"/>
  </si>
  <si>
    <r>
      <t xml:space="preserve">提供するサービスごとにインセンティブ内容の詳細と、対象となる条件を記載すること。
</t>
    </r>
    <r>
      <rPr>
        <sz val="10"/>
        <color theme="1"/>
        <rFont val="ＭＳ Ｐゴシック"/>
        <family val="2"/>
        <charset val="128"/>
      </rPr>
      <t>例）
①対象サービス：見守りサービス
②インセンティブ内容の詳細：ネットワークカメラと</t>
    </r>
    <r>
      <rPr>
        <sz val="10"/>
        <color theme="1"/>
        <rFont val="ＭＳ Ｐゴシック (本文)"/>
        <family val="3"/>
        <charset val="128"/>
      </rPr>
      <t>1</t>
    </r>
    <r>
      <rPr>
        <sz val="10"/>
        <color theme="1"/>
        <rFont val="ＭＳ Ｐゴシック"/>
        <family val="2"/>
        <charset val="128"/>
      </rPr>
      <t>年間のサービス利用料、通常</t>
    </r>
    <r>
      <rPr>
        <sz val="10"/>
        <color theme="1"/>
        <rFont val="ＭＳ Ｐゴシック (本文)"/>
        <family val="3"/>
        <charset val="128"/>
      </rPr>
      <t>30,000</t>
    </r>
    <r>
      <rPr>
        <sz val="10"/>
        <color theme="1"/>
        <rFont val="ＭＳ Ｐゴシック"/>
        <family val="2"/>
        <charset val="128"/>
      </rPr>
      <t>円を無料で提供
③インセンティブ発生条件：サービス利用契約後、</t>
    </r>
    <r>
      <rPr>
        <sz val="10"/>
        <color theme="1"/>
        <rFont val="ＭＳ Ｐゴシック (本文)"/>
        <family val="3"/>
        <charset val="128"/>
      </rPr>
      <t>1</t>
    </r>
    <r>
      <rPr>
        <sz val="10"/>
        <color theme="1"/>
        <rFont val="ＭＳ Ｐゴシック"/>
        <family val="2"/>
        <charset val="128"/>
      </rPr>
      <t>か月以内にサービス解約またはネットワーク接続を</t>
    </r>
    <r>
      <rPr>
        <sz val="10"/>
        <color theme="1"/>
        <rFont val="ＭＳ Ｐゴシック (本文)"/>
        <family val="3"/>
        <charset val="128"/>
      </rPr>
      <t>1</t>
    </r>
    <r>
      <rPr>
        <sz val="10"/>
        <color theme="1"/>
        <rFont val="ＭＳ Ｐゴシック"/>
        <family val="2"/>
        <charset val="128"/>
      </rPr>
      <t>か月以内に停止した場合は、代金を請求する</t>
    </r>
    <rPh sb="0" eb="2">
      <t>テイキョウ</t>
    </rPh>
    <rPh sb="33" eb="35">
      <t>キサイ</t>
    </rPh>
    <rPh sb="41" eb="42">
      <t>レイ</t>
    </rPh>
    <rPh sb="45" eb="47">
      <t>タイショウ</t>
    </rPh>
    <rPh sb="52" eb="54">
      <t>ミマモ</t>
    </rPh>
    <rPh sb="68" eb="70">
      <t>ナイヨウ</t>
    </rPh>
    <rPh sb="71" eb="73">
      <t>ショウサイ</t>
    </rPh>
    <rPh sb="85" eb="87">
      <t>ネンカン</t>
    </rPh>
    <rPh sb="92" eb="95">
      <t>リヨウリョウ</t>
    </rPh>
    <rPh sb="96" eb="98">
      <t>ツウジョウ</t>
    </rPh>
    <rPh sb="109" eb="111">
      <t>テイキョウ</t>
    </rPh>
    <phoneticPr fontId="6"/>
  </si>
  <si>
    <r>
      <t xml:space="preserve">提供するサービスごとにインセンティブ内容の詳細と、対象となる条件を記載すること。
</t>
    </r>
    <r>
      <rPr>
        <sz val="10"/>
        <color theme="1"/>
        <rFont val="ＭＳ Ｐゴシック"/>
        <family val="2"/>
        <charset val="128"/>
      </rPr>
      <t>例）
①対象サービス：見守りサービス
②インセンティブ内容の詳細：ネットワークカメラと</t>
    </r>
    <r>
      <rPr>
        <sz val="10"/>
        <color theme="1"/>
        <rFont val="ＭＳ Ｐゴシック"/>
        <family val="3"/>
        <charset val="128"/>
      </rPr>
      <t>1</t>
    </r>
    <r>
      <rPr>
        <sz val="10"/>
        <color theme="1"/>
        <rFont val="ＭＳ Ｐゴシック"/>
        <family val="2"/>
        <charset val="128"/>
      </rPr>
      <t>年間のサービス利用料、通常</t>
    </r>
    <r>
      <rPr>
        <sz val="10"/>
        <color theme="1"/>
        <rFont val="ＭＳ Ｐゴシック"/>
        <family val="3"/>
        <charset val="128"/>
      </rPr>
      <t>30,000</t>
    </r>
    <r>
      <rPr>
        <sz val="10"/>
        <color theme="1"/>
        <rFont val="ＭＳ Ｐゴシック"/>
        <family val="2"/>
        <charset val="128"/>
      </rPr>
      <t>円を無料で提供
③インセンティブ発生条件：サービス利用契約後、</t>
    </r>
    <r>
      <rPr>
        <sz val="10"/>
        <color theme="1"/>
        <rFont val="ＭＳ Ｐゴシック"/>
        <family val="3"/>
        <charset val="128"/>
      </rPr>
      <t>1</t>
    </r>
    <r>
      <rPr>
        <sz val="10"/>
        <color theme="1"/>
        <rFont val="ＭＳ Ｐゴシック"/>
        <family val="2"/>
        <charset val="128"/>
      </rPr>
      <t>か月以内にサービス解約またはネットワーク接続を</t>
    </r>
    <r>
      <rPr>
        <sz val="10"/>
        <color theme="1"/>
        <rFont val="ＭＳ Ｐゴシック"/>
        <family val="3"/>
        <charset val="128"/>
      </rPr>
      <t>1</t>
    </r>
    <r>
      <rPr>
        <sz val="10"/>
        <color theme="1"/>
        <rFont val="ＭＳ Ｐゴシック"/>
        <family val="2"/>
        <charset val="128"/>
      </rPr>
      <t>か月以内に停止した場合は、代金を請求する</t>
    </r>
    <rPh sb="0" eb="2">
      <t>テイキョウ</t>
    </rPh>
    <rPh sb="33" eb="35">
      <t>キサイ</t>
    </rPh>
    <rPh sb="41" eb="42">
      <t>レイ</t>
    </rPh>
    <rPh sb="45" eb="47">
      <t>タイショウ</t>
    </rPh>
    <rPh sb="52" eb="54">
      <t>ミマモ</t>
    </rPh>
    <rPh sb="68" eb="70">
      <t>ナイヨウ</t>
    </rPh>
    <rPh sb="71" eb="73">
      <t>ショウサイ</t>
    </rPh>
    <rPh sb="85" eb="87">
      <t>ネンカン</t>
    </rPh>
    <rPh sb="92" eb="95">
      <t>リヨウリョウ</t>
    </rPh>
    <rPh sb="96" eb="98">
      <t>ツウジョウ</t>
    </rPh>
    <rPh sb="109" eb="111">
      <t>テイキョウ</t>
    </rPh>
    <phoneticPr fontId="6"/>
  </si>
  <si>
    <t>11月</t>
    <phoneticPr fontId="14"/>
  </si>
  <si>
    <t>12月</t>
    <phoneticPr fontId="14"/>
  </si>
  <si>
    <t>○○事業部</t>
    <rPh sb="2" eb="5">
      <t xml:space="preserve">ジギョウブ </t>
    </rPh>
    <phoneticPr fontId="14"/>
  </si>
  <si>
    <t>事業部長</t>
    <rPh sb="0" eb="4">
      <t xml:space="preserve">ジギョウブチョウ </t>
    </rPh>
    <phoneticPr fontId="14"/>
  </si>
  <si>
    <t>■■ ■■</t>
    <phoneticPr fontId="14"/>
  </si>
  <si>
    <t>参加形態</t>
    <rPh sb="0" eb="2">
      <t xml:space="preserve">サンカケイタイ </t>
    </rPh>
    <rPh sb="2" eb="4">
      <t xml:space="preserve">ケイタイ </t>
    </rPh>
    <phoneticPr fontId="14"/>
  </si>
  <si>
    <t>コンソーシアム</t>
  </si>
  <si>
    <t>コンソーシアム</t>
    <phoneticPr fontId="14"/>
  </si>
  <si>
    <t>記</t>
    <rPh sb="0" eb="1">
      <t xml:space="preserve">キ </t>
    </rPh>
    <phoneticPr fontId="14"/>
  </si>
  <si>
    <t>以上</t>
    <rPh sb="0" eb="2">
      <t xml:space="preserve">イジョウ </t>
    </rPh>
    <phoneticPr fontId="14"/>
  </si>
  <si>
    <t>提出日に変更</t>
    <rPh sb="0" eb="3">
      <t xml:space="preserve">テイシュツビ </t>
    </rPh>
    <rPh sb="4" eb="6">
      <t xml:space="preserve">ヘンコウ </t>
    </rPh>
    <phoneticPr fontId="14"/>
  </si>
  <si>
    <t>　シートからの自動入力となります。</t>
    <rPh sb="7" eb="9">
      <t xml:space="preserve">ジドウ </t>
    </rPh>
    <rPh sb="9" eb="11">
      <t xml:space="preserve">ニュウリョク </t>
    </rPh>
    <phoneticPr fontId="14"/>
  </si>
  <si>
    <t>　反映がおかしい等あればSIIまでご連絡ください。</t>
    <rPh sb="1" eb="3">
      <t xml:space="preserve">ハンエイ </t>
    </rPh>
    <phoneticPr fontId="14"/>
  </si>
  <si>
    <t>事業責任者の役職と氏名を入力し、押印。
※押印は社判である必要はありません。</t>
    <rPh sb="0" eb="2">
      <t xml:space="preserve">ジギョウシャ </t>
    </rPh>
    <rPh sb="2" eb="5">
      <t xml:space="preserve">セキニンシャ </t>
    </rPh>
    <rPh sb="6" eb="8">
      <t xml:space="preserve">ヤクショク </t>
    </rPh>
    <rPh sb="9" eb="11">
      <t xml:space="preserve">シメイヲ </t>
    </rPh>
    <rPh sb="12" eb="14">
      <t xml:space="preserve">ニュウリョク </t>
    </rPh>
    <rPh sb="21" eb="23">
      <t xml:space="preserve">オウイン </t>
    </rPh>
    <phoneticPr fontId="14"/>
  </si>
  <si>
    <r>
      <t>※本事業終了日である</t>
    </r>
    <r>
      <rPr>
        <b/>
        <sz val="10"/>
        <color rgb="FFFF0000"/>
        <rFont val="ＭＳ Ｐゴシック"/>
        <family val="2"/>
        <charset val="128"/>
        <scheme val="minor"/>
      </rPr>
      <t>2021年3月5日（金）</t>
    </r>
    <r>
      <rPr>
        <sz val="10"/>
        <color rgb="FFFF0000"/>
        <rFont val="ＭＳ Ｐゴシック"/>
        <family val="2"/>
        <charset val="128"/>
        <scheme val="minor"/>
      </rPr>
      <t>までのスケジュールをご記入ください。</t>
    </r>
    <rPh sb="1" eb="2">
      <t>ホン</t>
    </rPh>
    <rPh sb="2" eb="4">
      <t>ジギョウ</t>
    </rPh>
    <rPh sb="4" eb="6">
      <t>シュウリョウ</t>
    </rPh>
    <rPh sb="6" eb="7">
      <t>ビ</t>
    </rPh>
    <rPh sb="14" eb="15">
      <t>ネン</t>
    </rPh>
    <rPh sb="16" eb="17">
      <t>ガツ</t>
    </rPh>
    <rPh sb="18" eb="19">
      <t>ニチ</t>
    </rPh>
    <rPh sb="20" eb="21">
      <t xml:space="preserve">キン </t>
    </rPh>
    <rPh sb="33" eb="35">
      <t>キニュウ</t>
    </rPh>
    <phoneticPr fontId="6"/>
  </si>
  <si>
    <t>交付決定日〜</t>
    <rPh sb="0" eb="5">
      <t xml:space="preserve">コウフケッテイビ </t>
    </rPh>
    <phoneticPr fontId="14"/>
  </si>
  <si>
    <t>1/2</t>
    <phoneticPr fontId="14"/>
  </si>
  <si>
    <t>⑦支出計画書より自動入力</t>
    <phoneticPr fontId="14"/>
  </si>
  <si>
    <t>補助事業完了期限である2021/3/5までの日付を入力</t>
    <rPh sb="0" eb="8">
      <t xml:space="preserve">ホジョジギョウカンリョウキゲン </t>
    </rPh>
    <rPh sb="22" eb="24">
      <t xml:space="preserve">ヒヅケ </t>
    </rPh>
    <rPh sb="25" eb="27">
      <t xml:space="preserve">ニュウリョク </t>
    </rPh>
    <phoneticPr fontId="14"/>
  </si>
  <si>
    <t>▲▲県▲▲市▲▲丁目▲▲番</t>
    <rPh sb="2" eb="3">
      <t>ケン</t>
    </rPh>
    <rPh sb="5" eb="6">
      <t>シ</t>
    </rPh>
    <rPh sb="8" eb="10">
      <t>チョウメ</t>
    </rPh>
    <rPh sb="12" eb="13">
      <t>バン</t>
    </rPh>
    <phoneticPr fontId="4"/>
  </si>
  <si>
    <t>■■県■■市■■丁目▲▲番</t>
    <rPh sb="2" eb="3">
      <t>ケン</t>
    </rPh>
    <rPh sb="5" eb="6">
      <t>シ</t>
    </rPh>
    <rPh sb="8" eb="10">
      <t>チョウメ</t>
    </rPh>
    <rPh sb="12" eb="13">
      <t>バン</t>
    </rPh>
    <phoneticPr fontId="4"/>
  </si>
  <si>
    <t>●●県●●市●●丁目▲▲番</t>
    <rPh sb="2" eb="3">
      <t>ケン</t>
    </rPh>
    <rPh sb="5" eb="6">
      <t>シ</t>
    </rPh>
    <rPh sb="8" eb="10">
      <t>チョウメ</t>
    </rPh>
    <rPh sb="12" eb="13">
      <t>バン</t>
    </rPh>
    <phoneticPr fontId="4"/>
  </si>
  <si>
    <t>代表取締役</t>
    <rPh sb="0" eb="1">
      <t xml:space="preserve">ダイヒョウトリシマリヤク </t>
    </rPh>
    <phoneticPr fontId="6"/>
  </si>
  <si>
    <t>代表取締役社長</t>
    <rPh sb="0" eb="1">
      <t xml:space="preserve">ダイヒョウトリシマリヤク </t>
    </rPh>
    <rPh sb="5" eb="7">
      <t xml:space="preserve">シャチョウ </t>
    </rPh>
    <phoneticPr fontId="6"/>
  </si>
  <si>
    <t>東京都中央区銀座○-○-○</t>
    <phoneticPr fontId="14"/>
  </si>
  <si>
    <t>代表取締役　✕✕　✕✕</t>
  </si>
  <si>
    <t>印</t>
  </si>
  <si>
    <t>会社所在地・社名・代表者名を記入
押印は登録している実印にて
※番地等、登記簿謄本どおりに記入してください</t>
    <rPh sb="0" eb="4">
      <t xml:space="preserve">ジドウニュウリョク </t>
    </rPh>
    <rPh sb="43" eb="45">
      <t xml:space="preserve">オウイン </t>
    </rPh>
    <rPh sb="46" eb="48">
      <t xml:space="preserve">トウロクシテイル </t>
    </rPh>
    <rPh sb="52" eb="53">
      <t xml:space="preserve">ジツイン </t>
    </rPh>
    <phoneticPr fontId="14"/>
  </si>
  <si>
    <t>申請者において文書管理番号等がある場合は記入、なければ不要</t>
    <rPh sb="0" eb="3">
      <t xml:space="preserve">シンセイシャ </t>
    </rPh>
    <rPh sb="7" eb="14">
      <t xml:space="preserve">ブンショカンリバンゴウトウ </t>
    </rPh>
    <rPh sb="20" eb="22">
      <t xml:space="preserve">キニュウ </t>
    </rPh>
    <rPh sb="27" eb="29">
      <t xml:space="preserve">フヨウ </t>
    </rPh>
    <phoneticPr fontId="14"/>
  </si>
  <si>
    <t>実施事業の内容をふまえて自由につけてよいが、簡潔な名称としてください</t>
    <rPh sb="0" eb="8">
      <t xml:space="preserve">ホジョジギョウカンリョウキゲン </t>
    </rPh>
    <rPh sb="22" eb="24">
      <t xml:space="preserve">ヒヅケ </t>
    </rPh>
    <rPh sb="25" eb="27">
      <t xml:space="preserve">ニュウリョク </t>
    </rPh>
    <phoneticPr fontId="14"/>
  </si>
  <si>
    <t>　　　　補助事業概要説明資料(別添)にて提示</t>
    <phoneticPr fontId="14"/>
  </si>
  <si>
    <t>サイバー／フィジカル 
融合促進事業費</t>
    <phoneticPr fontId="14"/>
  </si>
  <si>
    <t>会社法上の役員を全員を記入し、
行数は必要に応じて追加してください</t>
    <rPh sb="9" eb="10">
      <t xml:space="preserve">ツイカ </t>
    </rPh>
    <rPh sb="11" eb="13">
      <t xml:space="preserve">キニュウ </t>
    </rPh>
    <phoneticPr fontId="14"/>
  </si>
  <si>
    <t>ｷｮｳﾄﾞｳ ﾀﾛｳ</t>
    <phoneticPr fontId="14"/>
  </si>
  <si>
    <t>共同　太郎</t>
    <rPh sb="0" eb="2">
      <t xml:space="preserve">キョウドウ </t>
    </rPh>
    <rPh sb="3" eb="5">
      <t xml:space="preserve">タロウ </t>
    </rPh>
    <phoneticPr fontId="14"/>
  </si>
  <si>
    <t>S</t>
  </si>
  <si>
    <t>M</t>
  </si>
  <si>
    <t>○○株式会社</t>
    <rPh sb="2" eb="6">
      <t xml:space="preserve">カブシキガイシャ </t>
    </rPh>
    <phoneticPr fontId="14"/>
  </si>
  <si>
    <t>代表取締役</t>
    <rPh sb="0" eb="5">
      <t xml:space="preserve">ダイヒョウトリシマリヤク </t>
    </rPh>
    <phoneticPr fontId="14"/>
  </si>
  <si>
    <t>東京都○○○</t>
    <phoneticPr fontId="14"/>
  </si>
  <si>
    <t>株式会社●●</t>
    <phoneticPr fontId="14"/>
  </si>
  <si>
    <t>代表取締役社長　　✕✕　✕✕</t>
    <rPh sb="5" eb="7">
      <t xml:space="preserve">シャチョウ </t>
    </rPh>
    <phoneticPr fontId="14"/>
  </si>
  <si>
    <t>共同事業者は押印不要です</t>
    <rPh sb="0" eb="2">
      <t>キョウドウ</t>
    </rPh>
    <rPh sb="2" eb="4">
      <t>ジギョウ</t>
    </rPh>
    <rPh sb="4" eb="5">
      <t>シャ</t>
    </rPh>
    <rPh sb="6" eb="8">
      <t>オウイン</t>
    </rPh>
    <rPh sb="8" eb="10">
      <t>フヨウ</t>
    </rPh>
    <phoneticPr fontId="14"/>
  </si>
  <si>
    <t>複数の共同事業者が参画している場合は、必要に応じて住所・社名・役職・氏名を記入する行を追加してください</t>
    <rPh sb="0" eb="2">
      <t xml:space="preserve">フクスウ </t>
    </rPh>
    <rPh sb="3" eb="8">
      <t xml:space="preserve">キョウドウジギョウシャ </t>
    </rPh>
    <rPh sb="9" eb="11">
      <t>▲</t>
    </rPh>
    <rPh sb="25" eb="27">
      <t xml:space="preserve">ジュウショ </t>
    </rPh>
    <rPh sb="28" eb="30">
      <t xml:space="preserve">シャメイ </t>
    </rPh>
    <rPh sb="31" eb="33">
      <t xml:space="preserve">ヤクショク </t>
    </rPh>
    <rPh sb="34" eb="36">
      <t xml:space="preserve">シメイ </t>
    </rPh>
    <rPh sb="37" eb="39">
      <t xml:space="preserve">キニュウ </t>
    </rPh>
    <rPh sb="41" eb="42">
      <t xml:space="preserve">ギョウヲ </t>
    </rPh>
    <rPh sb="43" eb="45">
      <t xml:space="preserve">ツイカ </t>
    </rPh>
    <phoneticPr fontId="14"/>
  </si>
  <si>
    <t>○○○事業</t>
    <rPh sb="3" eb="5">
      <t xml:space="preserve">ジギョウ </t>
    </rPh>
    <phoneticPr fontId="14"/>
  </si>
  <si>
    <t>申請に向けて検討をこれから実施する</t>
    <rPh sb="0" eb="2">
      <t xml:space="preserve">シンセイ </t>
    </rPh>
    <rPh sb="6" eb="8">
      <t xml:space="preserve">ケントウ </t>
    </rPh>
    <rPh sb="13" eb="15">
      <t xml:space="preserve">ジッシ </t>
    </rPh>
    <phoneticPr fontId="6"/>
  </si>
  <si>
    <t>審査実施中</t>
    <rPh sb="0" eb="2">
      <t xml:space="preserve">シンサ </t>
    </rPh>
    <rPh sb="2" eb="4">
      <t xml:space="preserve">ジッシ </t>
    </rPh>
    <rPh sb="4" eb="5">
      <t xml:space="preserve">チュウ </t>
    </rPh>
    <phoneticPr fontId="6"/>
  </si>
  <si>
    <t>審査結果への対応</t>
    <rPh sb="0" eb="1">
      <t xml:space="preserve">シンサケッカヘノタイオウ </t>
    </rPh>
    <phoneticPr fontId="6"/>
  </si>
  <si>
    <t>審査結果のフィードバックを受けての対応次第ではあるが、2020年7月までには取得完了予定</t>
    <rPh sb="0" eb="2">
      <t xml:space="preserve">シンサ </t>
    </rPh>
    <rPh sb="2" eb="4">
      <t xml:space="preserve">ケッカ </t>
    </rPh>
    <rPh sb="13" eb="14">
      <t xml:space="preserve">ウケテ </t>
    </rPh>
    <rPh sb="17" eb="19">
      <t xml:space="preserve">タイオウ </t>
    </rPh>
    <rPh sb="19" eb="21">
      <t xml:space="preserve">シダイ </t>
    </rPh>
    <rPh sb="33" eb="34">
      <t xml:space="preserve">ガツ </t>
    </rPh>
    <rPh sb="38" eb="40">
      <t xml:space="preserve">シュトク </t>
    </rPh>
    <rPh sb="40" eb="42">
      <t xml:space="preserve">カンリョウ </t>
    </rPh>
    <rPh sb="42" eb="44">
      <t xml:space="preserve">ヨテイ </t>
    </rPh>
    <phoneticPr fontId="6"/>
  </si>
  <si>
    <t>社内での○○・・・・・</t>
    <rPh sb="0" eb="2">
      <t xml:space="preserve">シャナイ </t>
    </rPh>
    <phoneticPr fontId="6"/>
  </si>
  <si>
    <t>2020年5月中：情報収集・担当者決定
2020年6月：・・・・・・・</t>
    <rPh sb="7" eb="8">
      <t xml:space="preserve">チュウ </t>
    </rPh>
    <rPh sb="9" eb="11">
      <t xml:space="preserve">ジョウホウ </t>
    </rPh>
    <rPh sb="11" eb="13">
      <t xml:space="preserve">シュウシュウ </t>
    </rPh>
    <rPh sb="14" eb="16">
      <t xml:space="preserve">タントウ </t>
    </rPh>
    <rPh sb="16" eb="17">
      <t xml:space="preserve">シャ </t>
    </rPh>
    <rPh sb="17" eb="19">
      <t>🆗</t>
    </rPh>
    <phoneticPr fontId="6"/>
  </si>
  <si>
    <t>○○ ○○</t>
    <phoneticPr fontId="14"/>
  </si>
  <si>
    <t>△△ △△</t>
    <phoneticPr fontId="14"/>
  </si>
  <si>
    <t>●●●株式会社</t>
    <phoneticPr fontId="6"/>
  </si>
  <si>
    <t>200,000円</t>
    <rPh sb="7" eb="8">
      <t>エン</t>
    </rPh>
    <phoneticPr fontId="6"/>
  </si>
  <si>
    <t>●●社が幹事車として、一切の補助事業に関する業務を統括する。</t>
    <rPh sb="4" eb="7">
      <t xml:space="preserve">カンジシャ </t>
    </rPh>
    <phoneticPr fontId="6"/>
  </si>
  <si>
    <t>１、３</t>
    <phoneticPr fontId="6"/>
  </si>
  <si>
    <t>機器から発信される情報は、WEB-APIを通じてリアルタイムにプラットフォーム事業者のデータサーバーに通信。●日間のデータ提供がなかった場合、データベース上でノンアクティブのフラグが立ち、サービス事業者が管理するDBにおいて把握可能。</t>
    <phoneticPr fontId="6"/>
  </si>
  <si>
    <t>サービス契約のコース（半年・1年）の内容によりサービス契約（利用）料の✕✕％に該当するポイントを付与するとともに、フィードバックアンケートなどへの解答に際しても、ポイントを付与し、利用者の積極的な利用を促していく。</t>
    <rPh sb="4" eb="6">
      <t xml:space="preserve">ケイヤク </t>
    </rPh>
    <rPh sb="11" eb="13">
      <t xml:space="preserve">ハントシ </t>
    </rPh>
    <rPh sb="27" eb="29">
      <t xml:space="preserve">ケイヤク </t>
    </rPh>
    <rPh sb="30" eb="32">
      <t xml:space="preserve">リヨウ </t>
    </rPh>
    <phoneticPr fontId="6"/>
  </si>
  <si>
    <t>サービス利用契約の1ヶ月経過後に契約時に指定した先にポイント発行通知を送付する</t>
    <rPh sb="4" eb="8">
      <t xml:space="preserve">リヨウケイヤク </t>
    </rPh>
    <rPh sb="12" eb="14">
      <t xml:space="preserve">ケイカ </t>
    </rPh>
    <rPh sb="14" eb="15">
      <t xml:space="preserve">ゴ </t>
    </rPh>
    <rPh sb="16" eb="19">
      <t xml:space="preserve">ケイヤクジ </t>
    </rPh>
    <rPh sb="20" eb="22">
      <t xml:space="preserve">シテイシタ </t>
    </rPh>
    <rPh sb="24" eb="25">
      <t xml:space="preserve">サキニ </t>
    </rPh>
    <rPh sb="30" eb="32">
      <t xml:space="preserve">ハッコウ </t>
    </rPh>
    <rPh sb="32" eb="34">
      <t xml:space="preserve">ツウチヲ </t>
    </rPh>
    <rPh sb="35" eb="37">
      <t xml:space="preserve">ソウフ </t>
    </rPh>
    <phoneticPr fontId="6"/>
  </si>
  <si>
    <t>○○</t>
    <phoneticPr fontId="6"/>
  </si>
  <si>
    <t>月額利用料の・・・・・</t>
    <rPh sb="0" eb="5">
      <t xml:space="preserve">ゲツガクリヨウリョウ </t>
    </rPh>
    <phoneticPr fontId="6"/>
  </si>
  <si>
    <t>サービス利用契約後、月内で○回以上の左ビス利用履歴が確認できた場合、契約時に・・・・・</t>
    <rPh sb="0" eb="4">
      <t>サービスル</t>
    </rPh>
    <rPh sb="4" eb="5">
      <t xml:space="preserve">リヨウケイヤク </t>
    </rPh>
    <rPh sb="8" eb="9">
      <t xml:space="preserve">ゴ </t>
    </rPh>
    <rPh sb="10" eb="11">
      <t xml:space="preserve">ツキニ </t>
    </rPh>
    <rPh sb="11" eb="12">
      <t xml:space="preserve">ナイ </t>
    </rPh>
    <rPh sb="14" eb="15">
      <t xml:space="preserve">カイ </t>
    </rPh>
    <rPh sb="15" eb="17">
      <t xml:space="preserve">イジョウ </t>
    </rPh>
    <rPh sb="18" eb="19">
      <t xml:space="preserve">サビスリヨウリレキ </t>
    </rPh>
    <rPh sb="26" eb="28">
      <t xml:space="preserve">カクニン </t>
    </rPh>
    <rPh sb="31" eb="33">
      <t xml:space="preserve">バアイ </t>
    </rPh>
    <rPh sb="34" eb="37">
      <t xml:space="preserve">ケイヤクジ </t>
    </rPh>
    <phoneticPr fontId="6"/>
  </si>
  <si>
    <t>サービス契約時に指定したメールアドレスにポイント発行会社からのポイント発行通知を送信、通知の内容にそって消費者がポイントを受け取る。</t>
    <rPh sb="4" eb="7">
      <t xml:space="preserve">ケイヤクジ </t>
    </rPh>
    <rPh sb="8" eb="10">
      <t xml:space="preserve">シテイ </t>
    </rPh>
    <rPh sb="37" eb="39">
      <t xml:space="preserve">ツウチ </t>
    </rPh>
    <rPh sb="40" eb="42">
      <t xml:space="preserve">ソウシン </t>
    </rPh>
    <rPh sb="43" eb="45">
      <t xml:space="preserve">ツウチ </t>
    </rPh>
    <rPh sb="52" eb="55">
      <t xml:space="preserve">ショウヒシャ </t>
    </rPh>
    <rPh sb="61" eb="62">
      <t xml:space="preserve">ウケトル </t>
    </rPh>
    <phoneticPr fontId="6"/>
  </si>
  <si>
    <t>サービス契約時に指定したメールアドレスへのポイント発行会社からのポイント発行通知および、サービスアプリ内のマイページ画面からポイント発行の状況が確認できる。</t>
    <rPh sb="4" eb="7">
      <t xml:space="preserve">ケイヤクジ </t>
    </rPh>
    <rPh sb="8" eb="10">
      <t xml:space="preserve">シテイ </t>
    </rPh>
    <rPh sb="38" eb="40">
      <t xml:space="preserve">ツウチ </t>
    </rPh>
    <rPh sb="51" eb="52">
      <t xml:space="preserve">ナイ </t>
    </rPh>
    <rPh sb="58" eb="60">
      <t xml:space="preserve">ガメン </t>
    </rPh>
    <rPh sb="69" eb="71">
      <t xml:space="preserve">ジョウキョウ </t>
    </rPh>
    <phoneticPr fontId="6"/>
  </si>
  <si>
    <t>提供予定（有償）</t>
  </si>
  <si>
    <t>2020年7月予定</t>
    <rPh sb="4" eb="5">
      <t xml:space="preserve">ネン </t>
    </rPh>
    <rPh sb="7" eb="9">
      <t xml:space="preserve">ヨテイ </t>
    </rPh>
    <phoneticPr fontId="6"/>
  </si>
  <si>
    <t>半年契約：3,000円
年間契約：10,000円</t>
    <rPh sb="0" eb="2">
      <t xml:space="preserve">ハントシ </t>
    </rPh>
    <rPh sb="2" eb="4">
      <t xml:space="preserve">ケイヤク </t>
    </rPh>
    <rPh sb="10" eb="11">
      <t>_x0000__x0000__x0002_</t>
    </rPh>
    <rPh sb="12" eb="14">
      <t xml:space="preserve">_x0005__x0002__x0002_
</t>
    </rPh>
    <rPh sb="14" eb="16">
      <t>_x0001__x000D__x000C__x0002__x0012_</t>
    </rPh>
    <rPh sb="23" eb="24">
      <t/>
    </rPh>
    <phoneticPr fontId="6"/>
  </si>
  <si>
    <t>希望する</t>
  </si>
  <si>
    <t>サービスは有償で半年または年間契約であること、またモニタリング を目的としているため、ネットワークには常時接続、継続してデータ提供を前提としているため。</t>
    <rPh sb="0" eb="4">
      <t>サービスー</t>
    </rPh>
    <rPh sb="5" eb="7">
      <t xml:space="preserve">ユウショウ </t>
    </rPh>
    <rPh sb="8" eb="10">
      <t xml:space="preserve">ハントシ </t>
    </rPh>
    <rPh sb="13" eb="15">
      <t xml:space="preserve">ネンカン </t>
    </rPh>
    <rPh sb="15" eb="17">
      <t xml:space="preserve">ケイヤク </t>
    </rPh>
    <rPh sb="33" eb="35">
      <t xml:space="preserve">モクテキ </t>
    </rPh>
    <rPh sb="51" eb="53">
      <t xml:space="preserve">ジョウジ </t>
    </rPh>
    <rPh sb="53" eb="55">
      <t xml:space="preserve">セツゾク </t>
    </rPh>
    <rPh sb="56" eb="58">
      <t xml:space="preserve">ケイゾク </t>
    </rPh>
    <rPh sb="66" eb="68">
      <t xml:space="preserve">ゼンテイ </t>
    </rPh>
    <phoneticPr fontId="6"/>
  </si>
  <si>
    <t>モニタリングデータを収集するための連携先となる機器メーカーと共同で全国の量販点および各社の直販サイトにてキャンペーンページを作成・販売予定。</t>
    <rPh sb="10" eb="12">
      <t xml:space="preserve">シュウシュウスルタメノ </t>
    </rPh>
    <rPh sb="17" eb="20">
      <t xml:space="preserve">レンケイサキ </t>
    </rPh>
    <rPh sb="23" eb="25">
      <t xml:space="preserve">キキメーカート </t>
    </rPh>
    <rPh sb="30" eb="32">
      <t xml:space="preserve">キョウドウ </t>
    </rPh>
    <rPh sb="33" eb="35">
      <t xml:space="preserve">ゼンコクノ </t>
    </rPh>
    <rPh sb="36" eb="39">
      <t xml:space="preserve">リョウハンテン </t>
    </rPh>
    <rPh sb="42" eb="44">
      <t xml:space="preserve">カクシャ </t>
    </rPh>
    <rPh sb="45" eb="47">
      <t xml:space="preserve">チョクハン </t>
    </rPh>
    <rPh sb="62" eb="64">
      <t xml:space="preserve">サクセイ </t>
    </rPh>
    <rPh sb="65" eb="67">
      <t xml:space="preserve">ハンバイ </t>
    </rPh>
    <rPh sb="67" eb="69">
      <t xml:space="preserve">ヨテイ </t>
    </rPh>
    <phoneticPr fontId="6"/>
  </si>
  <si>
    <t>自身の健康状態を把握するだけでなく、家族や利用者自身が承認した提携先（施設や機関等）へモニタリング情報を共有を可能にすることで、ネットワークを介してつながる安心感を提供できると考えている。</t>
    <rPh sb="0" eb="1">
      <t xml:space="preserve">ジシン </t>
    </rPh>
    <rPh sb="8" eb="10">
      <t xml:space="preserve">ハアク </t>
    </rPh>
    <rPh sb="18" eb="20">
      <t xml:space="preserve">カゾク </t>
    </rPh>
    <rPh sb="21" eb="24">
      <t xml:space="preserve">リヨウシャ </t>
    </rPh>
    <rPh sb="24" eb="26">
      <t xml:space="preserve">ジシン </t>
    </rPh>
    <rPh sb="27" eb="29">
      <t xml:space="preserve">ショウニン </t>
    </rPh>
    <rPh sb="31" eb="34">
      <t xml:space="preserve">テイケイサキ </t>
    </rPh>
    <rPh sb="35" eb="37">
      <t xml:space="preserve">シセツ </t>
    </rPh>
    <rPh sb="38" eb="40">
      <t xml:space="preserve">キカン </t>
    </rPh>
    <rPh sb="40" eb="41">
      <t xml:space="preserve">トウ </t>
    </rPh>
    <rPh sb="49" eb="51">
      <t xml:space="preserve">ジョウホウヲ </t>
    </rPh>
    <rPh sb="55" eb="57">
      <t xml:space="preserve">カノウ </t>
    </rPh>
    <rPh sb="71" eb="72">
      <t xml:space="preserve">カイシテ </t>
    </rPh>
    <rPh sb="78" eb="81">
      <t xml:space="preserve">アンシンカン </t>
    </rPh>
    <rPh sb="82" eb="84">
      <t xml:space="preserve">テイキョウ サッコン カ ジョウキョウ </t>
    </rPh>
    <phoneticPr fontId="6"/>
  </si>
  <si>
    <t>スマートフォン、PC、タブレット等に対応した専用アプリを提供</t>
    <rPh sb="0" eb="2">
      <t xml:space="preserve">センヨウ </t>
    </rPh>
    <rPh sb="16" eb="17">
      <t xml:space="preserve">トウ </t>
    </rPh>
    <phoneticPr fontId="6"/>
  </si>
  <si>
    <t>暮らしの中で手間なく自身の健康管理を行えること、情報を必要な先へ共有することで得られるつながる安心感</t>
    <rPh sb="0" eb="1">
      <t xml:space="preserve">クラシ </t>
    </rPh>
    <rPh sb="6" eb="8">
      <t xml:space="preserve">テマナク </t>
    </rPh>
    <rPh sb="10" eb="12">
      <t xml:space="preserve">ジシン </t>
    </rPh>
    <rPh sb="13" eb="15">
      <t xml:space="preserve">ケンコウヲ </t>
    </rPh>
    <rPh sb="15" eb="17">
      <t xml:space="preserve">カンリ </t>
    </rPh>
    <rPh sb="18" eb="19">
      <t xml:space="preserve">オコナエル </t>
    </rPh>
    <rPh sb="24" eb="26">
      <t xml:space="preserve">ジョウホウヲ </t>
    </rPh>
    <rPh sb="27" eb="29">
      <t xml:space="preserve">ヒツヨウナサキ </t>
    </rPh>
    <rPh sb="39" eb="40">
      <t xml:space="preserve">エラレル </t>
    </rPh>
    <rPh sb="47" eb="50">
      <t xml:space="preserve">アンシンカン </t>
    </rPh>
    <phoneticPr fontId="6"/>
  </si>
  <si>
    <t>専用アプリからいつでも確認可能、また設定した内容に応じ、メールやプッシュ通知等を配信する</t>
    <rPh sb="0" eb="2">
      <t xml:space="preserve">センヨウアプリ </t>
    </rPh>
    <rPh sb="11" eb="13">
      <t xml:space="preserve">カクニン </t>
    </rPh>
    <rPh sb="13" eb="15">
      <t xml:space="preserve">カノウ </t>
    </rPh>
    <rPh sb="18" eb="20">
      <t xml:space="preserve">セッテイ </t>
    </rPh>
    <rPh sb="22" eb="24">
      <t xml:space="preserve">ナイヨウ </t>
    </rPh>
    <phoneticPr fontId="6"/>
  </si>
  <si>
    <t>契約書/利用規約等案あり（案を添付のうえ、サービス提供開始までに最終版を提出のこと）</t>
  </si>
  <si>
    <t>H30事業にてサービス登録申請済</t>
  </si>
  <si>
    <t>連携する機器メーカーおよび収集データも増加予定、追加される情報を用いて新しい指標を設定した通知が配信可能になっている。</t>
    <rPh sb="0" eb="2">
      <t xml:space="preserve">レンケイ </t>
    </rPh>
    <rPh sb="13" eb="15">
      <t xml:space="preserve">シュウシュウ </t>
    </rPh>
    <rPh sb="19" eb="21">
      <t xml:space="preserve">ゾウカ </t>
    </rPh>
    <rPh sb="21" eb="23">
      <t xml:space="preserve">ヨテイ </t>
    </rPh>
    <rPh sb="24" eb="26">
      <t xml:space="preserve">ツイカ </t>
    </rPh>
    <rPh sb="29" eb="31">
      <t xml:space="preserve">ジョウホウヲ </t>
    </rPh>
    <rPh sb="32" eb="33">
      <t xml:space="preserve">モチイテ </t>
    </rPh>
    <rPh sb="35" eb="36">
      <t xml:space="preserve">アタラシイ </t>
    </rPh>
    <rPh sb="38" eb="40">
      <t xml:space="preserve">シヒョウヲ </t>
    </rPh>
    <rPh sb="41" eb="43">
      <t xml:space="preserve">セッテイ </t>
    </rPh>
    <rPh sb="45" eb="47">
      <t xml:space="preserve">ツウチヲ </t>
    </rPh>
    <rPh sb="48" eb="50">
      <t xml:space="preserve">ハイシン </t>
    </rPh>
    <rPh sb="50" eb="52">
      <t xml:space="preserve">カノウ </t>
    </rPh>
    <phoneticPr fontId="6"/>
  </si>
  <si>
    <t>特にリモートワーク等の推奨により、座りっぱなし、移動が少なくなりがちな、在宅時間が増えている方に対して個人だけでなく法人に向けても価値提供可能だと考えている。</t>
    <rPh sb="0" eb="1">
      <t xml:space="preserve">トクニ </t>
    </rPh>
    <rPh sb="2" eb="3">
      <t xml:space="preserve">スワリッパナシ イドウ </t>
    </rPh>
    <rPh sb="9" eb="10">
      <t xml:space="preserve">トウ </t>
    </rPh>
    <rPh sb="11" eb="13">
      <t xml:space="preserve">スイショウ </t>
    </rPh>
    <rPh sb="48" eb="49">
      <t xml:space="preserve">タイスル </t>
    </rPh>
    <rPh sb="51" eb="53">
      <t xml:space="preserve">コジン </t>
    </rPh>
    <rPh sb="58" eb="60">
      <t xml:space="preserve">ホウジン </t>
    </rPh>
    <rPh sb="65" eb="71">
      <t xml:space="preserve">カチテイキョウカノウ </t>
    </rPh>
    <rPh sb="73" eb="74">
      <t xml:space="preserve">カンガエテイル ジタク ウンドウ トウ </t>
    </rPh>
    <phoneticPr fontId="6"/>
  </si>
  <si>
    <t>動作や運動量等を把握し、一定時間移動していない・動きが少ない場合は定期的な運動を促す通知と合わせて自宅でできる運動のレコメンド等を配信する。</t>
    <rPh sb="0" eb="2">
      <t xml:space="preserve">ドウサ </t>
    </rPh>
    <rPh sb="3" eb="6">
      <t xml:space="preserve">ウンドウリョウ </t>
    </rPh>
    <rPh sb="6" eb="7">
      <t xml:space="preserve">トウ </t>
    </rPh>
    <rPh sb="8" eb="10">
      <t xml:space="preserve">ハアク </t>
    </rPh>
    <rPh sb="12" eb="16">
      <t xml:space="preserve">イッテイジカン </t>
    </rPh>
    <rPh sb="16" eb="18">
      <t xml:space="preserve">イドウ </t>
    </rPh>
    <rPh sb="24" eb="25">
      <t xml:space="preserve">ウゴキガ </t>
    </rPh>
    <rPh sb="27" eb="28">
      <t xml:space="preserve">スクナイ </t>
    </rPh>
    <rPh sb="30" eb="32">
      <t xml:space="preserve">バアイ </t>
    </rPh>
    <rPh sb="42" eb="44">
      <t xml:space="preserve">ツウチ </t>
    </rPh>
    <rPh sb="45" eb="46">
      <t xml:space="preserve">アワセテ </t>
    </rPh>
    <rPh sb="65" eb="67">
      <t xml:space="preserve">ハイシン </t>
    </rPh>
    <phoneticPr fontId="6"/>
  </si>
  <si>
    <t>①登録機器（データ収集元）
②プラットフォーム（データ収集先）
③サービス事業者（データ利用者）
④利用者（サービス利用者）
⑤インセンティブ提供者
の5点を用いてサービスの流れが分かるように
ユーザーインターフェースの画像等やフロー図等で説明すること。</t>
    <rPh sb="1" eb="3">
      <t>トウロク</t>
    </rPh>
    <rPh sb="3" eb="5">
      <t>キキ</t>
    </rPh>
    <rPh sb="9" eb="11">
      <t>シュウシュウ</t>
    </rPh>
    <rPh sb="11" eb="12">
      <t>モト</t>
    </rPh>
    <rPh sb="27" eb="29">
      <t>シュウシュウ</t>
    </rPh>
    <rPh sb="29" eb="30">
      <t>サキ</t>
    </rPh>
    <rPh sb="44" eb="47">
      <t>リヨウシャ</t>
    </rPh>
    <rPh sb="50" eb="53">
      <t>リヨウシャ</t>
    </rPh>
    <rPh sb="58" eb="60">
      <t>リヨウ</t>
    </rPh>
    <rPh sb="60" eb="61">
      <t>シャ</t>
    </rPh>
    <rPh sb="71" eb="74">
      <t xml:space="preserve">テイキョウシャ </t>
    </rPh>
    <rPh sb="87" eb="88">
      <t>ナガ</t>
    </rPh>
    <phoneticPr fontId="6"/>
  </si>
  <si>
    <t>販売中</t>
  </si>
  <si>
    <t>ー</t>
    <phoneticPr fontId="6"/>
  </si>
  <si>
    <t>モニタリングデータを提供する連携先のサービス事業者と共同で全国の量販点および各社の直販サイトにてキャンペーンページを作成・販売予定。</t>
    <rPh sb="9" eb="11">
      <t xml:space="preserve">テイキョウ </t>
    </rPh>
    <phoneticPr fontId="6"/>
  </si>
  <si>
    <t>宅内の居室に設置し、室内環境を調整する。</t>
    <rPh sb="0" eb="1">
      <t xml:space="preserve">タクナイ </t>
    </rPh>
    <rPh sb="3" eb="5">
      <t xml:space="preserve">キョシツ </t>
    </rPh>
    <rPh sb="6" eb="8">
      <t xml:space="preserve">セッチ </t>
    </rPh>
    <rPh sb="10" eb="14">
      <t xml:space="preserve">シツナイカンキョウヲ </t>
    </rPh>
    <rPh sb="15" eb="17">
      <t xml:space="preserve">チョウセイスル </t>
    </rPh>
    <phoneticPr fontId="6"/>
  </si>
  <si>
    <t>一定間隔</t>
  </si>
  <si>
    <t>常時</t>
  </si>
  <si>
    <t>気温・湿度</t>
    <rPh sb="0" eb="2">
      <t xml:space="preserve">キオン </t>
    </rPh>
    <rPh sb="3" eb="5">
      <t xml:space="preserve">シツド </t>
    </rPh>
    <phoneticPr fontId="6"/>
  </si>
  <si>
    <t>操作情報</t>
    <rPh sb="0" eb="4">
      <t xml:space="preserve">ソウサジョウホウ </t>
    </rPh>
    <phoneticPr fontId="6"/>
  </si>
  <si>
    <t>動作検知情報</t>
    <rPh sb="0" eb="2">
      <t xml:space="preserve">ドウサ </t>
    </rPh>
    <rPh sb="2" eb="4">
      <t xml:space="preserve">ケンチ </t>
    </rPh>
    <rPh sb="4" eb="6">
      <t xml:space="preserve">ジョウホウ </t>
    </rPh>
    <phoneticPr fontId="6"/>
  </si>
  <si>
    <t>室内機・リモコンおよび室外機に搭載したセンサーからクラウドに常時提供</t>
    <rPh sb="0" eb="3">
      <t xml:space="preserve">シツナイキ </t>
    </rPh>
    <rPh sb="11" eb="14">
      <t xml:space="preserve">シツガイキ </t>
    </rPh>
    <rPh sb="30" eb="32">
      <t xml:space="preserve">ジョウジ </t>
    </rPh>
    <rPh sb="32" eb="34">
      <t xml:space="preserve">テイキョウ </t>
    </rPh>
    <phoneticPr fontId="6"/>
  </si>
  <si>
    <t>4時間おきの情報をクラウドに提供・蓄積し、センサー等で取得している室温・湿度等の情報と掛合せ・分析</t>
    <rPh sb="6" eb="8">
      <t xml:space="preserve">ジョウホウヲ </t>
    </rPh>
    <rPh sb="14" eb="16">
      <t xml:space="preserve">テイキョウ </t>
    </rPh>
    <rPh sb="19" eb="21">
      <t xml:space="preserve">シュウシュウ </t>
    </rPh>
    <rPh sb="22" eb="24">
      <t xml:space="preserve">チクセキシ </t>
    </rPh>
    <rPh sb="30" eb="31">
      <t xml:space="preserve">トウ </t>
    </rPh>
    <rPh sb="32" eb="34">
      <t xml:space="preserve">シュトク </t>
    </rPh>
    <rPh sb="38" eb="40">
      <t xml:space="preserve">シツオン </t>
    </rPh>
    <rPh sb="41" eb="43">
      <t xml:space="preserve">シツド </t>
    </rPh>
    <rPh sb="43" eb="44">
      <t xml:space="preserve">トウ </t>
    </rPh>
    <rPh sb="48" eb="49">
      <t xml:space="preserve">カケアワセ ブンセキ </t>
    </rPh>
    <phoneticPr fontId="6"/>
  </si>
  <si>
    <t>人感センサーで検知した情報から1時間ごとに在室・不在等を判断</t>
    <rPh sb="0" eb="2">
      <t xml:space="preserve">ジンカンセンサ </t>
    </rPh>
    <rPh sb="7" eb="11">
      <t xml:space="preserve">ケンチジョウホウ </t>
    </rPh>
    <rPh sb="21" eb="23">
      <t xml:space="preserve">ザイシツ </t>
    </rPh>
    <rPh sb="24" eb="26">
      <t xml:space="preserve">フザイ </t>
    </rPh>
    <rPh sb="26" eb="27">
      <t xml:space="preserve">トウ </t>
    </rPh>
    <phoneticPr fontId="6"/>
  </si>
  <si>
    <t>アプリ利用者等を対象としたユーザビリティテストを実施し、利用シーンに沿って操作しやすさやアプリの使い勝手等の把握を実施する予定。</t>
    <rPh sb="3" eb="6">
      <t xml:space="preserve">リヨウシャ </t>
    </rPh>
    <rPh sb="6" eb="7">
      <t xml:space="preserve">トウヲ </t>
    </rPh>
    <rPh sb="8" eb="10">
      <t xml:space="preserve">タイショウ </t>
    </rPh>
    <rPh sb="20" eb="22">
      <t xml:space="preserve">ジッシ </t>
    </rPh>
    <rPh sb="29" eb="31">
      <t xml:space="preserve">ソウサ </t>
    </rPh>
    <rPh sb="37" eb="38">
      <t xml:space="preserve">ジッシ </t>
    </rPh>
    <rPh sb="40" eb="42">
      <t xml:space="preserve">ヨテイ </t>
    </rPh>
    <phoneticPr fontId="6"/>
  </si>
  <si>
    <t>○月〜○月</t>
    <rPh sb="1" eb="2">
      <t xml:space="preserve">ツキ </t>
    </rPh>
    <rPh sb="4" eb="5">
      <t xml:space="preserve">ツキ </t>
    </rPh>
    <phoneticPr fontId="6"/>
  </si>
  <si>
    <t>▲▲▲株式会社,■■■株式会社</t>
    <phoneticPr fontId="6"/>
  </si>
  <si>
    <t>●●●株式会社,C社（ポイント提供）</t>
    <phoneticPr fontId="6"/>
  </si>
  <si>
    <t>▲▲▲株式会社,■■■株式会社,●●●株式会社,D社・E社（アプリ開発支援）</t>
    <phoneticPr fontId="6"/>
  </si>
  <si>
    <t>▲▲▲株式会社,■■■株式会社,●●●株式会社,A社（販促支援）,D社・E社（アプリ開発支援）</t>
    <rPh sb="27" eb="29">
      <t xml:space="preserve">ハンソク </t>
    </rPh>
    <rPh sb="29" eb="31">
      <t xml:space="preserve">シエン </t>
    </rPh>
    <rPh sb="37" eb="38">
      <t xml:space="preserve">シャ </t>
    </rPh>
    <rPh sb="44" eb="46">
      <t xml:space="preserve">シエン </t>
    </rPh>
    <phoneticPr fontId="6"/>
  </si>
  <si>
    <t>▲▲▲株式会社,■■■株式会社,●●●株式会社,A社（販促支援）,B社（販売先支援）</t>
    <rPh sb="27" eb="29">
      <t xml:space="preserve">ハンソク </t>
    </rPh>
    <rPh sb="29" eb="31">
      <t xml:space="preserve">シエン </t>
    </rPh>
    <rPh sb="36" eb="39">
      <t xml:space="preserve">ハンバイサキ </t>
    </rPh>
    <rPh sb="39" eb="41">
      <t xml:space="preserve">シエン </t>
    </rPh>
    <phoneticPr fontId="6"/>
  </si>
  <si>
    <t>コンソーシアムに参画する全社</t>
    <rPh sb="8" eb="10">
      <t xml:space="preserve">サンカク </t>
    </rPh>
    <rPh sb="12" eb="14">
      <t xml:space="preserve">ゼンシャ </t>
    </rPh>
    <phoneticPr fontId="6"/>
  </si>
  <si>
    <t>コンソーシアム内の機器メーカー・サービス事業者共同で全国の量販点および各社の直販サイトにてキャンペーンページを作成・販売予定。計画策定にあたっては、販促先支援会社等が参加予定。</t>
    <rPh sb="7" eb="8">
      <t xml:space="preserve">ナイ </t>
    </rPh>
    <rPh sb="9" eb="11">
      <t xml:space="preserve">キキ </t>
    </rPh>
    <rPh sb="20" eb="23">
      <t xml:space="preserve">ジギョウシャ </t>
    </rPh>
    <rPh sb="63" eb="65">
      <t>_x0000__x0007__x0001__x0003_	_x0002__x0006__x0014__x0003__x000D_?_x0002__x0012_?_x0002__x0017_A_x0002__x001C_J_x0005_&amp;O_x0002_+Q_x0001_.S_x0002_2U_x0002__x0000__x0000__x0000__x0000_</t>
    </rPh>
    <phoneticPr fontId="6"/>
  </si>
  <si>
    <t>連携機器の提供準備は上記①〜③と並行して実施する。</t>
    <rPh sb="0" eb="2">
      <t xml:space="preserve">ジョウキ </t>
    </rPh>
    <rPh sb="6" eb="8">
      <t xml:space="preserve">ヘイコウ </t>
    </rPh>
    <rPh sb="10" eb="12">
      <t xml:space="preserve">レンケイ </t>
    </rPh>
    <rPh sb="12" eb="14">
      <t xml:space="preserve">キキ </t>
    </rPh>
    <rPh sb="15" eb="17">
      <t xml:space="preserve">テイキョウ </t>
    </rPh>
    <rPh sb="17" eb="19">
      <t xml:space="preserve">ジュンビヲ </t>
    </rPh>
    <rPh sb="20" eb="22">
      <t xml:space="preserve">ジッシ </t>
    </rPh>
    <phoneticPr fontId="6"/>
  </si>
  <si>
    <t>既存の構築プラットフォームに対し、コンソーシアムに参画するメンバーとの協議・検討を行いながら、データ収集・分析・提供のフローについて、アプリ開発支援会社にも加わってもらいながら検討を進めていく。</t>
    <rPh sb="0" eb="2">
      <t xml:space="preserve">キゾン </t>
    </rPh>
    <rPh sb="3" eb="5">
      <t xml:space="preserve">コウチク </t>
    </rPh>
    <rPh sb="25" eb="27">
      <t xml:space="preserve">サンカクスル </t>
    </rPh>
    <rPh sb="35" eb="37">
      <t xml:space="preserve">キョウギ </t>
    </rPh>
    <rPh sb="38" eb="40">
      <t xml:space="preserve">ケントウ </t>
    </rPh>
    <rPh sb="41" eb="42">
      <t xml:space="preserve">オコナイナガラ </t>
    </rPh>
    <rPh sb="53" eb="55">
      <t xml:space="preserve">ブンセキ </t>
    </rPh>
    <rPh sb="56" eb="58">
      <t xml:space="preserve">テイキョウ </t>
    </rPh>
    <rPh sb="74" eb="76">
      <t xml:space="preserve">ガイシャ </t>
    </rPh>
    <rPh sb="78" eb="79">
      <t xml:space="preserve">クワワッテモライナガラ </t>
    </rPh>
    <rPh sb="88" eb="90">
      <t xml:space="preserve">ケントウヲ </t>
    </rPh>
    <rPh sb="91" eb="92">
      <t xml:space="preserve">ススメテイク </t>
    </rPh>
    <phoneticPr fontId="6"/>
  </si>
  <si>
    <t>事業期間での結果を踏まえて、改善点をコンソーシアム連絡会にて検討を行う。</t>
    <rPh sb="0" eb="4">
      <t xml:space="preserve">ジギョウキカン </t>
    </rPh>
    <rPh sb="6" eb="8">
      <t xml:space="preserve">ケッカ </t>
    </rPh>
    <rPh sb="9" eb="10">
      <t xml:space="preserve">フマエテ </t>
    </rPh>
    <rPh sb="14" eb="17">
      <t xml:space="preserve">カイゼンテン </t>
    </rPh>
    <rPh sb="25" eb="28">
      <t xml:space="preserve">レンラクカイ </t>
    </rPh>
    <rPh sb="30" eb="32">
      <t xml:space="preserve">ケントウ </t>
    </rPh>
    <phoneticPr fontId="6"/>
  </si>
  <si>
    <t>事業期間での結果を踏まえて、改善点をコンソーシアム連絡会にて検討を行う。
●●領域での機器・サービスを拡充を検討</t>
    <rPh sb="0" eb="4">
      <t xml:space="preserve">ジギョウキカン </t>
    </rPh>
    <rPh sb="6" eb="8">
      <t xml:space="preserve">ケッカ </t>
    </rPh>
    <rPh sb="9" eb="10">
      <t xml:space="preserve">フマエテ </t>
    </rPh>
    <rPh sb="14" eb="17">
      <t xml:space="preserve">カイゼンテン </t>
    </rPh>
    <rPh sb="25" eb="28">
      <t xml:space="preserve">レンラクカイ </t>
    </rPh>
    <rPh sb="30" eb="32">
      <t xml:space="preserve">ケントウ </t>
    </rPh>
    <rPh sb="54" eb="56">
      <t xml:space="preserve">ケントウ </t>
    </rPh>
    <phoneticPr fontId="6"/>
  </si>
  <si>
    <t>事業期間での結果を踏まえて、改善点をコンソーシアム連絡会にて検討を行う。
●●領域での機器・サービスを拡充を検討</t>
    <rPh sb="0" eb="4">
      <t xml:space="preserve">ジギョウキカン </t>
    </rPh>
    <rPh sb="6" eb="8">
      <t xml:space="preserve">ケッカ </t>
    </rPh>
    <rPh sb="9" eb="10">
      <t xml:space="preserve">フマエテ </t>
    </rPh>
    <rPh sb="14" eb="17">
      <t xml:space="preserve">カイゼンテン </t>
    </rPh>
    <rPh sb="25" eb="28">
      <t xml:space="preserve">レンラクカイ </t>
    </rPh>
    <rPh sb="30" eb="32">
      <t xml:space="preserve">ケントウ </t>
    </rPh>
    <phoneticPr fontId="6"/>
  </si>
  <si>
    <t>事業期間での結果を踏まえて、改善点をコンソーシアム連絡会にて検討を行う。
●●領域での機器・サービスを拡充に向けて新たな参画を募るためのアクションを検討。</t>
    <rPh sb="0" eb="4">
      <t xml:space="preserve">ジギョウキカン </t>
    </rPh>
    <rPh sb="6" eb="8">
      <t xml:space="preserve">ケッカ </t>
    </rPh>
    <rPh sb="9" eb="10">
      <t xml:space="preserve">フマエテ </t>
    </rPh>
    <rPh sb="14" eb="17">
      <t xml:space="preserve">カイゼンテン </t>
    </rPh>
    <rPh sb="25" eb="28">
      <t xml:space="preserve">レンラクカイ </t>
    </rPh>
    <rPh sb="30" eb="32">
      <t xml:space="preserve">ケントウ </t>
    </rPh>
    <rPh sb="57" eb="58">
      <t xml:space="preserve">アラタナ </t>
    </rPh>
    <rPh sb="60" eb="62">
      <t xml:space="preserve">サンカク </t>
    </rPh>
    <rPh sb="63" eb="64">
      <t xml:space="preserve">ツノル </t>
    </rPh>
    <rPh sb="74" eb="76">
      <t xml:space="preserve">ケントウ </t>
    </rPh>
    <phoneticPr fontId="6"/>
  </si>
  <si>
    <t>サービス契約時に半年契約か1年契約を選択、契約内容は管理DBに登録・管理している。</t>
    <rPh sb="6" eb="7">
      <t xml:space="preserve">ジ </t>
    </rPh>
    <rPh sb="8" eb="12">
      <t xml:space="preserve">ハントシケイヤク </t>
    </rPh>
    <rPh sb="18" eb="20">
      <t xml:space="preserve">センタク </t>
    </rPh>
    <rPh sb="21" eb="23">
      <t xml:space="preserve">ケイヤク </t>
    </rPh>
    <rPh sb="23" eb="25">
      <t xml:space="preserve">ナイヨウ </t>
    </rPh>
    <rPh sb="26" eb="28">
      <t xml:space="preserve">カンリ </t>
    </rPh>
    <rPh sb="31" eb="33">
      <t xml:space="preserve">トウロク </t>
    </rPh>
    <rPh sb="34" eb="36">
      <t xml:space="preserve">カンリ </t>
    </rPh>
    <phoneticPr fontId="6"/>
  </si>
  <si>
    <t>⑪認証等取得計画書</t>
    <rPh sb="1" eb="3">
      <t>ニンショウ</t>
    </rPh>
    <rPh sb="3" eb="4">
      <t>トウ</t>
    </rPh>
    <rPh sb="4" eb="6">
      <t>シュトク</t>
    </rPh>
    <rPh sb="6" eb="9">
      <t>ケイカクショ</t>
    </rPh>
    <phoneticPr fontId="6"/>
  </si>
  <si>
    <r>
      <rPr>
        <sz val="11"/>
        <color theme="1"/>
        <rFont val="ＭＳ Ｐゴシック"/>
        <family val="3"/>
        <charset val="128"/>
        <scheme val="minor"/>
      </rPr>
      <t>（コンソーシアムに参画する事業者のうち、共同申請（共同</t>
    </r>
    <r>
      <rPr>
        <sz val="11"/>
        <color theme="1"/>
        <rFont val="ＭＳ Ｐゴシック"/>
        <family val="3"/>
        <charset val="128"/>
      </rPr>
      <t>事業</t>
    </r>
    <r>
      <rPr>
        <sz val="11"/>
        <color theme="1"/>
        <rFont val="ＭＳ Ｐゴシック"/>
        <family val="3"/>
        <charset val="128"/>
        <scheme val="minor"/>
      </rPr>
      <t>者）に係る条件）</t>
    </r>
    <rPh sb="1" eb="3">
      <t>ドウイ</t>
    </rPh>
    <rPh sb="3" eb="5">
      <t>ジコウ</t>
    </rPh>
    <rPh sb="9" eb="11">
      <t>サンカク</t>
    </rPh>
    <rPh sb="13" eb="15">
      <t xml:space="preserve">ジギョウシャ </t>
    </rPh>
    <rPh sb="15" eb="16">
      <t>シャ</t>
    </rPh>
    <rPh sb="20" eb="22">
      <t>キョウドウ</t>
    </rPh>
    <rPh sb="22" eb="24">
      <t>シンセイ</t>
    </rPh>
    <rPh sb="27" eb="29">
      <t xml:space="preserve">ジギョウシャ </t>
    </rPh>
    <phoneticPr fontId="4"/>
  </si>
  <si>
    <r>
      <rPr>
        <sz val="11"/>
        <color theme="1"/>
        <rFont val="ＭＳ Ｐゴシック"/>
        <family val="3"/>
        <charset val="128"/>
        <scheme val="minor"/>
      </rPr>
      <t>　間接補助事業者は、単独の間接補助事業者による申請又は複数の間接補助事業者による</t>
    </r>
    <r>
      <rPr>
        <sz val="11"/>
        <color theme="1"/>
        <rFont val="ＭＳ Ｐゴシック (本文)"/>
        <family val="3"/>
        <charset val="128"/>
      </rPr>
      <t xml:space="preserve"> </t>
    </r>
    <r>
      <rPr>
        <sz val="11"/>
        <color theme="1"/>
        <rFont val="ＭＳ Ｐゴシック"/>
        <family val="3"/>
        <charset val="128"/>
        <scheme val="minor"/>
      </rPr>
      <t>共同申請により、補助金</t>
    </r>
    <phoneticPr fontId="14"/>
  </si>
  <si>
    <t>の交付を受けようとするときは、様式第１による交付申請書にＳＩＩが定める書類を添えて、ＳＩＩに提出しなければならない。</t>
    <phoneticPr fontId="14"/>
  </si>
  <si>
    <t>■プラットフォーム事業者(幹事者）</t>
    <rPh sb="9" eb="12">
      <t>ジギョウシャ</t>
    </rPh>
    <rPh sb="13" eb="15">
      <t>カンジ</t>
    </rPh>
    <rPh sb="15" eb="16">
      <t>シャ</t>
    </rPh>
    <phoneticPr fontId="6"/>
  </si>
  <si>
    <t>■共同事業者・コンソーシアム事業者</t>
    <rPh sb="1" eb="3">
      <t>キョウドウ</t>
    </rPh>
    <rPh sb="3" eb="5">
      <t>ジギョウ</t>
    </rPh>
    <rPh sb="5" eb="6">
      <t>シャ</t>
    </rPh>
    <rPh sb="14" eb="17">
      <t>ジギョウシャ</t>
    </rPh>
    <phoneticPr fontId="6"/>
  </si>
  <si>
    <t>幹事者から</t>
    <phoneticPr fontId="14"/>
  </si>
  <si>
    <t>共同申請者から</t>
    <phoneticPr fontId="14"/>
  </si>
  <si>
    <t>コンソーシアム事業者を経由して</t>
  </si>
  <si>
    <t>コンソーシアム事業者を経由して</t>
    <phoneticPr fontId="14"/>
  </si>
  <si>
    <t>その他事業者を経由して</t>
    <rPh sb="2" eb="3">
      <t>タ</t>
    </rPh>
    <rPh sb="3" eb="5">
      <t>ジギョウ</t>
    </rPh>
    <rPh sb="5" eb="6">
      <t>シャ</t>
    </rPh>
    <rPh sb="7" eb="9">
      <t>ケイユ</t>
    </rPh>
    <phoneticPr fontId="14"/>
  </si>
  <si>
    <t>本事業で提供予定のインセンティブについて、1インセンティブ1行を用いて記載。
インセンティブ分類はプルダウンにて選択。
対象サービスは、⑤のNoと紐付けて記載。
消費者への提供方法は
・幹事者から
・共同事業者から
・コンソーシアム事業者を経由して
・その他事業者を経由して　のいずれかを選択。</t>
    <rPh sb="0" eb="1">
      <t>ホン</t>
    </rPh>
    <rPh sb="1" eb="3">
      <t>ジギョウ</t>
    </rPh>
    <rPh sb="4" eb="6">
      <t>テイキョウ</t>
    </rPh>
    <rPh sb="6" eb="8">
      <t>ヨテイ</t>
    </rPh>
    <rPh sb="30" eb="31">
      <t>ギョウ</t>
    </rPh>
    <rPh sb="32" eb="33">
      <t>モチ</t>
    </rPh>
    <rPh sb="35" eb="37">
      <t>キサイ</t>
    </rPh>
    <rPh sb="47" eb="49">
      <t>ブンルイ</t>
    </rPh>
    <rPh sb="57" eb="59">
      <t>センタク</t>
    </rPh>
    <rPh sb="61" eb="63">
      <t>タイショウ</t>
    </rPh>
    <rPh sb="74" eb="76">
      <t>ヒモヅ</t>
    </rPh>
    <rPh sb="78" eb="80">
      <t>キサイ</t>
    </rPh>
    <rPh sb="82" eb="85">
      <t>ショウヒシャ</t>
    </rPh>
    <rPh sb="87" eb="89">
      <t>テイキョウ</t>
    </rPh>
    <rPh sb="89" eb="91">
      <t>ホウホウ</t>
    </rPh>
    <rPh sb="94" eb="96">
      <t xml:space="preserve">カンジシャ </t>
    </rPh>
    <rPh sb="96" eb="97">
      <t xml:space="preserve">シャ </t>
    </rPh>
    <rPh sb="118" eb="120">
      <t>ケイユ</t>
    </rPh>
    <rPh sb="121" eb="123">
      <t xml:space="preserve">ケイユ </t>
    </rPh>
    <rPh sb="129" eb="130">
      <t>タ</t>
    </rPh>
    <rPh sb="141" eb="143">
      <t>センタク</t>
    </rPh>
    <phoneticPr fontId="6"/>
  </si>
  <si>
    <t>「消費者への提供方法」が、
・間接補助事業者（＝プラットフォーム事業者（幹事者）または共同事業者）が直接提供する場合：実費弁済額（自社調達にあっては原価）の確認が可能な証憑
・他コンソーシアム事業者またはインセンティブ提供を代行業者に依頼する等、間接的に提供する場合：提供者から間接補助事業者に対する請求・間接補助事業者から支払いを受けたことが確認可能な証憑について記載すること。（請求書・振り込み明細等）
※補助対象経費として申請する際に提出が必要</t>
    <rPh sb="1" eb="4">
      <t xml:space="preserve">ショウヒシャ </t>
    </rPh>
    <rPh sb="6" eb="8">
      <t xml:space="preserve">テイキョウ </t>
    </rPh>
    <rPh sb="8" eb="10">
      <t xml:space="preserve">ホウホウ </t>
    </rPh>
    <rPh sb="14" eb="21">
      <t xml:space="preserve">カンセツホジョジギョウシャ </t>
    </rPh>
    <rPh sb="25" eb="30">
      <t xml:space="preserve">キョウドウシンセイシャ </t>
    </rPh>
    <rPh sb="35" eb="37">
      <t xml:space="preserve">テイキョウスルバアイ </t>
    </rPh>
    <rPh sb="42" eb="43">
      <t>ジッピ</t>
    </rPh>
    <rPh sb="49" eb="51">
      <t>チョウタツ</t>
    </rPh>
    <rPh sb="56" eb="58">
      <t>ゲンカ</t>
    </rPh>
    <rPh sb="69" eb="136">
      <t>キサイ</t>
    </rPh>
    <rPh sb="136" eb="143">
      <t xml:space="preserve">カンセツホジョジギョウシャ </t>
    </rPh>
    <rPh sb="145" eb="147">
      <t xml:space="preserve">シハライヲ </t>
    </rPh>
    <rPh sb="149" eb="150">
      <t xml:space="preserve">ウケタ </t>
    </rPh>
    <rPh sb="155" eb="157">
      <t xml:space="preserve">カクニン </t>
    </rPh>
    <rPh sb="157" eb="159">
      <t xml:space="preserve">カノウ </t>
    </rPh>
    <rPh sb="160" eb="162">
      <t xml:space="preserve">ショウヒョウ </t>
    </rPh>
    <rPh sb="166" eb="168">
      <t xml:space="preserve">キサイ </t>
    </rPh>
    <rPh sb="174" eb="177">
      <t xml:space="preserve">セイキュウショ </t>
    </rPh>
    <rPh sb="178" eb="179">
      <t xml:space="preserve">フリコミメイサイ </t>
    </rPh>
    <rPh sb="184" eb="185">
      <t xml:space="preserve">トウ </t>
    </rPh>
    <rPh sb="186" eb="188">
      <t>ホジョ</t>
    </rPh>
    <rPh sb="188" eb="190">
      <t>タイショウ</t>
    </rPh>
    <rPh sb="190" eb="192">
      <t>ケイヒ</t>
    </rPh>
    <rPh sb="195" eb="197">
      <t>シンセイ</t>
    </rPh>
    <rPh sb="199" eb="200">
      <t>サイ</t>
    </rPh>
    <rPh sb="201" eb="203">
      <t>テイシュツ</t>
    </rPh>
    <rPh sb="203" eb="205">
      <t>ヒツヨウ</t>
    </rPh>
    <phoneticPr fontId="6"/>
  </si>
  <si>
    <t>間接補助事業者の実費弁済額の確認方法
（G列備考欄参照）</t>
    <rPh sb="0" eb="2">
      <t>カンセツ</t>
    </rPh>
    <rPh sb="2" eb="4">
      <t>ホジョ</t>
    </rPh>
    <rPh sb="4" eb="6">
      <t>ジギョウ</t>
    </rPh>
    <rPh sb="6" eb="7">
      <t>シャ</t>
    </rPh>
    <rPh sb="8" eb="10">
      <t>ジッピ</t>
    </rPh>
    <rPh sb="10" eb="12">
      <t>ベンサイ</t>
    </rPh>
    <rPh sb="12" eb="13">
      <t>ガク</t>
    </rPh>
    <rPh sb="14" eb="16">
      <t>カクニン</t>
    </rPh>
    <rPh sb="16" eb="18">
      <t>ホウホウ</t>
    </rPh>
    <rPh sb="21" eb="22">
      <t>レツ</t>
    </rPh>
    <rPh sb="22" eb="24">
      <t>ビコウ</t>
    </rPh>
    <rPh sb="24" eb="25">
      <t>ラン</t>
    </rPh>
    <rPh sb="25" eb="27">
      <t>サンショウ</t>
    </rPh>
    <phoneticPr fontId="6"/>
  </si>
  <si>
    <t>間接補助事業者の実費弁済額の確認方法 （G列備考欄参照）</t>
    <phoneticPr fontId="6"/>
  </si>
  <si>
    <t>間接補助事業者の実費弁済額の確認方法 
（G列備考欄参照）</t>
    <phoneticPr fontId="6"/>
  </si>
  <si>
    <r>
      <t>「消費者への提供方法」が、
・間接補助事業者（幹事者または共同事業者）が</t>
    </r>
    <r>
      <rPr>
        <u/>
        <sz val="10"/>
        <color theme="1"/>
        <rFont val="ＭＳ Ｐゴシック"/>
        <family val="2"/>
        <charset val="128"/>
        <scheme val="minor"/>
      </rPr>
      <t>直接提供する場合</t>
    </r>
    <r>
      <rPr>
        <sz val="10"/>
        <color theme="1"/>
        <rFont val="ＭＳ Ｐゴシック"/>
        <family val="2"/>
        <charset val="128"/>
        <scheme val="minor"/>
      </rPr>
      <t>：実費弁済額（自社調達にあっては原価）の確認が可能な証憑
・コンソーシアム事業者から、またはインセンティブ提供を代行業者に依頼する等、</t>
    </r>
    <r>
      <rPr>
        <u/>
        <sz val="10"/>
        <color theme="1"/>
        <rFont val="ＭＳ Ｐゴシック"/>
        <family val="2"/>
        <charset val="128"/>
        <scheme val="minor"/>
      </rPr>
      <t>間接的に提供する場合</t>
    </r>
    <r>
      <rPr>
        <sz val="10"/>
        <color theme="1"/>
        <rFont val="ＭＳ Ｐゴシック"/>
        <family val="2"/>
        <charset val="128"/>
        <scheme val="minor"/>
      </rPr>
      <t>：提供者から幹事者に対する請求・幹事者から支払いを受けたことが確認可能な証憑について記載すること。（請求書・振り込み明細等）
※補助対象経費として申請する際に提出が必要</t>
    </r>
    <rPh sb="1" eb="4">
      <t xml:space="preserve">ショウヒシャ </t>
    </rPh>
    <rPh sb="6" eb="8">
      <t xml:space="preserve">テイキョウ </t>
    </rPh>
    <rPh sb="8" eb="10">
      <t xml:space="preserve">ホウホウ </t>
    </rPh>
    <rPh sb="14" eb="21">
      <t xml:space="preserve">カンセツホジョジギョウシャ </t>
    </rPh>
    <rPh sb="27" eb="28">
      <t>ジッピ</t>
    </rPh>
    <rPh sb="28" eb="30">
      <t>ベンサイ</t>
    </rPh>
    <rPh sb="30" eb="32">
      <t>ジギョウ</t>
    </rPh>
    <rPh sb="32" eb="34">
      <t>ジシャ</t>
    </rPh>
    <rPh sb="34" eb="36">
      <t>チョウタツ</t>
    </rPh>
    <rPh sb="41" eb="43">
      <t>ゲンカ</t>
    </rPh>
    <rPh sb="132" eb="133">
      <t xml:space="preserve">ウケタ </t>
    </rPh>
    <rPh sb="136" eb="138">
      <t>カンジ</t>
    </rPh>
    <rPh sb="138" eb="139">
      <t>シャ</t>
    </rPh>
    <rPh sb="139" eb="141">
      <t xml:space="preserve">ショウヒョウ </t>
    </rPh>
    <rPh sb="145" eb="147">
      <t xml:space="preserve">キサイ </t>
    </rPh>
    <rPh sb="153" eb="156">
      <t xml:space="preserve">セイキュウショ </t>
    </rPh>
    <rPh sb="157" eb="158">
      <t xml:space="preserve">フリコミメイサイ </t>
    </rPh>
    <rPh sb="163" eb="164">
      <t xml:space="preserve">トウ </t>
    </rPh>
    <rPh sb="165" eb="167">
      <t>ホジョ</t>
    </rPh>
    <rPh sb="167" eb="169">
      <t>タイショウ</t>
    </rPh>
    <rPh sb="169" eb="171">
      <t>ケイヒ</t>
    </rPh>
    <rPh sb="174" eb="176">
      <t>シンセイ</t>
    </rPh>
    <rPh sb="178" eb="179">
      <t>サイ</t>
    </rPh>
    <rPh sb="180" eb="182">
      <t>テイシュツ</t>
    </rPh>
    <rPh sb="182" eb="184">
      <t>ヒツヨウ</t>
    </rPh>
    <phoneticPr fontId="6"/>
  </si>
  <si>
    <t>サービス事業者から幹事者への請求書および、幹事者が振り込みを行った支払証憑をエビデンスとして提出予定。
インセンティブ対象の内訳（件数・金額等）確認のため、サービス事業者からポイント会社へ発行する発行依頼書、およびポイント会社からサービス事業者への発行済みポイントに対する請求書も添付する。</t>
    <rPh sb="0" eb="2">
      <t xml:space="preserve">サービスジギョウシャ </t>
    </rPh>
    <rPh sb="9" eb="11">
      <t>カンジ</t>
    </rPh>
    <rPh sb="11" eb="12">
      <t>シャ</t>
    </rPh>
    <rPh sb="12" eb="14">
      <t xml:space="preserve">ハッコウ </t>
    </rPh>
    <rPh sb="72" eb="74">
      <t xml:space="preserve">カクニン </t>
    </rPh>
    <rPh sb="78" eb="79">
      <t xml:space="preserve">ハッコウズミ </t>
    </rPh>
    <rPh sb="88" eb="91">
      <t xml:space="preserve">セイキュウショ </t>
    </rPh>
    <rPh sb="92" eb="93">
      <t xml:space="preserve">モッテ </t>
    </rPh>
    <rPh sb="103" eb="105">
      <t xml:space="preserve">タイショウ </t>
    </rPh>
    <rPh sb="109" eb="111">
      <t xml:space="preserve">ケンスウ </t>
    </rPh>
    <rPh sb="112" eb="114">
      <t xml:space="preserve">キンガク </t>
    </rPh>
    <rPh sb="114" eb="115">
      <t xml:space="preserve">トウ </t>
    </rPh>
    <rPh sb="117" eb="119">
      <t xml:space="preserve">カクニン </t>
    </rPh>
    <rPh sb="131" eb="138">
      <t xml:space="preserve">カンセツホジョジギョウシャ </t>
    </rPh>
    <phoneticPr fontId="6"/>
  </si>
  <si>
    <t>⑧（別添１）コンソーシアム登録申請書（押印）※１</t>
    <rPh sb="13" eb="15">
      <t>トウロク</t>
    </rPh>
    <rPh sb="15" eb="18">
      <t>シンセイショ</t>
    </rPh>
    <rPh sb="19" eb="21">
      <t>オウイン</t>
    </rPh>
    <phoneticPr fontId="14"/>
  </si>
  <si>
    <t>⑨（別添２）共同申請確認書（押印）※１</t>
    <phoneticPr fontId="14"/>
  </si>
  <si>
    <t>⑩（別添３）コンソーシアム参加確認書（押印）※１</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</si>
</sst>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yyyy&quot;年&quot;m&quot;月&quot;;@"/>
    <numFmt numFmtId="177" formatCode="&quot;No.&quot;#"/>
    <numFmt numFmtId="178" formatCode="_@"/>
    <numFmt numFmtId="179" formatCode="0;;;@"/>
    <numFmt numFmtId="180" formatCode="@&quot;(プルダウン選択)&quot;"/>
    <numFmt numFmtId="181" formatCode="@&quot;_x000a_（④で記載した機器No.を記入）&quot;"/>
    <numFmt numFmtId="182" formatCode="@&quot;_x000a_（⑤で記載したサービスNo.を記入）&quot;"/>
    <numFmt numFmtId="183" formatCode="0_ "/>
    <numFmt numFmtId="184" formatCode="00"/>
    <numFmt numFmtId="185" formatCode="yyyy&quot;年&quot;m&quot;月&quot;d&quot;日&quot;;@"/>
  </numFmts>
  <fonts count="76">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ajor"/>
    </font>
    <font>
      <sz val="16"/>
      <color theme="1"/>
      <name val="HGP創英角ｺﾞｼｯｸUB"/>
      <family val="3"/>
      <charset val="128"/>
    </font>
    <font>
      <sz val="11"/>
      <color theme="3"/>
      <name val="ＭＳ Ｐゴシック"/>
      <family val="3"/>
      <charset val="128"/>
      <scheme val="minor"/>
    </font>
    <font>
      <sz val="6"/>
      <name val="ＭＳ Ｐゴシック"/>
      <family val="3"/>
      <charset val="128"/>
      <scheme val="minor"/>
    </font>
    <font>
      <sz val="9"/>
      <color theme="1"/>
      <name val="Meiryo UI"/>
      <family val="3"/>
      <charset val="128"/>
    </font>
    <font>
      <u/>
      <sz val="11"/>
      <color theme="10"/>
      <name val="ＭＳ Ｐゴシック"/>
      <family val="3"/>
      <charset val="128"/>
      <scheme val="minor"/>
    </font>
    <font>
      <sz val="10"/>
      <color theme="1" tint="0.249977111117893"/>
      <name val="ＭＳ Ｐゴシック"/>
      <family val="3"/>
      <charset val="128"/>
      <scheme val="minor"/>
    </font>
    <font>
      <u/>
      <sz val="10"/>
      <color theme="9" tint="-0.249977111117893"/>
      <name val="ＭＳ Ｐゴシック"/>
      <family val="3"/>
      <charset val="128"/>
      <scheme val="minor"/>
    </font>
    <font>
      <sz val="8"/>
      <color theme="1" tint="0.249977111117893"/>
      <name val="ＭＳ Ｐゴシック"/>
      <family val="3"/>
      <charset val="128"/>
      <scheme val="minor"/>
    </font>
    <font>
      <sz val="12"/>
      <color theme="1"/>
      <name val="HGP創英角ｺﾞｼｯｸUB"/>
      <family val="3"/>
      <charset val="128"/>
    </font>
    <font>
      <sz val="12"/>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0"/>
      <color theme="1" tint="0.499984740745262"/>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sz val="10"/>
      <color theme="1" tint="0.249977111117893"/>
      <name val="ＭＳ Ｐゴシック"/>
      <family val="2"/>
      <charset val="128"/>
      <scheme val="minor"/>
    </font>
    <font>
      <sz val="10"/>
      <color theme="1"/>
      <name val="ＭＳ Ｐゴシック"/>
      <family val="2"/>
      <charset val="128"/>
      <scheme val="minor"/>
    </font>
    <font>
      <sz val="10"/>
      <color theme="0"/>
      <name val="ＭＳ Ｐゴシック"/>
      <family val="2"/>
      <charset val="128"/>
      <scheme val="minor"/>
    </font>
    <font>
      <u/>
      <sz val="11"/>
      <color theme="9"/>
      <name val="ＭＳ Ｐゴシック"/>
      <family val="2"/>
      <charset val="128"/>
      <scheme val="minor"/>
    </font>
    <font>
      <sz val="10"/>
      <name val="ＭＳ Ｐゴシック"/>
      <family val="2"/>
      <charset val="128"/>
      <scheme val="minor"/>
    </font>
    <font>
      <sz val="9"/>
      <color theme="1" tint="0.249977111117893"/>
      <name val="ＭＳ Ｐゴシック"/>
      <family val="2"/>
      <charset val="128"/>
      <scheme val="minor"/>
    </font>
    <font>
      <sz val="16"/>
      <color theme="1"/>
      <name val="HGP創英角ｺﾞｼｯｸUB"/>
      <family val="2"/>
      <charset val="128"/>
    </font>
    <font>
      <sz val="11"/>
      <color theme="1"/>
      <name val="ＭＳ Ｐゴシック"/>
      <family val="3"/>
      <charset val="128"/>
    </font>
    <font>
      <sz val="10"/>
      <color theme="1"/>
      <name val="ＭＳ 明朝"/>
      <family val="1"/>
      <charset val="128"/>
    </font>
    <font>
      <b/>
      <u/>
      <sz val="11"/>
      <color theme="9"/>
      <name val="ＭＳ Ｐゴシック"/>
      <family val="3"/>
      <charset val="128"/>
      <scheme val="minor"/>
    </font>
    <font>
      <sz val="11"/>
      <color theme="1"/>
      <name val="ＭＳ Ｐゴシック (本文)"/>
      <family val="3"/>
      <charset val="128"/>
    </font>
    <font>
      <sz val="13"/>
      <color theme="1"/>
      <name val="ＭＳ Ｐゴシック"/>
      <family val="2"/>
      <charset val="128"/>
      <scheme val="minor"/>
    </font>
    <font>
      <sz val="14"/>
      <color theme="1"/>
      <name val="ＭＳ Ｐゴシック"/>
      <family val="2"/>
      <charset val="128"/>
      <scheme val="minor"/>
    </font>
    <font>
      <u/>
      <sz val="11"/>
      <color theme="1"/>
      <name val="ＭＳ Ｐゴシック"/>
      <family val="3"/>
      <charset val="128"/>
      <scheme val="minor"/>
    </font>
    <font>
      <u/>
      <sz val="11"/>
      <color theme="1"/>
      <name val="ＭＳ Ｐゴシック"/>
      <family val="2"/>
      <charset val="128"/>
      <scheme val="minor"/>
    </font>
    <font>
      <sz val="10"/>
      <color theme="1"/>
      <name val="ＭＳ Ｐゴシック"/>
      <family val="2"/>
      <charset val="128"/>
    </font>
    <font>
      <sz val="10"/>
      <color theme="1"/>
      <name val="ＭＳ Ｐゴシック (本文)"/>
      <family val="3"/>
      <charset val="128"/>
    </font>
    <font>
      <u/>
      <sz val="10"/>
      <color theme="1"/>
      <name val="ＭＳ Ｐゴシック"/>
      <family val="2"/>
      <charset val="128"/>
      <scheme val="minor"/>
    </font>
    <font>
      <sz val="10"/>
      <color theme="1"/>
      <name val="ＭＳ Ｐゴシック (本文)"/>
      <family val="3"/>
      <charset val="128"/>
    </font>
    <font>
      <b/>
      <sz val="9"/>
      <color theme="1"/>
      <name val="ＭＳ Ｐゴシック"/>
      <family val="3"/>
      <charset val="128"/>
      <scheme val="minor"/>
    </font>
    <font>
      <b/>
      <vertAlign val="superscript"/>
      <sz val="12"/>
      <color theme="1"/>
      <name val="ＭＳ Ｐゴシック"/>
      <family val="2"/>
      <charset val="128"/>
      <scheme val="minor"/>
    </font>
    <font>
      <sz val="11"/>
      <color theme="7"/>
      <name val="ＭＳ Ｐゴシック"/>
      <family val="3"/>
      <charset val="128"/>
      <scheme val="minor"/>
    </font>
    <font>
      <sz val="10"/>
      <color theme="7"/>
      <name val="ＭＳ Ｐゴシック"/>
      <family val="3"/>
      <charset val="128"/>
      <scheme val="minor"/>
    </font>
    <font>
      <sz val="12"/>
      <color theme="7"/>
      <name val="ＭＳ Ｐゴシック"/>
      <family val="3"/>
      <charset val="128"/>
      <scheme val="minor"/>
    </font>
    <font>
      <sz val="10"/>
      <color theme="7"/>
      <name val="ＭＳ Ｐゴシック"/>
      <family val="2"/>
      <charset val="128"/>
      <scheme val="minor"/>
    </font>
    <font>
      <sz val="11"/>
      <color theme="1"/>
      <name val="ＭＳ Ｐゴシック"/>
      <family val="2"/>
      <charset val="128"/>
      <scheme val="minor"/>
    </font>
    <font>
      <sz val="11"/>
      <color theme="8"/>
      <name val="ＭＳ Ｐゴシック"/>
      <family val="2"/>
      <charset val="128"/>
      <scheme val="minor"/>
    </font>
    <font>
      <sz val="11"/>
      <color theme="7"/>
      <name val="ＭＳ Ｐゴシック"/>
      <family val="2"/>
      <charset val="128"/>
      <scheme val="minor"/>
    </font>
    <font>
      <sz val="11"/>
      <color theme="8"/>
      <name val="ＭＳ Ｐゴシック"/>
      <family val="3"/>
      <charset val="128"/>
      <scheme val="minor"/>
    </font>
    <font>
      <sz val="11"/>
      <name val="ＭＳ Ｐゴシック"/>
      <family val="2"/>
      <charset val="128"/>
      <scheme val="minor"/>
    </font>
    <font>
      <sz val="11"/>
      <color rgb="FFFF0000"/>
      <name val="ＭＳ Ｐゴシック"/>
      <family val="2"/>
      <charset val="128"/>
      <scheme val="minor"/>
    </font>
    <font>
      <sz val="16"/>
      <color theme="1"/>
      <name val="ＭＳ Ｐゴシック"/>
      <family val="2"/>
      <charset val="128"/>
      <scheme val="minor"/>
    </font>
    <font>
      <u/>
      <sz val="14"/>
      <color theme="1"/>
      <name val="ＭＳ Ｐゴシック"/>
      <family val="2"/>
      <charset val="128"/>
      <scheme val="minor"/>
    </font>
    <font>
      <sz val="11"/>
      <color theme="0"/>
      <name val="ＭＳ Ｐゴシック"/>
      <family val="2"/>
      <charset val="128"/>
      <scheme val="minor"/>
    </font>
    <font>
      <sz val="13"/>
      <color theme="7"/>
      <name val="ＭＳ Ｐゴシック"/>
      <family val="2"/>
      <charset val="128"/>
      <scheme val="minor"/>
    </font>
    <font>
      <u/>
      <sz val="14"/>
      <color theme="10"/>
      <name val="ＭＳ Ｐゴシック"/>
      <family val="2"/>
      <charset val="128"/>
      <scheme val="minor"/>
    </font>
    <font>
      <sz val="10"/>
      <color theme="2"/>
      <name val="ＭＳ Ｐゴシック"/>
      <family val="2"/>
      <charset val="128"/>
      <scheme val="minor"/>
    </font>
    <font>
      <sz val="10"/>
      <color theme="1"/>
      <name val="ＭＳ Ｐゴシック"/>
      <family val="3"/>
      <charset val="128"/>
    </font>
    <font>
      <b/>
      <sz val="12"/>
      <name val="ＭＳ Ｐゴシック"/>
      <family val="3"/>
      <charset val="128"/>
      <scheme val="minor"/>
    </font>
    <font>
      <b/>
      <sz val="12"/>
      <color theme="1"/>
      <name val="ＭＳ Ｐゴシック"/>
      <family val="3"/>
      <charset val="128"/>
      <scheme val="minor"/>
    </font>
    <font>
      <b/>
      <sz val="10"/>
      <color rgb="FFFF0000"/>
      <name val="ＭＳ Ｐゴシック"/>
      <family val="2"/>
      <charset val="128"/>
      <scheme val="minor"/>
    </font>
    <font>
      <sz val="10"/>
      <color rgb="FFFF0000"/>
      <name val="ＭＳ Ｐゴシック"/>
      <family val="2"/>
      <charset val="128"/>
      <scheme val="minor"/>
    </font>
    <font>
      <sz val="10"/>
      <color theme="2"/>
      <name val="ＭＳ Ｐゴシック"/>
      <family val="3"/>
      <charset val="128"/>
      <scheme val="minor"/>
    </font>
    <font>
      <sz val="12"/>
      <color rgb="FFFF0000"/>
      <name val="ＭＳ Ｐゴシック"/>
      <family val="3"/>
      <charset val="128"/>
      <scheme val="minor"/>
    </font>
    <font>
      <sz val="12"/>
      <color rgb="FFFF0000"/>
      <name val="ＭＳ Ｐゴシック"/>
      <family val="2"/>
      <charset val="128"/>
      <scheme val="minor"/>
    </font>
    <font>
      <sz val="12"/>
      <color theme="1" tint="0.249977111117893"/>
      <name val="ＭＳ Ｐゴシック"/>
      <family val="2"/>
      <charset val="128"/>
      <scheme val="minor"/>
    </font>
    <font>
      <sz val="11"/>
      <color rgb="FFFF0000"/>
      <name val="Arial"/>
      <family val="2"/>
    </font>
    <font>
      <sz val="10"/>
      <color theme="7"/>
      <name val="ＭＳ 明朝"/>
      <family val="1"/>
      <charset val="128"/>
    </font>
    <font>
      <sz val="12"/>
      <color theme="7"/>
      <name val="ＭＳ Ｐゴシック"/>
      <family val="2"/>
      <charset val="128"/>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9"/>
        <bgColor indexed="64"/>
      </patternFill>
    </fill>
    <fill>
      <patternFill patternType="solid">
        <fgColor rgb="FFFFFF00"/>
        <bgColor indexed="64"/>
      </patternFill>
    </fill>
    <fill>
      <patternFill patternType="solid">
        <fgColor theme="7"/>
        <bgColor indexed="64"/>
      </patternFill>
    </fill>
    <fill>
      <patternFill patternType="solid">
        <fgColor theme="2"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indexed="64"/>
      </right>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thin">
        <color theme="1"/>
      </top>
      <bottom/>
      <diagonal/>
    </border>
    <border>
      <left/>
      <right style="thin">
        <color theme="1"/>
      </right>
      <top/>
      <bottom style="thin">
        <color theme="1"/>
      </bottom>
      <diagonal/>
    </border>
    <border>
      <left style="thin">
        <color theme="1"/>
      </left>
      <right/>
      <top style="thin">
        <color theme="1"/>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indexed="64"/>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indexed="64"/>
      </bottom>
      <diagonal/>
    </border>
    <border>
      <left style="thin">
        <color indexed="64"/>
      </left>
      <right/>
      <top style="thin">
        <color theme="1"/>
      </top>
      <bottom style="thin">
        <color theme="1"/>
      </bottom>
      <diagonal/>
    </border>
    <border>
      <left style="thin">
        <color theme="1"/>
      </left>
      <right/>
      <top style="thin">
        <color indexed="64"/>
      </top>
      <bottom/>
      <diagonal/>
    </border>
    <border>
      <left style="thin">
        <color theme="1"/>
      </left>
      <right/>
      <top/>
      <bottom/>
      <diagonal/>
    </border>
    <border>
      <left style="thin">
        <color theme="1"/>
      </left>
      <right/>
      <top/>
      <bottom style="thin">
        <color indexed="64"/>
      </bottom>
      <diagonal/>
    </border>
    <border>
      <left style="thin">
        <color indexed="64"/>
      </left>
      <right style="thin">
        <color indexed="64"/>
      </right>
      <top/>
      <bottom style="thin">
        <color theme="1"/>
      </bottom>
      <diagonal/>
    </border>
    <border>
      <left style="thin">
        <color theme="1"/>
      </left>
      <right style="thin">
        <color theme="1"/>
      </right>
      <top/>
      <bottom style="thin">
        <color indexed="64"/>
      </bottom>
      <diagonal/>
    </border>
    <border>
      <left style="thin">
        <color theme="1"/>
      </left>
      <right/>
      <top style="thin">
        <color theme="1"/>
      </top>
      <bottom style="thin">
        <color indexed="64"/>
      </bottom>
      <diagonal/>
    </border>
    <border>
      <left style="thin">
        <color indexed="64"/>
      </left>
      <right/>
      <top/>
      <bottom style="thin">
        <color indexed="64"/>
      </bottom>
      <diagonal/>
    </border>
  </borders>
  <cellStyleXfs count="6">
    <xf numFmtId="0" fontId="0" fillId="0" borderId="0">
      <alignment vertical="center"/>
    </xf>
    <xf numFmtId="38" fontId="7" fillId="0" borderId="0" applyFont="0" applyFill="0" applyBorder="0" applyAlignment="0" applyProtection="0">
      <alignment vertical="center"/>
    </xf>
    <xf numFmtId="38" fontId="5" fillId="0" borderId="0" applyFont="0" applyFill="0" applyBorder="0" applyAlignment="0" applyProtection="0">
      <alignment vertical="center"/>
    </xf>
    <xf numFmtId="0" fontId="7" fillId="0" borderId="0">
      <alignment vertical="center"/>
    </xf>
    <xf numFmtId="0" fontId="5" fillId="0" borderId="0">
      <alignment vertical="center"/>
    </xf>
    <xf numFmtId="0" fontId="16" fillId="0" borderId="0" applyNumberFormat="0" applyFill="0" applyBorder="0" applyAlignment="0" applyProtection="0">
      <alignment vertical="center"/>
    </xf>
  </cellStyleXfs>
  <cellXfs count="566">
    <xf numFmtId="0" fontId="0" fillId="0" borderId="0" xfId="0">
      <alignment vertical="center"/>
    </xf>
    <xf numFmtId="0" fontId="0" fillId="0" borderId="0" xfId="0"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12" fillId="0" borderId="0" xfId="0" applyFont="1">
      <alignment vertical="center"/>
    </xf>
    <xf numFmtId="0" fontId="15" fillId="0" borderId="15" xfId="0" applyFont="1" applyBorder="1">
      <alignment vertical="center"/>
    </xf>
    <xf numFmtId="0" fontId="15" fillId="0" borderId="0" xfId="0" applyFont="1">
      <alignment vertical="center"/>
    </xf>
    <xf numFmtId="176" fontId="15" fillId="0" borderId="0" xfId="0" applyNumberFormat="1" applyFont="1">
      <alignment vertical="center"/>
    </xf>
    <xf numFmtId="176" fontId="15" fillId="0" borderId="15" xfId="0" applyNumberFormat="1" applyFont="1" applyBorder="1">
      <alignment vertical="center"/>
    </xf>
    <xf numFmtId="0" fontId="15" fillId="7" borderId="15" xfId="0" applyFont="1" applyFill="1" applyBorder="1">
      <alignment vertical="center"/>
    </xf>
    <xf numFmtId="0" fontId="8" fillId="3" borderId="0" xfId="0" applyFont="1" applyFill="1">
      <alignment vertical="center"/>
    </xf>
    <xf numFmtId="0" fontId="15" fillId="7" borderId="15" xfId="0" applyFont="1" applyFill="1" applyBorder="1" applyAlignment="1">
      <alignment vertical="center" wrapText="1"/>
    </xf>
    <xf numFmtId="0" fontId="15" fillId="0" borderId="15" xfId="0" applyFont="1" applyBorder="1" applyAlignment="1">
      <alignment vertical="center" wrapText="1"/>
    </xf>
    <xf numFmtId="176" fontId="15" fillId="0" borderId="15" xfId="0" applyNumberFormat="1" applyFont="1" applyBorder="1" applyAlignment="1">
      <alignment vertical="center" wrapText="1"/>
    </xf>
    <xf numFmtId="0" fontId="8" fillId="0" borderId="0" xfId="0" applyFont="1" applyAlignment="1">
      <alignment horizontal="left" vertical="center"/>
    </xf>
    <xf numFmtId="0" fontId="8" fillId="0" borderId="0" xfId="0" applyFont="1" applyAlignment="1">
      <alignment horizontal="center" vertical="center" wrapText="1"/>
    </xf>
    <xf numFmtId="0" fontId="18" fillId="0" borderId="0" xfId="5" applyFont="1" applyAlignment="1">
      <alignment horizontal="center" vertical="center"/>
    </xf>
    <xf numFmtId="0" fontId="12" fillId="0" borderId="0" xfId="0" applyFont="1" applyAlignment="1">
      <alignment horizontal="center" vertical="center"/>
    </xf>
    <xf numFmtId="0" fontId="0" fillId="0" borderId="0" xfId="0" applyAlignment="1" applyProtection="1">
      <alignment horizontal="right" vertical="center"/>
      <protection locked="0"/>
    </xf>
    <xf numFmtId="0" fontId="0" fillId="0" borderId="0" xfId="0" applyAlignment="1" applyProtection="1">
      <alignment horizontal="right" vertical="center" wrapText="1"/>
      <protection locked="0"/>
    </xf>
    <xf numFmtId="0" fontId="0" fillId="0" borderId="0" xfId="0">
      <alignment vertical="center"/>
    </xf>
    <xf numFmtId="0" fontId="0" fillId="0" borderId="0" xfId="0">
      <alignment vertical="center"/>
    </xf>
    <xf numFmtId="0" fontId="0" fillId="0" borderId="0" xfId="0" applyFont="1">
      <alignment vertical="center"/>
    </xf>
    <xf numFmtId="0" fontId="0" fillId="0" borderId="0" xfId="0" applyFont="1" applyAlignment="1">
      <alignment horizontal="left" vertical="center"/>
    </xf>
    <xf numFmtId="0" fontId="20" fillId="0" borderId="0" xfId="0" applyFont="1" applyAlignment="1">
      <alignment horizontal="left" vertical="center"/>
    </xf>
    <xf numFmtId="0" fontId="21" fillId="0" borderId="1" xfId="5" applyFont="1" applyBorder="1" applyAlignment="1">
      <alignment horizontal="left" vertical="center"/>
    </xf>
    <xf numFmtId="0" fontId="21" fillId="0" borderId="11" xfId="5" applyFont="1" applyBorder="1" applyAlignment="1">
      <alignment horizontal="left" vertical="center" wrapText="1"/>
    </xf>
    <xf numFmtId="0" fontId="21" fillId="0" borderId="1" xfId="5"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1" xfId="0" applyFont="1" applyBorder="1" applyAlignment="1">
      <alignment horizontal="center" vertical="center"/>
    </xf>
    <xf numFmtId="0" fontId="0" fillId="8"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0" xfId="0" applyFont="1" applyBorder="1" applyAlignment="1">
      <alignment horizontal="center" vertical="center"/>
    </xf>
    <xf numFmtId="0" fontId="0" fillId="0" borderId="0" xfId="0" applyAlignment="1" applyProtection="1">
      <alignment horizontal="left" vertical="center" wrapText="1"/>
      <protection locked="0"/>
    </xf>
    <xf numFmtId="3" fontId="9" fillId="0" borderId="47" xfId="1" applyNumberFormat="1" applyFont="1" applyBorder="1" applyProtection="1">
      <alignment vertical="center"/>
      <protection locked="0"/>
    </xf>
    <xf numFmtId="3" fontId="9" fillId="0" borderId="47" xfId="0" applyNumberFormat="1" applyFont="1" applyBorder="1" applyProtection="1">
      <alignment vertical="center"/>
      <protection locked="0"/>
    </xf>
    <xf numFmtId="3" fontId="9" fillId="0" borderId="58" xfId="0" applyNumberFormat="1" applyFont="1" applyBorder="1" applyProtection="1">
      <alignment vertical="center"/>
      <protection locked="0"/>
    </xf>
    <xf numFmtId="0" fontId="31" fillId="2" borderId="1" xfId="0" applyFont="1" applyFill="1" applyBorder="1" applyAlignment="1" applyProtection="1">
      <alignment vertical="center" wrapText="1"/>
      <protection locked="0"/>
    </xf>
    <xf numFmtId="0" fontId="31" fillId="0" borderId="1" xfId="0" applyFont="1" applyBorder="1" applyAlignment="1" applyProtection="1">
      <alignment horizontal="left" vertical="center"/>
      <protection locked="0"/>
    </xf>
    <xf numFmtId="0" fontId="36" fillId="0" borderId="1" xfId="5" applyFont="1" applyBorder="1" applyAlignment="1">
      <alignment horizontal="left" vertical="center" wrapText="1"/>
    </xf>
    <xf numFmtId="0" fontId="28" fillId="0" borderId="1" xfId="0" applyFont="1" applyBorder="1" applyAlignment="1" applyProtection="1">
      <alignment vertical="center" wrapText="1"/>
      <protection locked="0"/>
    </xf>
    <xf numFmtId="0" fontId="28" fillId="2" borderId="11" xfId="0" applyFont="1" applyFill="1" applyBorder="1" applyAlignment="1" applyProtection="1">
      <alignment vertical="center" wrapText="1"/>
      <protection locked="0"/>
    </xf>
    <xf numFmtId="0" fontId="28" fillId="2" borderId="1" xfId="0" applyFont="1" applyFill="1" applyBorder="1" applyAlignment="1" applyProtection="1">
      <alignment vertical="center" wrapText="1"/>
      <protection locked="0"/>
    </xf>
    <xf numFmtId="14" fontId="28" fillId="2" borderId="1" xfId="0" applyNumberFormat="1" applyFont="1" applyFill="1" applyBorder="1" applyAlignment="1" applyProtection="1">
      <alignment vertical="center" wrapText="1"/>
      <protection locked="0"/>
    </xf>
    <xf numFmtId="38" fontId="28" fillId="2" borderId="1" xfId="1" applyFont="1" applyFill="1" applyBorder="1" applyAlignment="1" applyProtection="1">
      <alignment vertical="center" wrapText="1"/>
      <protection locked="0"/>
    </xf>
    <xf numFmtId="0" fontId="46" fillId="0" borderId="0" xfId="0" applyFont="1" applyAlignment="1">
      <alignment horizontal="left" vertical="center"/>
    </xf>
    <xf numFmtId="0" fontId="23" fillId="0" borderId="1" xfId="5" applyFont="1" applyBorder="1" applyAlignment="1">
      <alignment horizontal="left" vertical="center" wrapText="1"/>
    </xf>
    <xf numFmtId="0" fontId="3" fillId="0" borderId="1" xfId="5" applyFont="1" applyBorder="1" applyAlignment="1">
      <alignment horizontal="left" vertical="center" wrapText="1"/>
    </xf>
    <xf numFmtId="0" fontId="8" fillId="7" borderId="0" xfId="0" applyFont="1" applyFill="1">
      <alignment vertical="center"/>
    </xf>
    <xf numFmtId="0" fontId="15" fillId="7" borderId="0" xfId="0" applyFont="1" applyFill="1" applyAlignment="1">
      <alignment vertical="center" wrapText="1"/>
    </xf>
    <xf numFmtId="0" fontId="15" fillId="0" borderId="0" xfId="0" applyFont="1" applyAlignment="1">
      <alignment vertical="center" wrapText="1"/>
    </xf>
    <xf numFmtId="176" fontId="15" fillId="0" borderId="0" xfId="0" applyNumberFormat="1" applyFont="1" applyAlignment="1">
      <alignment vertical="center" wrapText="1"/>
    </xf>
    <xf numFmtId="0" fontId="51" fillId="0" borderId="1" xfId="0" applyFont="1" applyBorder="1" applyAlignment="1" applyProtection="1">
      <alignment vertical="center" wrapText="1"/>
      <protection locked="0"/>
    </xf>
    <xf numFmtId="0" fontId="51" fillId="2" borderId="3" xfId="0" applyFont="1" applyFill="1" applyBorder="1" applyAlignment="1" applyProtection="1">
      <alignment vertical="center" wrapText="1"/>
      <protection locked="0"/>
    </xf>
    <xf numFmtId="0" fontId="51" fillId="0" borderId="1" xfId="0" applyFont="1" applyBorder="1" applyAlignment="1" applyProtection="1">
      <alignment horizontal="left" vertical="center"/>
      <protection locked="0"/>
    </xf>
    <xf numFmtId="0" fontId="49" fillId="0" borderId="1" xfId="0" applyFont="1" applyBorder="1" applyAlignment="1" applyProtection="1">
      <alignment horizontal="left" vertical="center"/>
      <protection locked="0"/>
    </xf>
    <xf numFmtId="0" fontId="51" fillId="2" borderId="1" xfId="0" applyFont="1" applyFill="1" applyBorder="1" applyAlignment="1" applyProtection="1">
      <alignment vertical="center" wrapText="1"/>
      <protection locked="0"/>
    </xf>
    <xf numFmtId="0" fontId="51" fillId="2" borderId="5" xfId="0" applyFont="1" applyFill="1" applyBorder="1" applyAlignment="1" applyProtection="1">
      <alignment vertical="center" wrapText="1"/>
      <protection locked="0"/>
    </xf>
    <xf numFmtId="0" fontId="28" fillId="2" borderId="3" xfId="0" applyFont="1" applyFill="1" applyBorder="1" applyAlignment="1" applyProtection="1">
      <alignment vertical="center" wrapText="1"/>
      <protection locked="0"/>
    </xf>
    <xf numFmtId="0" fontId="28" fillId="2" borderId="5" xfId="0" applyFont="1" applyFill="1" applyBorder="1" applyAlignment="1" applyProtection="1">
      <alignment vertical="center" wrapText="1"/>
      <protection locked="0"/>
    </xf>
    <xf numFmtId="0" fontId="28" fillId="2" borderId="3" xfId="0" applyFont="1" applyFill="1" applyBorder="1" applyAlignment="1" applyProtection="1">
      <alignment horizontal="center" vertical="center" wrapText="1"/>
      <protection locked="0"/>
    </xf>
    <xf numFmtId="0" fontId="28" fillId="0" borderId="1" xfId="0" applyFont="1" applyBorder="1" applyAlignment="1" applyProtection="1">
      <alignment horizontal="left" vertical="center" wrapText="1"/>
      <protection locked="0"/>
    </xf>
    <xf numFmtId="0" fontId="31" fillId="2" borderId="3" xfId="0"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0" fontId="28" fillId="2" borderId="3" xfId="0" applyFont="1" applyFill="1" applyBorder="1" applyAlignment="1" applyProtection="1">
      <alignment horizontal="center" vertical="center" wrapText="1"/>
      <protection locked="0"/>
    </xf>
    <xf numFmtId="0" fontId="28" fillId="2" borderId="5" xfId="0" applyFont="1" applyFill="1" applyBorder="1" applyAlignment="1" applyProtection="1">
      <alignment horizontal="center" vertical="center" wrapText="1"/>
      <protection locked="0"/>
    </xf>
    <xf numFmtId="0" fontId="54" fillId="0" borderId="13" xfId="0" applyFont="1" applyBorder="1" applyAlignment="1" applyProtection="1">
      <alignment horizontal="left" vertical="center"/>
      <protection locked="0"/>
    </xf>
    <xf numFmtId="0" fontId="54" fillId="0" borderId="13" xfId="0" applyFont="1" applyBorder="1" applyAlignment="1" applyProtection="1">
      <alignment horizontal="center" vertical="center" wrapText="1"/>
      <protection locked="0"/>
    </xf>
    <xf numFmtId="0" fontId="54" fillId="0" borderId="13" xfId="0" applyFont="1" applyBorder="1" applyAlignment="1" applyProtection="1">
      <alignment horizontal="left" vertical="center" wrapText="1"/>
      <protection locked="0"/>
    </xf>
    <xf numFmtId="14" fontId="54" fillId="0" borderId="13" xfId="0" applyNumberFormat="1" applyFont="1" applyBorder="1" applyAlignment="1" applyProtection="1">
      <alignment horizontal="left" vertical="center"/>
      <protection locked="0"/>
    </xf>
    <xf numFmtId="0" fontId="54" fillId="0" borderId="12" xfId="0" applyFont="1" applyBorder="1" applyAlignment="1" applyProtection="1">
      <alignment horizontal="left" vertical="center"/>
      <protection locked="0"/>
    </xf>
    <xf numFmtId="0" fontId="56" fillId="0" borderId="12" xfId="0" applyFont="1" applyBorder="1" applyAlignment="1" applyProtection="1">
      <alignment horizontal="center" vertical="center" wrapText="1"/>
      <protection locked="0"/>
    </xf>
    <xf numFmtId="0" fontId="54" fillId="0" borderId="12" xfId="0" applyFont="1" applyBorder="1" applyAlignment="1" applyProtection="1">
      <alignment horizontal="center" vertical="center" wrapText="1"/>
      <protection locked="0"/>
    </xf>
    <xf numFmtId="0" fontId="56" fillId="0" borderId="12" xfId="0" applyFont="1" applyBorder="1" applyAlignment="1" applyProtection="1">
      <alignment horizontal="left" vertical="center" wrapText="1"/>
      <protection locked="0"/>
    </xf>
    <xf numFmtId="0" fontId="56" fillId="0" borderId="12" xfId="0" applyFont="1" applyBorder="1" applyAlignment="1" applyProtection="1">
      <alignment vertical="center" wrapText="1"/>
      <protection locked="0"/>
    </xf>
    <xf numFmtId="0" fontId="56" fillId="0" borderId="12" xfId="0" applyFont="1" applyBorder="1" applyAlignment="1" applyProtection="1">
      <alignment horizontal="left" vertical="center"/>
      <protection locked="0"/>
    </xf>
    <xf numFmtId="0" fontId="54" fillId="0" borderId="12" xfId="0" applyFont="1" applyBorder="1" applyAlignment="1" applyProtection="1">
      <alignment horizontal="left" vertical="center" wrapText="1"/>
      <protection locked="0"/>
    </xf>
    <xf numFmtId="0" fontId="56" fillId="0" borderId="13" xfId="0" applyFont="1" applyBorder="1" applyAlignment="1" applyProtection="1">
      <alignment horizontal="left" vertical="center"/>
      <protection locked="0"/>
    </xf>
    <xf numFmtId="0" fontId="56" fillId="0" borderId="13" xfId="0" applyFont="1" applyBorder="1" applyAlignment="1" applyProtection="1">
      <alignment horizontal="center" vertical="center" wrapText="1"/>
      <protection locked="0"/>
    </xf>
    <xf numFmtId="0" fontId="56" fillId="0" borderId="13" xfId="0" applyFont="1" applyBorder="1" applyAlignment="1" applyProtection="1">
      <alignment horizontal="left" vertical="center" wrapText="1"/>
      <protection locked="0"/>
    </xf>
    <xf numFmtId="0" fontId="56" fillId="0" borderId="13" xfId="0" applyFont="1" applyBorder="1" applyAlignment="1" applyProtection="1">
      <alignment vertical="center" wrapText="1"/>
      <protection locked="0"/>
    </xf>
    <xf numFmtId="0" fontId="56" fillId="0" borderId="23" xfId="0" applyFont="1" applyBorder="1" applyAlignment="1" applyProtection="1">
      <alignment horizontal="left" vertical="center"/>
      <protection locked="0"/>
    </xf>
    <xf numFmtId="0" fontId="56" fillId="0" borderId="17" xfId="0" applyFont="1" applyBorder="1" applyAlignment="1" applyProtection="1">
      <alignment horizontal="left" vertical="center"/>
      <protection locked="0"/>
    </xf>
    <xf numFmtId="0" fontId="56" fillId="0" borderId="18" xfId="0" applyFont="1" applyBorder="1" applyAlignment="1" applyProtection="1">
      <alignment horizontal="left" vertical="center"/>
      <protection locked="0"/>
    </xf>
    <xf numFmtId="0" fontId="56" fillId="0" borderId="22" xfId="0" applyFont="1" applyBorder="1" applyAlignment="1" applyProtection="1">
      <alignment horizontal="left" vertical="center"/>
      <protection locked="0"/>
    </xf>
    <xf numFmtId="0" fontId="56" fillId="0" borderId="15" xfId="0" applyFont="1" applyBorder="1" applyAlignment="1" applyProtection="1">
      <alignment horizontal="left" vertical="center"/>
      <protection locked="0"/>
    </xf>
    <xf numFmtId="0" fontId="56" fillId="0" borderId="16" xfId="0" applyFont="1" applyBorder="1" applyAlignment="1" applyProtection="1">
      <alignment horizontal="left" vertical="center"/>
      <protection locked="0"/>
    </xf>
    <xf numFmtId="0" fontId="12" fillId="0" borderId="0" xfId="0" applyFont="1" applyProtection="1">
      <alignment vertical="center"/>
    </xf>
    <xf numFmtId="0" fontId="8" fillId="0" borderId="0" xfId="0" applyFont="1" applyProtection="1">
      <alignment vertical="center"/>
    </xf>
    <xf numFmtId="0" fontId="22" fillId="0" borderId="0" xfId="0" applyFont="1" applyProtection="1">
      <alignment vertical="center"/>
    </xf>
    <xf numFmtId="0" fontId="52" fillId="10" borderId="6" xfId="0" applyFont="1" applyFill="1" applyBorder="1" applyAlignment="1" applyProtection="1">
      <alignment horizontal="left" vertical="center" wrapText="1"/>
    </xf>
    <xf numFmtId="0" fontId="52" fillId="10" borderId="7" xfId="0" applyFont="1" applyFill="1" applyBorder="1" applyAlignment="1" applyProtection="1">
      <alignment horizontal="left" vertical="center" wrapText="1"/>
    </xf>
    <xf numFmtId="0" fontId="52" fillId="10" borderId="8" xfId="0" applyFont="1" applyFill="1" applyBorder="1" applyAlignment="1" applyProtection="1">
      <alignment horizontal="left" vertical="center" wrapText="1"/>
    </xf>
    <xf numFmtId="0" fontId="52" fillId="10" borderId="6" xfId="0" applyFont="1" applyFill="1" applyBorder="1" applyAlignment="1" applyProtection="1">
      <alignment horizontal="left" vertical="center"/>
    </xf>
    <xf numFmtId="0" fontId="52" fillId="10" borderId="7" xfId="0" applyFont="1" applyFill="1" applyBorder="1" applyAlignment="1" applyProtection="1">
      <alignment horizontal="left" vertical="center"/>
    </xf>
    <xf numFmtId="0" fontId="52" fillId="10" borderId="4" xfId="0" applyFont="1" applyFill="1" applyBorder="1" applyAlignment="1" applyProtection="1">
      <alignment horizontal="left" vertical="center" wrapText="1"/>
    </xf>
    <xf numFmtId="0" fontId="52" fillId="10" borderId="5" xfId="0" applyFont="1" applyFill="1" applyBorder="1" applyAlignment="1" applyProtection="1">
      <alignment horizontal="left" vertical="center" wrapText="1"/>
    </xf>
    <xf numFmtId="0" fontId="52" fillId="0" borderId="0" xfId="0" applyFont="1" applyProtection="1">
      <alignment vertical="center"/>
    </xf>
    <xf numFmtId="0" fontId="52" fillId="10" borderId="0" xfId="0" applyFont="1" applyFill="1" applyBorder="1" applyAlignment="1" applyProtection="1">
      <alignment horizontal="left" vertical="center" wrapText="1"/>
    </xf>
    <xf numFmtId="0" fontId="52" fillId="10" borderId="1" xfId="0" applyFont="1" applyFill="1" applyBorder="1" applyAlignment="1" applyProtection="1">
      <alignment horizontal="left" vertical="center" wrapText="1"/>
    </xf>
    <xf numFmtId="0" fontId="53" fillId="0" borderId="25" xfId="0" applyFont="1" applyBorder="1" applyAlignment="1" applyProtection="1">
      <alignment horizontal="center" vertical="center"/>
    </xf>
    <xf numFmtId="0" fontId="53" fillId="0" borderId="2" xfId="0" applyFont="1" applyBorder="1" applyAlignment="1" applyProtection="1">
      <alignment vertical="center" wrapText="1"/>
    </xf>
    <xf numFmtId="0" fontId="53" fillId="0" borderId="2" xfId="0" applyFont="1" applyBorder="1" applyAlignment="1" applyProtection="1">
      <alignment horizontal="center" vertical="center" wrapText="1"/>
    </xf>
    <xf numFmtId="0" fontId="53" fillId="0" borderId="27" xfId="0" applyFont="1" applyBorder="1" applyAlignment="1" applyProtection="1">
      <alignment horizontal="center" vertical="center" wrapText="1"/>
    </xf>
    <xf numFmtId="0" fontId="53" fillId="0" borderId="0" xfId="0" applyFont="1" applyProtection="1">
      <alignment vertical="center"/>
    </xf>
    <xf numFmtId="0" fontId="52" fillId="0" borderId="26" xfId="0" applyFont="1" applyBorder="1" applyAlignment="1" applyProtection="1">
      <alignment horizontal="center" vertical="center" wrapText="1"/>
    </xf>
    <xf numFmtId="0" fontId="54" fillId="0" borderId="0" xfId="0" applyFont="1" applyAlignment="1" applyProtection="1">
      <alignment vertical="center" wrapText="1"/>
    </xf>
    <xf numFmtId="0" fontId="52" fillId="0" borderId="0" xfId="0" applyFont="1" applyAlignment="1" applyProtection="1">
      <alignment vertical="center" wrapText="1"/>
    </xf>
    <xf numFmtId="0" fontId="8" fillId="0" borderId="0" xfId="0" applyFont="1" applyAlignment="1" applyProtection="1">
      <alignment vertical="center" wrapText="1"/>
    </xf>
    <xf numFmtId="0" fontId="52" fillId="3" borderId="6" xfId="0" applyFont="1" applyFill="1" applyBorder="1" applyAlignment="1" applyProtection="1">
      <alignment horizontal="left" vertical="center" wrapText="1"/>
    </xf>
    <xf numFmtId="0" fontId="52" fillId="3" borderId="7" xfId="0" applyFont="1" applyFill="1" applyBorder="1" applyAlignment="1" applyProtection="1">
      <alignment horizontal="left" vertical="center" wrapText="1"/>
    </xf>
    <xf numFmtId="0" fontId="52" fillId="3" borderId="8" xfId="0" applyFont="1" applyFill="1" applyBorder="1" applyAlignment="1" applyProtection="1">
      <alignment horizontal="left" vertical="center" wrapText="1"/>
    </xf>
    <xf numFmtId="0" fontId="52" fillId="3" borderId="6" xfId="0" applyFont="1" applyFill="1" applyBorder="1" applyAlignment="1" applyProtection="1">
      <alignment horizontal="left" vertical="center"/>
    </xf>
    <xf numFmtId="0" fontId="52" fillId="3" borderId="7" xfId="0" applyFont="1" applyFill="1" applyBorder="1" applyAlignment="1" applyProtection="1">
      <alignment horizontal="left" vertical="center"/>
    </xf>
    <xf numFmtId="0" fontId="52" fillId="3" borderId="4" xfId="0" applyFont="1" applyFill="1" applyBorder="1" applyAlignment="1" applyProtection="1">
      <alignment horizontal="left" vertical="center" wrapText="1"/>
    </xf>
    <xf numFmtId="0" fontId="52" fillId="3" borderId="5" xfId="0" applyFont="1" applyFill="1" applyBorder="1" applyAlignment="1" applyProtection="1">
      <alignment horizontal="left" vertical="center" wrapText="1"/>
    </xf>
    <xf numFmtId="0" fontId="52" fillId="3" borderId="0" xfId="0" applyFont="1" applyFill="1" applyBorder="1" applyAlignment="1" applyProtection="1">
      <alignment horizontal="left" vertical="center" wrapText="1"/>
    </xf>
    <xf numFmtId="0" fontId="52" fillId="3" borderId="1" xfId="0" applyFont="1" applyFill="1" applyBorder="1" applyAlignment="1" applyProtection="1">
      <alignment horizontal="left" vertical="center" wrapText="1"/>
    </xf>
    <xf numFmtId="0" fontId="55" fillId="0" borderId="24" xfId="0" applyFont="1" applyBorder="1" applyAlignment="1" applyProtection="1">
      <alignment horizontal="center" vertical="center"/>
    </xf>
    <xf numFmtId="0" fontId="53" fillId="0" borderId="2" xfId="0" quotePrefix="1" applyFont="1" applyBorder="1" applyAlignment="1" applyProtection="1">
      <alignment vertical="center" wrapText="1"/>
    </xf>
    <xf numFmtId="0" fontId="52" fillId="0" borderId="12" xfId="0" applyFont="1" applyBorder="1" applyAlignment="1" applyProtection="1">
      <alignment horizontal="center" vertical="center" wrapText="1"/>
    </xf>
    <xf numFmtId="0" fontId="52" fillId="0" borderId="13" xfId="0" applyFont="1" applyBorder="1" applyAlignment="1" applyProtection="1">
      <alignment horizontal="center" vertical="center" wrapText="1"/>
    </xf>
    <xf numFmtId="0" fontId="52" fillId="10" borderId="6" xfId="0" applyFont="1" applyFill="1" applyBorder="1" applyAlignment="1" applyProtection="1">
      <alignment vertical="center" wrapText="1"/>
    </xf>
    <xf numFmtId="0" fontId="52" fillId="10" borderId="7" xfId="0" applyFont="1" applyFill="1" applyBorder="1" applyAlignment="1" applyProtection="1">
      <alignment vertical="center" wrapText="1"/>
    </xf>
    <xf numFmtId="0" fontId="52" fillId="10" borderId="8" xfId="0" applyFont="1" applyFill="1" applyBorder="1" applyAlignment="1" applyProtection="1">
      <alignment vertical="center" wrapText="1"/>
    </xf>
    <xf numFmtId="0" fontId="57" fillId="0" borderId="25" xfId="0" applyFont="1" applyBorder="1" applyAlignment="1" applyProtection="1">
      <alignment horizontal="center" vertical="center"/>
    </xf>
    <xf numFmtId="0" fontId="57" fillId="0" borderId="2" xfId="0" applyFont="1" applyBorder="1" applyAlignment="1" applyProtection="1">
      <alignment vertical="center" wrapText="1"/>
    </xf>
    <xf numFmtId="0" fontId="57" fillId="0" borderId="21" xfId="0" applyFont="1" applyBorder="1" applyAlignment="1" applyProtection="1">
      <alignment vertical="center" wrapText="1"/>
    </xf>
    <xf numFmtId="0" fontId="57" fillId="0" borderId="19" xfId="0" applyFont="1" applyBorder="1" applyAlignment="1" applyProtection="1">
      <alignment vertical="center" wrapText="1"/>
    </xf>
    <xf numFmtId="0" fontId="57" fillId="0" borderId="0" xfId="0" applyFont="1" applyProtection="1">
      <alignment vertical="center"/>
    </xf>
    <xf numFmtId="0" fontId="52" fillId="3" borderId="6" xfId="0" applyFont="1" applyFill="1" applyBorder="1" applyAlignment="1" applyProtection="1">
      <alignment vertical="center" wrapText="1"/>
    </xf>
    <xf numFmtId="0" fontId="52" fillId="3" borderId="7" xfId="0" applyFont="1" applyFill="1" applyBorder="1" applyAlignment="1" applyProtection="1">
      <alignment vertical="center" wrapText="1"/>
    </xf>
    <xf numFmtId="0" fontId="52" fillId="3" borderId="8" xfId="0" applyFont="1" applyFill="1" applyBorder="1" applyAlignment="1" applyProtection="1">
      <alignment vertical="center" wrapText="1"/>
    </xf>
    <xf numFmtId="0" fontId="52" fillId="6" borderId="0" xfId="0" applyFont="1" applyFill="1" applyAlignment="1" applyProtection="1">
      <alignment vertical="center" wrapText="1"/>
      <protection locked="0"/>
    </xf>
    <xf numFmtId="0" fontId="16" fillId="0" borderId="20" xfId="5" applyBorder="1" applyAlignment="1" applyProtection="1">
      <alignment vertical="center" wrapText="1"/>
    </xf>
    <xf numFmtId="0" fontId="0" fillId="0" borderId="0" xfId="0" applyAlignment="1" applyProtection="1">
      <alignment vertical="center" wrapText="1"/>
    </xf>
    <xf numFmtId="0" fontId="0" fillId="0" borderId="0" xfId="0" applyProtection="1">
      <alignment vertical="center"/>
    </xf>
    <xf numFmtId="0" fontId="38" fillId="3" borderId="1" xfId="0" applyFont="1" applyFill="1" applyBorder="1" applyAlignment="1" applyProtection="1">
      <alignment vertical="center" wrapText="1"/>
    </xf>
    <xf numFmtId="0" fontId="39" fillId="3" borderId="1" xfId="0" applyFont="1" applyFill="1" applyBorder="1" applyAlignment="1" applyProtection="1">
      <alignment horizontal="center" vertical="center" wrapText="1"/>
    </xf>
    <xf numFmtId="0" fontId="39" fillId="3" borderId="3" xfId="0" applyFont="1" applyFill="1" applyBorder="1" applyAlignment="1" applyProtection="1">
      <alignment horizontal="center" vertical="center" wrapText="1"/>
    </xf>
    <xf numFmtId="0" fontId="58" fillId="0" borderId="0" xfId="0" applyFont="1" applyProtection="1">
      <alignment vertical="center"/>
    </xf>
    <xf numFmtId="0" fontId="59" fillId="2" borderId="0" xfId="0" applyFont="1" applyFill="1" applyProtection="1">
      <alignment vertical="center"/>
    </xf>
    <xf numFmtId="0" fontId="52" fillId="2" borderId="0" xfId="0" applyFont="1" applyFill="1" applyAlignment="1" applyProtection="1">
      <alignment vertical="center" wrapText="1"/>
    </xf>
    <xf numFmtId="0" fontId="60" fillId="5" borderId="1" xfId="0" applyFont="1" applyFill="1" applyBorder="1" applyProtection="1">
      <alignment vertical="center"/>
    </xf>
    <xf numFmtId="0" fontId="52" fillId="0" borderId="1" xfId="0" applyFont="1" applyBorder="1" applyAlignment="1" applyProtection="1">
      <alignment vertical="center" wrapText="1"/>
    </xf>
    <xf numFmtId="0" fontId="52" fillId="0" borderId="1" xfId="0" applyFont="1" applyBorder="1" applyAlignment="1" applyProtection="1">
      <alignment vertical="top" wrapText="1"/>
    </xf>
    <xf numFmtId="0" fontId="39" fillId="0" borderId="0" xfId="0" applyFont="1" applyProtection="1">
      <alignment vertical="center"/>
    </xf>
    <xf numFmtId="0" fontId="62" fillId="0" borderId="0" xfId="5" applyFont="1" applyProtection="1">
      <alignment vertical="center"/>
    </xf>
    <xf numFmtId="0" fontId="39" fillId="0" borderId="0" xfId="0" applyFont="1" applyAlignment="1" applyProtection="1">
      <alignment vertical="center" wrapText="1"/>
    </xf>
    <xf numFmtId="0" fontId="61" fillId="0" borderId="25" xfId="0" applyFont="1" applyBorder="1" applyAlignment="1" applyProtection="1">
      <alignment vertical="center" wrapText="1"/>
      <protection locked="0"/>
    </xf>
    <xf numFmtId="0" fontId="61" fillId="0" borderId="3" xfId="0" applyFont="1" applyBorder="1" applyAlignment="1" applyProtection="1">
      <alignment vertical="center" wrapText="1"/>
      <protection locked="0"/>
    </xf>
    <xf numFmtId="0" fontId="38" fillId="0" borderId="3" xfId="0" applyFont="1" applyBorder="1" applyAlignment="1" applyProtection="1">
      <alignment horizontal="left" vertical="center" wrapText="1"/>
      <protection locked="0"/>
    </xf>
    <xf numFmtId="0" fontId="38" fillId="0" borderId="3" xfId="0" applyFont="1" applyBorder="1" applyAlignment="1" applyProtection="1">
      <alignment vertical="center" wrapText="1"/>
      <protection locked="0"/>
    </xf>
    <xf numFmtId="0" fontId="38" fillId="0" borderId="1" xfId="0" applyFont="1" applyBorder="1" applyAlignment="1" applyProtection="1">
      <alignment vertical="center" wrapText="1"/>
      <protection locked="0"/>
    </xf>
    <xf numFmtId="0" fontId="33" fillId="0" borderId="0" xfId="0" applyFont="1" applyProtection="1">
      <alignment vertical="center"/>
    </xf>
    <xf numFmtId="0" fontId="28" fillId="0" borderId="0" xfId="0" applyFont="1" applyProtection="1">
      <alignment vertical="center"/>
    </xf>
    <xf numFmtId="0" fontId="28" fillId="4" borderId="1" xfId="0" applyFont="1" applyFill="1" applyBorder="1" applyAlignment="1" applyProtection="1">
      <alignment horizontal="center" vertical="center"/>
    </xf>
    <xf numFmtId="180" fontId="28" fillId="4" borderId="1" xfId="0" applyNumberFormat="1" applyFont="1" applyFill="1" applyBorder="1" applyAlignment="1" applyProtection="1">
      <alignment horizontal="center" vertical="center" wrapText="1"/>
    </xf>
    <xf numFmtId="0" fontId="28" fillId="0" borderId="0" xfId="0" applyFont="1" applyBorder="1" applyProtection="1">
      <alignment vertical="center"/>
    </xf>
    <xf numFmtId="0" fontId="29" fillId="5" borderId="5" xfId="0" applyFont="1" applyFill="1" applyBorder="1" applyAlignment="1" applyProtection="1">
      <alignment vertical="center" wrapText="1"/>
    </xf>
    <xf numFmtId="0" fontId="41" fillId="0" borderId="1" xfId="5" applyFont="1" applyFill="1" applyBorder="1" applyAlignment="1" applyProtection="1">
      <alignment horizontal="center" vertical="center"/>
    </xf>
    <xf numFmtId="0" fontId="28" fillId="0" borderId="0" xfId="0" applyFont="1" applyBorder="1" applyAlignment="1" applyProtection="1">
      <alignment vertical="center" wrapText="1"/>
    </xf>
    <xf numFmtId="0" fontId="28" fillId="0" borderId="1" xfId="0" applyFont="1" applyBorder="1" applyAlignment="1" applyProtection="1">
      <alignment vertical="center" wrapText="1"/>
    </xf>
    <xf numFmtId="177" fontId="28" fillId="0" borderId="0" xfId="0" applyNumberFormat="1" applyFont="1" applyAlignment="1" applyProtection="1">
      <alignment horizontal="left" vertical="center"/>
    </xf>
    <xf numFmtId="0" fontId="41" fillId="0" borderId="0" xfId="5" applyFont="1" applyAlignment="1" applyProtection="1">
      <alignment horizontal="center" vertical="center"/>
    </xf>
    <xf numFmtId="0" fontId="28" fillId="0" borderId="0" xfId="0" applyFont="1" applyAlignment="1" applyProtection="1">
      <alignment vertical="center"/>
    </xf>
    <xf numFmtId="0" fontId="28" fillId="4" borderId="1" xfId="0" applyFont="1" applyFill="1" applyBorder="1" applyAlignment="1" applyProtection="1">
      <alignment vertical="center" wrapText="1"/>
    </xf>
    <xf numFmtId="0" fontId="28" fillId="11" borderId="3" xfId="0" applyFont="1" applyFill="1" applyBorder="1" applyAlignment="1" applyProtection="1">
      <alignment horizontal="left" vertical="center" wrapText="1"/>
    </xf>
    <xf numFmtId="0" fontId="28" fillId="11" borderId="5" xfId="0" applyFont="1" applyFill="1" applyBorder="1" applyAlignment="1" applyProtection="1">
      <alignment horizontal="left" vertical="center" wrapText="1"/>
    </xf>
    <xf numFmtId="0" fontId="28" fillId="4" borderId="11" xfId="0" applyFont="1" applyFill="1" applyBorder="1" applyAlignment="1" applyProtection="1">
      <alignment horizontal="left" vertical="center" wrapText="1"/>
    </xf>
    <xf numFmtId="0" fontId="28" fillId="0" borderId="11" xfId="0" applyFont="1" applyBorder="1" applyAlignment="1" applyProtection="1">
      <alignment horizontal="left" vertical="center" wrapText="1"/>
    </xf>
    <xf numFmtId="0" fontId="28" fillId="11" borderId="3" xfId="0" applyFont="1" applyFill="1" applyBorder="1" applyAlignment="1" applyProtection="1">
      <alignment vertical="center" wrapText="1"/>
    </xf>
    <xf numFmtId="0" fontId="28" fillId="11" borderId="68" xfId="0" applyFont="1" applyFill="1" applyBorder="1" applyAlignment="1" applyProtection="1">
      <alignment vertical="center" wrapText="1"/>
    </xf>
    <xf numFmtId="0" fontId="28" fillId="11" borderId="5" xfId="0" applyFont="1" applyFill="1" applyBorder="1" applyAlignment="1" applyProtection="1">
      <alignment vertical="center" wrapText="1"/>
    </xf>
    <xf numFmtId="0" fontId="52" fillId="0" borderId="13" xfId="0" applyFont="1" applyBorder="1" applyAlignment="1" applyProtection="1">
      <alignment horizontal="left" vertical="center"/>
      <protection locked="0"/>
    </xf>
    <xf numFmtId="0" fontId="28" fillId="4" borderId="1" xfId="0" applyFont="1" applyFill="1" applyBorder="1" applyAlignment="1" applyProtection="1">
      <alignment horizontal="center" vertical="center" shrinkToFit="1"/>
    </xf>
    <xf numFmtId="0" fontId="28" fillId="4" borderId="1" xfId="0" applyFont="1" applyFill="1" applyBorder="1" applyAlignment="1" applyProtection="1">
      <alignment horizontal="center" vertical="center" wrapText="1"/>
    </xf>
    <xf numFmtId="181" fontId="28" fillId="4" borderId="1" xfId="0" applyNumberFormat="1"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40" fillId="0" borderId="1" xfId="5" applyFont="1" applyFill="1" applyBorder="1" applyAlignment="1" applyProtection="1">
      <alignment horizontal="center" vertical="center"/>
    </xf>
    <xf numFmtId="0" fontId="28" fillId="0" borderId="1" xfId="0" applyFont="1" applyBorder="1" applyAlignment="1" applyProtection="1">
      <alignment horizontal="left" vertical="center" wrapText="1"/>
    </xf>
    <xf numFmtId="0" fontId="28" fillId="0" borderId="0" xfId="0" applyFont="1" applyAlignment="1" applyProtection="1">
      <alignment vertical="center" wrapText="1"/>
    </xf>
    <xf numFmtId="0" fontId="28" fillId="11" borderId="1" xfId="0" applyFont="1" applyFill="1" applyBorder="1" applyAlignment="1" applyProtection="1">
      <alignment horizontal="left" vertical="center" wrapText="1"/>
    </xf>
    <xf numFmtId="0" fontId="28" fillId="4" borderId="1" xfId="0" applyFont="1" applyFill="1" applyBorder="1" applyAlignment="1" applyProtection="1">
      <alignment horizontal="left" vertical="center" wrapText="1"/>
    </xf>
    <xf numFmtId="0" fontId="28" fillId="0" borderId="14" xfId="0" applyFont="1" applyBorder="1" applyAlignment="1" applyProtection="1">
      <alignment horizontal="left" vertical="center" wrapText="1"/>
    </xf>
    <xf numFmtId="0" fontId="28" fillId="4" borderId="67" xfId="0" applyFont="1" applyFill="1" applyBorder="1" applyAlignment="1" applyProtection="1">
      <alignment vertical="center" wrapText="1"/>
    </xf>
    <xf numFmtId="0" fontId="28" fillId="0" borderId="31" xfId="0" applyFont="1" applyBorder="1" applyAlignment="1" applyProtection="1">
      <alignment vertical="center" wrapText="1"/>
    </xf>
    <xf numFmtId="0" fontId="28" fillId="4" borderId="35" xfId="0" applyFont="1" applyFill="1" applyBorder="1" applyAlignment="1" applyProtection="1">
      <alignment horizontal="left" vertical="center" wrapText="1"/>
    </xf>
    <xf numFmtId="0" fontId="28" fillId="4" borderId="66" xfId="0" applyFont="1" applyFill="1" applyBorder="1" applyAlignment="1" applyProtection="1">
      <alignment vertical="center" wrapText="1"/>
    </xf>
    <xf numFmtId="0" fontId="28" fillId="11" borderId="34" xfId="0" applyFont="1" applyFill="1" applyBorder="1" applyAlignment="1" applyProtection="1">
      <alignment vertical="center" wrapText="1"/>
    </xf>
    <xf numFmtId="0" fontId="28" fillId="11" borderId="32" xfId="0" applyFont="1" applyFill="1" applyBorder="1" applyAlignment="1" applyProtection="1">
      <alignment vertical="center" wrapText="1"/>
    </xf>
    <xf numFmtId="0" fontId="28" fillId="4" borderId="30" xfId="0" applyFont="1" applyFill="1" applyBorder="1" applyAlignment="1" applyProtection="1">
      <alignment horizontal="left" vertical="center" wrapText="1"/>
    </xf>
    <xf numFmtId="0" fontId="28" fillId="11" borderId="1" xfId="0" applyFont="1" applyFill="1" applyBorder="1" applyAlignment="1" applyProtection="1">
      <alignment vertical="center" wrapText="1"/>
    </xf>
    <xf numFmtId="0" fontId="28" fillId="4" borderId="1" xfId="0" applyFont="1" applyFill="1" applyBorder="1" applyProtection="1">
      <alignment vertical="center"/>
    </xf>
    <xf numFmtId="0" fontId="48" fillId="0" borderId="1" xfId="0" applyFont="1" applyBorder="1" applyProtection="1">
      <alignment vertical="center"/>
      <protection locked="0"/>
    </xf>
    <xf numFmtId="0" fontId="28" fillId="4" borderId="1" xfId="0" applyFont="1" applyFill="1" applyBorder="1" applyAlignment="1" applyProtection="1">
      <alignment horizontal="center" vertical="center" wrapText="1" shrinkToFit="1"/>
    </xf>
    <xf numFmtId="182" fontId="28" fillId="4" borderId="1" xfId="0" applyNumberFormat="1" applyFont="1" applyFill="1" applyBorder="1" applyAlignment="1" applyProtection="1">
      <alignment horizontal="center" vertical="center" wrapText="1"/>
    </xf>
    <xf numFmtId="177" fontId="27" fillId="0" borderId="0" xfId="0" applyNumberFormat="1" applyFont="1" applyAlignment="1" applyProtection="1">
      <alignment horizontal="left" vertical="center"/>
    </xf>
    <xf numFmtId="0" fontId="30" fillId="0" borderId="0" xfId="5" applyFont="1" applyAlignment="1" applyProtection="1">
      <alignment horizontal="center" vertical="center"/>
    </xf>
    <xf numFmtId="0" fontId="31" fillId="11" borderId="3" xfId="0" applyFont="1" applyFill="1" applyBorder="1" applyAlignment="1" applyProtection="1">
      <alignment horizontal="left" vertical="center" wrapText="1"/>
    </xf>
    <xf numFmtId="0" fontId="31" fillId="11" borderId="1" xfId="0" applyFont="1" applyFill="1" applyBorder="1" applyAlignment="1" applyProtection="1">
      <alignment horizontal="left" vertical="center" wrapText="1"/>
    </xf>
    <xf numFmtId="0" fontId="31" fillId="4" borderId="1" xfId="0" applyFont="1" applyFill="1" applyBorder="1" applyAlignment="1" applyProtection="1">
      <alignment horizontal="left" vertical="center" wrapText="1"/>
    </xf>
    <xf numFmtId="0" fontId="27" fillId="0" borderId="1" xfId="0" applyFont="1" applyBorder="1" applyAlignment="1" applyProtection="1">
      <alignment vertical="center" wrapText="1"/>
    </xf>
    <xf numFmtId="0" fontId="27" fillId="0" borderId="11" xfId="0" applyFont="1" applyBorder="1" applyAlignment="1" applyProtection="1">
      <alignment vertical="center" wrapText="1"/>
    </xf>
    <xf numFmtId="0" fontId="28" fillId="4" borderId="1" xfId="0" applyFont="1" applyFill="1" applyBorder="1" applyAlignment="1" applyProtection="1">
      <alignment horizontal="left" vertical="center"/>
    </xf>
    <xf numFmtId="3" fontId="49" fillId="0" borderId="47" xfId="1" applyNumberFormat="1" applyFont="1" applyBorder="1" applyProtection="1">
      <alignment vertical="center"/>
      <protection locked="0"/>
    </xf>
    <xf numFmtId="38" fontId="50" fillId="0" borderId="46" xfId="1" applyFont="1" applyBorder="1" applyProtection="1">
      <alignment vertical="center"/>
      <protection locked="0"/>
    </xf>
    <xf numFmtId="38" fontId="50" fillId="0" borderId="1" xfId="1" applyFont="1" applyBorder="1" applyProtection="1">
      <alignment vertical="center"/>
      <protection locked="0"/>
    </xf>
    <xf numFmtId="38" fontId="21" fillId="0" borderId="46" xfId="1" applyFont="1" applyBorder="1" applyProtection="1">
      <alignment vertical="center"/>
      <protection locked="0"/>
    </xf>
    <xf numFmtId="38" fontId="21" fillId="0" borderId="1" xfId="1" applyFont="1" applyBorder="1" applyProtection="1">
      <alignment vertical="center"/>
      <protection locked="0"/>
    </xf>
    <xf numFmtId="38" fontId="21" fillId="0" borderId="57" xfId="1" applyFont="1" applyBorder="1" applyProtection="1">
      <alignment vertical="center"/>
      <protection locked="0"/>
    </xf>
    <xf numFmtId="38" fontId="21" fillId="0" borderId="10" xfId="1" applyFont="1" applyBorder="1" applyProtection="1">
      <alignment vertical="center"/>
      <protection locked="0"/>
    </xf>
    <xf numFmtId="0" fontId="26" fillId="0" borderId="0" xfId="0" applyFont="1" applyProtection="1">
      <alignment vertical="center"/>
    </xf>
    <xf numFmtId="0" fontId="23" fillId="3" borderId="51" xfId="0" applyFont="1" applyFill="1" applyBorder="1" applyProtection="1">
      <alignment vertical="center"/>
    </xf>
    <xf numFmtId="0" fontId="23" fillId="3" borderId="5" xfId="0" applyFont="1" applyFill="1" applyBorder="1" applyProtection="1">
      <alignment vertical="center"/>
    </xf>
    <xf numFmtId="0" fontId="23" fillId="3" borderId="3" xfId="0" applyFont="1" applyFill="1" applyBorder="1" applyProtection="1">
      <alignment vertical="center"/>
    </xf>
    <xf numFmtId="0" fontId="23" fillId="3" borderId="46" xfId="0" applyFont="1" applyFill="1" applyBorder="1" applyProtection="1">
      <alignment vertical="center"/>
    </xf>
    <xf numFmtId="0" fontId="23" fillId="3" borderId="1" xfId="0" applyFont="1" applyFill="1" applyBorder="1" applyProtection="1">
      <alignment vertical="center"/>
    </xf>
    <xf numFmtId="0" fontId="23" fillId="3" borderId="47" xfId="0" applyFont="1" applyFill="1" applyBorder="1" applyProtection="1">
      <alignment vertical="center"/>
    </xf>
    <xf numFmtId="0" fontId="8" fillId="0" borderId="46" xfId="0" applyFont="1" applyBorder="1" applyAlignment="1" applyProtection="1">
      <alignment horizontal="center" vertical="center"/>
    </xf>
    <xf numFmtId="38" fontId="50" fillId="0" borderId="1" xfId="1" applyFont="1" applyBorder="1" applyProtection="1">
      <alignment vertical="center"/>
    </xf>
    <xf numFmtId="38" fontId="65" fillId="0" borderId="46" xfId="1" applyFont="1" applyBorder="1" applyProtection="1">
      <alignment vertical="center"/>
    </xf>
    <xf numFmtId="38" fontId="65" fillId="0" borderId="47" xfId="1" applyFont="1" applyBorder="1" applyProtection="1">
      <alignment vertical="center"/>
    </xf>
    <xf numFmtId="38" fontId="21" fillId="0" borderId="1" xfId="1" applyFont="1" applyBorder="1" applyProtection="1">
      <alignment vertical="center"/>
    </xf>
    <xf numFmtId="0" fontId="8" fillId="0" borderId="57" xfId="0" applyFont="1" applyBorder="1" applyAlignment="1" applyProtection="1">
      <alignment horizontal="center" vertical="center"/>
    </xf>
    <xf numFmtId="38" fontId="21" fillId="0" borderId="10" xfId="1" applyFont="1" applyBorder="1" applyProtection="1">
      <alignment vertical="center"/>
    </xf>
    <xf numFmtId="38" fontId="65" fillId="0" borderId="57" xfId="1" applyFont="1" applyBorder="1" applyProtection="1">
      <alignment vertical="center"/>
    </xf>
    <xf numFmtId="38" fontId="65" fillId="0" borderId="58" xfId="1" applyFont="1" applyBorder="1" applyProtection="1">
      <alignment vertical="center"/>
    </xf>
    <xf numFmtId="0" fontId="8" fillId="6" borderId="59" xfId="0" applyFont="1" applyFill="1" applyBorder="1" applyProtection="1">
      <alignment vertical="center"/>
    </xf>
    <xf numFmtId="0" fontId="8" fillId="6" borderId="60" xfId="0" applyFont="1" applyFill="1" applyBorder="1" applyProtection="1">
      <alignment vertical="center"/>
    </xf>
    <xf numFmtId="3" fontId="8" fillId="6" borderId="61" xfId="0" applyNumberFormat="1" applyFont="1" applyFill="1" applyBorder="1" applyAlignment="1" applyProtection="1">
      <alignment horizontal="right" vertical="center"/>
    </xf>
    <xf numFmtId="38" fontId="66" fillId="6" borderId="62" xfId="1" applyFont="1" applyFill="1" applyBorder="1" applyProtection="1">
      <alignment vertical="center"/>
    </xf>
    <xf numFmtId="38" fontId="66" fillId="6" borderId="63" xfId="1" applyFont="1" applyFill="1" applyBorder="1" applyProtection="1">
      <alignment vertical="center"/>
    </xf>
    <xf numFmtId="38" fontId="66" fillId="6" borderId="64" xfId="1" applyFont="1" applyFill="1" applyBorder="1" applyProtection="1">
      <alignment vertical="center"/>
    </xf>
    <xf numFmtId="38" fontId="66" fillId="6" borderId="65" xfId="1" applyFont="1" applyFill="1" applyBorder="1" applyProtection="1">
      <alignment vertical="center"/>
    </xf>
    <xf numFmtId="0" fontId="8" fillId="0" borderId="0" xfId="0" applyFont="1" applyFill="1" applyBorder="1" applyProtection="1">
      <alignment vertical="center"/>
    </xf>
    <xf numFmtId="3" fontId="8" fillId="0" borderId="0" xfId="0" applyNumberFormat="1" applyFont="1" applyFill="1" applyBorder="1" applyAlignment="1" applyProtection="1">
      <alignment horizontal="left" vertical="center"/>
    </xf>
    <xf numFmtId="3" fontId="8" fillId="0" borderId="0" xfId="0" applyNumberFormat="1" applyFont="1" applyFill="1" applyBorder="1" applyProtection="1">
      <alignment vertical="center"/>
    </xf>
    <xf numFmtId="3" fontId="10" fillId="9" borderId="55" xfId="0" applyNumberFormat="1" applyFont="1" applyFill="1" applyBorder="1" applyAlignment="1" applyProtection="1">
      <alignment horizontal="center" vertical="center" wrapText="1"/>
    </xf>
    <xf numFmtId="38" fontId="66" fillId="9" borderId="56" xfId="1" applyFont="1" applyFill="1" applyBorder="1" applyProtection="1">
      <alignment vertical="center"/>
    </xf>
    <xf numFmtId="38" fontId="8" fillId="0" borderId="0" xfId="0" applyNumberFormat="1" applyFont="1" applyProtection="1">
      <alignment vertical="center"/>
    </xf>
    <xf numFmtId="38" fontId="23" fillId="0" borderId="1" xfId="1" applyFont="1" applyBorder="1" applyProtection="1">
      <alignment vertical="center"/>
    </xf>
    <xf numFmtId="0" fontId="0" fillId="0" borderId="0" xfId="0" applyAlignment="1" applyProtection="1">
      <alignment horizontal="right" vertical="center"/>
    </xf>
    <xf numFmtId="0" fontId="17" fillId="0" borderId="0" xfId="0" applyFont="1" applyBorder="1" applyAlignment="1" applyProtection="1">
      <alignment vertical="center" wrapText="1"/>
    </xf>
    <xf numFmtId="0" fontId="8" fillId="0" borderId="0" xfId="0" applyFont="1" applyAlignment="1" applyProtection="1">
      <alignment horizontal="right" vertical="center"/>
    </xf>
    <xf numFmtId="0" fontId="24" fillId="0" borderId="0" xfId="0" applyFont="1" applyAlignment="1" applyProtection="1">
      <alignment horizontal="right" vertical="center"/>
    </xf>
    <xf numFmtId="0" fontId="13" fillId="0" borderId="0" xfId="0" applyFont="1" applyAlignment="1" applyProtection="1">
      <alignment horizontal="right" vertical="center"/>
    </xf>
    <xf numFmtId="0" fontId="19" fillId="0" borderId="0" xfId="0" applyFont="1" applyBorder="1" applyAlignment="1" applyProtection="1">
      <alignment vertical="center" wrapText="1"/>
    </xf>
    <xf numFmtId="0" fontId="8" fillId="0" borderId="0" xfId="0" applyFont="1" applyAlignment="1" applyProtection="1">
      <alignment horizontal="left" vertical="center" wrapText="1" indent="1"/>
    </xf>
    <xf numFmtId="0" fontId="37" fillId="0" borderId="0" xfId="0" applyFont="1" applyProtection="1">
      <alignment vertical="center"/>
    </xf>
    <xf numFmtId="0" fontId="37" fillId="0" borderId="0" xfId="0" applyFont="1" applyAlignment="1" applyProtection="1">
      <alignment vertical="center" wrapText="1"/>
    </xf>
    <xf numFmtId="0" fontId="45" fillId="0" borderId="0" xfId="0" applyFont="1" applyProtection="1">
      <alignment vertical="center"/>
    </xf>
    <xf numFmtId="0" fontId="45" fillId="0" borderId="0" xfId="0" applyFont="1" applyBorder="1" applyAlignment="1" applyProtection="1">
      <alignment vertical="center" wrapText="1"/>
    </xf>
    <xf numFmtId="0" fontId="37" fillId="0" borderId="0" xfId="0" applyFont="1" applyAlignment="1" applyProtection="1">
      <alignment horizontal="left" vertical="center"/>
    </xf>
    <xf numFmtId="0" fontId="37" fillId="0" borderId="0" xfId="0" applyFont="1" applyAlignment="1" applyProtection="1">
      <alignment horizontal="left" vertical="center" wrapText="1"/>
    </xf>
    <xf numFmtId="0" fontId="45" fillId="0" borderId="0" xfId="0" applyFont="1" applyAlignment="1" applyProtection="1">
      <alignment horizontal="lef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8"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179" fontId="0" fillId="0" borderId="1" xfId="0" applyNumberFormat="1" applyBorder="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25" fillId="0" borderId="0" xfId="0" applyFont="1" applyProtection="1">
      <alignment vertical="center"/>
    </xf>
    <xf numFmtId="0" fontId="68" fillId="0" borderId="0" xfId="0" applyFont="1" applyProtection="1">
      <alignment vertical="center"/>
    </xf>
    <xf numFmtId="0" fontId="57" fillId="0" borderId="0" xfId="0" applyFont="1" applyBorder="1" applyAlignment="1" applyProtection="1">
      <alignment vertical="center" wrapText="1"/>
    </xf>
    <xf numFmtId="0" fontId="0" fillId="0" borderId="0" xfId="0" applyFont="1" applyAlignment="1" applyProtection="1">
      <alignment horizontal="right" vertical="center"/>
    </xf>
    <xf numFmtId="0" fontId="0" fillId="0" borderId="0" xfId="0" applyAlignment="1" applyProtection="1">
      <alignment horizontal="right" vertical="center" wrapText="1"/>
    </xf>
    <xf numFmtId="0" fontId="13" fillId="0" borderId="0" xfId="0" applyFont="1" applyAlignment="1" applyProtection="1">
      <alignment horizontal="left"/>
    </xf>
    <xf numFmtId="0" fontId="25" fillId="0" borderId="0" xfId="0" applyFont="1" applyBorder="1" applyAlignment="1" applyProtection="1">
      <alignment vertical="center" wrapText="1"/>
    </xf>
    <xf numFmtId="0" fontId="8" fillId="4" borderId="1" xfId="0" applyFont="1" applyFill="1" applyBorder="1" applyProtection="1">
      <alignment vertical="center"/>
    </xf>
    <xf numFmtId="0" fontId="69" fillId="0" borderId="0" xfId="0" applyFont="1" applyProtection="1">
      <alignment vertical="center"/>
    </xf>
    <xf numFmtId="0" fontId="63" fillId="0" borderId="0" xfId="0" applyFont="1" applyProtection="1">
      <alignment vertical="center"/>
    </xf>
    <xf numFmtId="0" fontId="68" fillId="0" borderId="0" xfId="0" applyFont="1" applyAlignment="1" applyProtection="1">
      <alignment vertical="center" wrapText="1"/>
    </xf>
    <xf numFmtId="11" fontId="8" fillId="0" borderId="0" xfId="0" applyNumberFormat="1" applyFont="1" applyProtection="1">
      <alignment vertical="center"/>
    </xf>
    <xf numFmtId="0" fontId="23" fillId="0" borderId="0" xfId="0" applyFont="1" applyAlignment="1" applyProtection="1">
      <alignment vertical="center" wrapText="1"/>
    </xf>
    <xf numFmtId="0" fontId="35" fillId="0" borderId="1" xfId="0" applyFont="1" applyBorder="1" applyAlignment="1" applyProtection="1">
      <alignment horizontal="center" vertical="center" wrapText="1"/>
    </xf>
    <xf numFmtId="0" fontId="0" fillId="0" borderId="0" xfId="0" applyFont="1" applyAlignment="1" applyProtection="1">
      <alignment vertical="center"/>
    </xf>
    <xf numFmtId="0" fontId="23" fillId="0" borderId="0" xfId="0" applyFont="1" applyAlignment="1" applyProtection="1">
      <alignment vertical="center"/>
    </xf>
    <xf numFmtId="0" fontId="0" fillId="0" borderId="0" xfId="0" applyAlignment="1" applyProtection="1">
      <alignment vertical="center"/>
    </xf>
    <xf numFmtId="0" fontId="35" fillId="0" borderId="1" xfId="0" applyFont="1" applyBorder="1" applyAlignment="1" applyProtection="1">
      <alignment horizontal="center" vertical="center" wrapText="1"/>
      <protection locked="0"/>
    </xf>
    <xf numFmtId="184" fontId="35" fillId="0" borderId="1" xfId="0" applyNumberFormat="1" applyFont="1" applyBorder="1" applyAlignment="1" applyProtection="1">
      <alignment horizontal="center" vertical="center" wrapText="1"/>
      <protection locked="0"/>
    </xf>
    <xf numFmtId="0" fontId="70" fillId="0" borderId="0" xfId="0" applyFont="1" applyProtection="1">
      <alignment vertical="center"/>
    </xf>
    <xf numFmtId="0" fontId="24" fillId="0" borderId="0" xfId="0" applyFont="1" applyAlignment="1" applyProtection="1">
      <alignment horizontal="right" vertical="top"/>
    </xf>
    <xf numFmtId="0" fontId="48" fillId="0" borderId="0" xfId="0" applyFont="1" applyAlignment="1" applyProtection="1">
      <alignment horizontal="right" vertical="center"/>
      <protection locked="0"/>
    </xf>
    <xf numFmtId="0" fontId="71" fillId="0" borderId="0" xfId="0" applyFont="1" applyProtection="1">
      <alignment vertical="center"/>
    </xf>
    <xf numFmtId="0" fontId="2" fillId="0" borderId="0" xfId="0" applyFont="1" applyProtection="1">
      <alignment vertical="center"/>
    </xf>
    <xf numFmtId="0" fontId="72" fillId="0" borderId="0" xfId="0" applyFont="1" applyBorder="1" applyAlignment="1" applyProtection="1">
      <alignment vertical="center" wrapText="1"/>
    </xf>
    <xf numFmtId="0" fontId="2" fillId="0" borderId="0" xfId="0" applyFont="1" applyAlignment="1" applyProtection="1">
      <alignment vertical="center" wrapText="1"/>
    </xf>
    <xf numFmtId="0" fontId="71" fillId="0" borderId="0" xfId="0" applyFont="1" applyBorder="1" applyAlignment="1" applyProtection="1">
      <alignment vertical="center" wrapText="1"/>
    </xf>
    <xf numFmtId="0" fontId="0" fillId="0" borderId="0" xfId="0" applyFont="1" applyProtection="1">
      <alignment vertical="center"/>
    </xf>
    <xf numFmtId="0" fontId="28"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73" fillId="0" borderId="0" xfId="0" applyFont="1">
      <alignment vertical="center"/>
    </xf>
    <xf numFmtId="0" fontId="74" fillId="0" borderId="1" xfId="0" applyFont="1" applyBorder="1" applyAlignment="1" applyProtection="1">
      <alignment horizontal="center" vertical="center" wrapText="1"/>
      <protection locked="0"/>
    </xf>
    <xf numFmtId="184" fontId="74" fillId="0" borderId="1" xfId="0" applyNumberFormat="1" applyFont="1" applyBorder="1" applyAlignment="1" applyProtection="1">
      <alignment horizontal="center" vertical="center" wrapText="1"/>
      <protection locked="0"/>
    </xf>
    <xf numFmtId="38" fontId="39" fillId="0" borderId="1" xfId="1" applyFont="1" applyBorder="1" applyAlignment="1" applyProtection="1">
      <alignment horizontal="center" vertical="center" wrapText="1"/>
    </xf>
    <xf numFmtId="49" fontId="39" fillId="0" borderId="1" xfId="0" quotePrefix="1" applyNumberFormat="1" applyFont="1" applyBorder="1" applyAlignment="1" applyProtection="1">
      <alignment horizontal="center" vertical="center" wrapText="1"/>
    </xf>
    <xf numFmtId="38" fontId="39" fillId="0" borderId="1" xfId="0" applyNumberFormat="1" applyFont="1" applyBorder="1" applyAlignment="1" applyProtection="1">
      <alignment horizontal="center" vertical="center" wrapText="1"/>
    </xf>
    <xf numFmtId="0" fontId="39" fillId="0" borderId="1" xfId="0" applyFont="1" applyBorder="1" applyAlignment="1" applyProtection="1">
      <alignment horizontal="center" vertical="center" wrapText="1"/>
    </xf>
    <xf numFmtId="0" fontId="52" fillId="0" borderId="1" xfId="0" applyFont="1" applyBorder="1" applyAlignment="1" applyProtection="1">
      <alignment horizontal="center" vertical="center" wrapText="1"/>
    </xf>
    <xf numFmtId="0" fontId="51" fillId="2" borderId="3" xfId="0" applyFont="1" applyFill="1" applyBorder="1" applyAlignment="1" applyProtection="1">
      <alignment horizontal="center" vertical="center" wrapText="1"/>
      <protection locked="0"/>
    </xf>
    <xf numFmtId="0" fontId="51" fillId="2" borderId="5" xfId="0" applyFont="1" applyFill="1" applyBorder="1" applyAlignment="1" applyProtection="1">
      <alignment horizontal="center" vertical="center" wrapText="1"/>
      <protection locked="0"/>
    </xf>
    <xf numFmtId="14" fontId="51" fillId="2" borderId="1" xfId="0" applyNumberFormat="1" applyFont="1" applyFill="1" applyBorder="1" applyAlignment="1" applyProtection="1">
      <alignment horizontal="center" vertical="center" wrapText="1"/>
      <protection locked="0"/>
    </xf>
    <xf numFmtId="38" fontId="51" fillId="2" borderId="1" xfId="1" applyFont="1" applyFill="1" applyBorder="1" applyAlignment="1" applyProtection="1">
      <alignment horizontal="center" vertical="center" wrapText="1"/>
      <protection locked="0"/>
    </xf>
    <xf numFmtId="0" fontId="51" fillId="2" borderId="11" xfId="0" applyFont="1" applyFill="1" applyBorder="1" applyAlignment="1" applyProtection="1">
      <alignment vertical="center" wrapText="1"/>
      <protection locked="0"/>
    </xf>
    <xf numFmtId="0" fontId="38" fillId="0" borderId="3" xfId="0" applyFont="1" applyFill="1" applyBorder="1" applyAlignment="1" applyProtection="1">
      <alignment horizontal="left" vertical="top"/>
      <protection locked="0"/>
    </xf>
    <xf numFmtId="0" fontId="38" fillId="0" borderId="4" xfId="0" applyFont="1" applyFill="1" applyBorder="1" applyAlignment="1" applyProtection="1">
      <alignment horizontal="left" vertical="top"/>
      <protection locked="0"/>
    </xf>
    <xf numFmtId="0" fontId="38" fillId="0" borderId="5" xfId="0" applyFont="1" applyFill="1" applyBorder="1" applyAlignment="1" applyProtection="1">
      <alignment horizontal="left" vertical="top"/>
      <protection locked="0"/>
    </xf>
    <xf numFmtId="0" fontId="61" fillId="0" borderId="25" xfId="0" applyFont="1" applyBorder="1" applyAlignment="1" applyProtection="1">
      <alignment horizontal="left" vertical="center" wrapText="1"/>
      <protection locked="0"/>
    </xf>
    <xf numFmtId="0" fontId="61" fillId="0" borderId="2" xfId="0" applyFont="1" applyBorder="1" applyAlignment="1" applyProtection="1">
      <alignment vertical="center" wrapText="1"/>
      <protection locked="0"/>
    </xf>
    <xf numFmtId="0" fontId="61" fillId="0" borderId="3" xfId="0" applyFont="1" applyBorder="1" applyAlignment="1" applyProtection="1">
      <alignment horizontal="left" vertical="center" wrapText="1"/>
      <protection locked="0"/>
    </xf>
    <xf numFmtId="0" fontId="0" fillId="0" borderId="0" xfId="0" applyFont="1" applyAlignment="1" applyProtection="1">
      <alignment horizontal="left" vertical="center"/>
    </xf>
    <xf numFmtId="0" fontId="53" fillId="0" borderId="2" xfId="0" quotePrefix="1" applyFont="1" applyBorder="1" applyAlignment="1" applyProtection="1">
      <alignment horizontal="center" vertical="center" wrapText="1"/>
    </xf>
    <xf numFmtId="14" fontId="56" fillId="0" borderId="12" xfId="0" applyNumberFormat="1" applyFont="1" applyBorder="1" applyAlignment="1" applyProtection="1">
      <alignment horizontal="left" vertical="center"/>
      <protection locked="0"/>
    </xf>
    <xf numFmtId="14" fontId="54" fillId="0" borderId="12" xfId="0" applyNumberFormat="1" applyFont="1" applyBorder="1" applyAlignment="1" applyProtection="1">
      <alignment horizontal="left" vertical="center"/>
      <protection locked="0"/>
    </xf>
    <xf numFmtId="14" fontId="56" fillId="0" borderId="13" xfId="0" applyNumberFormat="1" applyFont="1" applyBorder="1" applyAlignment="1" applyProtection="1">
      <alignment horizontal="left" vertical="center"/>
      <protection locked="0"/>
    </xf>
    <xf numFmtId="0" fontId="53" fillId="0" borderId="2" xfId="0" applyFont="1" applyBorder="1" applyAlignment="1" applyProtection="1">
      <alignment horizontal="left" vertical="center" wrapText="1"/>
    </xf>
    <xf numFmtId="14" fontId="53" fillId="0" borderId="2" xfId="0" applyNumberFormat="1" applyFont="1" applyBorder="1" applyAlignment="1" applyProtection="1">
      <alignment horizontal="left" vertical="center" wrapText="1"/>
    </xf>
    <xf numFmtId="0" fontId="54" fillId="0" borderId="24" xfId="0" applyFont="1" applyBorder="1" applyAlignment="1" applyProtection="1">
      <alignment horizontal="left" vertical="center" wrapText="1"/>
      <protection locked="0"/>
    </xf>
    <xf numFmtId="183" fontId="54" fillId="0" borderId="13" xfId="0" quotePrefix="1" applyNumberFormat="1" applyFont="1" applyBorder="1" applyAlignment="1" applyProtection="1">
      <alignment horizontal="center" vertical="center" wrapText="1"/>
      <protection locked="0"/>
    </xf>
    <xf numFmtId="0" fontId="52" fillId="0" borderId="12" xfId="0" applyFont="1" applyBorder="1" applyAlignment="1" applyProtection="1">
      <alignment vertical="center" wrapText="1"/>
      <protection locked="0"/>
    </xf>
    <xf numFmtId="0" fontId="56" fillId="0" borderId="22" xfId="0" applyFont="1" applyBorder="1" applyAlignment="1" applyProtection="1">
      <alignment vertical="center" wrapText="1"/>
      <protection locked="0"/>
    </xf>
    <xf numFmtId="0" fontId="56" fillId="0" borderId="15" xfId="0" applyFont="1" applyBorder="1" applyAlignment="1" applyProtection="1">
      <alignment vertical="center" wrapText="1"/>
      <protection locked="0"/>
    </xf>
    <xf numFmtId="0" fontId="54" fillId="0" borderId="15" xfId="0" applyFont="1" applyBorder="1" applyAlignment="1" applyProtection="1">
      <alignment vertical="center" wrapText="1"/>
      <protection locked="0"/>
    </xf>
    <xf numFmtId="0" fontId="56" fillId="0" borderId="23" xfId="0" applyFont="1" applyBorder="1" applyAlignment="1" applyProtection="1">
      <alignment vertical="center" wrapText="1"/>
      <protection locked="0"/>
    </xf>
    <xf numFmtId="0" fontId="56" fillId="0" borderId="17" xfId="0" applyFont="1" applyBorder="1" applyAlignment="1" applyProtection="1">
      <alignment vertical="center" wrapText="1"/>
      <protection locked="0"/>
    </xf>
    <xf numFmtId="183" fontId="56" fillId="0" borderId="12" xfId="0" applyNumberFormat="1" applyFont="1" applyBorder="1" applyAlignment="1" applyProtection="1">
      <alignment vertical="center" wrapText="1"/>
      <protection locked="0"/>
    </xf>
    <xf numFmtId="183" fontId="54" fillId="0" borderId="12" xfId="0" applyNumberFormat="1" applyFont="1" applyBorder="1" applyAlignment="1" applyProtection="1">
      <alignment vertical="center" wrapText="1"/>
      <protection locked="0"/>
    </xf>
    <xf numFmtId="183" fontId="56" fillId="0" borderId="13" xfId="0" applyNumberFormat="1" applyFont="1" applyBorder="1" applyAlignment="1" applyProtection="1">
      <alignment vertical="center" wrapText="1"/>
      <protection locked="0"/>
    </xf>
    <xf numFmtId="0" fontId="49" fillId="0" borderId="1" xfId="0" applyFont="1" applyBorder="1" applyAlignment="1" applyProtection="1">
      <alignment horizontal="left" vertical="center" wrapText="1"/>
      <protection locked="0"/>
    </xf>
    <xf numFmtId="0" fontId="51" fillId="0" borderId="1"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23" fillId="0" borderId="0" xfId="0" applyFont="1" applyAlignment="1" applyProtection="1">
      <alignment horizontal="left" vertical="center"/>
    </xf>
    <xf numFmtId="0" fontId="23" fillId="0" borderId="1" xfId="0" applyFont="1" applyFill="1" applyBorder="1" applyAlignment="1" applyProtection="1">
      <alignment horizontal="left" vertical="center"/>
    </xf>
    <xf numFmtId="55" fontId="23" fillId="0" borderId="1" xfId="0" quotePrefix="1" applyNumberFormat="1" applyFont="1" applyFill="1" applyBorder="1" applyAlignment="1" applyProtection="1">
      <alignment horizontal="left" vertical="center"/>
    </xf>
    <xf numFmtId="0" fontId="50" fillId="0" borderId="1" xfId="0" applyFont="1" applyBorder="1" applyAlignment="1" applyProtection="1">
      <alignment horizontal="left" vertical="center"/>
      <protection locked="0"/>
    </xf>
    <xf numFmtId="0" fontId="75" fillId="0" borderId="1" xfId="0" applyFont="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11" fontId="23" fillId="0" borderId="0" xfId="0" applyNumberFormat="1" applyFont="1" applyAlignment="1" applyProtection="1">
      <alignment horizontal="left" vertical="center"/>
    </xf>
    <xf numFmtId="0" fontId="34" fillId="0" borderId="0" xfId="0" applyFont="1" applyProtection="1">
      <alignment vertical="center"/>
    </xf>
    <xf numFmtId="0" fontId="28" fillId="4" borderId="1" xfId="0" applyFont="1" applyFill="1" applyBorder="1" applyAlignment="1" applyProtection="1">
      <alignment vertical="center" wrapText="1"/>
    </xf>
    <xf numFmtId="0" fontId="12" fillId="0" borderId="0" xfId="0" applyFont="1" applyAlignment="1">
      <alignment horizontal="center" vertical="center"/>
    </xf>
    <xf numFmtId="0" fontId="52" fillId="3" borderId="10" xfId="0" applyFont="1" applyFill="1" applyBorder="1" applyAlignment="1" applyProtection="1">
      <alignment horizontal="center" vertical="center" wrapText="1"/>
    </xf>
    <xf numFmtId="0" fontId="52" fillId="3" borderId="11" xfId="0" applyFont="1" applyFill="1" applyBorder="1" applyAlignment="1" applyProtection="1">
      <alignment horizontal="center" vertical="center" wrapText="1"/>
    </xf>
    <xf numFmtId="0" fontId="52" fillId="3" borderId="6" xfId="0" applyFont="1" applyFill="1" applyBorder="1" applyAlignment="1" applyProtection="1">
      <alignment horizontal="center" vertical="center" wrapText="1"/>
    </xf>
    <xf numFmtId="0" fontId="52" fillId="3" borderId="84"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xf>
    <xf numFmtId="0" fontId="52" fillId="3" borderId="14" xfId="0" applyFont="1" applyFill="1" applyBorder="1" applyAlignment="1" applyProtection="1">
      <alignment horizontal="center" vertical="center"/>
    </xf>
    <xf numFmtId="0" fontId="52" fillId="3" borderId="11" xfId="0" applyFont="1" applyFill="1" applyBorder="1" applyAlignment="1" applyProtection="1">
      <alignment horizontal="center" vertical="center"/>
    </xf>
    <xf numFmtId="0" fontId="52" fillId="3" borderId="14" xfId="0" applyFont="1" applyFill="1" applyBorder="1" applyAlignment="1" applyProtection="1">
      <alignment horizontal="center" vertical="center" wrapText="1"/>
    </xf>
    <xf numFmtId="0" fontId="52" fillId="10" borderId="6" xfId="0" applyFont="1" applyFill="1" applyBorder="1" applyAlignment="1" applyProtection="1">
      <alignment horizontal="center" vertical="center" wrapText="1"/>
    </xf>
    <xf numFmtId="0" fontId="52" fillId="10" borderId="84" xfId="0" applyFont="1" applyFill="1" applyBorder="1" applyAlignment="1" applyProtection="1">
      <alignment horizontal="center" vertical="center" wrapText="1"/>
    </xf>
    <xf numFmtId="0" fontId="52" fillId="10" borderId="10" xfId="0" applyFont="1" applyFill="1" applyBorder="1" applyAlignment="1" applyProtection="1">
      <alignment horizontal="center" vertical="center" wrapText="1"/>
    </xf>
    <xf numFmtId="0" fontId="52" fillId="10" borderId="11" xfId="0" applyFont="1" applyFill="1" applyBorder="1" applyAlignment="1" applyProtection="1">
      <alignment horizontal="center" vertical="center" wrapText="1"/>
    </xf>
    <xf numFmtId="0" fontId="0" fillId="10" borderId="10" xfId="0" applyFont="1" applyFill="1" applyBorder="1" applyAlignment="1" applyProtection="1">
      <alignment horizontal="center" vertical="center"/>
    </xf>
    <xf numFmtId="0" fontId="52" fillId="10" borderId="14" xfId="0" applyFont="1" applyFill="1" applyBorder="1" applyAlignment="1" applyProtection="1">
      <alignment horizontal="center" vertical="center"/>
    </xf>
    <xf numFmtId="0" fontId="52" fillId="10" borderId="11" xfId="0" applyFont="1" applyFill="1" applyBorder="1" applyAlignment="1" applyProtection="1">
      <alignment horizontal="center" vertical="center"/>
    </xf>
    <xf numFmtId="0" fontId="52" fillId="10" borderId="14" xfId="0" applyFont="1" applyFill="1" applyBorder="1" applyAlignment="1" applyProtection="1">
      <alignment horizontal="center" vertical="center" wrapText="1"/>
    </xf>
    <xf numFmtId="0" fontId="52" fillId="3" borderId="28" xfId="0" applyFont="1" applyFill="1" applyBorder="1" applyAlignment="1" applyProtection="1">
      <alignment horizontal="left" vertical="center" wrapText="1"/>
    </xf>
    <xf numFmtId="0" fontId="52" fillId="3" borderId="29" xfId="0" applyFont="1" applyFill="1" applyBorder="1" applyAlignment="1" applyProtection="1">
      <alignment horizontal="left" vertical="center" wrapText="1"/>
    </xf>
    <xf numFmtId="0" fontId="52" fillId="10" borderId="28" xfId="0" applyFont="1" applyFill="1" applyBorder="1" applyAlignment="1" applyProtection="1">
      <alignment horizontal="left" vertical="center" wrapText="1"/>
    </xf>
    <xf numFmtId="0" fontId="52" fillId="3" borderId="9" xfId="0" applyFont="1" applyFill="1" applyBorder="1" applyAlignment="1" applyProtection="1">
      <alignment horizontal="left" vertical="center" wrapText="1"/>
    </xf>
    <xf numFmtId="0" fontId="52" fillId="10" borderId="9" xfId="0" applyFont="1" applyFill="1" applyBorder="1" applyAlignment="1" applyProtection="1">
      <alignment horizontal="left" vertical="center" wrapText="1"/>
    </xf>
    <xf numFmtId="0" fontId="52" fillId="10" borderId="29" xfId="0" applyFont="1" applyFill="1" applyBorder="1" applyAlignment="1" applyProtection="1">
      <alignment horizontal="left" vertical="center" wrapText="1"/>
    </xf>
    <xf numFmtId="0" fontId="52" fillId="3" borderId="1" xfId="0" applyFont="1" applyFill="1" applyBorder="1" applyAlignment="1" applyProtection="1">
      <alignment horizontal="left" vertical="center" wrapText="1"/>
    </xf>
    <xf numFmtId="0" fontId="52" fillId="3" borderId="3" xfId="0" applyFont="1" applyFill="1" applyBorder="1" applyAlignment="1" applyProtection="1">
      <alignment horizontal="left" vertical="center" wrapText="1"/>
    </xf>
    <xf numFmtId="0" fontId="52" fillId="10" borderId="1" xfId="0" applyFont="1" applyFill="1" applyBorder="1" applyAlignment="1" applyProtection="1">
      <alignment horizontal="left" vertical="center" wrapText="1"/>
    </xf>
    <xf numFmtId="0" fontId="52" fillId="10" borderId="3" xfId="0" applyFont="1" applyFill="1" applyBorder="1" applyAlignment="1" applyProtection="1">
      <alignment horizontal="left" vertical="center" wrapText="1"/>
    </xf>
    <xf numFmtId="0" fontId="38" fillId="3" borderId="3" xfId="0" applyFont="1" applyFill="1" applyBorder="1" applyAlignment="1" applyProtection="1">
      <alignment horizontal="left" vertical="center"/>
    </xf>
    <xf numFmtId="0" fontId="38" fillId="3" borderId="5" xfId="0" applyFont="1" applyFill="1" applyBorder="1" applyAlignment="1" applyProtection="1">
      <alignment horizontal="left" vertical="center"/>
    </xf>
    <xf numFmtId="0" fontId="61" fillId="0" borderId="1" xfId="0" applyFont="1" applyBorder="1" applyAlignment="1" applyProtection="1">
      <alignment horizontal="left" vertical="center" wrapText="1"/>
      <protection locked="0"/>
    </xf>
    <xf numFmtId="0" fontId="38" fillId="3" borderId="3" xfId="0" applyFont="1" applyFill="1" applyBorder="1" applyAlignment="1" applyProtection="1">
      <alignment horizontal="left" vertical="center" wrapText="1"/>
    </xf>
    <xf numFmtId="0" fontId="38" fillId="3" borderId="5" xfId="0" applyFont="1" applyFill="1" applyBorder="1" applyAlignment="1" applyProtection="1">
      <alignment horizontal="left" vertical="center" wrapText="1"/>
    </xf>
    <xf numFmtId="0" fontId="38" fillId="3" borderId="10" xfId="0" applyFont="1" applyFill="1" applyBorder="1" applyAlignment="1" applyProtection="1">
      <alignment horizontal="left" vertical="center" wrapText="1"/>
    </xf>
    <xf numFmtId="0" fontId="38" fillId="3" borderId="14" xfId="0" applyFont="1" applyFill="1" applyBorder="1" applyAlignment="1" applyProtection="1">
      <alignment horizontal="left" vertical="center" wrapText="1"/>
    </xf>
    <xf numFmtId="0" fontId="38" fillId="3" borderId="11" xfId="0" applyFont="1" applyFill="1" applyBorder="1" applyAlignment="1" applyProtection="1">
      <alignment horizontal="left" vertical="center" wrapText="1"/>
    </xf>
    <xf numFmtId="0" fontId="38" fillId="0" borderId="1" xfId="0" applyFont="1" applyBorder="1" applyAlignment="1" applyProtection="1">
      <alignment horizontal="left" vertical="center" wrapText="1"/>
      <protection locked="0"/>
    </xf>
    <xf numFmtId="0" fontId="38" fillId="3" borderId="6" xfId="0" applyFont="1" applyFill="1" applyBorder="1" applyAlignment="1" applyProtection="1">
      <alignment horizontal="left" vertical="center" wrapText="1"/>
    </xf>
    <xf numFmtId="0" fontId="38" fillId="3" borderId="8" xfId="0" applyFont="1" applyFill="1" applyBorder="1" applyAlignment="1" applyProtection="1">
      <alignment horizontal="left" vertical="center" wrapText="1"/>
    </xf>
    <xf numFmtId="0" fontId="38" fillId="3" borderId="1" xfId="0" applyFont="1" applyFill="1" applyBorder="1" applyAlignment="1" applyProtection="1">
      <alignment horizontal="left" vertical="center" wrapText="1"/>
    </xf>
    <xf numFmtId="0" fontId="52" fillId="0" borderId="10" xfId="0" applyFont="1" applyBorder="1" applyAlignment="1" applyProtection="1">
      <alignment horizontal="left" vertical="center" wrapText="1"/>
    </xf>
    <xf numFmtId="0" fontId="52" fillId="0" borderId="14" xfId="0" applyFont="1" applyBorder="1" applyAlignment="1" applyProtection="1">
      <alignment horizontal="left" vertical="center" wrapText="1"/>
    </xf>
    <xf numFmtId="0" fontId="52" fillId="0" borderId="11" xfId="0" applyFont="1" applyBorder="1" applyAlignment="1" applyProtection="1">
      <alignment horizontal="left" vertical="center" wrapText="1"/>
    </xf>
    <xf numFmtId="0" fontId="52" fillId="0" borderId="10" xfId="0" applyFont="1" applyBorder="1" applyAlignment="1" applyProtection="1">
      <alignment horizontal="left" vertical="top" wrapText="1"/>
    </xf>
    <xf numFmtId="0" fontId="52" fillId="0" borderId="14" xfId="0" applyFont="1" applyBorder="1" applyAlignment="1" applyProtection="1">
      <alignment horizontal="left" vertical="top" wrapText="1"/>
    </xf>
    <xf numFmtId="0" fontId="52" fillId="0" borderId="11" xfId="0" applyFont="1" applyBorder="1" applyAlignment="1" applyProtection="1">
      <alignment horizontal="left" vertical="top" wrapText="1"/>
    </xf>
    <xf numFmtId="0" fontId="39" fillId="3" borderId="3" xfId="0" applyFont="1" applyFill="1" applyBorder="1" applyAlignment="1" applyProtection="1">
      <alignment horizontal="center" vertical="center" wrapText="1"/>
    </xf>
    <xf numFmtId="0" fontId="39" fillId="3" borderId="4" xfId="0" applyFont="1" applyFill="1" applyBorder="1" applyAlignment="1" applyProtection="1">
      <alignment horizontal="center" vertical="center" wrapText="1"/>
    </xf>
    <xf numFmtId="0" fontId="39" fillId="3" borderId="5" xfId="0" applyFont="1" applyFill="1" applyBorder="1" applyAlignment="1" applyProtection="1">
      <alignment horizontal="center" vertical="center" wrapText="1"/>
    </xf>
    <xf numFmtId="0" fontId="39" fillId="3" borderId="10" xfId="0" applyFont="1" applyFill="1" applyBorder="1" applyAlignment="1" applyProtection="1">
      <alignment horizontal="center" vertical="center" wrapText="1"/>
    </xf>
    <xf numFmtId="0" fontId="39" fillId="3" borderId="11" xfId="0" applyFont="1" applyFill="1" applyBorder="1" applyAlignment="1" applyProtection="1">
      <alignment horizontal="center" vertical="center" wrapText="1"/>
    </xf>
    <xf numFmtId="0" fontId="28" fillId="0" borderId="3"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8" fillId="4" borderId="3" xfId="0" applyFont="1" applyFill="1" applyBorder="1" applyAlignment="1" applyProtection="1">
      <alignment horizontal="center" vertical="center"/>
    </xf>
    <xf numFmtId="0" fontId="28" fillId="4" borderId="5" xfId="0" applyFont="1" applyFill="1" applyBorder="1" applyAlignment="1" applyProtection="1">
      <alignment horizontal="center" vertical="center"/>
    </xf>
    <xf numFmtId="0" fontId="51" fillId="0" borderId="3" xfId="0" applyFont="1" applyBorder="1" applyAlignment="1" applyProtection="1">
      <alignment horizontal="center" vertical="center" wrapText="1"/>
      <protection locked="0"/>
    </xf>
    <xf numFmtId="0" fontId="51" fillId="0" borderId="5" xfId="0" applyFont="1" applyBorder="1" applyAlignment="1" applyProtection="1">
      <alignment horizontal="center" vertical="center" wrapText="1"/>
      <protection locked="0"/>
    </xf>
    <xf numFmtId="0" fontId="28" fillId="4" borderId="10" xfId="0" applyFont="1" applyFill="1" applyBorder="1" applyAlignment="1" applyProtection="1">
      <alignment vertical="center" wrapText="1"/>
    </xf>
    <xf numFmtId="0" fontId="28" fillId="4" borderId="14" xfId="0" applyFont="1" applyFill="1" applyBorder="1" applyAlignment="1" applyProtection="1">
      <alignment vertical="center" wrapText="1"/>
    </xf>
    <xf numFmtId="0" fontId="28" fillId="4" borderId="11" xfId="0" applyFont="1" applyFill="1" applyBorder="1" applyAlignment="1" applyProtection="1">
      <alignment vertical="center" wrapText="1"/>
    </xf>
    <xf numFmtId="0" fontId="51" fillId="2" borderId="3" xfId="0" applyFont="1" applyFill="1" applyBorder="1" applyAlignment="1" applyProtection="1">
      <alignment vertical="center" wrapText="1"/>
      <protection locked="0"/>
    </xf>
    <xf numFmtId="0" fontId="51" fillId="2" borderId="7" xfId="0" applyFont="1" applyFill="1" applyBorder="1" applyAlignment="1" applyProtection="1">
      <alignment vertical="center" wrapText="1"/>
      <protection locked="0"/>
    </xf>
    <xf numFmtId="0" fontId="51" fillId="2" borderId="8" xfId="0" applyFont="1" applyFill="1" applyBorder="1" applyAlignment="1" applyProtection="1">
      <alignment vertical="center" wrapText="1"/>
      <protection locked="0"/>
    </xf>
    <xf numFmtId="0" fontId="28" fillId="2" borderId="3" xfId="0" applyFont="1" applyFill="1" applyBorder="1" applyAlignment="1" applyProtection="1">
      <alignment vertical="center" wrapText="1"/>
      <protection locked="0"/>
    </xf>
    <xf numFmtId="0" fontId="28" fillId="2" borderId="4" xfId="0" applyFont="1" applyFill="1" applyBorder="1" applyAlignment="1" applyProtection="1">
      <alignment vertical="center" wrapText="1"/>
      <protection locked="0"/>
    </xf>
    <xf numFmtId="0" fontId="28" fillId="2" borderId="5" xfId="0" applyFont="1" applyFill="1" applyBorder="1" applyAlignment="1" applyProtection="1">
      <alignment vertical="center" wrapText="1"/>
      <protection locked="0"/>
    </xf>
    <xf numFmtId="178" fontId="28" fillId="0" borderId="3" xfId="0" applyNumberFormat="1" applyFont="1" applyFill="1" applyBorder="1" applyAlignment="1" applyProtection="1">
      <alignment vertical="center" wrapText="1"/>
    </xf>
    <xf numFmtId="178" fontId="28" fillId="0" borderId="4" xfId="0" applyNumberFormat="1" applyFont="1" applyFill="1" applyBorder="1" applyAlignment="1" applyProtection="1">
      <alignment vertical="center" wrapText="1"/>
    </xf>
    <xf numFmtId="178" fontId="28" fillId="0" borderId="5" xfId="0" applyNumberFormat="1" applyFont="1" applyFill="1" applyBorder="1" applyAlignment="1" applyProtection="1">
      <alignment vertical="center" wrapText="1"/>
    </xf>
    <xf numFmtId="0" fontId="28" fillId="4" borderId="10" xfId="0" applyFont="1" applyFill="1" applyBorder="1" applyAlignment="1" applyProtection="1">
      <alignment horizontal="left" vertical="center" wrapText="1"/>
    </xf>
    <xf numFmtId="0" fontId="28" fillId="4" borderId="14" xfId="0" applyFont="1" applyFill="1" applyBorder="1" applyAlignment="1" applyProtection="1">
      <alignment horizontal="left" vertical="center" wrapText="1"/>
    </xf>
    <xf numFmtId="0" fontId="28" fillId="4" borderId="11" xfId="0" applyFont="1" applyFill="1" applyBorder="1" applyAlignment="1" applyProtection="1">
      <alignment horizontal="left" vertical="center" wrapText="1"/>
    </xf>
    <xf numFmtId="0" fontId="28" fillId="4" borderId="10" xfId="0" applyFont="1" applyFill="1" applyBorder="1" applyAlignment="1" applyProtection="1">
      <alignment horizontal="center" vertical="center" wrapText="1"/>
    </xf>
    <xf numFmtId="0" fontId="28" fillId="4" borderId="14" xfId="0" applyFont="1" applyFill="1" applyBorder="1" applyAlignment="1" applyProtection="1">
      <alignment horizontal="center" vertical="center" wrapText="1"/>
    </xf>
    <xf numFmtId="0" fontId="28" fillId="4" borderId="11" xfId="0" applyFont="1" applyFill="1" applyBorder="1" applyAlignment="1" applyProtection="1">
      <alignment horizontal="center" vertical="center" wrapText="1"/>
    </xf>
    <xf numFmtId="0" fontId="28" fillId="11" borderId="3" xfId="0" applyFont="1" applyFill="1" applyBorder="1" applyAlignment="1" applyProtection="1">
      <alignment horizontal="left" vertical="center" wrapText="1"/>
    </xf>
    <xf numFmtId="0" fontId="28" fillId="11" borderId="5" xfId="0" applyFont="1" applyFill="1" applyBorder="1" applyAlignment="1" applyProtection="1">
      <alignment horizontal="left" vertical="center" wrapText="1"/>
    </xf>
    <xf numFmtId="14" fontId="51" fillId="2" borderId="3" xfId="0" applyNumberFormat="1" applyFont="1" applyFill="1" applyBorder="1" applyAlignment="1" applyProtection="1">
      <alignment horizontal="center" vertical="center" wrapText="1"/>
      <protection locked="0"/>
    </xf>
    <xf numFmtId="14" fontId="51" fillId="2" borderId="5" xfId="0" applyNumberFormat="1" applyFont="1" applyFill="1" applyBorder="1" applyAlignment="1" applyProtection="1">
      <alignment horizontal="center" vertical="center" wrapText="1"/>
      <protection locked="0"/>
    </xf>
    <xf numFmtId="0" fontId="28" fillId="11" borderId="3" xfId="0" applyFont="1" applyFill="1" applyBorder="1" applyAlignment="1" applyProtection="1">
      <alignment vertical="center" wrapText="1"/>
    </xf>
    <xf numFmtId="0" fontId="28" fillId="11" borderId="5" xfId="0" applyFont="1" applyFill="1" applyBorder="1" applyAlignment="1" applyProtection="1">
      <alignment vertical="center" wrapText="1"/>
    </xf>
    <xf numFmtId="0" fontId="51" fillId="2" borderId="3" xfId="0" applyFont="1" applyFill="1" applyBorder="1" applyAlignment="1" applyProtection="1">
      <alignment horizontal="left" vertical="center" wrapText="1"/>
      <protection locked="0"/>
    </xf>
    <xf numFmtId="0" fontId="51" fillId="2" borderId="5" xfId="0" applyFont="1" applyFill="1" applyBorder="1" applyAlignment="1" applyProtection="1">
      <alignment horizontal="left" vertical="center" wrapText="1"/>
      <protection locked="0"/>
    </xf>
    <xf numFmtId="0" fontId="51" fillId="2" borderId="4" xfId="0" applyFont="1" applyFill="1" applyBorder="1" applyAlignment="1" applyProtection="1">
      <alignment horizontal="left" vertical="center" wrapText="1"/>
      <protection locked="0"/>
    </xf>
    <xf numFmtId="0" fontId="28" fillId="0" borderId="10" xfId="0" applyFont="1" applyBorder="1" applyAlignment="1" applyProtection="1">
      <alignment horizontal="left" vertical="center" wrapText="1"/>
    </xf>
    <xf numFmtId="0" fontId="28" fillId="0" borderId="14" xfId="0" applyFont="1" applyBorder="1" applyAlignment="1" applyProtection="1">
      <alignment horizontal="left" vertical="center" wrapText="1"/>
    </xf>
    <xf numFmtId="0" fontId="28" fillId="0" borderId="11" xfId="0" applyFont="1" applyBorder="1" applyAlignment="1" applyProtection="1">
      <alignment horizontal="left" vertical="center" wrapText="1"/>
    </xf>
    <xf numFmtId="0" fontId="28" fillId="0" borderId="10" xfId="0" applyFont="1" applyBorder="1" applyAlignment="1" applyProtection="1">
      <alignment vertical="center" wrapText="1"/>
    </xf>
    <xf numFmtId="0" fontId="28" fillId="0" borderId="14" xfId="0" applyFont="1" applyBorder="1" applyAlignment="1" applyProtection="1">
      <alignment vertical="center" wrapText="1"/>
    </xf>
    <xf numFmtId="0" fontId="28" fillId="2" borderId="3" xfId="0" applyFont="1" applyFill="1" applyBorder="1" applyAlignment="1" applyProtection="1">
      <alignment horizontal="center" vertical="center" wrapText="1"/>
      <protection locked="0"/>
    </xf>
    <xf numFmtId="0" fontId="28" fillId="2" borderId="5" xfId="0" applyFont="1" applyFill="1" applyBorder="1" applyAlignment="1" applyProtection="1">
      <alignment horizontal="center" vertical="center" wrapText="1"/>
      <protection locked="0"/>
    </xf>
    <xf numFmtId="0" fontId="28" fillId="2" borderId="4" xfId="0" applyFont="1" applyFill="1" applyBorder="1" applyAlignment="1" applyProtection="1">
      <alignment horizontal="center" vertical="center" wrapText="1"/>
      <protection locked="0"/>
    </xf>
    <xf numFmtId="0" fontId="28" fillId="2" borderId="3" xfId="0" applyFont="1" applyFill="1" applyBorder="1" applyAlignment="1" applyProtection="1">
      <alignment horizontal="left" vertical="center" wrapText="1"/>
      <protection locked="0"/>
    </xf>
    <xf numFmtId="0" fontId="28" fillId="2" borderId="5" xfId="0" applyFont="1" applyFill="1" applyBorder="1" applyAlignment="1" applyProtection="1">
      <alignment horizontal="left" vertical="center" wrapText="1"/>
      <protection locked="0"/>
    </xf>
    <xf numFmtId="0" fontId="28" fillId="2" borderId="7" xfId="0" applyFont="1" applyFill="1" applyBorder="1" applyAlignment="1" applyProtection="1">
      <alignment vertical="center" wrapText="1"/>
      <protection locked="0"/>
    </xf>
    <xf numFmtId="0" fontId="28" fillId="2" borderId="8" xfId="0" applyFont="1" applyFill="1" applyBorder="1" applyAlignment="1" applyProtection="1">
      <alignment vertical="center" wrapText="1"/>
      <protection locked="0"/>
    </xf>
    <xf numFmtId="0" fontId="28" fillId="4" borderId="81" xfId="0" applyFont="1" applyFill="1" applyBorder="1" applyAlignment="1" applyProtection="1">
      <alignment horizontal="left" vertical="center" wrapText="1"/>
    </xf>
    <xf numFmtId="0" fontId="28" fillId="4" borderId="78" xfId="0" applyFont="1" applyFill="1" applyBorder="1" applyAlignment="1" applyProtection="1">
      <alignment horizontal="left" vertical="center" wrapText="1"/>
    </xf>
    <xf numFmtId="0" fontId="28" fillId="4" borderId="79" xfId="0" applyFont="1" applyFill="1" applyBorder="1" applyAlignment="1" applyProtection="1">
      <alignment horizontal="left" vertical="center" wrapText="1"/>
    </xf>
    <xf numFmtId="0" fontId="28" fillId="4" borderId="80" xfId="0" applyFont="1" applyFill="1" applyBorder="1" applyAlignment="1" applyProtection="1">
      <alignment horizontal="left" vertical="center" wrapText="1"/>
    </xf>
    <xf numFmtId="0" fontId="49" fillId="2" borderId="77" xfId="0" applyFont="1" applyFill="1" applyBorder="1" applyAlignment="1" applyProtection="1">
      <alignment horizontal="left" vertical="center" wrapText="1"/>
      <protection locked="0"/>
    </xf>
    <xf numFmtId="0" fontId="49" fillId="2" borderId="34" xfId="0" applyFont="1" applyFill="1" applyBorder="1" applyAlignment="1" applyProtection="1">
      <alignment horizontal="left" vertical="center" wrapText="1"/>
      <protection locked="0"/>
    </xf>
    <xf numFmtId="0" fontId="51" fillId="2" borderId="75" xfId="0" applyFont="1" applyFill="1" applyBorder="1" applyAlignment="1" applyProtection="1">
      <alignment horizontal="left" vertical="center" wrapText="1"/>
      <protection locked="0"/>
    </xf>
    <xf numFmtId="0" fontId="51" fillId="2" borderId="76" xfId="0" applyFont="1" applyFill="1" applyBorder="1" applyAlignment="1" applyProtection="1">
      <alignment horizontal="left" vertical="center" wrapText="1"/>
      <protection locked="0"/>
    </xf>
    <xf numFmtId="0" fontId="51" fillId="2" borderId="73" xfId="0" applyFont="1" applyFill="1" applyBorder="1" applyAlignment="1" applyProtection="1">
      <alignment horizontal="left" vertical="center" wrapText="1"/>
      <protection locked="0"/>
    </xf>
    <xf numFmtId="0" fontId="49" fillId="2" borderId="74" xfId="0" applyFont="1" applyFill="1" applyBorder="1" applyAlignment="1" applyProtection="1">
      <alignment horizontal="left" vertical="center" wrapText="1"/>
      <protection locked="0"/>
    </xf>
    <xf numFmtId="0" fontId="28" fillId="4" borderId="36" xfId="0" applyFont="1" applyFill="1" applyBorder="1" applyAlignment="1" applyProtection="1">
      <alignment horizontal="left" vertical="center" wrapText="1"/>
    </xf>
    <xf numFmtId="0" fontId="28" fillId="4" borderId="37" xfId="0" applyFont="1" applyFill="1" applyBorder="1" applyAlignment="1" applyProtection="1">
      <alignment horizontal="left" vertical="center" wrapText="1"/>
    </xf>
    <xf numFmtId="0" fontId="28" fillId="4" borderId="33" xfId="0" applyFont="1" applyFill="1" applyBorder="1" applyAlignment="1" applyProtection="1">
      <alignment horizontal="left" vertical="center" wrapText="1"/>
    </xf>
    <xf numFmtId="0" fontId="51" fillId="2" borderId="69" xfId="0" applyFont="1" applyFill="1" applyBorder="1" applyAlignment="1" applyProtection="1">
      <alignment horizontal="left" vertical="center" wrapText="1"/>
      <protection locked="0"/>
    </xf>
    <xf numFmtId="0" fontId="49" fillId="2" borderId="70" xfId="0" applyFont="1" applyFill="1" applyBorder="1" applyAlignment="1" applyProtection="1">
      <alignment horizontal="left" vertical="center" wrapText="1"/>
      <protection locked="0"/>
    </xf>
    <xf numFmtId="0" fontId="49" fillId="2" borderId="71" xfId="0" applyFont="1" applyFill="1" applyBorder="1" applyAlignment="1" applyProtection="1">
      <alignment horizontal="left" vertical="center" wrapText="1"/>
      <protection locked="0"/>
    </xf>
    <xf numFmtId="0" fontId="51" fillId="2" borderId="68" xfId="0" applyFont="1" applyFill="1" applyBorder="1" applyAlignment="1" applyProtection="1">
      <alignment horizontal="left" vertical="center" wrapText="1"/>
      <protection locked="0"/>
    </xf>
    <xf numFmtId="0" fontId="51" fillId="2" borderId="34" xfId="0" applyFont="1" applyFill="1" applyBorder="1" applyAlignment="1" applyProtection="1">
      <alignment horizontal="left" vertical="center" wrapText="1"/>
      <protection locked="0"/>
    </xf>
    <xf numFmtId="14" fontId="51" fillId="2" borderId="3" xfId="0" applyNumberFormat="1" applyFont="1" applyFill="1" applyBorder="1" applyAlignment="1" applyProtection="1">
      <alignment horizontal="left" vertical="center" wrapText="1"/>
      <protection locked="0"/>
    </xf>
    <xf numFmtId="14" fontId="51" fillId="2" borderId="5" xfId="0" applyNumberFormat="1" applyFont="1" applyFill="1" applyBorder="1" applyAlignment="1" applyProtection="1">
      <alignment horizontal="left" vertical="center" wrapText="1"/>
      <protection locked="0"/>
    </xf>
    <xf numFmtId="179" fontId="28" fillId="0" borderId="3" xfId="0" applyNumberFormat="1" applyFont="1" applyFill="1" applyBorder="1" applyAlignment="1" applyProtection="1">
      <alignment vertical="center" wrapText="1"/>
    </xf>
    <xf numFmtId="179" fontId="28" fillId="0" borderId="4" xfId="0" applyNumberFormat="1" applyFont="1" applyFill="1" applyBorder="1" applyAlignment="1" applyProtection="1">
      <alignment vertical="center" wrapText="1"/>
    </xf>
    <xf numFmtId="179" fontId="28" fillId="0" borderId="5" xfId="0" applyNumberFormat="1" applyFont="1" applyFill="1" applyBorder="1" applyAlignment="1" applyProtection="1">
      <alignment vertical="center" wrapText="1"/>
    </xf>
    <xf numFmtId="0" fontId="51" fillId="2" borderId="72" xfId="0" applyFont="1" applyFill="1" applyBorder="1" applyAlignment="1" applyProtection="1">
      <alignment horizontal="left" vertical="center" wrapText="1"/>
      <protection locked="0"/>
    </xf>
    <xf numFmtId="0" fontId="28" fillId="2" borderId="4" xfId="0" applyFont="1" applyFill="1" applyBorder="1" applyAlignment="1" applyProtection="1">
      <alignment horizontal="left" vertical="center" wrapText="1"/>
      <protection locked="0"/>
    </xf>
    <xf numFmtId="14" fontId="28" fillId="11" borderId="3" xfId="0" applyNumberFormat="1" applyFont="1" applyFill="1" applyBorder="1" applyAlignment="1" applyProtection="1">
      <alignment horizontal="left" vertical="center" wrapText="1"/>
    </xf>
    <xf numFmtId="14" fontId="28" fillId="11" borderId="5" xfId="0" applyNumberFormat="1" applyFont="1" applyFill="1" applyBorder="1" applyAlignment="1" applyProtection="1">
      <alignment horizontal="left" vertical="center" wrapText="1"/>
    </xf>
    <xf numFmtId="0" fontId="28" fillId="0" borderId="11" xfId="0" applyFont="1" applyBorder="1" applyAlignment="1" applyProtection="1">
      <alignment vertical="center" wrapText="1"/>
    </xf>
    <xf numFmtId="0" fontId="51" fillId="2" borderId="10" xfId="0" applyFont="1" applyFill="1" applyBorder="1" applyAlignment="1" applyProtection="1">
      <alignment horizontal="center" vertical="center" wrapText="1"/>
      <protection locked="0"/>
    </xf>
    <xf numFmtId="0" fontId="51" fillId="2" borderId="11" xfId="0" applyFont="1" applyFill="1" applyBorder="1" applyAlignment="1" applyProtection="1">
      <alignment horizontal="center" vertical="center" wrapText="1"/>
      <protection locked="0"/>
    </xf>
    <xf numFmtId="0" fontId="8" fillId="0" borderId="10"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51" fillId="0" borderId="3" xfId="0" applyFont="1" applyBorder="1" applyAlignment="1" applyProtection="1">
      <alignment horizontal="left" vertical="center" wrapText="1"/>
      <protection locked="0"/>
    </xf>
    <xf numFmtId="0" fontId="51" fillId="0" borderId="5" xfId="0" applyFont="1" applyBorder="1" applyAlignment="1" applyProtection="1">
      <alignment horizontal="left" vertical="center" wrapText="1"/>
      <protection locked="0"/>
    </xf>
    <xf numFmtId="0" fontId="51" fillId="0" borderId="3" xfId="0" applyFont="1" applyBorder="1" applyAlignment="1" applyProtection="1">
      <alignment vertical="center" wrapText="1"/>
      <protection locked="0"/>
    </xf>
    <xf numFmtId="0" fontId="51" fillId="0" borderId="4" xfId="0" applyFont="1" applyBorder="1" applyAlignment="1" applyProtection="1">
      <alignment vertical="center" wrapText="1"/>
      <protection locked="0"/>
    </xf>
    <xf numFmtId="0" fontId="51" fillId="0" borderId="5" xfId="0" applyFont="1" applyBorder="1" applyAlignment="1" applyProtection="1">
      <alignment vertical="center" wrapText="1"/>
      <protection locked="0"/>
    </xf>
    <xf numFmtId="0" fontId="51" fillId="2" borderId="83" xfId="0" applyFont="1" applyFill="1" applyBorder="1" applyAlignment="1" applyProtection="1">
      <alignment horizontal="left" vertical="center" wrapText="1"/>
      <protection locked="0"/>
    </xf>
    <xf numFmtId="0" fontId="28" fillId="4" borderId="82" xfId="0" applyFont="1" applyFill="1" applyBorder="1" applyAlignment="1" applyProtection="1">
      <alignment horizontal="left" vertical="center" wrapText="1"/>
    </xf>
    <xf numFmtId="0" fontId="28" fillId="2" borderId="10" xfId="0" applyFont="1" applyFill="1" applyBorder="1" applyAlignment="1" applyProtection="1">
      <alignment horizontal="center" vertical="center" wrapText="1"/>
      <protection locked="0"/>
    </xf>
    <xf numFmtId="0" fontId="28" fillId="2" borderId="11" xfId="0" applyFont="1" applyFill="1" applyBorder="1" applyAlignment="1" applyProtection="1">
      <alignment horizontal="center" vertical="center" wrapText="1"/>
      <protection locked="0"/>
    </xf>
    <xf numFmtId="14" fontId="28" fillId="11" borderId="4" xfId="0" applyNumberFormat="1" applyFont="1" applyFill="1" applyBorder="1" applyAlignment="1" applyProtection="1">
      <alignment horizontal="left" vertical="center" wrapText="1"/>
    </xf>
    <xf numFmtId="14" fontId="28" fillId="2" borderId="3" xfId="0" applyNumberFormat="1" applyFont="1" applyFill="1" applyBorder="1" applyAlignment="1" applyProtection="1">
      <alignment horizontal="left" vertical="center" wrapText="1"/>
      <protection locked="0"/>
    </xf>
    <xf numFmtId="14" fontId="28" fillId="2" borderId="5" xfId="0" applyNumberFormat="1" applyFont="1" applyFill="1" applyBorder="1" applyAlignment="1" applyProtection="1">
      <alignment horizontal="left" vertical="center" wrapText="1"/>
      <protection locked="0"/>
    </xf>
    <xf numFmtId="0" fontId="28" fillId="2" borderId="31"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left" vertical="center" wrapText="1"/>
    </xf>
    <xf numFmtId="0" fontId="28" fillId="0" borderId="3" xfId="0" applyFont="1" applyBorder="1" applyAlignment="1" applyProtection="1">
      <alignment vertical="center" wrapText="1"/>
      <protection locked="0"/>
    </xf>
    <xf numFmtId="0" fontId="28" fillId="0" borderId="4" xfId="0" applyFont="1" applyBorder="1" applyAlignment="1" applyProtection="1">
      <alignment vertical="center" wrapText="1"/>
      <protection locked="0"/>
    </xf>
    <xf numFmtId="0" fontId="28" fillId="0" borderId="5" xfId="0" applyFont="1" applyBorder="1" applyAlignment="1" applyProtection="1">
      <alignment vertical="center" wrapText="1"/>
      <protection locked="0"/>
    </xf>
    <xf numFmtId="0" fontId="28"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28" fillId="4" borderId="31" xfId="0" applyFont="1" applyFill="1" applyBorder="1" applyAlignment="1" applyProtection="1">
      <alignment horizontal="left" vertical="center" wrapText="1"/>
    </xf>
    <xf numFmtId="0" fontId="28" fillId="2" borderId="38" xfId="0" applyFont="1" applyFill="1" applyBorder="1" applyAlignment="1" applyProtection="1">
      <alignment horizontal="left" vertical="center" wrapText="1"/>
      <protection locked="0"/>
    </xf>
    <xf numFmtId="0" fontId="28" fillId="2" borderId="0"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protection locked="0"/>
    </xf>
    <xf numFmtId="0" fontId="28" fillId="2" borderId="7" xfId="0" applyFont="1" applyFill="1" applyBorder="1" applyAlignment="1" applyProtection="1">
      <alignment horizontal="left" vertical="center" wrapText="1"/>
      <protection locked="0"/>
    </xf>
    <xf numFmtId="0" fontId="28" fillId="2" borderId="8" xfId="0" applyFont="1" applyFill="1" applyBorder="1" applyAlignment="1" applyProtection="1">
      <alignment horizontal="left" vertical="center" wrapText="1"/>
      <protection locked="0"/>
    </xf>
    <xf numFmtId="0" fontId="28" fillId="2" borderId="33" xfId="0" applyFont="1" applyFill="1" applyBorder="1" applyAlignment="1" applyProtection="1">
      <alignment horizontal="center" vertical="center" wrapText="1"/>
      <protection locked="0"/>
    </xf>
    <xf numFmtId="179" fontId="31" fillId="0" borderId="3" xfId="0" applyNumberFormat="1" applyFont="1" applyFill="1" applyBorder="1" applyAlignment="1" applyProtection="1">
      <alignment horizontal="left" vertical="center" wrapText="1"/>
    </xf>
    <xf numFmtId="179" fontId="31" fillId="0" borderId="4" xfId="0" applyNumberFormat="1" applyFont="1" applyFill="1" applyBorder="1" applyAlignment="1" applyProtection="1">
      <alignment horizontal="left" vertical="center" wrapText="1"/>
    </xf>
    <xf numFmtId="179" fontId="31" fillId="0" borderId="5" xfId="0" applyNumberFormat="1" applyFont="1" applyFill="1" applyBorder="1" applyAlignment="1" applyProtection="1">
      <alignment horizontal="left" vertical="center" wrapText="1"/>
    </xf>
    <xf numFmtId="0" fontId="31" fillId="2" borderId="3" xfId="0" applyFont="1" applyFill="1" applyBorder="1" applyAlignment="1" applyProtection="1">
      <alignment vertical="center" wrapText="1"/>
      <protection locked="0"/>
    </xf>
    <xf numFmtId="0" fontId="31" fillId="2" borderId="4" xfId="0"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0" fontId="49" fillId="2" borderId="4" xfId="0" applyFont="1" applyFill="1" applyBorder="1" applyAlignment="1" applyProtection="1">
      <alignment horizontal="left" vertical="center" wrapText="1"/>
      <protection locked="0"/>
    </xf>
    <xf numFmtId="0" fontId="49" fillId="2" borderId="5" xfId="0" applyFont="1" applyFill="1" applyBorder="1" applyAlignment="1" applyProtection="1">
      <alignment horizontal="left" vertical="center" wrapText="1"/>
      <protection locked="0"/>
    </xf>
    <xf numFmtId="179" fontId="28" fillId="0" borderId="3" xfId="0" applyNumberFormat="1" applyFont="1" applyFill="1" applyBorder="1" applyAlignment="1" applyProtection="1">
      <alignment horizontal="left" vertical="center" wrapText="1"/>
    </xf>
    <xf numFmtId="179" fontId="28" fillId="0" borderId="4" xfId="0" applyNumberFormat="1" applyFont="1" applyFill="1" applyBorder="1" applyAlignment="1" applyProtection="1">
      <alignment horizontal="left" vertical="center" wrapText="1"/>
    </xf>
    <xf numFmtId="179" fontId="28" fillId="0" borderId="5" xfId="0" applyNumberFormat="1" applyFont="1" applyFill="1" applyBorder="1" applyAlignment="1" applyProtection="1">
      <alignment horizontal="left" vertical="center" wrapText="1"/>
    </xf>
    <xf numFmtId="0" fontId="28" fillId="4" borderId="1" xfId="0" applyFont="1" applyFill="1" applyBorder="1" applyAlignment="1" applyProtection="1">
      <alignment vertical="center" wrapText="1"/>
    </xf>
    <xf numFmtId="0" fontId="49" fillId="0" borderId="3" xfId="0" applyFont="1" applyBorder="1" applyAlignment="1" applyProtection="1">
      <alignment vertical="center" wrapText="1"/>
      <protection locked="0"/>
    </xf>
    <xf numFmtId="0" fontId="49" fillId="0" borderId="4" xfId="0" applyFont="1" applyBorder="1" applyAlignment="1" applyProtection="1">
      <alignment vertical="center" wrapText="1"/>
      <protection locked="0"/>
    </xf>
    <xf numFmtId="0" fontId="49" fillId="0" borderId="5" xfId="0" applyFont="1" applyBorder="1" applyAlignment="1" applyProtection="1">
      <alignment vertical="center" wrapText="1"/>
      <protection locked="0"/>
    </xf>
    <xf numFmtId="0" fontId="49" fillId="2" borderId="3" xfId="0" applyFont="1" applyFill="1" applyBorder="1" applyAlignment="1" applyProtection="1">
      <alignment horizontal="left" vertical="center" wrapText="1"/>
      <protection locked="0"/>
    </xf>
    <xf numFmtId="179" fontId="8" fillId="0" borderId="3" xfId="0" applyNumberFormat="1" applyFont="1" applyFill="1" applyBorder="1" applyAlignment="1" applyProtection="1">
      <alignment horizontal="left" vertical="center" wrapText="1"/>
    </xf>
    <xf numFmtId="179" fontId="8" fillId="0" borderId="4" xfId="0" applyNumberFormat="1" applyFont="1" applyFill="1" applyBorder="1" applyAlignment="1" applyProtection="1">
      <alignment horizontal="left" vertical="center" wrapText="1"/>
    </xf>
    <xf numFmtId="179" fontId="8" fillId="0" borderId="5" xfId="0" applyNumberFormat="1" applyFont="1" applyFill="1" applyBorder="1" applyAlignment="1" applyProtection="1">
      <alignment horizontal="left" vertical="center" wrapText="1"/>
    </xf>
    <xf numFmtId="0" fontId="31" fillId="0" borderId="3" xfId="0" applyFont="1" applyBorder="1" applyAlignment="1" applyProtection="1">
      <alignment vertical="center" wrapText="1"/>
      <protection locked="0"/>
    </xf>
    <xf numFmtId="0" fontId="31" fillId="0" borderId="4" xfId="0" applyFont="1" applyBorder="1" applyAlignment="1" applyProtection="1">
      <alignment vertical="center" wrapText="1"/>
      <protection locked="0"/>
    </xf>
    <xf numFmtId="0" fontId="31" fillId="0" borderId="5" xfId="0" applyFont="1" applyBorder="1" applyAlignment="1" applyProtection="1">
      <alignment vertical="center" wrapText="1"/>
      <protection locked="0"/>
    </xf>
    <xf numFmtId="0" fontId="31" fillId="2" borderId="3" xfId="0" applyFont="1" applyFill="1" applyBorder="1" applyAlignment="1" applyProtection="1">
      <alignment horizontal="center" vertical="center" wrapText="1"/>
      <protection locked="0"/>
    </xf>
    <xf numFmtId="0" fontId="31" fillId="2" borderId="4" xfId="0" applyFont="1" applyFill="1" applyBorder="1" applyAlignment="1" applyProtection="1">
      <alignment horizontal="center" vertical="center" wrapText="1"/>
      <protection locked="0"/>
    </xf>
    <xf numFmtId="0" fontId="31" fillId="2" borderId="5" xfId="0" applyFont="1" applyFill="1" applyBorder="1" applyAlignment="1" applyProtection="1">
      <alignment horizontal="center" vertical="center" wrapText="1"/>
      <protection locked="0"/>
    </xf>
    <xf numFmtId="0" fontId="23" fillId="3" borderId="48" xfId="0" applyFont="1" applyFill="1" applyBorder="1" applyAlignment="1" applyProtection="1">
      <alignment horizontal="left" vertical="center"/>
    </xf>
    <xf numFmtId="0" fontId="23" fillId="3" borderId="49" xfId="0" applyFont="1" applyFill="1" applyBorder="1" applyAlignment="1" applyProtection="1">
      <alignment horizontal="left" vertical="center"/>
    </xf>
    <xf numFmtId="0" fontId="23" fillId="3" borderId="53" xfId="0" applyFont="1" applyFill="1" applyBorder="1" applyAlignment="1" applyProtection="1">
      <alignment horizontal="center" vertical="center"/>
    </xf>
    <xf numFmtId="0" fontId="23" fillId="3" borderId="50" xfId="0" applyFont="1" applyFill="1" applyBorder="1" applyAlignment="1" applyProtection="1">
      <alignment horizontal="center" vertical="center"/>
    </xf>
    <xf numFmtId="0" fontId="23" fillId="3" borderId="54" xfId="0" applyFont="1" applyFill="1" applyBorder="1" applyAlignment="1" applyProtection="1">
      <alignment horizontal="center" vertical="center"/>
    </xf>
    <xf numFmtId="0" fontId="23" fillId="3" borderId="52" xfId="0" applyFont="1" applyFill="1" applyBorder="1" applyAlignment="1" applyProtection="1">
      <alignment horizontal="center" vertical="center"/>
    </xf>
    <xf numFmtId="0" fontId="23" fillId="12" borderId="39" xfId="0" applyFont="1" applyFill="1" applyBorder="1" applyAlignment="1" applyProtection="1">
      <alignment horizontal="center" vertical="center"/>
    </xf>
    <xf numFmtId="0" fontId="23" fillId="12" borderId="42" xfId="0" applyFont="1" applyFill="1" applyBorder="1" applyAlignment="1" applyProtection="1">
      <alignment horizontal="center" vertical="center"/>
    </xf>
    <xf numFmtId="0" fontId="23" fillId="12" borderId="44" xfId="0" applyFont="1" applyFill="1" applyBorder="1" applyAlignment="1" applyProtection="1">
      <alignment horizontal="center" vertical="center"/>
    </xf>
    <xf numFmtId="0" fontId="23" fillId="12" borderId="40" xfId="0" applyFont="1" applyFill="1" applyBorder="1" applyAlignment="1" applyProtection="1">
      <alignment horizontal="left" vertical="center" wrapText="1"/>
    </xf>
    <xf numFmtId="0" fontId="23" fillId="12" borderId="14" xfId="0" applyFont="1" applyFill="1" applyBorder="1" applyAlignment="1" applyProtection="1">
      <alignment horizontal="left" vertical="center"/>
    </xf>
    <xf numFmtId="0" fontId="23" fillId="12" borderId="11" xfId="0" applyFont="1" applyFill="1" applyBorder="1" applyAlignment="1" applyProtection="1">
      <alignment horizontal="left" vertical="center"/>
    </xf>
    <xf numFmtId="0" fontId="23" fillId="12" borderId="41" xfId="0" applyFont="1" applyFill="1" applyBorder="1" applyAlignment="1" applyProtection="1">
      <alignment horizontal="left" vertical="center" wrapText="1"/>
    </xf>
    <xf numFmtId="0" fontId="23" fillId="12" borderId="43" xfId="0" applyFont="1" applyFill="1" applyBorder="1" applyAlignment="1" applyProtection="1">
      <alignment horizontal="left" vertical="center"/>
    </xf>
    <xf numFmtId="0" fontId="23" fillId="12" borderId="45" xfId="0" applyFont="1" applyFill="1" applyBorder="1" applyAlignment="1" applyProtection="1">
      <alignment horizontal="left"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xf>
    <xf numFmtId="0" fontId="0" fillId="0" borderId="0" xfId="0" applyAlignment="1" applyProtection="1">
      <alignment horizontal="right" vertical="center"/>
    </xf>
    <xf numFmtId="179" fontId="8" fillId="0" borderId="1" xfId="0" applyNumberFormat="1" applyFont="1" applyBorder="1" applyAlignment="1" applyProtection="1">
      <alignment horizontal="left" vertical="center" wrapText="1"/>
    </xf>
    <xf numFmtId="0" fontId="0" fillId="0" borderId="0" xfId="0" applyAlignment="1" applyProtection="1">
      <alignment horizontal="left" vertical="center" wrapText="1"/>
    </xf>
    <xf numFmtId="0" fontId="23" fillId="0" borderId="0" xfId="0" applyFont="1" applyAlignment="1" applyProtection="1">
      <alignment horizontal="center" vertical="center" wrapText="1"/>
    </xf>
    <xf numFmtId="0" fontId="0" fillId="0" borderId="0" xfId="0" applyFont="1" applyAlignment="1" applyProtection="1">
      <alignment horizontal="left" vertical="center" wrapText="1"/>
    </xf>
    <xf numFmtId="0" fontId="0" fillId="0" borderId="0" xfId="0" applyFont="1" applyAlignment="1" applyProtection="1">
      <alignment horizontal="left" vertical="center"/>
    </xf>
    <xf numFmtId="0" fontId="0" fillId="0" borderId="0" xfId="0" applyAlignment="1" applyProtection="1">
      <alignment horizontal="left" vertical="center"/>
    </xf>
    <xf numFmtId="0" fontId="8" fillId="3" borderId="1" xfId="0" applyFont="1" applyFill="1" applyBorder="1" applyAlignment="1" applyProtection="1">
      <alignment horizontal="center" vertical="center" wrapText="1"/>
    </xf>
    <xf numFmtId="0" fontId="0" fillId="0" borderId="0" xfId="0" applyAlignment="1" applyProtection="1">
      <alignment vertical="center" wrapText="1"/>
    </xf>
    <xf numFmtId="0" fontId="8" fillId="0" borderId="0" xfId="0" applyFont="1" applyAlignment="1" applyProtection="1">
      <alignment horizontal="left" vertical="center" wrapText="1"/>
    </xf>
    <xf numFmtId="0" fontId="50" fillId="0" borderId="0" xfId="0" applyFont="1" applyAlignment="1" applyProtection="1">
      <alignment horizontal="left" vertical="center" wrapText="1"/>
      <protection locked="0"/>
    </xf>
    <xf numFmtId="0" fontId="75" fillId="0" borderId="0" xfId="0" applyFont="1" applyAlignment="1" applyProtection="1">
      <alignment horizontal="left" vertical="center" wrapText="1"/>
      <protection locked="0"/>
    </xf>
    <xf numFmtId="185" fontId="48" fillId="0" borderId="0" xfId="0" applyNumberFormat="1" applyFont="1" applyAlignment="1" applyProtection="1">
      <alignment horizontal="left" vertical="center"/>
      <protection locked="0"/>
    </xf>
    <xf numFmtId="0" fontId="51" fillId="0" borderId="0" xfId="0" applyFont="1" applyAlignment="1" applyProtection="1">
      <alignment horizontal="left" vertical="center" wrapText="1"/>
    </xf>
    <xf numFmtId="0" fontId="71" fillId="0" borderId="0" xfId="0" applyFont="1" applyBorder="1" applyAlignment="1" applyProtection="1">
      <alignment horizontal="left" vertical="center" wrapText="1"/>
    </xf>
    <xf numFmtId="0" fontId="48" fillId="0" borderId="0" xfId="0" applyFont="1" applyAlignment="1" applyProtection="1">
      <alignment horizontal="left" vertical="center" wrapText="1"/>
    </xf>
    <xf numFmtId="0" fontId="54" fillId="0" borderId="0" xfId="0" applyFont="1" applyAlignment="1" applyProtection="1">
      <alignment horizontal="left" vertical="center" wrapText="1"/>
    </xf>
    <xf numFmtId="38" fontId="39" fillId="0" borderId="3" xfId="1" applyFont="1" applyBorder="1" applyAlignment="1" applyProtection="1">
      <alignment horizontal="center" vertical="center" wrapText="1"/>
    </xf>
    <xf numFmtId="38" fontId="39" fillId="0" borderId="5" xfId="1" applyFont="1" applyBorder="1" applyAlignment="1" applyProtection="1">
      <alignment horizontal="center" vertical="center" wrapText="1"/>
    </xf>
    <xf numFmtId="0" fontId="52" fillId="0" borderId="3" xfId="0" applyFont="1" applyBorder="1" applyAlignment="1" applyProtection="1">
      <alignment horizontal="center" vertical="center" wrapText="1"/>
    </xf>
    <xf numFmtId="0" fontId="52" fillId="0" borderId="5" xfId="0" applyFont="1" applyBorder="1" applyAlignment="1" applyProtection="1">
      <alignment horizontal="center" vertical="center" wrapText="1"/>
    </xf>
    <xf numFmtId="0" fontId="54" fillId="0" borderId="0" xfId="0" applyFont="1" applyAlignment="1" applyProtection="1">
      <alignment horizontal="left" vertical="center"/>
    </xf>
    <xf numFmtId="0" fontId="73" fillId="0" borderId="0" xfId="0" applyFont="1" applyAlignment="1">
      <alignment horizontal="left" vertical="center" wrapText="1"/>
    </xf>
    <xf numFmtId="0" fontId="35" fillId="0" borderId="1" xfId="0" applyFont="1" applyBorder="1" applyAlignment="1" applyProtection="1">
      <alignment horizontal="center" vertical="center" wrapText="1"/>
    </xf>
  </cellXfs>
  <cellStyles count="6">
    <cellStyle name="ハイパーリンク" xfId="5" builtinId="8"/>
    <cellStyle name="桁区切り" xfId="1" builtinId="6"/>
    <cellStyle name="桁区切り 2" xfId="2" xr:uid="{00000000-0005-0000-0000-000002000000}"/>
    <cellStyle name="標準" xfId="0" builtinId="0"/>
    <cellStyle name="標準 2" xfId="3" xr:uid="{00000000-0005-0000-0000-000004000000}"/>
    <cellStyle name="標準 3" xfId="4" xr:uid="{00000000-0005-0000-0000-000005000000}"/>
  </cellStyles>
  <dxfs count="7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4578162</xdr:colOff>
      <xdr:row>6</xdr:row>
      <xdr:rowOff>125505</xdr:rowOff>
    </xdr:from>
    <xdr:to>
      <xdr:col>3</xdr:col>
      <xdr:colOff>5292559</xdr:colOff>
      <xdr:row>18</xdr:row>
      <xdr:rowOff>400050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6464112" y="1620930"/>
          <a:ext cx="714397" cy="5418045"/>
        </a:xfrm>
        <a:prstGeom prst="downArrow">
          <a:avLst>
            <a:gd name="adj1" fmla="val 61236"/>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wrap="none" lIns="36000" rIns="36000"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記入順</a:t>
          </a:r>
          <a:endParaRPr kumimoji="1" lang="en-US" altLang="ja-JP" sz="1200">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73939</xdr:colOff>
      <xdr:row>3</xdr:row>
      <xdr:rowOff>103890</xdr:rowOff>
    </xdr:from>
    <xdr:to>
      <xdr:col>6</xdr:col>
      <xdr:colOff>243561</xdr:colOff>
      <xdr:row>3</xdr:row>
      <xdr:rowOff>4150386</xdr:rowOff>
    </xdr:to>
    <xdr:grpSp>
      <xdr:nvGrpSpPr>
        <xdr:cNvPr id="123" name="グループ化 122">
          <a:extLst>
            <a:ext uri="{FF2B5EF4-FFF2-40B4-BE49-F238E27FC236}">
              <a16:creationId xmlns:a16="http://schemas.microsoft.com/office/drawing/2014/main" id="{52EFCDDF-E876-3F45-91E0-16BE26A60EEC}"/>
            </a:ext>
          </a:extLst>
        </xdr:cNvPr>
        <xdr:cNvGrpSpPr/>
      </xdr:nvGrpSpPr>
      <xdr:grpSpPr>
        <a:xfrm>
          <a:off x="2683528" y="847623"/>
          <a:ext cx="13595958" cy="4046496"/>
          <a:chOff x="2683528" y="851972"/>
          <a:chExt cx="13600307" cy="4046496"/>
        </a:xfrm>
      </xdr:grpSpPr>
      <xdr:sp macro="" textlink="">
        <xdr:nvSpPr>
          <xdr:cNvPr id="76" name="正方形/長方形 75">
            <a:extLst>
              <a:ext uri="{FF2B5EF4-FFF2-40B4-BE49-F238E27FC236}">
                <a16:creationId xmlns:a16="http://schemas.microsoft.com/office/drawing/2014/main" id="{0E142DB9-C2BB-AE4C-906D-42FD004A3962}"/>
              </a:ext>
            </a:extLst>
          </xdr:cNvPr>
          <xdr:cNvSpPr/>
        </xdr:nvSpPr>
        <xdr:spPr>
          <a:xfrm>
            <a:off x="4104973" y="2992329"/>
            <a:ext cx="8090288" cy="643700"/>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chemeClr val="tx1"/>
                </a:solidFill>
                <a:latin typeface="+mn-ea"/>
                <a:ea typeface="+mn-ea"/>
              </a:rPr>
              <a:t>プラットフォーム事業者</a:t>
            </a:r>
            <a:endParaRPr kumimoji="1" lang="en-US" altLang="ja-JP" sz="1600" baseline="0">
              <a:solidFill>
                <a:schemeClr val="tx1"/>
              </a:solidFill>
              <a:latin typeface="+mn-ea"/>
              <a:ea typeface="+mn-ea"/>
            </a:endParaRPr>
          </a:p>
          <a:p>
            <a:pPr algn="ctr"/>
            <a:r>
              <a:rPr kumimoji="1" lang="ja-JP" altLang="en-US" sz="1600" baseline="0">
                <a:solidFill>
                  <a:schemeClr val="tx1"/>
                </a:solidFill>
                <a:latin typeface="+mn-ea"/>
                <a:ea typeface="+mn-ea"/>
              </a:rPr>
              <a:t>（▲▲▲株式会社）</a:t>
            </a:r>
            <a:endParaRPr kumimoji="1" lang="en-US" altLang="ja-JP" sz="1600" baseline="0">
              <a:solidFill>
                <a:schemeClr val="tx1"/>
              </a:solidFill>
              <a:latin typeface="+mn-ea"/>
              <a:ea typeface="+mn-ea"/>
            </a:endParaRPr>
          </a:p>
        </xdr:txBody>
      </xdr:sp>
      <xdr:sp macro="" textlink="">
        <xdr:nvSpPr>
          <xdr:cNvPr id="110" name="正方形/長方形 109">
            <a:extLst>
              <a:ext uri="{FF2B5EF4-FFF2-40B4-BE49-F238E27FC236}">
                <a16:creationId xmlns:a16="http://schemas.microsoft.com/office/drawing/2014/main" id="{7AAA4930-3F51-694D-84FD-D384D540A7B1}"/>
              </a:ext>
            </a:extLst>
          </xdr:cNvPr>
          <xdr:cNvSpPr/>
        </xdr:nvSpPr>
        <xdr:spPr>
          <a:xfrm>
            <a:off x="10747326" y="1926921"/>
            <a:ext cx="365342" cy="4349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80" name="図 79" descr="データベースのシルエット05 | 無料のAi・PNG白黒シルエットイラスト">
            <a:extLst>
              <a:ext uri="{FF2B5EF4-FFF2-40B4-BE49-F238E27FC236}">
                <a16:creationId xmlns:a16="http://schemas.microsoft.com/office/drawing/2014/main" id="{955C6705-C45C-6A4D-9EF0-0D9AB6793AC8}"/>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96711" y="2887945"/>
            <a:ext cx="1955800" cy="12827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8" name="正方形/長方形 77">
            <a:extLst>
              <a:ext uri="{FF2B5EF4-FFF2-40B4-BE49-F238E27FC236}">
                <a16:creationId xmlns:a16="http://schemas.microsoft.com/office/drawing/2014/main" id="{892EE838-6524-1A4D-8DA4-E0E23DAA3CA0}"/>
              </a:ext>
            </a:extLst>
          </xdr:cNvPr>
          <xdr:cNvSpPr/>
        </xdr:nvSpPr>
        <xdr:spPr>
          <a:xfrm>
            <a:off x="8581944" y="1899983"/>
            <a:ext cx="2569702" cy="548640"/>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600" baseline="0">
                <a:solidFill>
                  <a:schemeClr val="tx1"/>
                </a:solidFill>
                <a:latin typeface="+mn-ea"/>
                <a:ea typeface="+mn-ea"/>
              </a:rPr>
              <a:t>サービス事業者</a:t>
            </a:r>
            <a:endParaRPr kumimoji="1" lang="en-US" altLang="ja-JP" sz="1600" baseline="0">
              <a:solidFill>
                <a:schemeClr val="tx1"/>
              </a:solidFill>
              <a:latin typeface="+mn-ea"/>
              <a:ea typeface="+mn-ea"/>
            </a:endParaRPr>
          </a:p>
          <a:p>
            <a:pPr algn="ctr"/>
            <a:r>
              <a:rPr kumimoji="1" lang="ja-JP" altLang="en-US" sz="1600" baseline="0">
                <a:solidFill>
                  <a:schemeClr val="tx1"/>
                </a:solidFill>
                <a:latin typeface="+mn-ea"/>
                <a:ea typeface="+mn-ea"/>
              </a:rPr>
              <a:t>（株式会社○○）</a:t>
            </a:r>
            <a:endParaRPr kumimoji="1" lang="en-US" altLang="ja-JP" sz="1600" baseline="0">
              <a:solidFill>
                <a:schemeClr val="tx1"/>
              </a:solidFill>
              <a:latin typeface="+mn-ea"/>
              <a:ea typeface="+mn-ea"/>
            </a:endParaRPr>
          </a:p>
        </xdr:txBody>
      </xdr:sp>
      <xdr:sp macro="" textlink="">
        <xdr:nvSpPr>
          <xdr:cNvPr id="107" name="正方形/長方形 106">
            <a:extLst>
              <a:ext uri="{FF2B5EF4-FFF2-40B4-BE49-F238E27FC236}">
                <a16:creationId xmlns:a16="http://schemas.microsoft.com/office/drawing/2014/main" id="{A143F18A-EB54-3A4C-94AF-8296BF91DBF6}"/>
              </a:ext>
            </a:extLst>
          </xdr:cNvPr>
          <xdr:cNvSpPr/>
        </xdr:nvSpPr>
        <xdr:spPr>
          <a:xfrm>
            <a:off x="6054249" y="1896301"/>
            <a:ext cx="365342" cy="4349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5" name="グループ化 4">
            <a:extLst>
              <a:ext uri="{FF2B5EF4-FFF2-40B4-BE49-F238E27FC236}">
                <a16:creationId xmlns:a16="http://schemas.microsoft.com/office/drawing/2014/main" id="{2B3F7EAD-B708-D94F-A200-01D43D2129FD}"/>
              </a:ext>
            </a:extLst>
          </xdr:cNvPr>
          <xdr:cNvGrpSpPr/>
        </xdr:nvGrpSpPr>
        <xdr:grpSpPr>
          <a:xfrm>
            <a:off x="12786987" y="3667168"/>
            <a:ext cx="2931912" cy="1231300"/>
            <a:chOff x="13609797" y="3580182"/>
            <a:chExt cx="2109101" cy="1231300"/>
          </a:xfrm>
        </xdr:grpSpPr>
        <xdr:cxnSp macro="">
          <xdr:nvCxnSpPr>
            <xdr:cNvPr id="12" name="直線矢印コネクタ 11">
              <a:extLst>
                <a:ext uri="{FF2B5EF4-FFF2-40B4-BE49-F238E27FC236}">
                  <a16:creationId xmlns:a16="http://schemas.microsoft.com/office/drawing/2014/main" id="{ADB6041A-B4FC-934F-8AA4-D346DB4C134B}"/>
                </a:ext>
              </a:extLst>
            </xdr:cNvPr>
            <xdr:cNvCxnSpPr/>
          </xdr:nvCxnSpPr>
          <xdr:spPr>
            <a:xfrm>
              <a:off x="13698697" y="4598421"/>
              <a:ext cx="300167" cy="0"/>
            </a:xfrm>
            <a:prstGeom prst="straightConnector1">
              <a:avLst/>
            </a:prstGeom>
            <a:ln w="28575">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4" name="グループ化 3">
              <a:extLst>
                <a:ext uri="{FF2B5EF4-FFF2-40B4-BE49-F238E27FC236}">
                  <a16:creationId xmlns:a16="http://schemas.microsoft.com/office/drawing/2014/main" id="{44EBC8E3-0CAB-8C40-A642-229F9B6A9E01}"/>
                </a:ext>
              </a:extLst>
            </xdr:cNvPr>
            <xdr:cNvGrpSpPr/>
          </xdr:nvGrpSpPr>
          <xdr:grpSpPr>
            <a:xfrm>
              <a:off x="13609797" y="3580182"/>
              <a:ext cx="2109101" cy="1231300"/>
              <a:chOff x="13609797" y="3580182"/>
              <a:chExt cx="2109101" cy="1231300"/>
            </a:xfrm>
          </xdr:grpSpPr>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13609797" y="3580182"/>
                <a:ext cx="2109101" cy="1189648"/>
                <a:chOff x="6867071" y="2975429"/>
                <a:chExt cx="2059215" cy="607785"/>
              </a:xfrm>
            </xdr:grpSpPr>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6951859" y="2984500"/>
                  <a:ext cx="1974427" cy="490993"/>
                  <a:chOff x="4566074" y="2349500"/>
                  <a:chExt cx="1974427" cy="490993"/>
                </a:xfrm>
              </xdr:grpSpPr>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a:off x="4566074" y="2467429"/>
                    <a:ext cx="293067"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4835073" y="2349500"/>
                    <a:ext cx="1487714"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latin typeface="ＭＳ Ｐゴシック" panose="020B0600070205080204" pitchFamily="50" charset="-128"/>
                        <a:ea typeface="ＭＳ Ｐゴシック" panose="020B0600070205080204" pitchFamily="50" charset="-128"/>
                      </a:rPr>
                      <a:t>生活データの流れ</a:t>
                    </a:r>
                  </a:p>
                </xdr:txBody>
              </xdr:sp>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a:off x="4566074" y="2593047"/>
                    <a:ext cx="293067" cy="0"/>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4835072" y="2475118"/>
                    <a:ext cx="1705429"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latin typeface="ＭＳ Ｐゴシック" panose="020B0600070205080204" pitchFamily="50" charset="-128"/>
                        <a:ea typeface="ＭＳ Ｐゴシック" panose="020B0600070205080204" pitchFamily="50" charset="-128"/>
                      </a:rPr>
                      <a:t>インセンティブ取引の流れ</a:t>
                    </a:r>
                  </a:p>
                </xdr:txBody>
              </xdr:sp>
              <xdr:cxnSp macro="">
                <xdr:nvCxnSpPr>
                  <xdr:cNvPr id="26" name="直線矢印コネクタ 25">
                    <a:extLst>
                      <a:ext uri="{FF2B5EF4-FFF2-40B4-BE49-F238E27FC236}">
                        <a16:creationId xmlns:a16="http://schemas.microsoft.com/office/drawing/2014/main" id="{00000000-0008-0000-0300-00001A000000}"/>
                      </a:ext>
                    </a:extLst>
                  </xdr:cNvPr>
                  <xdr:cNvCxnSpPr/>
                </xdr:nvCxnSpPr>
                <xdr:spPr>
                  <a:xfrm>
                    <a:off x="4566074" y="2731641"/>
                    <a:ext cx="293067" cy="0"/>
                  </a:xfrm>
                  <a:prstGeom prst="straightConnector1">
                    <a:avLst/>
                  </a:prstGeom>
                  <a:ln w="285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4835073" y="2613707"/>
                    <a:ext cx="1487714"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latin typeface="ＭＳ Ｐゴシック" panose="020B0600070205080204" pitchFamily="50" charset="-128"/>
                        <a:ea typeface="ＭＳ Ｐゴシック" panose="020B0600070205080204" pitchFamily="50" charset="-128"/>
                      </a:rPr>
                      <a:t>サービス提供の流れ</a:t>
                    </a:r>
                  </a:p>
                </xdr:txBody>
              </xdr:sp>
            </xdr:grpSp>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6867071" y="2975429"/>
                  <a:ext cx="2013857" cy="607785"/>
                </a:xfrm>
                <a:prstGeom prst="rect">
                  <a:avLst/>
                </a:prstGeom>
                <a:noFill/>
                <a:ln w="9525">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500">
                    <a:latin typeface="ＭＳ Ｐゴシック" panose="020B0600070205080204" pitchFamily="50" charset="-128"/>
                    <a:ea typeface="ＭＳ Ｐゴシック" panose="020B0600070205080204" pitchFamily="50" charset="-128"/>
                  </a:endParaRPr>
                </a:p>
              </xdr:txBody>
            </xdr:sp>
          </xdr:grpSp>
          <xdr:sp macro="" textlink="">
            <xdr:nvSpPr>
              <xdr:cNvPr id="13" name="テキスト ボックス 12">
                <a:extLst>
                  <a:ext uri="{FF2B5EF4-FFF2-40B4-BE49-F238E27FC236}">
                    <a16:creationId xmlns:a16="http://schemas.microsoft.com/office/drawing/2014/main" id="{323677BD-607E-C94F-BE42-DB78EAD6DF74}"/>
                  </a:ext>
                </a:extLst>
              </xdr:cNvPr>
              <xdr:cNvSpPr txBox="1"/>
            </xdr:nvSpPr>
            <xdr:spPr>
              <a:xfrm>
                <a:off x="13974214" y="4367582"/>
                <a:ext cx="1523755" cy="44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solidFill>
                      <a:schemeClr val="tx1"/>
                    </a:solidFill>
                    <a:latin typeface="ＭＳ Ｐゴシック" panose="020B0600070205080204" pitchFamily="50" charset="-128"/>
                    <a:ea typeface="ＭＳ Ｐゴシック" panose="020B0600070205080204" pitchFamily="50" charset="-128"/>
                  </a:rPr>
                  <a:t>企業間決済の流れ</a:t>
                </a:r>
              </a:p>
            </xdr:txBody>
          </xdr:sp>
        </xdr:grpSp>
      </xdr:grpSp>
      <xdr:sp macro="" textlink="">
        <xdr:nvSpPr>
          <xdr:cNvPr id="43" name="正方形/長方形 42">
            <a:extLst>
              <a:ext uri="{FF2B5EF4-FFF2-40B4-BE49-F238E27FC236}">
                <a16:creationId xmlns:a16="http://schemas.microsoft.com/office/drawing/2014/main" id="{4EE26AAF-5DDB-0642-B56B-0711A2559DD0}"/>
              </a:ext>
            </a:extLst>
          </xdr:cNvPr>
          <xdr:cNvSpPr/>
        </xdr:nvSpPr>
        <xdr:spPr>
          <a:xfrm>
            <a:off x="4104973" y="2992329"/>
            <a:ext cx="8090288" cy="643700"/>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chemeClr val="tx1"/>
                </a:solidFill>
                <a:latin typeface="+mn-ea"/>
                <a:ea typeface="+mn-ea"/>
              </a:rPr>
              <a:t>プラットフォーム事業者</a:t>
            </a:r>
            <a:endParaRPr kumimoji="1" lang="en-US" altLang="ja-JP" sz="1600" baseline="0">
              <a:solidFill>
                <a:schemeClr val="tx1"/>
              </a:solidFill>
              <a:latin typeface="+mn-ea"/>
              <a:ea typeface="+mn-ea"/>
            </a:endParaRPr>
          </a:p>
          <a:p>
            <a:pPr algn="ctr"/>
            <a:r>
              <a:rPr kumimoji="1" lang="ja-JP" altLang="en-US" sz="1600" baseline="0">
                <a:solidFill>
                  <a:schemeClr val="tx1"/>
                </a:solidFill>
                <a:latin typeface="+mn-ea"/>
                <a:ea typeface="+mn-ea"/>
              </a:rPr>
              <a:t>（▲▲▲株式会社）</a:t>
            </a:r>
            <a:endParaRPr kumimoji="1" lang="en-US" altLang="ja-JP" sz="1600" baseline="0">
              <a:solidFill>
                <a:schemeClr val="tx1"/>
              </a:solidFill>
              <a:latin typeface="+mn-ea"/>
              <a:ea typeface="+mn-ea"/>
            </a:endParaRPr>
          </a:p>
        </xdr:txBody>
      </xdr:sp>
      <xdr:sp macro="" textlink="">
        <xdr:nvSpPr>
          <xdr:cNvPr id="44" name="正方形/長方形 43">
            <a:extLst>
              <a:ext uri="{FF2B5EF4-FFF2-40B4-BE49-F238E27FC236}">
                <a16:creationId xmlns:a16="http://schemas.microsoft.com/office/drawing/2014/main" id="{6714760D-78D4-394F-91B3-6978EDD6FC8E}"/>
              </a:ext>
            </a:extLst>
          </xdr:cNvPr>
          <xdr:cNvSpPr/>
        </xdr:nvSpPr>
        <xdr:spPr>
          <a:xfrm>
            <a:off x="4365406" y="4202032"/>
            <a:ext cx="2349936" cy="54864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lstStyle/>
          <a:p>
            <a:pPr algn="ctr"/>
            <a:r>
              <a:rPr kumimoji="1" lang="ja-JP" altLang="en-US" sz="1600" baseline="0">
                <a:solidFill>
                  <a:schemeClr val="tx1"/>
                </a:solidFill>
                <a:latin typeface="+mn-ea"/>
                <a:ea typeface="+mn-ea"/>
              </a:rPr>
              <a:t>機器メーカー</a:t>
            </a:r>
            <a:endParaRPr kumimoji="1" lang="en-US" altLang="ja-JP" sz="1600" baseline="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aseline="0">
                <a:solidFill>
                  <a:schemeClr val="tx1"/>
                </a:solidFill>
                <a:latin typeface="+mn-ea"/>
                <a:ea typeface="+mn-ea"/>
              </a:rPr>
              <a:t>（▲▲▲株式会社）</a:t>
            </a:r>
            <a:endParaRPr kumimoji="1" lang="en-US" altLang="ja-JP" sz="1600" baseline="0">
              <a:solidFill>
                <a:schemeClr val="tx1"/>
              </a:solidFill>
              <a:latin typeface="+mn-ea"/>
              <a:ea typeface="+mn-ea"/>
            </a:endParaRPr>
          </a:p>
        </xdr:txBody>
      </xdr:sp>
      <xdr:pic>
        <xdr:nvPicPr>
          <xdr:cNvPr id="48" name="図 47" descr="データベースのシルエット05 | 無料のAi・PNG白黒シルエットイラスト">
            <a:extLst>
              <a:ext uri="{FF2B5EF4-FFF2-40B4-BE49-F238E27FC236}">
                <a16:creationId xmlns:a16="http://schemas.microsoft.com/office/drawing/2014/main" id="{6252C136-806C-284D-B713-7EFDABCBA3E2}"/>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96711" y="2887945"/>
            <a:ext cx="1955800" cy="12827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1" name="正方形/長方形 50">
            <a:extLst>
              <a:ext uri="{FF2B5EF4-FFF2-40B4-BE49-F238E27FC236}">
                <a16:creationId xmlns:a16="http://schemas.microsoft.com/office/drawing/2014/main" id="{E4CA4CA0-8414-2C42-840B-31C5A667E42C}"/>
              </a:ext>
            </a:extLst>
          </xdr:cNvPr>
          <xdr:cNvSpPr/>
        </xdr:nvSpPr>
        <xdr:spPr>
          <a:xfrm>
            <a:off x="6849039" y="4202032"/>
            <a:ext cx="2349936" cy="54864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lstStyle/>
          <a:p>
            <a:pPr algn="ctr"/>
            <a:r>
              <a:rPr kumimoji="1" lang="ja-JP" altLang="en-US" sz="1600" baseline="0">
                <a:solidFill>
                  <a:schemeClr val="tx1"/>
                </a:solidFill>
                <a:latin typeface="+mn-ea"/>
                <a:ea typeface="+mn-ea"/>
              </a:rPr>
              <a:t>機器メーカー</a:t>
            </a:r>
            <a:endParaRPr kumimoji="1" lang="en-US" altLang="ja-JP" sz="1600" baseline="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aseline="0">
                <a:solidFill>
                  <a:schemeClr val="tx1"/>
                </a:solidFill>
                <a:latin typeface="+mn-ea"/>
                <a:ea typeface="+mn-ea"/>
              </a:rPr>
              <a:t>（■■■株式会社）</a:t>
            </a:r>
            <a:endParaRPr kumimoji="1" lang="en-US" altLang="ja-JP" sz="1600" baseline="0">
              <a:solidFill>
                <a:schemeClr val="tx1"/>
              </a:solidFill>
              <a:latin typeface="+mn-ea"/>
              <a:ea typeface="+mn-ea"/>
            </a:endParaRPr>
          </a:p>
        </xdr:txBody>
      </xdr:sp>
      <xdr:sp macro="" textlink="">
        <xdr:nvSpPr>
          <xdr:cNvPr id="52" name="正方形/長方形 51">
            <a:extLst>
              <a:ext uri="{FF2B5EF4-FFF2-40B4-BE49-F238E27FC236}">
                <a16:creationId xmlns:a16="http://schemas.microsoft.com/office/drawing/2014/main" id="{C2B01F7F-C47B-1345-8D13-02905998743E}"/>
              </a:ext>
            </a:extLst>
          </xdr:cNvPr>
          <xdr:cNvSpPr/>
        </xdr:nvSpPr>
        <xdr:spPr>
          <a:xfrm>
            <a:off x="9332672" y="4202032"/>
            <a:ext cx="2349936" cy="54864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lstStyle/>
          <a:p>
            <a:pPr algn="ctr"/>
            <a:r>
              <a:rPr kumimoji="1" lang="ja-JP" altLang="en-US" sz="1600" baseline="0">
                <a:solidFill>
                  <a:schemeClr val="tx1"/>
                </a:solidFill>
                <a:latin typeface="+mn-ea"/>
                <a:ea typeface="+mn-ea"/>
              </a:rPr>
              <a:t>機器メーカー</a:t>
            </a:r>
            <a:endParaRPr kumimoji="1" lang="en-US" altLang="ja-JP" sz="1600" baseline="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aseline="0">
                <a:solidFill>
                  <a:schemeClr val="tx1"/>
                </a:solidFill>
                <a:latin typeface="+mn-ea"/>
                <a:ea typeface="+mn-ea"/>
              </a:rPr>
              <a:t>（株式会社△△）</a:t>
            </a:r>
            <a:endParaRPr kumimoji="1" lang="en-US" altLang="ja-JP" sz="1600" baseline="0">
              <a:solidFill>
                <a:schemeClr val="tx1"/>
              </a:solidFill>
              <a:latin typeface="+mn-ea"/>
              <a:ea typeface="+mn-ea"/>
            </a:endParaRPr>
          </a:p>
        </xdr:txBody>
      </xdr:sp>
      <xdr:cxnSp macro="">
        <xdr:nvCxnSpPr>
          <xdr:cNvPr id="3" name="直線矢印コネクタ 2">
            <a:extLst>
              <a:ext uri="{FF2B5EF4-FFF2-40B4-BE49-F238E27FC236}">
                <a16:creationId xmlns:a16="http://schemas.microsoft.com/office/drawing/2014/main" id="{347FC004-F9B4-554A-9E27-3573C2CE1717}"/>
              </a:ext>
            </a:extLst>
          </xdr:cNvPr>
          <xdr:cNvCxnSpPr/>
        </xdr:nvCxnSpPr>
        <xdr:spPr>
          <a:xfrm flipV="1">
            <a:off x="5540374" y="3636027"/>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53" name="直線矢印コネクタ 52">
            <a:extLst>
              <a:ext uri="{FF2B5EF4-FFF2-40B4-BE49-F238E27FC236}">
                <a16:creationId xmlns:a16="http://schemas.microsoft.com/office/drawing/2014/main" id="{E8409DC4-66C1-4247-A52F-856A024A2459}"/>
              </a:ext>
            </a:extLst>
          </xdr:cNvPr>
          <xdr:cNvCxnSpPr/>
        </xdr:nvCxnSpPr>
        <xdr:spPr>
          <a:xfrm flipV="1">
            <a:off x="5971130" y="3636027"/>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54" name="直線矢印コネクタ 53">
            <a:extLst>
              <a:ext uri="{FF2B5EF4-FFF2-40B4-BE49-F238E27FC236}">
                <a16:creationId xmlns:a16="http://schemas.microsoft.com/office/drawing/2014/main" id="{E92B06AF-DFFF-114D-BA3B-9E98BC251002}"/>
              </a:ext>
            </a:extLst>
          </xdr:cNvPr>
          <xdr:cNvCxnSpPr/>
        </xdr:nvCxnSpPr>
        <xdr:spPr>
          <a:xfrm flipV="1">
            <a:off x="7919623" y="3636027"/>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55" name="直線矢印コネクタ 54">
            <a:extLst>
              <a:ext uri="{FF2B5EF4-FFF2-40B4-BE49-F238E27FC236}">
                <a16:creationId xmlns:a16="http://schemas.microsoft.com/office/drawing/2014/main" id="{3A9BB3BB-0CBB-414A-BCF8-234DD148169D}"/>
              </a:ext>
            </a:extLst>
          </xdr:cNvPr>
          <xdr:cNvCxnSpPr/>
        </xdr:nvCxnSpPr>
        <xdr:spPr>
          <a:xfrm flipV="1">
            <a:off x="8350379" y="3636027"/>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56" name="直線矢印コネクタ 55">
            <a:extLst>
              <a:ext uri="{FF2B5EF4-FFF2-40B4-BE49-F238E27FC236}">
                <a16:creationId xmlns:a16="http://schemas.microsoft.com/office/drawing/2014/main" id="{2F8C1686-2EEB-AC45-8BEA-85814254FC14}"/>
              </a:ext>
            </a:extLst>
          </xdr:cNvPr>
          <xdr:cNvCxnSpPr/>
        </xdr:nvCxnSpPr>
        <xdr:spPr>
          <a:xfrm flipV="1">
            <a:off x="10298872" y="3636027"/>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57" name="直線矢印コネクタ 56">
            <a:extLst>
              <a:ext uri="{FF2B5EF4-FFF2-40B4-BE49-F238E27FC236}">
                <a16:creationId xmlns:a16="http://schemas.microsoft.com/office/drawing/2014/main" id="{0B2B47AA-9CB5-064D-B776-903FC5F4974E}"/>
              </a:ext>
            </a:extLst>
          </xdr:cNvPr>
          <xdr:cNvCxnSpPr/>
        </xdr:nvCxnSpPr>
        <xdr:spPr>
          <a:xfrm flipV="1">
            <a:off x="10729628" y="3636027"/>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60" name="直線矢印コネクタ 59">
            <a:extLst>
              <a:ext uri="{FF2B5EF4-FFF2-40B4-BE49-F238E27FC236}">
                <a16:creationId xmlns:a16="http://schemas.microsoft.com/office/drawing/2014/main" id="{8D014208-110B-F540-B481-ECB37AD4C00D}"/>
              </a:ext>
            </a:extLst>
          </xdr:cNvPr>
          <xdr:cNvCxnSpPr/>
        </xdr:nvCxnSpPr>
        <xdr:spPr>
          <a:xfrm flipV="1">
            <a:off x="10055311" y="2444663"/>
            <a:ext cx="0" cy="566005"/>
          </a:xfrm>
          <a:prstGeom prst="straightConnector1">
            <a:avLst/>
          </a:prstGeom>
          <a:ln w="38100">
            <a:solidFill>
              <a:srgbClr val="7030A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61" name="直線矢印コネクタ 60">
            <a:extLst>
              <a:ext uri="{FF2B5EF4-FFF2-40B4-BE49-F238E27FC236}">
                <a16:creationId xmlns:a16="http://schemas.microsoft.com/office/drawing/2014/main" id="{A023D1A7-821A-2446-9914-A23691275A23}"/>
              </a:ext>
            </a:extLst>
          </xdr:cNvPr>
          <xdr:cNvCxnSpPr/>
        </xdr:nvCxnSpPr>
        <xdr:spPr>
          <a:xfrm>
            <a:off x="9842369" y="2444664"/>
            <a:ext cx="0" cy="566005"/>
          </a:xfrm>
          <a:prstGeom prst="straightConnector1">
            <a:avLst/>
          </a:prstGeom>
          <a:ln w="38100">
            <a:solidFill>
              <a:srgbClr val="7030A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62" name="直線矢印コネクタ 61">
            <a:extLst>
              <a:ext uri="{FF2B5EF4-FFF2-40B4-BE49-F238E27FC236}">
                <a16:creationId xmlns:a16="http://schemas.microsoft.com/office/drawing/2014/main" id="{2B8B97D3-4B18-2742-BE11-54C2F5E0E08E}"/>
              </a:ext>
            </a:extLst>
          </xdr:cNvPr>
          <xdr:cNvCxnSpPr/>
        </xdr:nvCxnSpPr>
        <xdr:spPr>
          <a:xfrm flipV="1">
            <a:off x="5166679" y="1313843"/>
            <a:ext cx="0" cy="566005"/>
          </a:xfrm>
          <a:prstGeom prst="straightConnector1">
            <a:avLst/>
          </a:prstGeom>
          <a:ln w="38100">
            <a:solidFill>
              <a:srgbClr val="00B05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grpSp>
        <xdr:nvGrpSpPr>
          <xdr:cNvPr id="63" name="グループ化 62">
            <a:extLst>
              <a:ext uri="{FF2B5EF4-FFF2-40B4-BE49-F238E27FC236}">
                <a16:creationId xmlns:a16="http://schemas.microsoft.com/office/drawing/2014/main" id="{E8FD7A9B-0480-7D44-96E6-BA2994305F23}"/>
              </a:ext>
            </a:extLst>
          </xdr:cNvPr>
          <xdr:cNvGrpSpPr/>
        </xdr:nvGrpSpPr>
        <xdr:grpSpPr>
          <a:xfrm>
            <a:off x="12786987" y="3667168"/>
            <a:ext cx="2931912" cy="1231300"/>
            <a:chOff x="13609797" y="3580182"/>
            <a:chExt cx="2109101" cy="1231300"/>
          </a:xfrm>
        </xdr:grpSpPr>
        <xdr:cxnSp macro="">
          <xdr:nvCxnSpPr>
            <xdr:cNvPr id="64" name="直線矢印コネクタ 63">
              <a:extLst>
                <a:ext uri="{FF2B5EF4-FFF2-40B4-BE49-F238E27FC236}">
                  <a16:creationId xmlns:a16="http://schemas.microsoft.com/office/drawing/2014/main" id="{6BFEBB5F-258D-384B-B1F2-C02FAD61DEB2}"/>
                </a:ext>
              </a:extLst>
            </xdr:cNvPr>
            <xdr:cNvCxnSpPr/>
          </xdr:nvCxnSpPr>
          <xdr:spPr>
            <a:xfrm>
              <a:off x="13698697" y="4598421"/>
              <a:ext cx="300167" cy="0"/>
            </a:xfrm>
            <a:prstGeom prst="straightConnector1">
              <a:avLst/>
            </a:prstGeom>
            <a:ln w="28575">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65" name="グループ化 64">
              <a:extLst>
                <a:ext uri="{FF2B5EF4-FFF2-40B4-BE49-F238E27FC236}">
                  <a16:creationId xmlns:a16="http://schemas.microsoft.com/office/drawing/2014/main" id="{6A1B2D3F-29E2-4048-B6EB-4933ACE5509B}"/>
                </a:ext>
              </a:extLst>
            </xdr:cNvPr>
            <xdr:cNvGrpSpPr/>
          </xdr:nvGrpSpPr>
          <xdr:grpSpPr>
            <a:xfrm>
              <a:off x="13609797" y="3580182"/>
              <a:ext cx="2109101" cy="1231300"/>
              <a:chOff x="13609797" y="3580182"/>
              <a:chExt cx="2109101" cy="1231300"/>
            </a:xfrm>
          </xdr:grpSpPr>
          <xdr:grpSp>
            <xdr:nvGrpSpPr>
              <xdr:cNvPr id="66" name="グループ化 65">
                <a:extLst>
                  <a:ext uri="{FF2B5EF4-FFF2-40B4-BE49-F238E27FC236}">
                    <a16:creationId xmlns:a16="http://schemas.microsoft.com/office/drawing/2014/main" id="{CD69A2C0-589E-554B-9A58-9D1224BB769A}"/>
                  </a:ext>
                </a:extLst>
              </xdr:cNvPr>
              <xdr:cNvGrpSpPr/>
            </xdr:nvGrpSpPr>
            <xdr:grpSpPr>
              <a:xfrm>
                <a:off x="13609797" y="3580182"/>
                <a:ext cx="2109101" cy="1189648"/>
                <a:chOff x="6867071" y="2975429"/>
                <a:chExt cx="2059215" cy="607785"/>
              </a:xfrm>
            </xdr:grpSpPr>
            <xdr:grpSp>
              <xdr:nvGrpSpPr>
                <xdr:cNvPr id="68" name="グループ化 67">
                  <a:extLst>
                    <a:ext uri="{FF2B5EF4-FFF2-40B4-BE49-F238E27FC236}">
                      <a16:creationId xmlns:a16="http://schemas.microsoft.com/office/drawing/2014/main" id="{38044981-ED0F-B049-A8FC-B7CE0B2E8891}"/>
                    </a:ext>
                  </a:extLst>
                </xdr:cNvPr>
                <xdr:cNvGrpSpPr/>
              </xdr:nvGrpSpPr>
              <xdr:grpSpPr>
                <a:xfrm>
                  <a:off x="6951859" y="2984500"/>
                  <a:ext cx="1974427" cy="490993"/>
                  <a:chOff x="4566074" y="2349500"/>
                  <a:chExt cx="1974427" cy="490993"/>
                </a:xfrm>
              </xdr:grpSpPr>
              <xdr:cxnSp macro="">
                <xdr:nvCxnSpPr>
                  <xdr:cNvPr id="70" name="直線矢印コネクタ 69">
                    <a:extLst>
                      <a:ext uri="{FF2B5EF4-FFF2-40B4-BE49-F238E27FC236}">
                        <a16:creationId xmlns:a16="http://schemas.microsoft.com/office/drawing/2014/main" id="{7935E197-CA89-5C42-BD2F-4FDD8A46ACDE}"/>
                      </a:ext>
                    </a:extLst>
                  </xdr:cNvPr>
                  <xdr:cNvCxnSpPr/>
                </xdr:nvCxnSpPr>
                <xdr:spPr>
                  <a:xfrm>
                    <a:off x="4566074" y="2467429"/>
                    <a:ext cx="293067"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1" name="テキスト ボックス 70">
                    <a:extLst>
                      <a:ext uri="{FF2B5EF4-FFF2-40B4-BE49-F238E27FC236}">
                        <a16:creationId xmlns:a16="http://schemas.microsoft.com/office/drawing/2014/main" id="{DB591B4E-1CA8-2D48-BD7C-B6CE22DFEC1D}"/>
                      </a:ext>
                    </a:extLst>
                  </xdr:cNvPr>
                  <xdr:cNvSpPr txBox="1"/>
                </xdr:nvSpPr>
                <xdr:spPr>
                  <a:xfrm>
                    <a:off x="4835073" y="2349500"/>
                    <a:ext cx="1487714"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latin typeface="ＭＳ Ｐゴシック" panose="020B0600070205080204" pitchFamily="50" charset="-128"/>
                        <a:ea typeface="ＭＳ Ｐゴシック" panose="020B0600070205080204" pitchFamily="50" charset="-128"/>
                      </a:rPr>
                      <a:t>生活データの流れ</a:t>
                    </a:r>
                  </a:p>
                </xdr:txBody>
              </xdr:sp>
              <xdr:cxnSp macro="">
                <xdr:nvCxnSpPr>
                  <xdr:cNvPr id="72" name="直線矢印コネクタ 71">
                    <a:extLst>
                      <a:ext uri="{FF2B5EF4-FFF2-40B4-BE49-F238E27FC236}">
                        <a16:creationId xmlns:a16="http://schemas.microsoft.com/office/drawing/2014/main" id="{3978AF52-BF64-4246-BCAE-63F08E6835CF}"/>
                      </a:ext>
                    </a:extLst>
                  </xdr:cNvPr>
                  <xdr:cNvCxnSpPr/>
                </xdr:nvCxnSpPr>
                <xdr:spPr>
                  <a:xfrm>
                    <a:off x="4566074" y="2593047"/>
                    <a:ext cx="293067" cy="0"/>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3" name="テキスト ボックス 72">
                    <a:extLst>
                      <a:ext uri="{FF2B5EF4-FFF2-40B4-BE49-F238E27FC236}">
                        <a16:creationId xmlns:a16="http://schemas.microsoft.com/office/drawing/2014/main" id="{42BFB758-F20A-B74E-B16F-A2B05462962D}"/>
                      </a:ext>
                    </a:extLst>
                  </xdr:cNvPr>
                  <xdr:cNvSpPr txBox="1"/>
                </xdr:nvSpPr>
                <xdr:spPr>
                  <a:xfrm>
                    <a:off x="4835072" y="2475118"/>
                    <a:ext cx="1705429"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latin typeface="ＭＳ Ｐゴシック" panose="020B0600070205080204" pitchFamily="50" charset="-128"/>
                        <a:ea typeface="ＭＳ Ｐゴシック" panose="020B0600070205080204" pitchFamily="50" charset="-128"/>
                      </a:rPr>
                      <a:t>インセンティブ取引の流れ</a:t>
                    </a:r>
                  </a:p>
                </xdr:txBody>
              </xdr:sp>
              <xdr:cxnSp macro="">
                <xdr:nvCxnSpPr>
                  <xdr:cNvPr id="74" name="直線矢印コネクタ 73">
                    <a:extLst>
                      <a:ext uri="{FF2B5EF4-FFF2-40B4-BE49-F238E27FC236}">
                        <a16:creationId xmlns:a16="http://schemas.microsoft.com/office/drawing/2014/main" id="{A0742A32-7846-3D43-8137-6DC00888FF07}"/>
                      </a:ext>
                    </a:extLst>
                  </xdr:cNvPr>
                  <xdr:cNvCxnSpPr/>
                </xdr:nvCxnSpPr>
                <xdr:spPr>
                  <a:xfrm>
                    <a:off x="4566074" y="2731641"/>
                    <a:ext cx="293067" cy="0"/>
                  </a:xfrm>
                  <a:prstGeom prst="straightConnector1">
                    <a:avLst/>
                  </a:prstGeom>
                  <a:ln w="285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5" name="テキスト ボックス 74">
                    <a:extLst>
                      <a:ext uri="{FF2B5EF4-FFF2-40B4-BE49-F238E27FC236}">
                        <a16:creationId xmlns:a16="http://schemas.microsoft.com/office/drawing/2014/main" id="{D3FDA7BF-BD1C-2644-8A0C-70678C289488}"/>
                      </a:ext>
                    </a:extLst>
                  </xdr:cNvPr>
                  <xdr:cNvSpPr txBox="1"/>
                </xdr:nvSpPr>
                <xdr:spPr>
                  <a:xfrm>
                    <a:off x="4835073" y="2613707"/>
                    <a:ext cx="1487714"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latin typeface="ＭＳ Ｐゴシック" panose="020B0600070205080204" pitchFamily="50" charset="-128"/>
                        <a:ea typeface="ＭＳ Ｐゴシック" panose="020B0600070205080204" pitchFamily="50" charset="-128"/>
                      </a:rPr>
                      <a:t>サービス提供の流れ</a:t>
                    </a:r>
                  </a:p>
                </xdr:txBody>
              </xdr:sp>
            </xdr:grpSp>
            <xdr:sp macro="" textlink="">
              <xdr:nvSpPr>
                <xdr:cNvPr id="69" name="正方形/長方形 68">
                  <a:extLst>
                    <a:ext uri="{FF2B5EF4-FFF2-40B4-BE49-F238E27FC236}">
                      <a16:creationId xmlns:a16="http://schemas.microsoft.com/office/drawing/2014/main" id="{92EDF6CD-E2A4-7143-943E-BE287C3A9E37}"/>
                    </a:ext>
                  </a:extLst>
                </xdr:cNvPr>
                <xdr:cNvSpPr/>
              </xdr:nvSpPr>
              <xdr:spPr>
                <a:xfrm>
                  <a:off x="6867071" y="2975429"/>
                  <a:ext cx="2013857" cy="607785"/>
                </a:xfrm>
                <a:prstGeom prst="rect">
                  <a:avLst/>
                </a:prstGeom>
                <a:noFill/>
                <a:ln w="9525">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500">
                    <a:latin typeface="ＭＳ Ｐゴシック" panose="020B0600070205080204" pitchFamily="50" charset="-128"/>
                    <a:ea typeface="ＭＳ Ｐゴシック" panose="020B0600070205080204" pitchFamily="50" charset="-128"/>
                  </a:endParaRPr>
                </a:p>
              </xdr:txBody>
            </xdr:sp>
          </xdr:grpSp>
          <xdr:sp macro="" textlink="">
            <xdr:nvSpPr>
              <xdr:cNvPr id="67" name="テキスト ボックス 66">
                <a:extLst>
                  <a:ext uri="{FF2B5EF4-FFF2-40B4-BE49-F238E27FC236}">
                    <a16:creationId xmlns:a16="http://schemas.microsoft.com/office/drawing/2014/main" id="{E0646603-77CD-1846-80A7-0C4ABF9C72F9}"/>
                  </a:ext>
                </a:extLst>
              </xdr:cNvPr>
              <xdr:cNvSpPr txBox="1"/>
            </xdr:nvSpPr>
            <xdr:spPr>
              <a:xfrm>
                <a:off x="13974214" y="4367582"/>
                <a:ext cx="1523755" cy="44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solidFill>
                      <a:schemeClr val="tx1"/>
                    </a:solidFill>
                    <a:latin typeface="ＭＳ Ｐゴシック" panose="020B0600070205080204" pitchFamily="50" charset="-128"/>
                    <a:ea typeface="ＭＳ Ｐゴシック" panose="020B0600070205080204" pitchFamily="50" charset="-128"/>
                  </a:rPr>
                  <a:t>企業間決済の流れ</a:t>
                </a:r>
              </a:p>
            </xdr:txBody>
          </xdr:sp>
        </xdr:grpSp>
      </xdr:grpSp>
      <xdr:sp macro="" textlink="">
        <xdr:nvSpPr>
          <xdr:cNvPr id="77" name="正方形/長方形 76">
            <a:extLst>
              <a:ext uri="{FF2B5EF4-FFF2-40B4-BE49-F238E27FC236}">
                <a16:creationId xmlns:a16="http://schemas.microsoft.com/office/drawing/2014/main" id="{BC136FA7-D920-0B43-AF5C-90330058F071}"/>
              </a:ext>
            </a:extLst>
          </xdr:cNvPr>
          <xdr:cNvSpPr/>
        </xdr:nvSpPr>
        <xdr:spPr>
          <a:xfrm>
            <a:off x="4365406" y="4202032"/>
            <a:ext cx="2349936" cy="54864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lstStyle/>
          <a:p>
            <a:pPr algn="ctr"/>
            <a:r>
              <a:rPr kumimoji="1" lang="ja-JP" altLang="en-US" sz="1600" baseline="0">
                <a:solidFill>
                  <a:schemeClr val="tx1"/>
                </a:solidFill>
                <a:latin typeface="+mn-ea"/>
                <a:ea typeface="+mn-ea"/>
              </a:rPr>
              <a:t>機器メーカー</a:t>
            </a:r>
            <a:endParaRPr kumimoji="1" lang="en-US" altLang="ja-JP" sz="1600" baseline="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aseline="0">
                <a:solidFill>
                  <a:schemeClr val="tx1"/>
                </a:solidFill>
                <a:latin typeface="+mn-ea"/>
                <a:ea typeface="+mn-ea"/>
              </a:rPr>
              <a:t>（▲▲▲株式会社）</a:t>
            </a:r>
            <a:endParaRPr kumimoji="1" lang="en-US" altLang="ja-JP" sz="1600" baseline="0">
              <a:solidFill>
                <a:schemeClr val="tx1"/>
              </a:solidFill>
              <a:latin typeface="+mn-ea"/>
              <a:ea typeface="+mn-ea"/>
            </a:endParaRPr>
          </a:p>
        </xdr:txBody>
      </xdr:sp>
      <xdr:sp macro="" textlink="">
        <xdr:nvSpPr>
          <xdr:cNvPr id="79" name="テキスト ボックス 78">
            <a:extLst>
              <a:ext uri="{FF2B5EF4-FFF2-40B4-BE49-F238E27FC236}">
                <a16:creationId xmlns:a16="http://schemas.microsoft.com/office/drawing/2014/main" id="{678B9DEA-2BE7-8E48-8578-7B75A84D3442}"/>
              </a:ext>
            </a:extLst>
          </xdr:cNvPr>
          <xdr:cNvSpPr txBox="1"/>
        </xdr:nvSpPr>
        <xdr:spPr>
          <a:xfrm>
            <a:off x="2683528" y="3904731"/>
            <a:ext cx="1256735" cy="7742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a:latin typeface="+mn-ea"/>
                <a:ea typeface="+mn-ea"/>
              </a:rPr>
              <a:t>データ分析</a:t>
            </a:r>
            <a:endParaRPr kumimoji="1" lang="en-US" altLang="ja-JP" sz="1600">
              <a:latin typeface="+mn-ea"/>
              <a:ea typeface="+mn-ea"/>
            </a:endParaRPr>
          </a:p>
          <a:p>
            <a:r>
              <a:rPr kumimoji="1" lang="ja-JP" altLang="en-US" sz="1600">
                <a:latin typeface="+mn-ea"/>
                <a:ea typeface="+mn-ea"/>
              </a:rPr>
              <a:t>・加工等</a:t>
            </a:r>
            <a:endParaRPr kumimoji="1" lang="en-US" altLang="ja-JP" sz="1600">
              <a:latin typeface="+mn-ea"/>
              <a:ea typeface="+mn-ea"/>
            </a:endParaRPr>
          </a:p>
        </xdr:txBody>
      </xdr:sp>
      <xdr:sp macro="" textlink="">
        <xdr:nvSpPr>
          <xdr:cNvPr id="81" name="環状矢印 80">
            <a:extLst>
              <a:ext uri="{FF2B5EF4-FFF2-40B4-BE49-F238E27FC236}">
                <a16:creationId xmlns:a16="http://schemas.microsoft.com/office/drawing/2014/main" id="{4A2A2AB9-022D-8A4C-BF00-EF2B64A707E6}"/>
              </a:ext>
            </a:extLst>
          </xdr:cNvPr>
          <xdr:cNvSpPr/>
        </xdr:nvSpPr>
        <xdr:spPr>
          <a:xfrm>
            <a:off x="3012621" y="2758552"/>
            <a:ext cx="835870" cy="985416"/>
          </a:xfrm>
          <a:prstGeom prst="circularArrow">
            <a:avLst>
              <a:gd name="adj1" fmla="val 12500"/>
              <a:gd name="adj2" fmla="val 3242595"/>
              <a:gd name="adj3" fmla="val 20457681"/>
              <a:gd name="adj4" fmla="val 4028860"/>
              <a:gd name="adj5" fmla="val 17702"/>
            </a:avLst>
          </a:prstGeom>
          <a:solidFill>
            <a:schemeClr val="bg1"/>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600">
              <a:solidFill>
                <a:schemeClr val="tx1"/>
              </a:solidFill>
              <a:latin typeface="+mn-ea"/>
              <a:ea typeface="+mn-ea"/>
            </a:endParaRPr>
          </a:p>
        </xdr:txBody>
      </xdr:sp>
      <xdr:sp macro="" textlink="">
        <xdr:nvSpPr>
          <xdr:cNvPr id="82" name="正方形/長方形 81">
            <a:extLst>
              <a:ext uri="{FF2B5EF4-FFF2-40B4-BE49-F238E27FC236}">
                <a16:creationId xmlns:a16="http://schemas.microsoft.com/office/drawing/2014/main" id="{439677EC-A739-244A-8C16-2C5E5B2FEBEF}"/>
              </a:ext>
            </a:extLst>
          </xdr:cNvPr>
          <xdr:cNvSpPr/>
        </xdr:nvSpPr>
        <xdr:spPr>
          <a:xfrm>
            <a:off x="4104973" y="887262"/>
            <a:ext cx="6246397" cy="487124"/>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chemeClr val="tx1"/>
                </a:solidFill>
                <a:latin typeface="+mn-ea"/>
                <a:ea typeface="+mn-ea"/>
              </a:rPr>
              <a:t>一般消費者</a:t>
            </a:r>
            <a:endParaRPr kumimoji="1" lang="en-US" altLang="ja-JP" sz="1600" baseline="0">
              <a:solidFill>
                <a:schemeClr val="tx1"/>
              </a:solidFill>
              <a:latin typeface="+mn-ea"/>
              <a:ea typeface="+mn-ea"/>
            </a:endParaRPr>
          </a:p>
        </xdr:txBody>
      </xdr:sp>
      <xdr:sp macro="" textlink="">
        <xdr:nvSpPr>
          <xdr:cNvPr id="83" name="正方形/長方形 82">
            <a:extLst>
              <a:ext uri="{FF2B5EF4-FFF2-40B4-BE49-F238E27FC236}">
                <a16:creationId xmlns:a16="http://schemas.microsoft.com/office/drawing/2014/main" id="{8EF43288-3BEC-5B45-A07B-32E0790E1F3F}"/>
              </a:ext>
            </a:extLst>
          </xdr:cNvPr>
          <xdr:cNvSpPr/>
        </xdr:nvSpPr>
        <xdr:spPr>
          <a:xfrm>
            <a:off x="3897904" y="1899983"/>
            <a:ext cx="2569702" cy="548640"/>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600" baseline="0">
                <a:solidFill>
                  <a:schemeClr val="tx1"/>
                </a:solidFill>
                <a:latin typeface="+mn-ea"/>
                <a:ea typeface="+mn-ea"/>
              </a:rPr>
              <a:t>サービス事業者</a:t>
            </a:r>
            <a:endParaRPr kumimoji="1" lang="en-US" altLang="ja-JP" sz="1600" baseline="0">
              <a:solidFill>
                <a:schemeClr val="tx1"/>
              </a:solidFill>
              <a:latin typeface="+mn-ea"/>
              <a:ea typeface="+mn-ea"/>
            </a:endParaRPr>
          </a:p>
          <a:p>
            <a:pPr algn="ctr"/>
            <a:r>
              <a:rPr kumimoji="1" lang="ja-JP" altLang="en-US" sz="1600" baseline="0">
                <a:solidFill>
                  <a:schemeClr val="tx1"/>
                </a:solidFill>
                <a:latin typeface="+mn-ea"/>
                <a:ea typeface="+mn-ea"/>
              </a:rPr>
              <a:t>（●●●株式会社）</a:t>
            </a:r>
            <a:endParaRPr kumimoji="1" lang="en-US" altLang="ja-JP" sz="1600" baseline="0">
              <a:solidFill>
                <a:schemeClr val="tx1"/>
              </a:solidFill>
              <a:latin typeface="+mn-ea"/>
              <a:ea typeface="+mn-ea"/>
            </a:endParaRPr>
          </a:p>
        </xdr:txBody>
      </xdr:sp>
      <xdr:sp macro="" textlink="">
        <xdr:nvSpPr>
          <xdr:cNvPr id="84" name="正方形/長方形 83">
            <a:extLst>
              <a:ext uri="{FF2B5EF4-FFF2-40B4-BE49-F238E27FC236}">
                <a16:creationId xmlns:a16="http://schemas.microsoft.com/office/drawing/2014/main" id="{3EC5C0B5-5A35-E24A-9135-B5EF6D7029A9}"/>
              </a:ext>
            </a:extLst>
          </xdr:cNvPr>
          <xdr:cNvSpPr/>
        </xdr:nvSpPr>
        <xdr:spPr>
          <a:xfrm>
            <a:off x="6849039" y="4202032"/>
            <a:ext cx="2349936" cy="54864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lstStyle/>
          <a:p>
            <a:pPr algn="ctr"/>
            <a:r>
              <a:rPr kumimoji="1" lang="ja-JP" altLang="en-US" sz="1600" baseline="0">
                <a:solidFill>
                  <a:schemeClr val="tx1"/>
                </a:solidFill>
                <a:latin typeface="+mn-ea"/>
                <a:ea typeface="+mn-ea"/>
              </a:rPr>
              <a:t>機器メーカー</a:t>
            </a:r>
            <a:endParaRPr kumimoji="1" lang="en-US" altLang="ja-JP" sz="1600" baseline="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aseline="0">
                <a:solidFill>
                  <a:schemeClr val="tx1"/>
                </a:solidFill>
                <a:latin typeface="+mn-ea"/>
                <a:ea typeface="+mn-ea"/>
              </a:rPr>
              <a:t>（■■■株式会社）</a:t>
            </a:r>
            <a:endParaRPr kumimoji="1" lang="en-US" altLang="ja-JP" sz="1600" baseline="0">
              <a:solidFill>
                <a:schemeClr val="tx1"/>
              </a:solidFill>
              <a:latin typeface="+mn-ea"/>
              <a:ea typeface="+mn-ea"/>
            </a:endParaRPr>
          </a:p>
        </xdr:txBody>
      </xdr:sp>
      <xdr:sp macro="" textlink="">
        <xdr:nvSpPr>
          <xdr:cNvPr id="85" name="正方形/長方形 84">
            <a:extLst>
              <a:ext uri="{FF2B5EF4-FFF2-40B4-BE49-F238E27FC236}">
                <a16:creationId xmlns:a16="http://schemas.microsoft.com/office/drawing/2014/main" id="{440F594F-5314-1749-941F-A6B6D673FAE8}"/>
              </a:ext>
            </a:extLst>
          </xdr:cNvPr>
          <xdr:cNvSpPr/>
        </xdr:nvSpPr>
        <xdr:spPr>
          <a:xfrm>
            <a:off x="9332672" y="4202032"/>
            <a:ext cx="2349936" cy="54864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0" bIns="0" rtlCol="0" anchor="ctr"/>
          <a:lstStyle/>
          <a:p>
            <a:pPr algn="ctr"/>
            <a:r>
              <a:rPr kumimoji="1" lang="ja-JP" altLang="en-US" sz="1600" baseline="0">
                <a:solidFill>
                  <a:schemeClr val="tx1"/>
                </a:solidFill>
                <a:latin typeface="+mn-ea"/>
                <a:ea typeface="+mn-ea"/>
              </a:rPr>
              <a:t>機器メーカー</a:t>
            </a:r>
            <a:endParaRPr kumimoji="1" lang="en-US" altLang="ja-JP" sz="1600" baseline="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aseline="0">
                <a:solidFill>
                  <a:schemeClr val="tx1"/>
                </a:solidFill>
                <a:latin typeface="+mn-ea"/>
                <a:ea typeface="+mn-ea"/>
              </a:rPr>
              <a:t>（株式会社△△）</a:t>
            </a:r>
            <a:endParaRPr kumimoji="1" lang="en-US" altLang="ja-JP" sz="1600" baseline="0">
              <a:solidFill>
                <a:schemeClr val="tx1"/>
              </a:solidFill>
              <a:latin typeface="+mn-ea"/>
              <a:ea typeface="+mn-ea"/>
            </a:endParaRPr>
          </a:p>
        </xdr:txBody>
      </xdr:sp>
      <xdr:cxnSp macro="">
        <xdr:nvCxnSpPr>
          <xdr:cNvPr id="86" name="直線矢印コネクタ 85">
            <a:extLst>
              <a:ext uri="{FF2B5EF4-FFF2-40B4-BE49-F238E27FC236}">
                <a16:creationId xmlns:a16="http://schemas.microsoft.com/office/drawing/2014/main" id="{97632A24-3F62-A148-BDE7-A7353348C639}"/>
              </a:ext>
            </a:extLst>
          </xdr:cNvPr>
          <xdr:cNvCxnSpPr/>
        </xdr:nvCxnSpPr>
        <xdr:spPr>
          <a:xfrm flipV="1">
            <a:off x="5540374" y="3636027"/>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87" name="直線矢印コネクタ 86">
            <a:extLst>
              <a:ext uri="{FF2B5EF4-FFF2-40B4-BE49-F238E27FC236}">
                <a16:creationId xmlns:a16="http://schemas.microsoft.com/office/drawing/2014/main" id="{39DAB60C-9D6F-D041-9998-2BD04A59306E}"/>
              </a:ext>
            </a:extLst>
          </xdr:cNvPr>
          <xdr:cNvCxnSpPr/>
        </xdr:nvCxnSpPr>
        <xdr:spPr>
          <a:xfrm flipV="1">
            <a:off x="5971130" y="3636027"/>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88" name="直線矢印コネクタ 87">
            <a:extLst>
              <a:ext uri="{FF2B5EF4-FFF2-40B4-BE49-F238E27FC236}">
                <a16:creationId xmlns:a16="http://schemas.microsoft.com/office/drawing/2014/main" id="{76A2FC51-D32E-5241-B54A-A4766E8B48AE}"/>
              </a:ext>
            </a:extLst>
          </xdr:cNvPr>
          <xdr:cNvCxnSpPr/>
        </xdr:nvCxnSpPr>
        <xdr:spPr>
          <a:xfrm flipV="1">
            <a:off x="7919623" y="3636027"/>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89" name="直線矢印コネクタ 88">
            <a:extLst>
              <a:ext uri="{FF2B5EF4-FFF2-40B4-BE49-F238E27FC236}">
                <a16:creationId xmlns:a16="http://schemas.microsoft.com/office/drawing/2014/main" id="{5DDD1C59-1B93-FD4C-BC32-C8DD1C3E43E8}"/>
              </a:ext>
            </a:extLst>
          </xdr:cNvPr>
          <xdr:cNvCxnSpPr/>
        </xdr:nvCxnSpPr>
        <xdr:spPr>
          <a:xfrm flipV="1">
            <a:off x="8350379" y="3636027"/>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90" name="直線矢印コネクタ 89">
            <a:extLst>
              <a:ext uri="{FF2B5EF4-FFF2-40B4-BE49-F238E27FC236}">
                <a16:creationId xmlns:a16="http://schemas.microsoft.com/office/drawing/2014/main" id="{E7373311-EF88-5D4D-BFC4-DEF958C644DC}"/>
              </a:ext>
            </a:extLst>
          </xdr:cNvPr>
          <xdr:cNvCxnSpPr/>
        </xdr:nvCxnSpPr>
        <xdr:spPr>
          <a:xfrm flipV="1">
            <a:off x="10298872" y="3636027"/>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91" name="直線矢印コネクタ 90">
            <a:extLst>
              <a:ext uri="{FF2B5EF4-FFF2-40B4-BE49-F238E27FC236}">
                <a16:creationId xmlns:a16="http://schemas.microsoft.com/office/drawing/2014/main" id="{04B9D0DB-9D3D-1948-8B36-8035CEA5ACF1}"/>
              </a:ext>
            </a:extLst>
          </xdr:cNvPr>
          <xdr:cNvCxnSpPr/>
        </xdr:nvCxnSpPr>
        <xdr:spPr>
          <a:xfrm flipV="1">
            <a:off x="10729628" y="3636027"/>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94" name="直線矢印コネクタ 93">
            <a:extLst>
              <a:ext uri="{FF2B5EF4-FFF2-40B4-BE49-F238E27FC236}">
                <a16:creationId xmlns:a16="http://schemas.microsoft.com/office/drawing/2014/main" id="{4FBD0AFC-0D85-8A47-BC01-D167E0DAB6D0}"/>
              </a:ext>
            </a:extLst>
          </xdr:cNvPr>
          <xdr:cNvCxnSpPr/>
        </xdr:nvCxnSpPr>
        <xdr:spPr>
          <a:xfrm flipV="1">
            <a:off x="10594625" y="2427265"/>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95" name="直線矢印コネクタ 94">
            <a:extLst>
              <a:ext uri="{FF2B5EF4-FFF2-40B4-BE49-F238E27FC236}">
                <a16:creationId xmlns:a16="http://schemas.microsoft.com/office/drawing/2014/main" id="{2E1D4D48-ABE3-5F4A-93B3-5442E2746703}"/>
              </a:ext>
            </a:extLst>
          </xdr:cNvPr>
          <xdr:cNvCxnSpPr/>
        </xdr:nvCxnSpPr>
        <xdr:spPr>
          <a:xfrm>
            <a:off x="10903602" y="2427265"/>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97" name="直線矢印コネクタ 96">
            <a:extLst>
              <a:ext uri="{FF2B5EF4-FFF2-40B4-BE49-F238E27FC236}">
                <a16:creationId xmlns:a16="http://schemas.microsoft.com/office/drawing/2014/main" id="{D8C1196B-A427-B041-8933-43FDE2C051ED}"/>
              </a:ext>
            </a:extLst>
          </xdr:cNvPr>
          <xdr:cNvCxnSpPr/>
        </xdr:nvCxnSpPr>
        <xdr:spPr>
          <a:xfrm flipV="1">
            <a:off x="9877165" y="1361859"/>
            <a:ext cx="0" cy="566005"/>
          </a:xfrm>
          <a:prstGeom prst="straightConnector1">
            <a:avLst/>
          </a:prstGeom>
          <a:ln w="38100">
            <a:solidFill>
              <a:srgbClr val="00B05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sp macro="" textlink="">
        <xdr:nvSpPr>
          <xdr:cNvPr id="98" name="正方形/長方形 97">
            <a:extLst>
              <a:ext uri="{FF2B5EF4-FFF2-40B4-BE49-F238E27FC236}">
                <a16:creationId xmlns:a16="http://schemas.microsoft.com/office/drawing/2014/main" id="{E1BA6A80-6245-8642-B797-2F6EF83BF172}"/>
              </a:ext>
            </a:extLst>
          </xdr:cNvPr>
          <xdr:cNvSpPr/>
        </xdr:nvSpPr>
        <xdr:spPr>
          <a:xfrm>
            <a:off x="11343930" y="851972"/>
            <a:ext cx="2569702" cy="548640"/>
          </a:xfrm>
          <a:prstGeom prst="rect">
            <a:avLst/>
          </a:prstGeom>
          <a:ln>
            <a:solidFill>
              <a:schemeClr val="accent5">
                <a:lumMod val="40000"/>
                <a:lumOff val="6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en-US" sz="1600" baseline="0">
                <a:solidFill>
                  <a:schemeClr val="tx1"/>
                </a:solidFill>
                <a:latin typeface="+mn-ea"/>
                <a:ea typeface="+mn-ea"/>
              </a:rPr>
              <a:t>ポイント提供事業者</a:t>
            </a:r>
            <a:endParaRPr kumimoji="1" lang="en-US" altLang="ja-JP" sz="1600" baseline="0">
              <a:solidFill>
                <a:schemeClr val="tx1"/>
              </a:solidFill>
              <a:latin typeface="+mn-ea"/>
              <a:ea typeface="+mn-ea"/>
            </a:endParaRPr>
          </a:p>
          <a:p>
            <a:pPr algn="ctr"/>
            <a:r>
              <a:rPr kumimoji="1" lang="ja-JP" altLang="en-US" sz="1600" baseline="0">
                <a:solidFill>
                  <a:schemeClr val="tx1"/>
                </a:solidFill>
                <a:latin typeface="+mn-ea"/>
                <a:ea typeface="+mn-ea"/>
              </a:rPr>
              <a:t>（</a:t>
            </a:r>
            <a:r>
              <a:rPr kumimoji="1" lang="en-US" altLang="ja-JP" sz="1600" baseline="0">
                <a:solidFill>
                  <a:schemeClr val="tx1"/>
                </a:solidFill>
                <a:latin typeface="+mn-ea"/>
                <a:ea typeface="+mn-ea"/>
              </a:rPr>
              <a:t>A</a:t>
            </a:r>
            <a:r>
              <a:rPr kumimoji="1" lang="ja-JP" altLang="en-US" sz="1600" baseline="0">
                <a:solidFill>
                  <a:schemeClr val="tx1"/>
                </a:solidFill>
                <a:latin typeface="+mn-ea"/>
                <a:ea typeface="+mn-ea"/>
              </a:rPr>
              <a:t>社）</a:t>
            </a:r>
            <a:endParaRPr kumimoji="1" lang="en-US" altLang="ja-JP" sz="1600" baseline="0">
              <a:solidFill>
                <a:schemeClr val="tx1"/>
              </a:solidFill>
              <a:latin typeface="+mn-ea"/>
              <a:ea typeface="+mn-ea"/>
            </a:endParaRPr>
          </a:p>
        </xdr:txBody>
      </xdr:sp>
      <xdr:cxnSp macro="">
        <xdr:nvCxnSpPr>
          <xdr:cNvPr id="99" name="直線矢印コネクタ 98">
            <a:extLst>
              <a:ext uri="{FF2B5EF4-FFF2-40B4-BE49-F238E27FC236}">
                <a16:creationId xmlns:a16="http://schemas.microsoft.com/office/drawing/2014/main" id="{FBC193D8-ACBF-8F4A-9EA4-9B3CCC5D74BB}"/>
              </a:ext>
            </a:extLst>
          </xdr:cNvPr>
          <xdr:cNvCxnSpPr>
            <a:stCxn id="98" idx="1"/>
            <a:endCxn id="82" idx="3"/>
          </xdr:cNvCxnSpPr>
        </xdr:nvCxnSpPr>
        <xdr:spPr>
          <a:xfrm flipH="1">
            <a:off x="10351370" y="1126292"/>
            <a:ext cx="992560" cy="4532"/>
          </a:xfrm>
          <a:prstGeom prst="straightConnector1">
            <a:avLst/>
          </a:prstGeom>
          <a:ln w="38100">
            <a:solidFill>
              <a:schemeClr val="accent6"/>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103" name="直線矢印コネクタ 102">
            <a:extLst>
              <a:ext uri="{FF2B5EF4-FFF2-40B4-BE49-F238E27FC236}">
                <a16:creationId xmlns:a16="http://schemas.microsoft.com/office/drawing/2014/main" id="{9F0F6649-8071-114A-88DD-0A963C0FD836}"/>
              </a:ext>
            </a:extLst>
          </xdr:cNvPr>
          <xdr:cNvCxnSpPr>
            <a:stCxn id="98" idx="2"/>
            <a:endCxn id="107" idx="0"/>
          </xdr:cNvCxnSpPr>
        </xdr:nvCxnSpPr>
        <xdr:spPr>
          <a:xfrm rot="5400000">
            <a:off x="9185007" y="-1547474"/>
            <a:ext cx="495689" cy="6391861"/>
          </a:xfrm>
          <a:prstGeom prst="bentConnector3">
            <a:avLst>
              <a:gd name="adj1" fmla="val 50000"/>
            </a:avLst>
          </a:prstGeom>
          <a:ln w="38100">
            <a:solidFill>
              <a:srgbClr val="7030A0"/>
            </a:solidFill>
            <a:headEnd type="triangle" w="lg" len="sm"/>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111" name="直線矢印コネクタ 102">
            <a:extLst>
              <a:ext uri="{FF2B5EF4-FFF2-40B4-BE49-F238E27FC236}">
                <a16:creationId xmlns:a16="http://schemas.microsoft.com/office/drawing/2014/main" id="{5D5D6E0A-68B4-1B42-9C9E-276F97D8A49D}"/>
              </a:ext>
            </a:extLst>
          </xdr:cNvPr>
          <xdr:cNvCxnSpPr>
            <a:stCxn id="98" idx="2"/>
            <a:endCxn id="110" idx="3"/>
          </xdr:cNvCxnSpPr>
        </xdr:nvCxnSpPr>
        <xdr:spPr>
          <a:xfrm rot="5400000">
            <a:off x="11498838" y="1014443"/>
            <a:ext cx="743775" cy="1516113"/>
          </a:xfrm>
          <a:prstGeom prst="bentConnector2">
            <a:avLst/>
          </a:prstGeom>
          <a:ln w="38100">
            <a:solidFill>
              <a:srgbClr val="7030A0"/>
            </a:solidFill>
            <a:headEnd type="triangle" w="lg" len="sm"/>
            <a:tailEnd type="triangle" w="lg" len="med"/>
          </a:ln>
        </xdr:spPr>
        <xdr:style>
          <a:lnRef idx="2">
            <a:schemeClr val="accent5"/>
          </a:lnRef>
          <a:fillRef idx="0">
            <a:schemeClr val="accent5"/>
          </a:fillRef>
          <a:effectRef idx="1">
            <a:schemeClr val="accent5"/>
          </a:effectRef>
          <a:fontRef idx="minor">
            <a:schemeClr val="tx1"/>
          </a:fontRef>
        </xdr:style>
      </xdr:cxnSp>
      <xdr:sp macro="" textlink="">
        <xdr:nvSpPr>
          <xdr:cNvPr id="114" name="テキスト ボックス 113">
            <a:extLst>
              <a:ext uri="{FF2B5EF4-FFF2-40B4-BE49-F238E27FC236}">
                <a16:creationId xmlns:a16="http://schemas.microsoft.com/office/drawing/2014/main" id="{2D038AD1-9E3C-DD4A-B60E-971616ADBEB2}"/>
              </a:ext>
            </a:extLst>
          </xdr:cNvPr>
          <xdr:cNvSpPr txBox="1"/>
        </xdr:nvSpPr>
        <xdr:spPr>
          <a:xfrm>
            <a:off x="12665380" y="1604116"/>
            <a:ext cx="3618455" cy="7742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600">
                <a:solidFill>
                  <a:srgbClr val="7030A0"/>
                </a:solidFill>
                <a:latin typeface="+mn-ea"/>
                <a:ea typeface="+mn-ea"/>
              </a:rPr>
              <a:t>to</a:t>
            </a:r>
            <a:r>
              <a:rPr kumimoji="1" lang="ja-JP" altLang="en-US" sz="1600">
                <a:solidFill>
                  <a:srgbClr val="7030A0"/>
                </a:solidFill>
                <a:latin typeface="+mn-ea"/>
                <a:ea typeface="+mn-ea"/>
              </a:rPr>
              <a:t>サービス事業者：ポイント発行依頼</a:t>
            </a:r>
            <a:endParaRPr kumimoji="1" lang="en-US" altLang="ja-JP" sz="1600">
              <a:solidFill>
                <a:srgbClr val="7030A0"/>
              </a:solidFill>
              <a:latin typeface="+mn-ea"/>
              <a:ea typeface="+mn-ea"/>
            </a:endParaRPr>
          </a:p>
          <a:p>
            <a:r>
              <a:rPr kumimoji="1" lang="en-US" altLang="ja-JP" sz="1600">
                <a:solidFill>
                  <a:srgbClr val="7030A0"/>
                </a:solidFill>
                <a:latin typeface="+mn-ea"/>
                <a:ea typeface="+mn-ea"/>
              </a:rPr>
              <a:t>to</a:t>
            </a:r>
            <a:r>
              <a:rPr kumimoji="1" lang="ja-JP" altLang="en-US" sz="1600">
                <a:solidFill>
                  <a:srgbClr val="7030A0"/>
                </a:solidFill>
                <a:latin typeface="+mn-ea"/>
                <a:ea typeface="+mn-ea"/>
              </a:rPr>
              <a:t>ポイント提供事業者：発行代請求</a:t>
            </a:r>
            <a:endParaRPr kumimoji="1" lang="en-US" altLang="ja-JP" sz="1600">
              <a:solidFill>
                <a:srgbClr val="7030A0"/>
              </a:solidFill>
              <a:latin typeface="+mn-ea"/>
              <a:ea typeface="+mn-ea"/>
            </a:endParaRPr>
          </a:p>
        </xdr:txBody>
      </xdr:sp>
      <xdr:cxnSp macro="">
        <xdr:nvCxnSpPr>
          <xdr:cNvPr id="118" name="直線矢印コネクタ 117">
            <a:extLst>
              <a:ext uri="{FF2B5EF4-FFF2-40B4-BE49-F238E27FC236}">
                <a16:creationId xmlns:a16="http://schemas.microsoft.com/office/drawing/2014/main" id="{DC484257-F7A1-584B-ABEC-56DD3CD7846F}"/>
              </a:ext>
            </a:extLst>
          </xdr:cNvPr>
          <xdr:cNvCxnSpPr/>
        </xdr:nvCxnSpPr>
        <xdr:spPr>
          <a:xfrm flipV="1">
            <a:off x="5632233" y="2440487"/>
            <a:ext cx="0" cy="566005"/>
          </a:xfrm>
          <a:prstGeom prst="straightConnector1">
            <a:avLst/>
          </a:prstGeom>
          <a:ln w="38100">
            <a:solidFill>
              <a:srgbClr val="7030A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119" name="直線矢印コネクタ 118">
            <a:extLst>
              <a:ext uri="{FF2B5EF4-FFF2-40B4-BE49-F238E27FC236}">
                <a16:creationId xmlns:a16="http://schemas.microsoft.com/office/drawing/2014/main" id="{3EBEB880-F523-C24B-BA7F-918099183DB1}"/>
              </a:ext>
            </a:extLst>
          </xdr:cNvPr>
          <xdr:cNvCxnSpPr/>
        </xdr:nvCxnSpPr>
        <xdr:spPr>
          <a:xfrm>
            <a:off x="5419291" y="2440488"/>
            <a:ext cx="0" cy="566005"/>
          </a:xfrm>
          <a:prstGeom prst="straightConnector1">
            <a:avLst/>
          </a:prstGeom>
          <a:ln w="38100">
            <a:solidFill>
              <a:srgbClr val="7030A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120" name="直線矢印コネクタ 119">
            <a:extLst>
              <a:ext uri="{FF2B5EF4-FFF2-40B4-BE49-F238E27FC236}">
                <a16:creationId xmlns:a16="http://schemas.microsoft.com/office/drawing/2014/main" id="{30415DEC-777D-1E43-9EA3-DAC733077806}"/>
              </a:ext>
            </a:extLst>
          </xdr:cNvPr>
          <xdr:cNvCxnSpPr/>
        </xdr:nvCxnSpPr>
        <xdr:spPr>
          <a:xfrm flipV="1">
            <a:off x="4414422" y="2457884"/>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cxnSp macro="">
        <xdr:nvCxnSpPr>
          <xdr:cNvPr id="121" name="直線矢印コネクタ 120">
            <a:extLst>
              <a:ext uri="{FF2B5EF4-FFF2-40B4-BE49-F238E27FC236}">
                <a16:creationId xmlns:a16="http://schemas.microsoft.com/office/drawing/2014/main" id="{EF53196E-7520-6746-AFC3-6FA9D608331B}"/>
              </a:ext>
            </a:extLst>
          </xdr:cNvPr>
          <xdr:cNvCxnSpPr/>
        </xdr:nvCxnSpPr>
        <xdr:spPr>
          <a:xfrm>
            <a:off x="4810384" y="2457884"/>
            <a:ext cx="0" cy="566005"/>
          </a:xfrm>
          <a:prstGeom prst="straightConnector1">
            <a:avLst/>
          </a:prstGeom>
          <a:ln w="38100">
            <a:solidFill>
              <a:srgbClr val="FF0000"/>
            </a:solidFill>
            <a:headEnd type="none" w="med" len="med"/>
            <a:tailEnd type="triangle" w="lg" len="med"/>
          </a:ln>
        </xdr:spPr>
        <xdr:style>
          <a:lnRef idx="2">
            <a:schemeClr val="accent5"/>
          </a:lnRef>
          <a:fillRef idx="0">
            <a:schemeClr val="accent5"/>
          </a:fillRef>
          <a:effectRef idx="1">
            <a:schemeClr val="accent5"/>
          </a:effectRef>
          <a:fontRef idx="minor">
            <a:schemeClr val="tx1"/>
          </a:fontRef>
        </xdr:style>
      </xdr:cxnSp>
      <xdr:sp macro="" textlink="">
        <xdr:nvSpPr>
          <xdr:cNvPr id="122" name="テキスト ボックス 121">
            <a:extLst>
              <a:ext uri="{FF2B5EF4-FFF2-40B4-BE49-F238E27FC236}">
                <a16:creationId xmlns:a16="http://schemas.microsoft.com/office/drawing/2014/main" id="{F847246B-2DD6-1C48-BC97-F3DAB4893121}"/>
              </a:ext>
            </a:extLst>
          </xdr:cNvPr>
          <xdr:cNvSpPr txBox="1"/>
        </xdr:nvSpPr>
        <xdr:spPr>
          <a:xfrm>
            <a:off x="5771890" y="2418219"/>
            <a:ext cx="4022768" cy="651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600">
                <a:solidFill>
                  <a:srgbClr val="7030A0"/>
                </a:solidFill>
                <a:latin typeface="+mn-ea"/>
                <a:ea typeface="+mn-ea"/>
              </a:rPr>
              <a:t>to</a:t>
            </a:r>
            <a:r>
              <a:rPr kumimoji="1" lang="ja-JP" altLang="en-US" sz="1600">
                <a:solidFill>
                  <a:srgbClr val="7030A0"/>
                </a:solidFill>
                <a:latin typeface="+mn-ea"/>
                <a:ea typeface="+mn-ea"/>
              </a:rPr>
              <a:t>サービス事業者：インセンティブ費用請求</a:t>
            </a:r>
            <a:endParaRPr kumimoji="1" lang="en-US" altLang="ja-JP" sz="1600">
              <a:solidFill>
                <a:srgbClr val="7030A0"/>
              </a:solidFill>
              <a:latin typeface="+mn-ea"/>
              <a:ea typeface="+mn-ea"/>
            </a:endParaRPr>
          </a:p>
          <a:p>
            <a:r>
              <a:rPr kumimoji="1" lang="en-US" altLang="ja-JP" sz="1600">
                <a:solidFill>
                  <a:srgbClr val="7030A0"/>
                </a:solidFill>
                <a:latin typeface="+mn-ea"/>
                <a:ea typeface="+mn-ea"/>
              </a:rPr>
              <a:t>toPF</a:t>
            </a:r>
            <a:r>
              <a:rPr kumimoji="1" lang="ja-JP" altLang="en-US" sz="1600">
                <a:solidFill>
                  <a:srgbClr val="7030A0"/>
                </a:solidFill>
                <a:latin typeface="+mn-ea"/>
                <a:ea typeface="+mn-ea"/>
              </a:rPr>
              <a:t>事業者（幹事社）：支払</a:t>
            </a:r>
            <a:endParaRPr kumimoji="1" lang="en-US" altLang="ja-JP" sz="1600">
              <a:solidFill>
                <a:srgbClr val="7030A0"/>
              </a:solidFill>
              <a:latin typeface="+mn-ea"/>
              <a:ea typeface="+mn-ea"/>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80115</xdr:colOff>
      <xdr:row>30</xdr:row>
      <xdr:rowOff>141510</xdr:rowOff>
    </xdr:from>
    <xdr:to>
      <xdr:col>6</xdr:col>
      <xdr:colOff>20089</xdr:colOff>
      <xdr:row>30</xdr:row>
      <xdr:rowOff>2620818</xdr:rowOff>
    </xdr:to>
    <xdr:grpSp>
      <xdr:nvGrpSpPr>
        <xdr:cNvPr id="66" name="グループ化 65">
          <a:extLst>
            <a:ext uri="{FF2B5EF4-FFF2-40B4-BE49-F238E27FC236}">
              <a16:creationId xmlns:a16="http://schemas.microsoft.com/office/drawing/2014/main" id="{9E0A6335-E760-4647-9C24-311DBFB7106E}"/>
            </a:ext>
          </a:extLst>
        </xdr:cNvPr>
        <xdr:cNvGrpSpPr/>
      </xdr:nvGrpSpPr>
      <xdr:grpSpPr>
        <a:xfrm>
          <a:off x="2404215" y="8704485"/>
          <a:ext cx="5978824" cy="2479308"/>
          <a:chOff x="2429615" y="8879110"/>
          <a:chExt cx="5985174" cy="2479308"/>
        </a:xfrm>
      </xdr:grpSpPr>
      <xdr:pic>
        <xdr:nvPicPr>
          <xdr:cNvPr id="4" name="図 3" descr="エアコン｜シルエット イラストの無料ダウンロードサイト「シルエットAC」">
            <a:extLst>
              <a:ext uri="{FF2B5EF4-FFF2-40B4-BE49-F238E27FC236}">
                <a16:creationId xmlns:a16="http://schemas.microsoft.com/office/drawing/2014/main" id="{B468F444-4BDA-1B41-8DC3-63063AA41EBF}"/>
              </a:ext>
            </a:extLst>
          </xdr:cNvPr>
          <xdr:cNvPicPr>
            <a:picLocks noChangeAspect="1" noChangeArrowheads="1"/>
          </xdr:cNvPicPr>
        </xdr:nvPicPr>
        <xdr:blipFill rotWithShape="1">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a:ext>
            </a:extLst>
          </a:blip>
          <a:srcRect/>
          <a:stretch/>
        </xdr:blipFill>
        <xdr:spPr bwMode="auto">
          <a:xfrm>
            <a:off x="3517901" y="10033000"/>
            <a:ext cx="939799" cy="7062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正方形/長方形 5">
            <a:extLst>
              <a:ext uri="{FF2B5EF4-FFF2-40B4-BE49-F238E27FC236}">
                <a16:creationId xmlns:a16="http://schemas.microsoft.com/office/drawing/2014/main" id="{7CFA2D9E-F934-CA44-811B-EBD5F004BFBC}"/>
              </a:ext>
            </a:extLst>
          </xdr:cNvPr>
          <xdr:cNvSpPr/>
        </xdr:nvSpPr>
        <xdr:spPr>
          <a:xfrm>
            <a:off x="5986124" y="8981442"/>
            <a:ext cx="1920240" cy="323598"/>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chemeClr val="tx1"/>
                </a:solidFill>
                <a:latin typeface="+mn-ea"/>
                <a:ea typeface="+mn-ea"/>
              </a:rPr>
              <a:t>③</a:t>
            </a:r>
            <a:r>
              <a:rPr kumimoji="1" lang="ja-JP" altLang="en-US" sz="1200" baseline="0">
                <a:solidFill>
                  <a:schemeClr val="tx1"/>
                </a:solidFill>
                <a:latin typeface="+mn-ea"/>
                <a:ea typeface="+mn-ea"/>
              </a:rPr>
              <a:t>プラットフォーム事業者</a:t>
            </a:r>
            <a:endParaRPr kumimoji="1" lang="en-US" altLang="ja-JP" sz="1200" baseline="0">
              <a:solidFill>
                <a:schemeClr val="tx1"/>
              </a:solidFill>
              <a:latin typeface="+mn-ea"/>
              <a:ea typeface="+mn-ea"/>
            </a:endParaRPr>
          </a:p>
        </xdr:txBody>
      </xdr:sp>
      <xdr:sp macro="" textlink="">
        <xdr:nvSpPr>
          <xdr:cNvPr id="8" name="正方形/長方形 7">
            <a:extLst>
              <a:ext uri="{FF2B5EF4-FFF2-40B4-BE49-F238E27FC236}">
                <a16:creationId xmlns:a16="http://schemas.microsoft.com/office/drawing/2014/main" id="{805FF6DC-631B-304E-BD03-4F2ED9BE9AF2}"/>
              </a:ext>
            </a:extLst>
          </xdr:cNvPr>
          <xdr:cNvSpPr/>
        </xdr:nvSpPr>
        <xdr:spPr>
          <a:xfrm>
            <a:off x="2984136" y="9743210"/>
            <a:ext cx="1257663" cy="323598"/>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chemeClr val="tx1"/>
                </a:solidFill>
                <a:latin typeface="+mn-ea"/>
                <a:ea typeface="+mn-ea"/>
              </a:rPr>
              <a:t>①</a:t>
            </a:r>
            <a:r>
              <a:rPr kumimoji="1" lang="ja-JP" altLang="en-US" sz="1200" baseline="0">
                <a:solidFill>
                  <a:schemeClr val="tx1"/>
                </a:solidFill>
                <a:latin typeface="+mn-ea"/>
                <a:ea typeface="+mn-ea"/>
              </a:rPr>
              <a:t>登録機器</a:t>
            </a:r>
            <a:endParaRPr kumimoji="1" lang="en-US" altLang="ja-JP" sz="1200" baseline="0">
              <a:solidFill>
                <a:schemeClr val="tx1"/>
              </a:solidFill>
              <a:latin typeface="+mn-ea"/>
              <a:ea typeface="+mn-ea"/>
            </a:endParaRPr>
          </a:p>
        </xdr:txBody>
      </xdr:sp>
      <xdr:sp macro="" textlink="">
        <xdr:nvSpPr>
          <xdr:cNvPr id="9" name="正方形/長方形 8">
            <a:extLst>
              <a:ext uri="{FF2B5EF4-FFF2-40B4-BE49-F238E27FC236}">
                <a16:creationId xmlns:a16="http://schemas.microsoft.com/office/drawing/2014/main" id="{B5E1A132-C74B-844D-AC92-82469BA27061}"/>
              </a:ext>
            </a:extLst>
          </xdr:cNvPr>
          <xdr:cNvSpPr/>
        </xdr:nvSpPr>
        <xdr:spPr>
          <a:xfrm>
            <a:off x="5986124" y="9743210"/>
            <a:ext cx="1920240" cy="320040"/>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baseline="0">
                <a:solidFill>
                  <a:schemeClr val="tx1"/>
                </a:solidFill>
                <a:latin typeface="+mn-ea"/>
                <a:ea typeface="+mn-ea"/>
              </a:rPr>
              <a:t>④</a:t>
            </a:r>
            <a:r>
              <a:rPr kumimoji="1" lang="ja-JP" altLang="en-US" sz="1200" baseline="0">
                <a:solidFill>
                  <a:schemeClr val="tx1"/>
                </a:solidFill>
                <a:latin typeface="+mn-ea"/>
                <a:ea typeface="+mn-ea"/>
              </a:rPr>
              <a:t>サービス事業者</a:t>
            </a:r>
            <a:endParaRPr kumimoji="1" lang="en-US" altLang="ja-JP" sz="1200" baseline="0">
              <a:solidFill>
                <a:schemeClr val="tx1"/>
              </a:solidFill>
              <a:latin typeface="+mn-ea"/>
              <a:ea typeface="+mn-ea"/>
            </a:endParaRPr>
          </a:p>
        </xdr:txBody>
      </xdr:sp>
      <xdr:cxnSp macro="">
        <xdr:nvCxnSpPr>
          <xdr:cNvPr id="11" name="直線矢印コネクタ 10">
            <a:extLst>
              <a:ext uri="{FF2B5EF4-FFF2-40B4-BE49-F238E27FC236}">
                <a16:creationId xmlns:a16="http://schemas.microsoft.com/office/drawing/2014/main" id="{6FBC423E-E98E-2243-94EA-8D6271E1ED39}"/>
              </a:ext>
            </a:extLst>
          </xdr:cNvPr>
          <xdr:cNvCxnSpPr/>
        </xdr:nvCxnSpPr>
        <xdr:spPr>
          <a:xfrm>
            <a:off x="7416144" y="10063250"/>
            <a:ext cx="656" cy="1049250"/>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cxnSp macro="">
        <xdr:nvCxnSpPr>
          <xdr:cNvPr id="13" name="直線矢印コネクタ 12">
            <a:extLst>
              <a:ext uri="{FF2B5EF4-FFF2-40B4-BE49-F238E27FC236}">
                <a16:creationId xmlns:a16="http://schemas.microsoft.com/office/drawing/2014/main" id="{DF6A9F6F-5584-6542-BD24-6D9352077337}"/>
              </a:ext>
            </a:extLst>
          </xdr:cNvPr>
          <xdr:cNvCxnSpPr>
            <a:stCxn id="6" idx="1"/>
            <a:endCxn id="8" idx="0"/>
          </xdr:cNvCxnSpPr>
        </xdr:nvCxnSpPr>
        <xdr:spPr>
          <a:xfrm flipH="1">
            <a:off x="3612968" y="9143241"/>
            <a:ext cx="2373156" cy="599969"/>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a:extLst>
              <a:ext uri="{FF2B5EF4-FFF2-40B4-BE49-F238E27FC236}">
                <a16:creationId xmlns:a16="http://schemas.microsoft.com/office/drawing/2014/main" id="{F0237678-1FE2-C24C-A655-0C134452ABD4}"/>
              </a:ext>
            </a:extLst>
          </xdr:cNvPr>
          <xdr:cNvSpPr txBox="1"/>
        </xdr:nvSpPr>
        <xdr:spPr>
          <a:xfrm>
            <a:off x="3590564" y="9196610"/>
            <a:ext cx="1126654" cy="275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生活データ送信</a:t>
            </a:r>
          </a:p>
        </xdr:txBody>
      </xdr:sp>
      <xdr:cxnSp macro="">
        <xdr:nvCxnSpPr>
          <xdr:cNvPr id="17" name="直線矢印コネクタ 16">
            <a:extLst>
              <a:ext uri="{FF2B5EF4-FFF2-40B4-BE49-F238E27FC236}">
                <a16:creationId xmlns:a16="http://schemas.microsoft.com/office/drawing/2014/main" id="{A5F005FD-ACA1-A944-8A70-2E4AAFD4C594}"/>
              </a:ext>
            </a:extLst>
          </xdr:cNvPr>
          <xdr:cNvCxnSpPr>
            <a:stCxn id="9" idx="0"/>
            <a:endCxn id="6" idx="2"/>
          </xdr:cNvCxnSpPr>
        </xdr:nvCxnSpPr>
        <xdr:spPr>
          <a:xfrm flipV="1">
            <a:off x="6946244" y="9305040"/>
            <a:ext cx="0" cy="438170"/>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20" name="テキスト ボックス 19">
            <a:extLst>
              <a:ext uri="{FF2B5EF4-FFF2-40B4-BE49-F238E27FC236}">
                <a16:creationId xmlns:a16="http://schemas.microsoft.com/office/drawing/2014/main" id="{6042B84E-8363-2B41-9F9C-FD871FD04676}"/>
              </a:ext>
            </a:extLst>
          </xdr:cNvPr>
          <xdr:cNvSpPr txBox="1"/>
        </xdr:nvSpPr>
        <xdr:spPr>
          <a:xfrm>
            <a:off x="5981700" y="9395136"/>
            <a:ext cx="957785" cy="459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データ提供</a:t>
            </a:r>
          </a:p>
        </xdr:txBody>
      </xdr:sp>
      <xdr:sp macro="" textlink="">
        <xdr:nvSpPr>
          <xdr:cNvPr id="22" name="テキスト ボックス 21">
            <a:extLst>
              <a:ext uri="{FF2B5EF4-FFF2-40B4-BE49-F238E27FC236}">
                <a16:creationId xmlns:a16="http://schemas.microsoft.com/office/drawing/2014/main" id="{033205E8-487A-8A43-9D73-6C38A4F3C586}"/>
              </a:ext>
            </a:extLst>
          </xdr:cNvPr>
          <xdr:cNvSpPr txBox="1"/>
        </xdr:nvSpPr>
        <xdr:spPr>
          <a:xfrm>
            <a:off x="4626715" y="9956800"/>
            <a:ext cx="1100985" cy="29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自動制御等</a:t>
            </a:r>
            <a:endParaRPr kumimoji="1" lang="en-US" altLang="ja-JP" sz="1100"/>
          </a:p>
          <a:p>
            <a:pPr algn="ctr"/>
            <a:endParaRPr kumimoji="1" lang="en-US" altLang="ja-JP" sz="1100"/>
          </a:p>
        </xdr:txBody>
      </xdr:sp>
      <xdr:sp macro="" textlink="">
        <xdr:nvSpPr>
          <xdr:cNvPr id="27" name="テキスト ボックス 26">
            <a:extLst>
              <a:ext uri="{FF2B5EF4-FFF2-40B4-BE49-F238E27FC236}">
                <a16:creationId xmlns:a16="http://schemas.microsoft.com/office/drawing/2014/main" id="{96005E0E-EC98-6749-9E04-F51039A9B221}"/>
              </a:ext>
            </a:extLst>
          </xdr:cNvPr>
          <xdr:cNvSpPr txBox="1"/>
        </xdr:nvSpPr>
        <xdr:spPr>
          <a:xfrm>
            <a:off x="7569926" y="9311347"/>
            <a:ext cx="844863" cy="459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データ分析</a:t>
            </a:r>
            <a:endParaRPr kumimoji="1" lang="en-US" altLang="ja-JP" sz="1100"/>
          </a:p>
          <a:p>
            <a:r>
              <a:rPr kumimoji="1" lang="ja-JP" altLang="en-US" sz="1100"/>
              <a:t>・加工等</a:t>
            </a:r>
            <a:endParaRPr kumimoji="1" lang="en-US" altLang="ja-JP" sz="1100"/>
          </a:p>
        </xdr:txBody>
      </xdr:sp>
      <xdr:sp macro="" textlink="">
        <xdr:nvSpPr>
          <xdr:cNvPr id="28" name="環状矢印 27">
            <a:extLst>
              <a:ext uri="{FF2B5EF4-FFF2-40B4-BE49-F238E27FC236}">
                <a16:creationId xmlns:a16="http://schemas.microsoft.com/office/drawing/2014/main" id="{87D4B3DA-8895-F64D-A7E1-C7BD397DA4D1}"/>
              </a:ext>
            </a:extLst>
          </xdr:cNvPr>
          <xdr:cNvSpPr/>
        </xdr:nvSpPr>
        <xdr:spPr>
          <a:xfrm>
            <a:off x="7784416" y="8879110"/>
            <a:ext cx="398722" cy="471530"/>
          </a:xfrm>
          <a:prstGeom prst="circularArrow">
            <a:avLst>
              <a:gd name="adj1" fmla="val 12500"/>
              <a:gd name="adj2" fmla="val 3242595"/>
              <a:gd name="adj3" fmla="val 20457681"/>
              <a:gd name="adj4" fmla="val 4028860"/>
              <a:gd name="adj5" fmla="val 17702"/>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xnSp macro="">
        <xdr:nvCxnSpPr>
          <xdr:cNvPr id="37" name="直線矢印コネクタ 36">
            <a:extLst>
              <a:ext uri="{FF2B5EF4-FFF2-40B4-BE49-F238E27FC236}">
                <a16:creationId xmlns:a16="http://schemas.microsoft.com/office/drawing/2014/main" id="{5AC3C974-9109-A143-BFB0-1254B701B623}"/>
              </a:ext>
            </a:extLst>
          </xdr:cNvPr>
          <xdr:cNvCxnSpPr>
            <a:stCxn id="8" idx="3"/>
            <a:endCxn id="9" idx="1"/>
          </xdr:cNvCxnSpPr>
        </xdr:nvCxnSpPr>
        <xdr:spPr>
          <a:xfrm flipV="1">
            <a:off x="4241799" y="9903230"/>
            <a:ext cx="1744325" cy="1779"/>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49" name="テキスト ボックス 48">
            <a:extLst>
              <a:ext uri="{FF2B5EF4-FFF2-40B4-BE49-F238E27FC236}">
                <a16:creationId xmlns:a16="http://schemas.microsoft.com/office/drawing/2014/main" id="{C62F0FF3-729C-3C4F-8F08-75E7E41068FA}"/>
              </a:ext>
            </a:extLst>
          </xdr:cNvPr>
          <xdr:cNvSpPr txBox="1"/>
        </xdr:nvSpPr>
        <xdr:spPr>
          <a:xfrm>
            <a:off x="6654800" y="10347636"/>
            <a:ext cx="957785" cy="459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サービス</a:t>
            </a:r>
            <a:endParaRPr kumimoji="1" lang="en-US" altLang="ja-JP" sz="1100"/>
          </a:p>
          <a:p>
            <a:pPr algn="ctr"/>
            <a:r>
              <a:rPr kumimoji="1" lang="ja-JP" altLang="en-US" sz="1100"/>
              <a:t>契約</a:t>
            </a:r>
          </a:p>
        </xdr:txBody>
      </xdr:sp>
      <xdr:sp macro="" textlink="">
        <xdr:nvSpPr>
          <xdr:cNvPr id="50" name="テキスト ボックス 49">
            <a:extLst>
              <a:ext uri="{FF2B5EF4-FFF2-40B4-BE49-F238E27FC236}">
                <a16:creationId xmlns:a16="http://schemas.microsoft.com/office/drawing/2014/main" id="{5492AA46-F349-BF47-B989-A7BA457992CE}"/>
              </a:ext>
            </a:extLst>
          </xdr:cNvPr>
          <xdr:cNvSpPr txBox="1"/>
        </xdr:nvSpPr>
        <xdr:spPr>
          <a:xfrm>
            <a:off x="7557226" y="10162247"/>
            <a:ext cx="844863" cy="459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データ分析</a:t>
            </a:r>
            <a:endParaRPr kumimoji="1" lang="en-US" altLang="ja-JP" sz="1100"/>
          </a:p>
          <a:p>
            <a:r>
              <a:rPr kumimoji="1" lang="ja-JP" altLang="en-US" sz="1100"/>
              <a:t>・加工等</a:t>
            </a:r>
            <a:endParaRPr kumimoji="1" lang="en-US" altLang="ja-JP" sz="1100"/>
          </a:p>
        </xdr:txBody>
      </xdr:sp>
      <xdr:sp macro="" textlink="">
        <xdr:nvSpPr>
          <xdr:cNvPr id="51" name="環状矢印 50">
            <a:extLst>
              <a:ext uri="{FF2B5EF4-FFF2-40B4-BE49-F238E27FC236}">
                <a16:creationId xmlns:a16="http://schemas.microsoft.com/office/drawing/2014/main" id="{BB760F91-B677-AC4E-A506-3567CC56A077}"/>
              </a:ext>
            </a:extLst>
          </xdr:cNvPr>
          <xdr:cNvSpPr/>
        </xdr:nvSpPr>
        <xdr:spPr>
          <a:xfrm>
            <a:off x="7771716" y="9730010"/>
            <a:ext cx="398722" cy="471530"/>
          </a:xfrm>
          <a:prstGeom prst="circularArrow">
            <a:avLst>
              <a:gd name="adj1" fmla="val 12500"/>
              <a:gd name="adj2" fmla="val 3242595"/>
              <a:gd name="adj3" fmla="val 20457681"/>
              <a:gd name="adj4" fmla="val 4028860"/>
              <a:gd name="adj5" fmla="val 17702"/>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7" name="正方形/長方形 6">
            <a:extLst>
              <a:ext uri="{FF2B5EF4-FFF2-40B4-BE49-F238E27FC236}">
                <a16:creationId xmlns:a16="http://schemas.microsoft.com/office/drawing/2014/main" id="{7BA5FEE7-455C-1844-BD7B-922E2BBE2DD1}"/>
              </a:ext>
            </a:extLst>
          </xdr:cNvPr>
          <xdr:cNvSpPr/>
        </xdr:nvSpPr>
        <xdr:spPr>
          <a:xfrm>
            <a:off x="2959100" y="11034820"/>
            <a:ext cx="4978399" cy="323598"/>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chemeClr val="tx1"/>
                </a:solidFill>
                <a:latin typeface="+mn-ea"/>
                <a:ea typeface="+mn-ea"/>
              </a:rPr>
              <a:t>②</a:t>
            </a:r>
            <a:r>
              <a:rPr kumimoji="1" lang="ja-JP" altLang="en-US" sz="1200" baseline="0">
                <a:solidFill>
                  <a:schemeClr val="tx1"/>
                </a:solidFill>
                <a:latin typeface="+mn-ea"/>
                <a:ea typeface="+mn-ea"/>
              </a:rPr>
              <a:t>利用者</a:t>
            </a:r>
            <a:endParaRPr kumimoji="1" lang="en-US" altLang="ja-JP" sz="1200" baseline="0">
              <a:solidFill>
                <a:schemeClr val="tx1"/>
              </a:solidFill>
              <a:latin typeface="+mn-ea"/>
              <a:ea typeface="+mn-ea"/>
            </a:endParaRPr>
          </a:p>
        </xdr:txBody>
      </xdr:sp>
      <xdr:cxnSp macro="">
        <xdr:nvCxnSpPr>
          <xdr:cNvPr id="56" name="直線矢印コネクタ 55">
            <a:extLst>
              <a:ext uri="{FF2B5EF4-FFF2-40B4-BE49-F238E27FC236}">
                <a16:creationId xmlns:a16="http://schemas.microsoft.com/office/drawing/2014/main" id="{57CDA943-6A72-4A4A-9975-D4D33A573ECC}"/>
              </a:ext>
            </a:extLst>
          </xdr:cNvPr>
          <xdr:cNvCxnSpPr/>
        </xdr:nvCxnSpPr>
        <xdr:spPr>
          <a:xfrm flipV="1">
            <a:off x="6514444" y="10063250"/>
            <a:ext cx="656" cy="1005840"/>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57" name="テキスト ボックス 56">
            <a:extLst>
              <a:ext uri="{FF2B5EF4-FFF2-40B4-BE49-F238E27FC236}">
                <a16:creationId xmlns:a16="http://schemas.microsoft.com/office/drawing/2014/main" id="{354C1D67-C077-9A44-ABD5-07029CF0D762}"/>
              </a:ext>
            </a:extLst>
          </xdr:cNvPr>
          <xdr:cNvSpPr txBox="1"/>
        </xdr:nvSpPr>
        <xdr:spPr>
          <a:xfrm>
            <a:off x="5245100" y="10385736"/>
            <a:ext cx="1287985" cy="459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サービス提供</a:t>
            </a:r>
            <a:endParaRPr kumimoji="1" lang="en-US" altLang="ja-JP" sz="1100"/>
          </a:p>
          <a:p>
            <a:pPr algn="ctr"/>
            <a:r>
              <a:rPr kumimoji="1" lang="ja-JP" altLang="en-US" sz="1100"/>
              <a:t>通知・レコメンド配信</a:t>
            </a:r>
          </a:p>
        </xdr:txBody>
      </xdr:sp>
      <xdr:cxnSp macro="">
        <xdr:nvCxnSpPr>
          <xdr:cNvPr id="58" name="直線矢印コネクタ 57">
            <a:extLst>
              <a:ext uri="{FF2B5EF4-FFF2-40B4-BE49-F238E27FC236}">
                <a16:creationId xmlns:a16="http://schemas.microsoft.com/office/drawing/2014/main" id="{708DB0D5-A29C-7F47-8B21-6E205436470F}"/>
              </a:ext>
            </a:extLst>
          </xdr:cNvPr>
          <xdr:cNvCxnSpPr/>
        </xdr:nvCxnSpPr>
        <xdr:spPr>
          <a:xfrm flipV="1">
            <a:off x="4343400" y="10464800"/>
            <a:ext cx="0" cy="548640"/>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63" name="テキスト ボックス 62">
            <a:extLst>
              <a:ext uri="{FF2B5EF4-FFF2-40B4-BE49-F238E27FC236}">
                <a16:creationId xmlns:a16="http://schemas.microsoft.com/office/drawing/2014/main" id="{99D58585-901C-0B44-A94A-6C23A6EC0A1E}"/>
              </a:ext>
            </a:extLst>
          </xdr:cNvPr>
          <xdr:cNvSpPr txBox="1"/>
        </xdr:nvSpPr>
        <xdr:spPr>
          <a:xfrm>
            <a:off x="4220315" y="10388600"/>
            <a:ext cx="1100985" cy="80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室温調整</a:t>
            </a:r>
            <a:endParaRPr kumimoji="1" lang="en-US" altLang="ja-JP" sz="1100"/>
          </a:p>
          <a:p>
            <a:pPr algn="ctr"/>
            <a:r>
              <a:rPr kumimoji="1" lang="ja-JP" altLang="en-US" sz="1100"/>
              <a:t>風向調整</a:t>
            </a:r>
            <a:endParaRPr kumimoji="1" lang="en-US" altLang="ja-JP" sz="1100"/>
          </a:p>
          <a:p>
            <a:pPr algn="ctr"/>
            <a:r>
              <a:rPr kumimoji="1" lang="ja-JP" altLang="en-US" sz="1100"/>
              <a:t>自動オフ</a:t>
            </a:r>
            <a:endParaRPr kumimoji="1" lang="en-US" altLang="ja-JP" sz="1100"/>
          </a:p>
        </xdr:txBody>
      </xdr:sp>
      <xdr:cxnSp macro="">
        <xdr:nvCxnSpPr>
          <xdr:cNvPr id="64" name="直線矢印コネクタ 63">
            <a:extLst>
              <a:ext uri="{FF2B5EF4-FFF2-40B4-BE49-F238E27FC236}">
                <a16:creationId xmlns:a16="http://schemas.microsoft.com/office/drawing/2014/main" id="{AE16E4E1-366A-7D47-B3B8-4243D36BC3CD}"/>
              </a:ext>
            </a:extLst>
          </xdr:cNvPr>
          <xdr:cNvCxnSpPr/>
        </xdr:nvCxnSpPr>
        <xdr:spPr>
          <a:xfrm>
            <a:off x="3390244" y="10063250"/>
            <a:ext cx="656" cy="1005840"/>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65" name="テキスト ボックス 64">
            <a:extLst>
              <a:ext uri="{FF2B5EF4-FFF2-40B4-BE49-F238E27FC236}">
                <a16:creationId xmlns:a16="http://schemas.microsoft.com/office/drawing/2014/main" id="{EB2369E5-95B5-0741-A3D9-46554128EFFE}"/>
              </a:ext>
            </a:extLst>
          </xdr:cNvPr>
          <xdr:cNvSpPr txBox="1"/>
        </xdr:nvSpPr>
        <xdr:spPr>
          <a:xfrm>
            <a:off x="2429615" y="10185400"/>
            <a:ext cx="1100985"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100"/>
              <a:t>温度・湿度</a:t>
            </a:r>
            <a:endParaRPr kumimoji="1" lang="en-US" altLang="ja-JP" sz="1100"/>
          </a:p>
          <a:p>
            <a:pPr algn="l"/>
            <a:r>
              <a:rPr kumimoji="1" lang="ja-JP" altLang="en-US" sz="1100"/>
              <a:t>居室状態</a:t>
            </a:r>
            <a:endParaRPr kumimoji="1" lang="en-US" altLang="ja-JP" sz="1100"/>
          </a:p>
          <a:p>
            <a:pPr algn="l"/>
            <a:r>
              <a:rPr kumimoji="1" lang="ja-JP" altLang="en-US" sz="1100"/>
              <a:t>操作情報</a:t>
            </a:r>
            <a:endParaRPr kumimoji="1" lang="en-US" altLang="ja-JP" sz="1100"/>
          </a:p>
          <a:p>
            <a:pPr algn="l"/>
            <a:r>
              <a:rPr kumimoji="1" lang="ja-JP" altLang="en-US" sz="1100"/>
              <a:t>室温選好・・・</a:t>
            </a:r>
            <a:endParaRPr kumimoji="1" lang="en-US" altLang="ja-JP" sz="1100"/>
          </a:p>
        </xdr:txBody>
      </xdr:sp>
    </xdr:grpSp>
    <xdr:clientData/>
  </xdr:twoCellAnchor>
  <xdr:twoCellAnchor editAs="oneCell">
    <xdr:from>
      <xdr:col>2</xdr:col>
      <xdr:colOff>533400</xdr:colOff>
      <xdr:row>30</xdr:row>
      <xdr:rowOff>152400</xdr:rowOff>
    </xdr:from>
    <xdr:to>
      <xdr:col>5</xdr:col>
      <xdr:colOff>1460500</xdr:colOff>
      <xdr:row>30</xdr:row>
      <xdr:rowOff>2298700</xdr:rowOff>
    </xdr:to>
    <xdr:sp macro="" textlink="">
      <xdr:nvSpPr>
        <xdr:cNvPr id="3074" name="AutoShape 2">
          <a:extLst>
            <a:ext uri="{FF2B5EF4-FFF2-40B4-BE49-F238E27FC236}">
              <a16:creationId xmlns:a16="http://schemas.microsoft.com/office/drawing/2014/main" id="{44F4F16D-F6BF-DB45-B948-29E5124717D3}"/>
            </a:ext>
          </a:extLst>
        </xdr:cNvPr>
        <xdr:cNvSpPr>
          <a:spLocks noChangeAspect="1" noChangeArrowheads="1"/>
        </xdr:cNvSpPr>
      </xdr:nvSpPr>
      <xdr:spPr bwMode="auto">
        <a:xfrm>
          <a:off x="2857500" y="8953500"/>
          <a:ext cx="4978400" cy="2146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533400</xdr:colOff>
      <xdr:row>30</xdr:row>
      <xdr:rowOff>152400</xdr:rowOff>
    </xdr:from>
    <xdr:to>
      <xdr:col>5</xdr:col>
      <xdr:colOff>1460500</xdr:colOff>
      <xdr:row>30</xdr:row>
      <xdr:rowOff>2298700</xdr:rowOff>
    </xdr:to>
    <xdr:sp macro="" textlink="">
      <xdr:nvSpPr>
        <xdr:cNvPr id="3075" name="AutoShape 3">
          <a:extLst>
            <a:ext uri="{FF2B5EF4-FFF2-40B4-BE49-F238E27FC236}">
              <a16:creationId xmlns:a16="http://schemas.microsoft.com/office/drawing/2014/main" id="{492F3974-842B-6548-92D6-1B99C6D155FA}"/>
            </a:ext>
          </a:extLst>
        </xdr:cNvPr>
        <xdr:cNvSpPr>
          <a:spLocks noChangeAspect="1" noChangeArrowheads="1"/>
        </xdr:cNvSpPr>
      </xdr:nvSpPr>
      <xdr:spPr bwMode="auto">
        <a:xfrm>
          <a:off x="2857500" y="8953500"/>
          <a:ext cx="4978400" cy="2146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27</xdr:row>
      <xdr:rowOff>508000</xdr:rowOff>
    </xdr:from>
    <xdr:to>
      <xdr:col>4</xdr:col>
      <xdr:colOff>1806033</xdr:colOff>
      <xdr:row>28</xdr:row>
      <xdr:rowOff>2265217</xdr:rowOff>
    </xdr:to>
    <xdr:grpSp>
      <xdr:nvGrpSpPr>
        <xdr:cNvPr id="48" name="グループ化 47">
          <a:extLst>
            <a:ext uri="{FF2B5EF4-FFF2-40B4-BE49-F238E27FC236}">
              <a16:creationId xmlns:a16="http://schemas.microsoft.com/office/drawing/2014/main" id="{0A86F077-97AB-F348-B599-5051281FCD07}"/>
            </a:ext>
          </a:extLst>
        </xdr:cNvPr>
        <xdr:cNvGrpSpPr/>
      </xdr:nvGrpSpPr>
      <xdr:grpSpPr>
        <a:xfrm>
          <a:off x="2324100" y="7632700"/>
          <a:ext cx="5787483" cy="2290617"/>
          <a:chOff x="2320636" y="7804727"/>
          <a:chExt cx="5800761" cy="2288308"/>
        </a:xfrm>
      </xdr:grpSpPr>
      <xdr:sp macro="" textlink="">
        <xdr:nvSpPr>
          <xdr:cNvPr id="2" name="正方形/長方形 1">
            <a:extLst>
              <a:ext uri="{FF2B5EF4-FFF2-40B4-BE49-F238E27FC236}">
                <a16:creationId xmlns:a16="http://schemas.microsoft.com/office/drawing/2014/main" id="{6F0D82AC-1F44-B347-AA56-C6F7702571FD}"/>
              </a:ext>
            </a:extLst>
          </xdr:cNvPr>
          <xdr:cNvSpPr/>
        </xdr:nvSpPr>
        <xdr:spPr>
          <a:xfrm>
            <a:off x="3255817" y="8035636"/>
            <a:ext cx="4114800" cy="323272"/>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chemeClr val="tx1"/>
                </a:solidFill>
                <a:latin typeface="+mn-ea"/>
                <a:ea typeface="+mn-ea"/>
              </a:rPr>
              <a:t>②</a:t>
            </a:r>
            <a:r>
              <a:rPr kumimoji="1" lang="ja-JP" altLang="en-US" sz="1200" baseline="0">
                <a:solidFill>
                  <a:schemeClr val="tx1"/>
                </a:solidFill>
                <a:latin typeface="+mn-ea"/>
                <a:ea typeface="+mn-ea"/>
              </a:rPr>
              <a:t>プラットフォーム事業者</a:t>
            </a:r>
            <a:endParaRPr kumimoji="1" lang="en-US" altLang="ja-JP" sz="1200" baseline="0">
              <a:solidFill>
                <a:schemeClr val="tx1"/>
              </a:solidFill>
              <a:latin typeface="+mn-ea"/>
              <a:ea typeface="+mn-ea"/>
            </a:endParaRPr>
          </a:p>
        </xdr:txBody>
      </xdr:sp>
      <xdr:sp macro="" textlink="">
        <xdr:nvSpPr>
          <xdr:cNvPr id="3" name="正方形/長方形 2">
            <a:extLst>
              <a:ext uri="{FF2B5EF4-FFF2-40B4-BE49-F238E27FC236}">
                <a16:creationId xmlns:a16="http://schemas.microsoft.com/office/drawing/2014/main" id="{B45A45FD-D2F7-BC49-8615-D01A3B0E9B40}"/>
              </a:ext>
            </a:extLst>
          </xdr:cNvPr>
          <xdr:cNvSpPr/>
        </xdr:nvSpPr>
        <xdr:spPr>
          <a:xfrm>
            <a:off x="3255817" y="9769763"/>
            <a:ext cx="4114800" cy="323272"/>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chemeClr val="tx1"/>
                </a:solidFill>
                <a:latin typeface="+mn-ea"/>
                <a:ea typeface="+mn-ea"/>
              </a:rPr>
              <a:t>④</a:t>
            </a:r>
            <a:r>
              <a:rPr kumimoji="1" lang="ja-JP" altLang="en-US" sz="1200" baseline="0">
                <a:solidFill>
                  <a:schemeClr val="tx1"/>
                </a:solidFill>
                <a:latin typeface="+mn-ea"/>
                <a:ea typeface="+mn-ea"/>
              </a:rPr>
              <a:t>利用者</a:t>
            </a:r>
            <a:endParaRPr kumimoji="1" lang="en-US" altLang="ja-JP" sz="1200" baseline="0">
              <a:solidFill>
                <a:schemeClr val="tx1"/>
              </a:solidFill>
              <a:latin typeface="+mn-ea"/>
              <a:ea typeface="+mn-ea"/>
            </a:endParaRPr>
          </a:p>
        </xdr:txBody>
      </xdr:sp>
      <xdr:sp macro="" textlink="">
        <xdr:nvSpPr>
          <xdr:cNvPr id="4" name="正方形/長方形 3">
            <a:extLst>
              <a:ext uri="{FF2B5EF4-FFF2-40B4-BE49-F238E27FC236}">
                <a16:creationId xmlns:a16="http://schemas.microsoft.com/office/drawing/2014/main" id="{66AA478F-D03D-1D41-AECF-051123BAABB1}"/>
              </a:ext>
            </a:extLst>
          </xdr:cNvPr>
          <xdr:cNvSpPr/>
        </xdr:nvSpPr>
        <xdr:spPr>
          <a:xfrm>
            <a:off x="2625437" y="8894618"/>
            <a:ext cx="1034473" cy="323272"/>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chemeClr val="tx1"/>
                </a:solidFill>
                <a:latin typeface="+mn-ea"/>
                <a:ea typeface="+mn-ea"/>
              </a:rPr>
              <a:t>①</a:t>
            </a:r>
            <a:r>
              <a:rPr kumimoji="1" lang="ja-JP" altLang="en-US" sz="1200" baseline="0">
                <a:solidFill>
                  <a:schemeClr val="tx1"/>
                </a:solidFill>
                <a:latin typeface="+mn-ea"/>
                <a:ea typeface="+mn-ea"/>
              </a:rPr>
              <a:t>登録機器</a:t>
            </a:r>
            <a:endParaRPr kumimoji="1" lang="en-US" altLang="ja-JP" sz="1200" baseline="0">
              <a:solidFill>
                <a:schemeClr val="tx1"/>
              </a:solidFill>
              <a:latin typeface="+mn-ea"/>
              <a:ea typeface="+mn-ea"/>
            </a:endParaRPr>
          </a:p>
        </xdr:txBody>
      </xdr:sp>
      <xdr:sp macro="" textlink="">
        <xdr:nvSpPr>
          <xdr:cNvPr id="5" name="正方形/長方形 4">
            <a:extLst>
              <a:ext uri="{FF2B5EF4-FFF2-40B4-BE49-F238E27FC236}">
                <a16:creationId xmlns:a16="http://schemas.microsoft.com/office/drawing/2014/main" id="{F3F43F6A-780B-0046-AAF3-BDF59C994034}"/>
              </a:ext>
            </a:extLst>
          </xdr:cNvPr>
          <xdr:cNvSpPr/>
        </xdr:nvSpPr>
        <xdr:spPr>
          <a:xfrm>
            <a:off x="3833091" y="8885382"/>
            <a:ext cx="2112817" cy="406400"/>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baseline="0">
                <a:solidFill>
                  <a:schemeClr val="tx1"/>
                </a:solidFill>
                <a:latin typeface="+mn-ea"/>
                <a:ea typeface="+mn-ea"/>
              </a:rPr>
              <a:t>③</a:t>
            </a:r>
            <a:r>
              <a:rPr kumimoji="1" lang="ja-JP" altLang="en-US" sz="1200" baseline="0">
                <a:solidFill>
                  <a:schemeClr val="tx1"/>
                </a:solidFill>
                <a:latin typeface="+mn-ea"/>
                <a:ea typeface="+mn-ea"/>
              </a:rPr>
              <a:t>サービス</a:t>
            </a:r>
            <a:endParaRPr kumimoji="1" lang="en-US" altLang="ja-JP" sz="1200" baseline="0">
              <a:solidFill>
                <a:schemeClr val="tx1"/>
              </a:solidFill>
              <a:latin typeface="+mn-ea"/>
              <a:ea typeface="+mn-ea"/>
            </a:endParaRPr>
          </a:p>
          <a:p>
            <a:pPr algn="ctr"/>
            <a:r>
              <a:rPr kumimoji="1" lang="ja-JP" altLang="en-US" sz="1200" baseline="0">
                <a:solidFill>
                  <a:schemeClr val="tx1"/>
                </a:solidFill>
                <a:latin typeface="+mn-ea"/>
                <a:ea typeface="+mn-ea"/>
              </a:rPr>
              <a:t>事業者</a:t>
            </a:r>
            <a:endParaRPr kumimoji="1" lang="en-US" altLang="ja-JP" sz="1200" baseline="0">
              <a:solidFill>
                <a:schemeClr val="tx1"/>
              </a:solidFill>
              <a:latin typeface="+mn-ea"/>
              <a:ea typeface="+mn-ea"/>
            </a:endParaRPr>
          </a:p>
        </xdr:txBody>
      </xdr:sp>
      <xdr:sp macro="" textlink="">
        <xdr:nvSpPr>
          <xdr:cNvPr id="6" name="正方形/長方形 5">
            <a:extLst>
              <a:ext uri="{FF2B5EF4-FFF2-40B4-BE49-F238E27FC236}">
                <a16:creationId xmlns:a16="http://schemas.microsoft.com/office/drawing/2014/main" id="{287E44AA-812D-C64E-B3CC-43F0ED40C9D4}"/>
              </a:ext>
            </a:extLst>
          </xdr:cNvPr>
          <xdr:cNvSpPr/>
        </xdr:nvSpPr>
        <xdr:spPr>
          <a:xfrm>
            <a:off x="6751784" y="8887691"/>
            <a:ext cx="1033272" cy="406400"/>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200" baseline="0">
                <a:solidFill>
                  <a:schemeClr val="tx1"/>
                </a:solidFill>
                <a:latin typeface="+mn-ea"/>
                <a:ea typeface="+mn-ea"/>
              </a:rPr>
              <a:t>⑤</a:t>
            </a:r>
            <a:r>
              <a:rPr kumimoji="1" lang="ja-JP" altLang="en-US" sz="1200" baseline="0">
                <a:solidFill>
                  <a:schemeClr val="tx1"/>
                </a:solidFill>
                <a:latin typeface="+mn-ea"/>
                <a:ea typeface="+mn-ea"/>
              </a:rPr>
              <a:t>インセンティブ提供者</a:t>
            </a:r>
            <a:endParaRPr kumimoji="1" lang="en-US" altLang="ja-JP" sz="1200" baseline="0">
              <a:solidFill>
                <a:schemeClr val="tx1"/>
              </a:solidFill>
              <a:latin typeface="+mn-ea"/>
              <a:ea typeface="+mn-ea"/>
            </a:endParaRPr>
          </a:p>
        </xdr:txBody>
      </xdr:sp>
      <xdr:cxnSp macro="">
        <xdr:nvCxnSpPr>
          <xdr:cNvPr id="8" name="直線矢印コネクタ 7">
            <a:extLst>
              <a:ext uri="{FF2B5EF4-FFF2-40B4-BE49-F238E27FC236}">
                <a16:creationId xmlns:a16="http://schemas.microsoft.com/office/drawing/2014/main" id="{15392E2D-AB97-3C42-AF96-C6F41D5B9B2F}"/>
              </a:ext>
            </a:extLst>
          </xdr:cNvPr>
          <xdr:cNvCxnSpPr>
            <a:stCxn id="4" idx="2"/>
          </xdr:cNvCxnSpPr>
        </xdr:nvCxnSpPr>
        <xdr:spPr>
          <a:xfrm>
            <a:off x="3142674" y="9217890"/>
            <a:ext cx="471053" cy="561110"/>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9" name="テキスト ボックス 8">
            <a:extLst>
              <a:ext uri="{FF2B5EF4-FFF2-40B4-BE49-F238E27FC236}">
                <a16:creationId xmlns:a16="http://schemas.microsoft.com/office/drawing/2014/main" id="{1754945A-7EEE-1049-B29F-B14B41B57EA6}"/>
              </a:ext>
            </a:extLst>
          </xdr:cNvPr>
          <xdr:cNvSpPr txBox="1"/>
        </xdr:nvSpPr>
        <xdr:spPr>
          <a:xfrm>
            <a:off x="2320636" y="9409545"/>
            <a:ext cx="1128001" cy="275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生活データ収集</a:t>
            </a:r>
          </a:p>
        </xdr:txBody>
      </xdr:sp>
      <xdr:cxnSp macro="">
        <xdr:nvCxnSpPr>
          <xdr:cNvPr id="10" name="直線矢印コネクタ 9">
            <a:extLst>
              <a:ext uri="{FF2B5EF4-FFF2-40B4-BE49-F238E27FC236}">
                <a16:creationId xmlns:a16="http://schemas.microsoft.com/office/drawing/2014/main" id="{73E98699-F94A-BB41-907E-8BDB54A43466}"/>
              </a:ext>
            </a:extLst>
          </xdr:cNvPr>
          <xdr:cNvCxnSpPr>
            <a:endCxn id="4" idx="0"/>
          </xdr:cNvCxnSpPr>
        </xdr:nvCxnSpPr>
        <xdr:spPr>
          <a:xfrm flipH="1">
            <a:off x="3142674" y="8324273"/>
            <a:ext cx="748145" cy="570345"/>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13" name="テキスト ボックス 12">
            <a:extLst>
              <a:ext uri="{FF2B5EF4-FFF2-40B4-BE49-F238E27FC236}">
                <a16:creationId xmlns:a16="http://schemas.microsoft.com/office/drawing/2014/main" id="{8DC1FAE1-B1E3-294C-A7F2-C4EE2421A178}"/>
              </a:ext>
            </a:extLst>
          </xdr:cNvPr>
          <xdr:cNvSpPr txBox="1"/>
        </xdr:nvSpPr>
        <xdr:spPr>
          <a:xfrm>
            <a:off x="2380672" y="8453581"/>
            <a:ext cx="1128001" cy="275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生活データ送信</a:t>
            </a:r>
          </a:p>
        </xdr:txBody>
      </xdr:sp>
      <xdr:cxnSp macro="">
        <xdr:nvCxnSpPr>
          <xdr:cNvPr id="14" name="直線矢印コネクタ 13">
            <a:extLst>
              <a:ext uri="{FF2B5EF4-FFF2-40B4-BE49-F238E27FC236}">
                <a16:creationId xmlns:a16="http://schemas.microsoft.com/office/drawing/2014/main" id="{555E78F1-3BAA-8648-A048-049E3303857B}"/>
              </a:ext>
            </a:extLst>
          </xdr:cNvPr>
          <xdr:cNvCxnSpPr/>
        </xdr:nvCxnSpPr>
        <xdr:spPr>
          <a:xfrm>
            <a:off x="4641273" y="9271000"/>
            <a:ext cx="1" cy="519545"/>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15" name="テキスト ボックス 14">
            <a:extLst>
              <a:ext uri="{FF2B5EF4-FFF2-40B4-BE49-F238E27FC236}">
                <a16:creationId xmlns:a16="http://schemas.microsoft.com/office/drawing/2014/main" id="{0CAC8625-ED47-C44C-8B8C-AC5B0B2F5EA3}"/>
              </a:ext>
            </a:extLst>
          </xdr:cNvPr>
          <xdr:cNvSpPr txBox="1"/>
        </xdr:nvSpPr>
        <xdr:spPr>
          <a:xfrm>
            <a:off x="3835400" y="9342581"/>
            <a:ext cx="748923" cy="458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サービス</a:t>
            </a:r>
            <a:endParaRPr kumimoji="1" lang="en-US" altLang="ja-JP" sz="1100"/>
          </a:p>
          <a:p>
            <a:pPr algn="ctr"/>
            <a:r>
              <a:rPr kumimoji="1" lang="ja-JP" altLang="en-US" sz="1100"/>
              <a:t>利用契約</a:t>
            </a:r>
          </a:p>
        </xdr:txBody>
      </xdr:sp>
      <xdr:cxnSp macro="">
        <xdr:nvCxnSpPr>
          <xdr:cNvPr id="17" name="直線矢印コネクタ 16">
            <a:extLst>
              <a:ext uri="{FF2B5EF4-FFF2-40B4-BE49-F238E27FC236}">
                <a16:creationId xmlns:a16="http://schemas.microsoft.com/office/drawing/2014/main" id="{FB2DDA1C-6E0F-AD43-BF19-2EA76ABF6E03}"/>
              </a:ext>
            </a:extLst>
          </xdr:cNvPr>
          <xdr:cNvCxnSpPr/>
        </xdr:nvCxnSpPr>
        <xdr:spPr>
          <a:xfrm flipH="1" flipV="1">
            <a:off x="5033817" y="8370456"/>
            <a:ext cx="0" cy="514926"/>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21" name="テキスト ボックス 20">
            <a:extLst>
              <a:ext uri="{FF2B5EF4-FFF2-40B4-BE49-F238E27FC236}">
                <a16:creationId xmlns:a16="http://schemas.microsoft.com/office/drawing/2014/main" id="{20AEEDB4-76C6-F441-B797-B0F8541ADDAC}"/>
              </a:ext>
            </a:extLst>
          </xdr:cNvPr>
          <xdr:cNvSpPr txBox="1"/>
        </xdr:nvSpPr>
        <xdr:spPr>
          <a:xfrm>
            <a:off x="6781800" y="8063345"/>
            <a:ext cx="1339597" cy="275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データ分析・加工等</a:t>
            </a:r>
            <a:endParaRPr kumimoji="1" lang="en-US" altLang="ja-JP" sz="1100"/>
          </a:p>
        </xdr:txBody>
      </xdr:sp>
      <xdr:sp macro="" textlink="">
        <xdr:nvSpPr>
          <xdr:cNvPr id="26" name="環状矢印 25">
            <a:extLst>
              <a:ext uri="{FF2B5EF4-FFF2-40B4-BE49-F238E27FC236}">
                <a16:creationId xmlns:a16="http://schemas.microsoft.com/office/drawing/2014/main" id="{77FCB478-B9A1-5E4B-85D0-3F0F2425DD27}"/>
              </a:ext>
            </a:extLst>
          </xdr:cNvPr>
          <xdr:cNvSpPr/>
        </xdr:nvSpPr>
        <xdr:spPr>
          <a:xfrm>
            <a:off x="6257636" y="7804727"/>
            <a:ext cx="577273" cy="681182"/>
          </a:xfrm>
          <a:prstGeom prst="circularArrow">
            <a:avLst>
              <a:gd name="adj1" fmla="val 12500"/>
              <a:gd name="adj2" fmla="val 3242595"/>
              <a:gd name="adj3" fmla="val 20457681"/>
              <a:gd name="adj4" fmla="val 4028860"/>
              <a:gd name="adj5" fmla="val 17702"/>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 name="テキスト ボックス 26">
            <a:extLst>
              <a:ext uri="{FF2B5EF4-FFF2-40B4-BE49-F238E27FC236}">
                <a16:creationId xmlns:a16="http://schemas.microsoft.com/office/drawing/2014/main" id="{48E18F3D-7425-E343-8AEE-8CB8303E4FD8}"/>
              </a:ext>
            </a:extLst>
          </xdr:cNvPr>
          <xdr:cNvSpPr txBox="1"/>
        </xdr:nvSpPr>
        <xdr:spPr>
          <a:xfrm>
            <a:off x="4368797" y="8398163"/>
            <a:ext cx="563744" cy="458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データ</a:t>
            </a:r>
            <a:endParaRPr kumimoji="1" lang="en-US" altLang="ja-JP" sz="1100"/>
          </a:p>
          <a:p>
            <a:pPr algn="ctr"/>
            <a:r>
              <a:rPr kumimoji="1" lang="ja-JP" altLang="en-US" sz="1100"/>
              <a:t>提供</a:t>
            </a:r>
          </a:p>
        </xdr:txBody>
      </xdr:sp>
      <xdr:cxnSp macro="">
        <xdr:nvCxnSpPr>
          <xdr:cNvPr id="30" name="直線矢印コネクタ 29">
            <a:extLst>
              <a:ext uri="{FF2B5EF4-FFF2-40B4-BE49-F238E27FC236}">
                <a16:creationId xmlns:a16="http://schemas.microsoft.com/office/drawing/2014/main" id="{9B0B420E-8A37-F841-9C5C-67912828F745}"/>
              </a:ext>
            </a:extLst>
          </xdr:cNvPr>
          <xdr:cNvCxnSpPr/>
        </xdr:nvCxnSpPr>
        <xdr:spPr>
          <a:xfrm flipH="1">
            <a:off x="5521038" y="9294091"/>
            <a:ext cx="0" cy="498763"/>
          </a:xfrm>
          <a:prstGeom prst="straightConnector1">
            <a:avLst/>
          </a:prstGeom>
          <a:ln>
            <a:headEnd type="none"/>
            <a:tailEnd type="triangle"/>
          </a:ln>
        </xdr:spPr>
        <xdr:style>
          <a:lnRef idx="1">
            <a:schemeClr val="dk1"/>
          </a:lnRef>
          <a:fillRef idx="0">
            <a:schemeClr val="dk1"/>
          </a:fillRef>
          <a:effectRef idx="0">
            <a:schemeClr val="dk1"/>
          </a:effectRef>
          <a:fontRef idx="minor">
            <a:schemeClr val="tx1"/>
          </a:fontRef>
        </xdr:style>
      </xdr:cxnSp>
      <xdr:sp macro="" textlink="">
        <xdr:nvSpPr>
          <xdr:cNvPr id="31" name="テキスト ボックス 30">
            <a:extLst>
              <a:ext uri="{FF2B5EF4-FFF2-40B4-BE49-F238E27FC236}">
                <a16:creationId xmlns:a16="http://schemas.microsoft.com/office/drawing/2014/main" id="{68C7AF32-3020-F645-A605-76CF3DE73922}"/>
              </a:ext>
            </a:extLst>
          </xdr:cNvPr>
          <xdr:cNvSpPr txBox="1"/>
        </xdr:nvSpPr>
        <xdr:spPr>
          <a:xfrm>
            <a:off x="4842164" y="9321799"/>
            <a:ext cx="710323" cy="458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サービス</a:t>
            </a:r>
            <a:endParaRPr kumimoji="1" lang="en-US" altLang="ja-JP" sz="1100"/>
          </a:p>
          <a:p>
            <a:pPr algn="ctr"/>
            <a:r>
              <a:rPr kumimoji="1" lang="ja-JP" altLang="en-US" sz="1100"/>
              <a:t>提供</a:t>
            </a:r>
          </a:p>
        </xdr:txBody>
      </xdr:sp>
      <xdr:cxnSp macro="">
        <xdr:nvCxnSpPr>
          <xdr:cNvPr id="34" name="直線矢印コネクタ 33">
            <a:extLst>
              <a:ext uri="{FF2B5EF4-FFF2-40B4-BE49-F238E27FC236}">
                <a16:creationId xmlns:a16="http://schemas.microsoft.com/office/drawing/2014/main" id="{7B7CFB6B-6079-3543-BB65-AEA1E7138B32}"/>
              </a:ext>
            </a:extLst>
          </xdr:cNvPr>
          <xdr:cNvCxnSpPr>
            <a:stCxn id="6" idx="1"/>
            <a:endCxn id="5" idx="3"/>
          </xdr:cNvCxnSpPr>
        </xdr:nvCxnSpPr>
        <xdr:spPr>
          <a:xfrm flipH="1" flipV="1">
            <a:off x="5945908" y="9088582"/>
            <a:ext cx="805876" cy="2309"/>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38" name="テキスト ボックス 37">
            <a:extLst>
              <a:ext uri="{FF2B5EF4-FFF2-40B4-BE49-F238E27FC236}">
                <a16:creationId xmlns:a16="http://schemas.microsoft.com/office/drawing/2014/main" id="{4B4B22E4-93C0-E342-B6AE-39439CC3FBAC}"/>
              </a:ext>
            </a:extLst>
          </xdr:cNvPr>
          <xdr:cNvSpPr txBox="1"/>
        </xdr:nvSpPr>
        <xdr:spPr>
          <a:xfrm>
            <a:off x="5854163" y="8666017"/>
            <a:ext cx="930768" cy="458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ポイント発行</a:t>
            </a:r>
            <a:endParaRPr kumimoji="1" lang="en-US" altLang="ja-JP" sz="1100"/>
          </a:p>
          <a:p>
            <a:pPr algn="ctr"/>
            <a:r>
              <a:rPr kumimoji="1" lang="ja-JP" altLang="en-US" sz="1100"/>
              <a:t>依頼</a:t>
            </a:r>
          </a:p>
        </xdr:txBody>
      </xdr:sp>
      <xdr:sp macro="" textlink="">
        <xdr:nvSpPr>
          <xdr:cNvPr id="39" name="テキスト ボックス 38">
            <a:extLst>
              <a:ext uri="{FF2B5EF4-FFF2-40B4-BE49-F238E27FC236}">
                <a16:creationId xmlns:a16="http://schemas.microsoft.com/office/drawing/2014/main" id="{99E2E896-21F7-044F-94A5-08E036726933}"/>
              </a:ext>
            </a:extLst>
          </xdr:cNvPr>
          <xdr:cNvSpPr txBox="1"/>
        </xdr:nvSpPr>
        <xdr:spPr>
          <a:xfrm>
            <a:off x="5983472" y="9314871"/>
            <a:ext cx="930768" cy="458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ポイント発行</a:t>
            </a:r>
            <a:endParaRPr kumimoji="1" lang="en-US" altLang="ja-JP" sz="1100"/>
          </a:p>
          <a:p>
            <a:pPr algn="ctr"/>
            <a:r>
              <a:rPr kumimoji="1" lang="ja-JP" altLang="en-US" sz="1100"/>
              <a:t>提供</a:t>
            </a:r>
          </a:p>
        </xdr:txBody>
      </xdr:sp>
      <xdr:cxnSp macro="">
        <xdr:nvCxnSpPr>
          <xdr:cNvPr id="40" name="直線矢印コネクタ 39">
            <a:extLst>
              <a:ext uri="{FF2B5EF4-FFF2-40B4-BE49-F238E27FC236}">
                <a16:creationId xmlns:a16="http://schemas.microsoft.com/office/drawing/2014/main" id="{260BC848-012A-C845-9FE0-62EC923938F3}"/>
              </a:ext>
            </a:extLst>
          </xdr:cNvPr>
          <xdr:cNvCxnSpPr>
            <a:endCxn id="6" idx="2"/>
          </xdr:cNvCxnSpPr>
        </xdr:nvCxnSpPr>
        <xdr:spPr>
          <a:xfrm flipV="1">
            <a:off x="6811818" y="9294091"/>
            <a:ext cx="456602" cy="461818"/>
          </a:xfrm>
          <a:prstGeom prst="straightConnector1">
            <a:avLst/>
          </a:prstGeom>
          <a:ln>
            <a:headEnd type="triangle"/>
            <a:tailEnd type="none"/>
          </a:ln>
        </xdr:spPr>
        <xdr:style>
          <a:lnRef idx="1">
            <a:schemeClr val="dk1"/>
          </a:lnRef>
          <a:fillRef idx="0">
            <a:schemeClr val="dk1"/>
          </a:fillRef>
          <a:effectRef idx="0">
            <a:schemeClr val="dk1"/>
          </a:effectRef>
          <a:fontRef idx="minor">
            <a:schemeClr val="tx1"/>
          </a:fontRef>
        </xdr:style>
      </xdr:cxnSp>
      <xdr:sp macro="" textlink="">
        <xdr:nvSpPr>
          <xdr:cNvPr id="46" name="テキスト ボックス 45">
            <a:extLst>
              <a:ext uri="{FF2B5EF4-FFF2-40B4-BE49-F238E27FC236}">
                <a16:creationId xmlns:a16="http://schemas.microsoft.com/office/drawing/2014/main" id="{4A27612E-A8AF-A147-AA56-FFAD583E9F95}"/>
              </a:ext>
            </a:extLst>
          </xdr:cNvPr>
          <xdr:cNvSpPr txBox="1"/>
        </xdr:nvSpPr>
        <xdr:spPr>
          <a:xfrm>
            <a:off x="3643744" y="8885382"/>
            <a:ext cx="845873" cy="458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データ分析</a:t>
            </a:r>
            <a:endParaRPr kumimoji="1" lang="en-US" altLang="ja-JP" sz="1100"/>
          </a:p>
          <a:p>
            <a:r>
              <a:rPr kumimoji="1" lang="ja-JP" altLang="en-US" sz="1100"/>
              <a:t>・加工等</a:t>
            </a:r>
            <a:endParaRPr kumimoji="1" lang="en-US" altLang="ja-JP" sz="1100"/>
          </a:p>
        </xdr:txBody>
      </xdr:sp>
      <xdr:sp macro="" textlink="">
        <xdr:nvSpPr>
          <xdr:cNvPr id="47" name="環状矢印 46">
            <a:extLst>
              <a:ext uri="{FF2B5EF4-FFF2-40B4-BE49-F238E27FC236}">
                <a16:creationId xmlns:a16="http://schemas.microsoft.com/office/drawing/2014/main" id="{7FD53B5B-7D35-914A-85E4-75B06A2C79F0}"/>
              </a:ext>
            </a:extLst>
          </xdr:cNvPr>
          <xdr:cNvSpPr/>
        </xdr:nvSpPr>
        <xdr:spPr>
          <a:xfrm>
            <a:off x="3858489" y="8453581"/>
            <a:ext cx="399199" cy="471055"/>
          </a:xfrm>
          <a:prstGeom prst="circularArrow">
            <a:avLst>
              <a:gd name="adj1" fmla="val 12500"/>
              <a:gd name="adj2" fmla="val 3242595"/>
              <a:gd name="adj3" fmla="val 20457681"/>
              <a:gd name="adj4" fmla="val 4028860"/>
              <a:gd name="adj5" fmla="val 17702"/>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BECカラー">
      <a:dk1>
        <a:srgbClr val="000000"/>
      </a:dk1>
      <a:lt1>
        <a:srgbClr val="FFFFFF"/>
      </a:lt1>
      <a:dk2>
        <a:srgbClr val="CCCCCC"/>
      </a:dk2>
      <a:lt2>
        <a:srgbClr val="636363"/>
      </a:lt2>
      <a:accent1>
        <a:srgbClr val="40647F"/>
      </a:accent1>
      <a:accent2>
        <a:srgbClr val="7AABCC"/>
      </a:accent2>
      <a:accent3>
        <a:srgbClr val="B5D1E2"/>
      </a:accent3>
      <a:accent4>
        <a:srgbClr val="E57E17"/>
      </a:accent4>
      <a:accent5>
        <a:srgbClr val="BF1313"/>
      </a:accent5>
      <a:accent6>
        <a:srgbClr val="005BAC"/>
      </a:accent6>
      <a:hlink>
        <a:srgbClr val="E57E17"/>
      </a:hlink>
      <a:folHlink>
        <a:srgbClr val="BF131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aaa@xx.co.jp" TargetMode="External"/><Relationship Id="rId1" Type="http://schemas.openxmlformats.org/officeDocument/2006/relationships/hyperlink" Target="mailto:bbbb@xx.co.jp"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penid-foundation-japan.github.io/openid-connect-core-1_0.ja.html" TargetMode="External"/><Relationship Id="rId1" Type="http://schemas.openxmlformats.org/officeDocument/2006/relationships/hyperlink" Target="https://openid.net/connect/"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pageSetUpPr fitToPage="1"/>
  </sheetPr>
  <dimension ref="B1:R31"/>
  <sheetViews>
    <sheetView showGridLines="0" tabSelected="1" view="pageBreakPreview" zoomScaleNormal="100" zoomScaleSheetLayoutView="100" workbookViewId="0">
      <selection activeCell="I12" sqref="I12"/>
    </sheetView>
  </sheetViews>
  <sheetFormatPr defaultColWidth="8.875" defaultRowHeight="13.5"/>
  <cols>
    <col min="1" max="1" width="1.5" customWidth="1"/>
    <col min="2" max="2" width="6.375" style="1" customWidth="1"/>
    <col min="3" max="3" width="16.875" style="1" customWidth="1"/>
    <col min="4" max="4" width="72.125" customWidth="1"/>
    <col min="5" max="5" width="2.875" customWidth="1"/>
    <col min="15" max="18" width="8.875" style="21"/>
  </cols>
  <sheetData>
    <row r="1" spans="2:18" ht="18.75">
      <c r="B1" s="4" t="s">
        <v>120</v>
      </c>
      <c r="C1" s="4"/>
    </row>
    <row r="2" spans="2:18" ht="22.5" customHeight="1">
      <c r="B2" s="345" t="s">
        <v>114</v>
      </c>
      <c r="C2" s="345"/>
      <c r="D2" s="345"/>
    </row>
    <row r="3" spans="2:18" ht="22.5" customHeight="1">
      <c r="B3" s="345" t="s">
        <v>128</v>
      </c>
      <c r="C3" s="345"/>
      <c r="D3" s="345"/>
    </row>
    <row r="4" spans="2:18" s="20" customFormat="1" ht="18.75">
      <c r="B4" s="17"/>
      <c r="C4" s="17"/>
      <c r="D4" s="17"/>
      <c r="O4" s="21"/>
      <c r="P4" s="21"/>
      <c r="Q4" s="21"/>
      <c r="R4" s="21"/>
    </row>
    <row r="5" spans="2:18" ht="17.25" customHeight="1">
      <c r="B5" s="22" t="s">
        <v>229</v>
      </c>
      <c r="C5" s="2"/>
      <c r="D5" s="3"/>
    </row>
    <row r="6" spans="2:18" ht="18" customHeight="1">
      <c r="B6" s="31" t="s">
        <v>115</v>
      </c>
      <c r="C6" s="31" t="s">
        <v>121</v>
      </c>
      <c r="D6" s="31" t="s">
        <v>116</v>
      </c>
    </row>
    <row r="7" spans="2:18" ht="33.75" customHeight="1">
      <c r="B7" s="32">
        <v>1</v>
      </c>
      <c r="C7" s="33" t="s">
        <v>133</v>
      </c>
      <c r="D7" s="41" t="s">
        <v>139</v>
      </c>
      <c r="E7" s="24"/>
    </row>
    <row r="8" spans="2:18" ht="33.75" customHeight="1">
      <c r="B8" s="32">
        <v>2</v>
      </c>
      <c r="C8" s="33" t="s">
        <v>133</v>
      </c>
      <c r="D8" s="41" t="s">
        <v>117</v>
      </c>
      <c r="E8" s="24"/>
    </row>
    <row r="9" spans="2:18" ht="33.75" customHeight="1">
      <c r="B9" s="32">
        <v>3</v>
      </c>
      <c r="C9" s="33" t="s">
        <v>133</v>
      </c>
      <c r="D9" s="41" t="s">
        <v>118</v>
      </c>
      <c r="E9" s="24"/>
    </row>
    <row r="10" spans="2:18" ht="33.75" customHeight="1">
      <c r="B10" s="32">
        <v>4</v>
      </c>
      <c r="C10" s="33" t="s">
        <v>133</v>
      </c>
      <c r="D10" s="41" t="s">
        <v>324</v>
      </c>
      <c r="E10" s="24"/>
    </row>
    <row r="11" spans="2:18" ht="33.75" customHeight="1">
      <c r="B11" s="32">
        <v>5</v>
      </c>
      <c r="C11" s="33" t="s">
        <v>133</v>
      </c>
      <c r="D11" s="41" t="s">
        <v>325</v>
      </c>
      <c r="E11" s="24"/>
    </row>
    <row r="12" spans="2:18" ht="33.75" customHeight="1">
      <c r="B12" s="32">
        <v>6</v>
      </c>
      <c r="C12" s="33" t="s">
        <v>133</v>
      </c>
      <c r="D12" s="41" t="s">
        <v>326</v>
      </c>
      <c r="E12" s="24"/>
    </row>
    <row r="13" spans="2:18" ht="33.75" customHeight="1">
      <c r="B13" s="32">
        <v>7</v>
      </c>
      <c r="C13" s="33" t="s">
        <v>133</v>
      </c>
      <c r="D13" s="41" t="s">
        <v>119</v>
      </c>
      <c r="E13" s="24"/>
    </row>
    <row r="14" spans="2:18" ht="33.75" customHeight="1">
      <c r="B14" s="32">
        <v>8</v>
      </c>
      <c r="C14" s="33" t="s">
        <v>140</v>
      </c>
      <c r="D14" s="41" t="s">
        <v>570</v>
      </c>
      <c r="E14" s="24"/>
    </row>
    <row r="15" spans="2:18" ht="33.75" customHeight="1">
      <c r="B15" s="34">
        <v>9</v>
      </c>
      <c r="C15" s="33" t="s">
        <v>140</v>
      </c>
      <c r="D15" s="41" t="s">
        <v>571</v>
      </c>
      <c r="E15" s="24"/>
    </row>
    <row r="16" spans="2:18" s="21" customFormat="1" ht="33.75" customHeight="1">
      <c r="B16" s="34">
        <v>10</v>
      </c>
      <c r="C16" s="33" t="s">
        <v>140</v>
      </c>
      <c r="D16" s="41" t="s">
        <v>572</v>
      </c>
      <c r="E16" s="24"/>
    </row>
    <row r="17" spans="2:5" ht="33.75" customHeight="1">
      <c r="B17" s="32">
        <v>11</v>
      </c>
      <c r="C17" s="33" t="s">
        <v>133</v>
      </c>
      <c r="D17" s="41" t="s">
        <v>227</v>
      </c>
      <c r="E17" s="24"/>
    </row>
    <row r="18" spans="2:5" s="21" customFormat="1" ht="33.75" customHeight="1">
      <c r="B18" s="32">
        <v>12</v>
      </c>
      <c r="C18" s="33" t="s">
        <v>282</v>
      </c>
      <c r="D18" s="41" t="s">
        <v>281</v>
      </c>
      <c r="E18" s="24"/>
    </row>
    <row r="19" spans="2:5" s="21" customFormat="1" ht="33.75" customHeight="1">
      <c r="B19" s="32">
        <v>13</v>
      </c>
      <c r="C19" s="33" t="s">
        <v>133</v>
      </c>
      <c r="D19" s="41" t="s">
        <v>280</v>
      </c>
      <c r="E19" s="24"/>
    </row>
    <row r="20" spans="2:5" ht="19.5" customHeight="1">
      <c r="B20" s="47" t="s">
        <v>123</v>
      </c>
      <c r="C20"/>
    </row>
    <row r="21" spans="2:5" ht="12.75" customHeight="1">
      <c r="B21" s="14"/>
      <c r="C21"/>
    </row>
    <row r="22" spans="2:5" ht="17.25" customHeight="1">
      <c r="B22" s="23" t="s">
        <v>124</v>
      </c>
      <c r="C22" s="15"/>
      <c r="D22" s="16"/>
    </row>
    <row r="23" spans="2:5" ht="18" customHeight="1">
      <c r="B23" s="31" t="s">
        <v>115</v>
      </c>
      <c r="C23" s="31" t="s">
        <v>121</v>
      </c>
      <c r="D23" s="31" t="s">
        <v>116</v>
      </c>
    </row>
    <row r="24" spans="2:5" ht="33.75" customHeight="1">
      <c r="B24" s="30">
        <v>14</v>
      </c>
      <c r="C24" s="29" t="s">
        <v>136</v>
      </c>
      <c r="D24" s="25" t="s">
        <v>129</v>
      </c>
    </row>
    <row r="25" spans="2:5" ht="33.75" customHeight="1">
      <c r="B25" s="28">
        <v>15</v>
      </c>
      <c r="C25" s="29" t="s">
        <v>136</v>
      </c>
      <c r="D25" s="26" t="s">
        <v>134</v>
      </c>
    </row>
    <row r="26" spans="2:5" ht="33.75" customHeight="1">
      <c r="B26" s="28">
        <v>16</v>
      </c>
      <c r="C26" s="29" t="s">
        <v>137</v>
      </c>
      <c r="D26" s="27" t="s">
        <v>135</v>
      </c>
    </row>
    <row r="27" spans="2:5" ht="33.75" customHeight="1">
      <c r="B27" s="28">
        <v>17</v>
      </c>
      <c r="C27" s="29" t="s">
        <v>137</v>
      </c>
      <c r="D27" s="27" t="s">
        <v>230</v>
      </c>
    </row>
    <row r="28" spans="2:5" ht="33.75" customHeight="1">
      <c r="B28" s="28">
        <v>18</v>
      </c>
      <c r="C28" s="29" t="s">
        <v>137</v>
      </c>
      <c r="D28" s="25" t="s">
        <v>122</v>
      </c>
    </row>
    <row r="29" spans="2:5" ht="33.75" customHeight="1">
      <c r="B29" s="28">
        <v>19</v>
      </c>
      <c r="C29" s="29" t="s">
        <v>136</v>
      </c>
      <c r="D29" s="48" t="s">
        <v>346</v>
      </c>
    </row>
    <row r="30" spans="2:5" ht="33.75" customHeight="1">
      <c r="B30" s="28">
        <v>20</v>
      </c>
      <c r="C30" s="29" t="s">
        <v>136</v>
      </c>
      <c r="D30" s="49" t="s">
        <v>347</v>
      </c>
    </row>
    <row r="31" spans="2:5" ht="19.5" customHeight="1">
      <c r="B31" s="47" t="s">
        <v>228</v>
      </c>
    </row>
  </sheetData>
  <sheetProtection password="DD26" sheet="1" objects="1" scenarios="1"/>
  <mergeCells count="2">
    <mergeCell ref="B3:D3"/>
    <mergeCell ref="B2:D2"/>
  </mergeCells>
  <phoneticPr fontId="14"/>
  <hyperlinks>
    <hyperlink ref="D7" location="①事業者情報!A1" display="①事業者情報" xr:uid="{8D152AA3-3272-40B5-B16C-C52BF77A0FDC}"/>
    <hyperlink ref="D8" location="②担当者情報!Print_Area" display="②担当者情報" xr:uid="{47F5B298-6EAA-48C5-A4F4-3F6C7B5B150D}"/>
    <hyperlink ref="D9" location="③事業計画書!Print_Area" display="③事業計画書" xr:uid="{E7134F7A-3853-400D-ADD3-B6DE09E9CBA2}"/>
    <hyperlink ref="D10" location="④機器登録!Print_Area" display="④機器登録申請書※１" xr:uid="{9BB3DC52-F355-4F35-9087-4B079B5A6CCB}"/>
    <hyperlink ref="D11" location="⑤サービス登録!Print_Area" display="⑤サービス登録申請書※１" xr:uid="{2897ACC1-8477-40D7-84F0-834F9B356D4A}"/>
    <hyperlink ref="D12" location="⑥インセンティブ登録!Print_Titles" display="⑥インセンティブ登録申請書※１" xr:uid="{CC85597F-5183-48D9-B99B-A93526BFC1E4}"/>
    <hyperlink ref="D13" location="⑦支出計画書!A1" display="⑦支出計画書" xr:uid="{B89CF0DD-2E65-469C-AF85-0C9825EABAC6}"/>
    <hyperlink ref="D14" location="'⑧（別添１）コンソーシアム登録申請書（押印）'!Print_Area" display="⑧（別添１）コンソーシアム登録申請書※１" xr:uid="{2606708A-CEDE-4C1E-8FBB-72000CE0CBF6}"/>
    <hyperlink ref="D15" location="'⑨（別添２）共同申請確認書（押印）'!Print_Area" display="⑨（別添３）共同申請確認書※１" xr:uid="{D3AC3729-E008-4C43-BBBB-2DFEB3F093C8}"/>
    <hyperlink ref="D16" location="'⑩（別添３）コンソーシアム参加確認書（押印）'!A1" display="⑩（別添２）コンソーシアム参加確認書※１" xr:uid="{2B0E979A-1B5A-4C3F-9846-2F93FD86B817}"/>
    <hyperlink ref="D17" location="⑪認証等取得計画書!A1" display="⑪認証等取得計画書" xr:uid="{E15B8B65-4481-4A27-85A0-4221555C7568}"/>
    <hyperlink ref="D18" location="'⑫（様式第１）交付申請書（押印）'!Print_Area" display="⑫（様式第１）交付申請書（押印）" xr:uid="{28B80175-1CFC-480C-8A2C-4D4E91AEE5EB}"/>
    <hyperlink ref="D19" location="'⑬（別添）役員名簿'!Print_Area" display="⑬（別添）役員名簿" xr:uid="{75E39577-E4A0-48AC-AFAE-694A27803650}"/>
  </hyperlinks>
  <pageMargins left="0.19685039370078741" right="0.19685039370078741" top="0.39370078740157483" bottom="0.39370078740157483" header="0.31496062992125984" footer="0.31496062992125984"/>
  <pageSetup paperSize="9" scale="97"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B8A3E-FCEE-0146-99FA-A9BDD5590687}">
  <sheetPr>
    <tabColor theme="8" tint="0.59999389629810485"/>
    <pageSetUpPr fitToPage="1"/>
  </sheetPr>
  <dimension ref="A1:G17"/>
  <sheetViews>
    <sheetView showGridLines="0" view="pageBreakPreview" zoomScaleNormal="100" zoomScaleSheetLayoutView="100" workbookViewId="0">
      <selection activeCell="H8" sqref="H8"/>
    </sheetView>
  </sheetViews>
  <sheetFormatPr defaultColWidth="9" defaultRowHeight="13.5"/>
  <cols>
    <col min="1" max="1" width="2.375" style="138" customWidth="1"/>
    <col min="2" max="4" width="32" style="138" customWidth="1"/>
    <col min="5" max="5" width="3.625" style="90" customWidth="1"/>
    <col min="6" max="6" width="35.375" style="90" customWidth="1"/>
    <col min="7" max="7" width="35.625" style="138" customWidth="1"/>
    <col min="8" max="16384" width="9" style="138"/>
  </cols>
  <sheetData>
    <row r="1" spans="1:7" ht="15" customHeight="1">
      <c r="A1" s="138" t="s">
        <v>37</v>
      </c>
      <c r="D1" s="18" t="s">
        <v>153</v>
      </c>
      <c r="F1" s="266" t="s">
        <v>453</v>
      </c>
    </row>
    <row r="2" spans="1:7" ht="54.95" customHeight="1">
      <c r="A2" s="545" t="s">
        <v>226</v>
      </c>
      <c r="B2" s="545"/>
      <c r="C2" s="545"/>
      <c r="D2" s="545"/>
      <c r="F2" s="245"/>
    </row>
    <row r="3" spans="1:7" ht="44.1" customHeight="1">
      <c r="C3" s="268" t="s">
        <v>272</v>
      </c>
      <c r="D3" s="35" t="s">
        <v>463</v>
      </c>
      <c r="F3" s="245" t="s">
        <v>132</v>
      </c>
    </row>
    <row r="4" spans="1:7" ht="21" customHeight="1">
      <c r="C4" s="244" t="s">
        <v>36</v>
      </c>
      <c r="D4" s="35" t="s">
        <v>392</v>
      </c>
      <c r="F4" s="245" t="s">
        <v>132</v>
      </c>
    </row>
    <row r="5" spans="1:7" ht="48.95" customHeight="1">
      <c r="C5" s="244" t="s">
        <v>68</v>
      </c>
      <c r="D5" s="35"/>
      <c r="E5" s="270" t="s">
        <v>35</v>
      </c>
      <c r="F5" s="271" t="s">
        <v>456</v>
      </c>
      <c r="G5" s="267"/>
    </row>
    <row r="6" spans="1:7">
      <c r="F6" s="249"/>
    </row>
    <row r="7" spans="1:7">
      <c r="C7" s="263" t="s">
        <v>38</v>
      </c>
      <c r="D7" s="248"/>
      <c r="F7" s="245"/>
    </row>
    <row r="8" spans="1:7" ht="100.5" customHeight="1">
      <c r="A8" s="550" t="str">
        <f>IF(①事業者情報!B8="","標題に掲げる補助金事業について、交付規程第４条および別添１、公募要領にて定める要件等、SIIが掲げる条件等を確認し、■■■■を幹事会社とするコンソーシアムに共同事業者として参画することを本書を以て申請します。
※■■■■に「①事業者概要一覧」シートの補助事業者名が入ります。","標題に掲げる補助金事業について、別添１で定める同意事項並びに事業参加要件を確認し、"&amp;①事業者情報!B8&amp;"を幹事会社とするコンソーシアムに参加することを本書を以て確認します。")</f>
        <v>標題に掲げる補助金事業について、別添１で定める同意事項並びに事業参加要件を確認し、▲▲▲株式会社を幹事会社とするコンソーシアムに参加することを本書を以て確認します。</v>
      </c>
      <c r="B8" s="550"/>
      <c r="C8" s="550"/>
      <c r="D8" s="550"/>
      <c r="F8" s="245"/>
    </row>
    <row r="9" spans="1:7">
      <c r="F9" s="245"/>
    </row>
    <row r="10" spans="1:7" s="251" customFormat="1">
      <c r="A10" s="343" t="s">
        <v>553</v>
      </c>
      <c r="E10" s="252"/>
      <c r="F10" s="253"/>
    </row>
    <row r="11" spans="1:7" s="251" customFormat="1">
      <c r="B11" s="255" t="s">
        <v>336</v>
      </c>
      <c r="C11" s="255"/>
      <c r="D11" s="255"/>
      <c r="E11" s="256"/>
      <c r="F11" s="257"/>
    </row>
    <row r="12" spans="1:7" s="251" customFormat="1">
      <c r="B12" s="255" t="s">
        <v>554</v>
      </c>
      <c r="C12" s="256"/>
      <c r="D12" s="256"/>
      <c r="E12" s="256"/>
      <c r="F12" s="256"/>
    </row>
    <row r="13" spans="1:7" s="251" customFormat="1">
      <c r="B13" s="314" t="s">
        <v>555</v>
      </c>
      <c r="C13" s="255"/>
      <c r="D13" s="255"/>
      <c r="E13" s="256"/>
      <c r="F13" s="257"/>
    </row>
    <row r="14" spans="1:7" s="251" customFormat="1">
      <c r="B14" s="255" t="s">
        <v>339</v>
      </c>
      <c r="C14" s="256"/>
      <c r="D14" s="256"/>
      <c r="E14" s="256"/>
      <c r="F14" s="256"/>
    </row>
    <row r="15" spans="1:7" s="251" customFormat="1">
      <c r="B15" s="255" t="s">
        <v>340</v>
      </c>
      <c r="C15" s="255"/>
      <c r="D15" s="255"/>
      <c r="E15" s="256"/>
      <c r="F15" s="257"/>
    </row>
    <row r="17" spans="4:4">
      <c r="D17" s="269" t="s">
        <v>39</v>
      </c>
    </row>
  </sheetData>
  <sheetProtection algorithmName="SHA-512" hashValue="Jb3rp5nzGO707VHEBiv+X7uxwR9KfztwOYrSbnz7/qI6zLC/ZhLwMFyatGA7h1NcUBjedxiybipb/0NMfc4BIQ==" saltValue="jfKGmATUsE4Mhliht8I6OQ==" spinCount="100000" sheet="1" formatCells="0" formatColumns="0" formatRows="0"/>
  <mergeCells count="2">
    <mergeCell ref="A2:D2"/>
    <mergeCell ref="A8:D8"/>
  </mergeCells>
  <phoneticPr fontId="14"/>
  <conditionalFormatting sqref="D5">
    <cfRule type="expression" dxfId="3" priority="1">
      <formula>$D$5=""</formula>
    </cfRule>
  </conditionalFormatting>
  <pageMargins left="0.19685039370078741" right="0.19685039370078741" top="0.39370078740157483" bottom="0.3937007874015748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31225CC-C89F-6646-94EE-9BD534A9C59D}">
          <x14:formula1>
            <xm:f>OFFSET(①事業者情報!B15,0,0,COUNTA(①事業者情報!B15:B34),1)</xm:f>
          </x14:formula1>
          <xm:sqref>D4</xm:sqref>
        </x14:dataValidation>
        <x14:dataValidation type="list" allowBlank="1" showInputMessage="1" showErrorMessage="1" xr:uid="{4A794CE7-CEF3-FE4B-AFDD-F71FC17122F3}">
          <x14:formula1>
            <xm:f>OFFSET(①事業者情報!D15,0,0,COUNTA(①事業者情報!D15:D34),1)</xm:f>
          </x14:formula1>
          <xm:sqref>D3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8" tint="0.59999389629810485"/>
    <pageSetUpPr fitToPage="1"/>
  </sheetPr>
  <dimension ref="A1:F10"/>
  <sheetViews>
    <sheetView showGridLines="0" view="pageBreakPreview" zoomScaleNormal="100" zoomScaleSheetLayoutView="100" workbookViewId="0">
      <selection activeCell="G9" sqref="G9"/>
    </sheetView>
  </sheetViews>
  <sheetFormatPr defaultColWidth="9" defaultRowHeight="13.5"/>
  <cols>
    <col min="1" max="1" width="2.375" style="138" customWidth="1"/>
    <col min="2" max="4" width="32" style="138" customWidth="1"/>
    <col min="5" max="5" width="3.625" style="90" customWidth="1"/>
    <col min="6" max="6" width="35.375" style="90" customWidth="1"/>
    <col min="7" max="7" width="35.625" style="138" customWidth="1"/>
    <col min="8" max="16384" width="9" style="138"/>
  </cols>
  <sheetData>
    <row r="1" spans="1:6">
      <c r="A1" s="138" t="s">
        <v>341</v>
      </c>
      <c r="D1" s="19" t="s">
        <v>283</v>
      </c>
      <c r="F1" s="266" t="s">
        <v>453</v>
      </c>
    </row>
    <row r="2" spans="1:6" ht="54" customHeight="1">
      <c r="A2" s="545" t="s">
        <v>343</v>
      </c>
      <c r="B2" s="545"/>
      <c r="C2" s="545"/>
      <c r="D2" s="545"/>
      <c r="F2" s="245"/>
    </row>
    <row r="3" spans="1:6" ht="44.1" customHeight="1">
      <c r="C3" s="268" t="s">
        <v>344</v>
      </c>
      <c r="D3" s="35" t="s">
        <v>464</v>
      </c>
      <c r="F3" s="245" t="s">
        <v>132</v>
      </c>
    </row>
    <row r="4" spans="1:6" ht="21" customHeight="1">
      <c r="C4" s="244" t="s">
        <v>36</v>
      </c>
      <c r="D4" s="35" t="s">
        <v>393</v>
      </c>
      <c r="F4" s="245" t="s">
        <v>132</v>
      </c>
    </row>
    <row r="5" spans="1:6" ht="48.95" customHeight="1">
      <c r="C5" s="244" t="s">
        <v>68</v>
      </c>
      <c r="D5" s="35"/>
      <c r="E5" s="248" t="s">
        <v>35</v>
      </c>
      <c r="F5" s="271" t="s">
        <v>456</v>
      </c>
    </row>
    <row r="6" spans="1:6">
      <c r="F6" s="249"/>
    </row>
    <row r="7" spans="1:6">
      <c r="C7" s="263" t="s">
        <v>38</v>
      </c>
      <c r="D7" s="248"/>
      <c r="F7" s="245"/>
    </row>
    <row r="8" spans="1:6" ht="100.5" customHeight="1">
      <c r="A8" s="550" t="str">
        <f>IF(①事業者情報!B8="","標題に掲げる補助金事業について、別添１で定める同意事項並びに要件を確認し、■■■■を幹事会社とするコンソーシアムに参画することを本書を以て確認します。
※■■■■に「①事業者概要一覧」シートの補助事業者名が入ります。","標題に掲げる補助金事業について、別添１で定める同意事項並びに事業参加要件を確認し、"&amp;①事業者情報!B8&amp;"を幹事会社とするコンソーシアムに参加することを本書を以て確認します。")</f>
        <v>標題に掲げる補助金事業について、別添１で定める同意事項並びに事業参加要件を確認し、▲▲▲株式会社を幹事会社とするコンソーシアムに参加することを本書を以て確認します。</v>
      </c>
      <c r="B8" s="550"/>
      <c r="C8" s="550"/>
      <c r="D8" s="550"/>
      <c r="F8" s="245"/>
    </row>
    <row r="9" spans="1:6" ht="63" customHeight="1">
      <c r="D9" s="269" t="s">
        <v>39</v>
      </c>
      <c r="F9" s="245"/>
    </row>
    <row r="10" spans="1:6">
      <c r="F10" s="245"/>
    </row>
  </sheetData>
  <sheetProtection algorithmName="SHA-512" hashValue="9pa26kp+KlO19SnfN0j/AJUGt6puICk3so4kX1yC2GGVDPloo3r4aX628L/JM2MPTfiiSC+SzrX4U82cH9vQ3w==" saltValue="kdRVSTxdBYjcu0Eiq8bBCQ==" spinCount="100000" sheet="1" formatCells="0" formatColumns="0" formatRows="0"/>
  <mergeCells count="2">
    <mergeCell ref="A8:D8"/>
    <mergeCell ref="A2:D2"/>
  </mergeCells>
  <phoneticPr fontId="6"/>
  <conditionalFormatting sqref="D5">
    <cfRule type="expression" dxfId="2" priority="1">
      <formula>$D$5=""</formula>
    </cfRule>
  </conditionalFormatting>
  <pageMargins left="0.19685039370078741" right="0.19685039370078741" top="0.39370078740157483" bottom="0.3937007874015748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OFFSET(①事業者情報!B15,0,0,COUNTA(①事業者情報!B15:B34),1)</xm:f>
          </x14:formula1>
          <xm:sqref>D4</xm:sqref>
        </x14:dataValidation>
        <x14:dataValidation type="list" allowBlank="1" showInputMessage="1" showErrorMessage="1" xr:uid="{F81D0877-EF3B-A14D-BDF8-55903A45C5DB}">
          <x14:formula1>
            <xm:f>OFFSET(①事業者情報!D15,0,0,COUNTA(①事業者情報!D15:D34),1)</xm:f>
          </x14:formula1>
          <xm:sqref>D3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pageSetUpPr fitToPage="1"/>
  </sheetPr>
  <dimension ref="A1:D121"/>
  <sheetViews>
    <sheetView showGridLines="0" view="pageBreakPreview" topLeftCell="B1" zoomScaleNormal="75" zoomScaleSheetLayoutView="100" workbookViewId="0">
      <pane ySplit="1" topLeftCell="A2" activePane="bottomLeft" state="frozen"/>
      <selection activeCell="E20" sqref="E20"/>
      <selection pane="bottomLeft"/>
    </sheetView>
  </sheetViews>
  <sheetFormatPr defaultColWidth="9" defaultRowHeight="14.25"/>
  <cols>
    <col min="1" max="1" width="10" style="276" hidden="1" customWidth="1"/>
    <col min="2" max="2" width="22" style="276" customWidth="1"/>
    <col min="3" max="3" width="79.625" style="342" customWidth="1"/>
    <col min="4" max="4" width="20.875" style="276" customWidth="1"/>
    <col min="5" max="16384" width="9" style="276"/>
  </cols>
  <sheetData>
    <row r="1" spans="1:4" s="90" customFormat="1" ht="18.75">
      <c r="B1" s="89" t="s">
        <v>552</v>
      </c>
      <c r="C1" s="336"/>
    </row>
    <row r="2" spans="1:4" s="90" customFormat="1">
      <c r="C2" s="336"/>
    </row>
    <row r="3" spans="1:4" s="90" customFormat="1" ht="27.75" customHeight="1">
      <c r="A3" s="90">
        <v>1</v>
      </c>
      <c r="B3" s="272" t="s">
        <v>70</v>
      </c>
      <c r="C3" s="337" t="str">
        <f>VLOOKUP(A3,'非表示(⑪用)'!I:M,2,FALSE)</f>
        <v>●●●株式会社</v>
      </c>
      <c r="D3" s="273" t="s">
        <v>107</v>
      </c>
    </row>
    <row r="4" spans="1:4" s="90" customFormat="1" ht="27.75" customHeight="1">
      <c r="A4" s="90">
        <v>1</v>
      </c>
      <c r="B4" s="272" t="s">
        <v>69</v>
      </c>
      <c r="C4" s="337" t="str">
        <f>VLOOKUP(A3,'非表示(⑪用)'!I:M,3,FALSE)</f>
        <v>99_未取得</v>
      </c>
      <c r="D4" s="274" t="s">
        <v>107</v>
      </c>
    </row>
    <row r="5" spans="1:4" s="90" customFormat="1" ht="27.75" customHeight="1">
      <c r="A5" s="90">
        <v>1</v>
      </c>
      <c r="B5" s="272" t="s">
        <v>73</v>
      </c>
      <c r="C5" s="337" t="str">
        <f>VLOOKUP(A3,'非表示(⑪用)'!I:M,4,FALSE)</f>
        <v>●●事業部</v>
      </c>
      <c r="D5" s="274" t="s">
        <v>107</v>
      </c>
    </row>
    <row r="6" spans="1:4" s="90" customFormat="1" ht="27.75" customHeight="1">
      <c r="A6" s="90">
        <v>1</v>
      </c>
      <c r="B6" s="272" t="s">
        <v>72</v>
      </c>
      <c r="C6" s="338">
        <f>VLOOKUP(A3,'非表示(⑪用)'!I:M,5,FALSE)</f>
        <v>44075</v>
      </c>
      <c r="D6" s="274" t="s">
        <v>107</v>
      </c>
    </row>
    <row r="7" spans="1:4" s="90" customFormat="1" ht="37.5" customHeight="1">
      <c r="A7" s="90">
        <v>1</v>
      </c>
      <c r="B7" s="272" t="s">
        <v>40</v>
      </c>
      <c r="C7" s="339" t="s">
        <v>488</v>
      </c>
    </row>
    <row r="8" spans="1:4" s="90" customFormat="1" ht="37.5" customHeight="1">
      <c r="A8" s="90">
        <v>1</v>
      </c>
      <c r="B8" s="272" t="s">
        <v>74</v>
      </c>
      <c r="C8" s="340" t="s">
        <v>492</v>
      </c>
    </row>
    <row r="9" spans="1:4" s="90" customFormat="1" ht="128.25" customHeight="1">
      <c r="A9" s="90">
        <v>1</v>
      </c>
      <c r="B9" s="272" t="s">
        <v>75</v>
      </c>
      <c r="C9" s="340" t="s">
        <v>493</v>
      </c>
      <c r="D9" s="275" t="s">
        <v>457</v>
      </c>
    </row>
    <row r="11" spans="1:4" s="90" customFormat="1" ht="27.75" customHeight="1">
      <c r="A11" s="90">
        <f>A3+1</f>
        <v>2</v>
      </c>
      <c r="B11" s="272" t="s">
        <v>70</v>
      </c>
      <c r="C11" s="337" t="str">
        <f>VLOOKUP(A11,'非表示(⑪用)'!I:M,2,FALSE)</f>
        <v>●●●株式会社</v>
      </c>
      <c r="D11" s="273" t="s">
        <v>107</v>
      </c>
    </row>
    <row r="12" spans="1:4" s="90" customFormat="1" ht="27.75" customHeight="1">
      <c r="A12" s="90">
        <f t="shared" ref="A12:A17" si="0">A4+1</f>
        <v>2</v>
      </c>
      <c r="B12" s="272" t="s">
        <v>69</v>
      </c>
      <c r="C12" s="337" t="str">
        <f>VLOOKUP(A11,'非表示(⑪用)'!I:M,3,FALSE)</f>
        <v>10_JIS Q 15001_審査中</v>
      </c>
      <c r="D12" s="274" t="s">
        <v>107</v>
      </c>
    </row>
    <row r="13" spans="1:4" s="90" customFormat="1" ht="27.75" customHeight="1">
      <c r="A13" s="90">
        <f t="shared" si="0"/>
        <v>2</v>
      </c>
      <c r="B13" s="272" t="s">
        <v>73</v>
      </c>
      <c r="C13" s="337" t="str">
        <f>VLOOKUP(A11,'非表示(⑪用)'!I:M,4,FALSE)</f>
        <v>－</v>
      </c>
      <c r="D13" s="274" t="s">
        <v>107</v>
      </c>
    </row>
    <row r="14" spans="1:4" s="90" customFormat="1" ht="27.75" customHeight="1">
      <c r="A14" s="90">
        <f t="shared" si="0"/>
        <v>2</v>
      </c>
      <c r="B14" s="272" t="s">
        <v>72</v>
      </c>
      <c r="C14" s="338">
        <f>VLOOKUP(A11,'非表示(⑪用)'!I:M,5,FALSE)</f>
        <v>44013</v>
      </c>
      <c r="D14" s="274" t="s">
        <v>107</v>
      </c>
    </row>
    <row r="15" spans="1:4" s="90" customFormat="1" ht="37.5" customHeight="1">
      <c r="A15" s="90">
        <f t="shared" si="0"/>
        <v>2</v>
      </c>
      <c r="B15" s="272" t="s">
        <v>40</v>
      </c>
      <c r="C15" s="339" t="s">
        <v>489</v>
      </c>
    </row>
    <row r="16" spans="1:4" s="90" customFormat="1" ht="37.5" customHeight="1">
      <c r="A16" s="90">
        <f t="shared" si="0"/>
        <v>2</v>
      </c>
      <c r="B16" s="272" t="s">
        <v>74</v>
      </c>
      <c r="C16" s="340" t="s">
        <v>490</v>
      </c>
    </row>
    <row r="17" spans="1:4" s="90" customFormat="1" ht="128.25" customHeight="1">
      <c r="A17" s="90">
        <f t="shared" si="0"/>
        <v>2</v>
      </c>
      <c r="B17" s="272" t="s">
        <v>75</v>
      </c>
      <c r="C17" s="340" t="s">
        <v>491</v>
      </c>
      <c r="D17" s="275" t="s">
        <v>457</v>
      </c>
    </row>
    <row r="19" spans="1:4" s="90" customFormat="1" ht="27.75" customHeight="1">
      <c r="A19" s="90">
        <f>A11+1</f>
        <v>3</v>
      </c>
      <c r="B19" s="272" t="s">
        <v>70</v>
      </c>
      <c r="C19" s="337" t="str">
        <f>VLOOKUP(A19,'非表示(⑪用)'!I:M,2,FALSE)</f>
        <v/>
      </c>
      <c r="D19" s="273" t="s">
        <v>107</v>
      </c>
    </row>
    <row r="20" spans="1:4" s="90" customFormat="1" ht="27.75" customHeight="1">
      <c r="A20" s="90">
        <f t="shared" ref="A20:A25" si="1">A12+1</f>
        <v>3</v>
      </c>
      <c r="B20" s="272" t="s">
        <v>69</v>
      </c>
      <c r="C20" s="337" t="str">
        <f>VLOOKUP(A19,'非表示(⑪用)'!I:M,3,FALSE)</f>
        <v/>
      </c>
      <c r="D20" s="274" t="s">
        <v>107</v>
      </c>
    </row>
    <row r="21" spans="1:4" s="90" customFormat="1" ht="27.75" customHeight="1">
      <c r="A21" s="90">
        <f t="shared" si="1"/>
        <v>3</v>
      </c>
      <c r="B21" s="272" t="s">
        <v>73</v>
      </c>
      <c r="C21" s="337" t="str">
        <f>VLOOKUP(A19,'非表示(⑪用)'!I:M,4,FALSE)</f>
        <v/>
      </c>
      <c r="D21" s="274" t="s">
        <v>107</v>
      </c>
    </row>
    <row r="22" spans="1:4" s="90" customFormat="1" ht="27.75" customHeight="1">
      <c r="A22" s="90">
        <f t="shared" si="1"/>
        <v>3</v>
      </c>
      <c r="B22" s="272" t="s">
        <v>72</v>
      </c>
      <c r="C22" s="338" t="str">
        <f>VLOOKUP(A19,'非表示(⑪用)'!I:M,5,FALSE)</f>
        <v/>
      </c>
      <c r="D22" s="274" t="s">
        <v>107</v>
      </c>
    </row>
    <row r="23" spans="1:4" s="90" customFormat="1" ht="37.5" customHeight="1">
      <c r="A23" s="90">
        <f t="shared" si="1"/>
        <v>3</v>
      </c>
      <c r="B23" s="272" t="s">
        <v>40</v>
      </c>
      <c r="C23" s="341"/>
    </row>
    <row r="24" spans="1:4" s="90" customFormat="1" ht="37.5" customHeight="1">
      <c r="A24" s="90">
        <f t="shared" si="1"/>
        <v>3</v>
      </c>
      <c r="B24" s="272" t="s">
        <v>74</v>
      </c>
      <c r="C24" s="341"/>
    </row>
    <row r="25" spans="1:4" s="90" customFormat="1" ht="128.25" customHeight="1">
      <c r="A25" s="90">
        <f t="shared" si="1"/>
        <v>3</v>
      </c>
      <c r="B25" s="272" t="s">
        <v>75</v>
      </c>
      <c r="C25" s="341"/>
      <c r="D25" s="275" t="s">
        <v>457</v>
      </c>
    </row>
    <row r="27" spans="1:4" s="90" customFormat="1" ht="27.75" customHeight="1">
      <c r="A27" s="90">
        <f>A19+1</f>
        <v>4</v>
      </c>
      <c r="B27" s="272" t="s">
        <v>70</v>
      </c>
      <c r="C27" s="337" t="str">
        <f>VLOOKUP(A27,'非表示(⑪用)'!I:M,2,FALSE)</f>
        <v/>
      </c>
      <c r="D27" s="273" t="s">
        <v>107</v>
      </c>
    </row>
    <row r="28" spans="1:4" s="90" customFormat="1" ht="27.75" customHeight="1">
      <c r="A28" s="90">
        <f t="shared" ref="A28:A33" si="2">A20+1</f>
        <v>4</v>
      </c>
      <c r="B28" s="272" t="s">
        <v>69</v>
      </c>
      <c r="C28" s="337" t="str">
        <f>VLOOKUP(A27,'非表示(⑪用)'!I:M,3,FALSE)</f>
        <v/>
      </c>
      <c r="D28" s="274" t="s">
        <v>107</v>
      </c>
    </row>
    <row r="29" spans="1:4" s="90" customFormat="1" ht="27.75" customHeight="1">
      <c r="A29" s="90">
        <f t="shared" si="2"/>
        <v>4</v>
      </c>
      <c r="B29" s="272" t="s">
        <v>73</v>
      </c>
      <c r="C29" s="337" t="str">
        <f>VLOOKUP(A27,'非表示(⑪用)'!I:M,4,FALSE)</f>
        <v/>
      </c>
      <c r="D29" s="274" t="s">
        <v>107</v>
      </c>
    </row>
    <row r="30" spans="1:4" s="90" customFormat="1" ht="27.75" customHeight="1">
      <c r="A30" s="90">
        <f t="shared" si="2"/>
        <v>4</v>
      </c>
      <c r="B30" s="272" t="s">
        <v>72</v>
      </c>
      <c r="C30" s="338" t="str">
        <f>VLOOKUP(A27,'非表示(⑪用)'!I:M,5,FALSE)</f>
        <v/>
      </c>
      <c r="D30" s="274" t="s">
        <v>107</v>
      </c>
    </row>
    <row r="31" spans="1:4" s="90" customFormat="1" ht="37.5" customHeight="1">
      <c r="A31" s="90">
        <f t="shared" si="2"/>
        <v>4</v>
      </c>
      <c r="B31" s="272" t="s">
        <v>40</v>
      </c>
      <c r="C31" s="341"/>
    </row>
    <row r="32" spans="1:4" s="90" customFormat="1" ht="37.5" customHeight="1">
      <c r="A32" s="90">
        <f t="shared" si="2"/>
        <v>4</v>
      </c>
      <c r="B32" s="272" t="s">
        <v>74</v>
      </c>
      <c r="C32" s="341"/>
    </row>
    <row r="33" spans="1:4" s="90" customFormat="1" ht="128.25" customHeight="1">
      <c r="A33" s="90">
        <f t="shared" si="2"/>
        <v>4</v>
      </c>
      <c r="B33" s="272" t="s">
        <v>75</v>
      </c>
      <c r="C33" s="341"/>
      <c r="D33" s="275" t="s">
        <v>457</v>
      </c>
    </row>
    <row r="35" spans="1:4" s="90" customFormat="1" ht="27.75" customHeight="1">
      <c r="A35" s="90">
        <f>A27+1</f>
        <v>5</v>
      </c>
      <c r="B35" s="272" t="s">
        <v>70</v>
      </c>
      <c r="C35" s="337" t="str">
        <f>VLOOKUP(A35,'非表示(⑪用)'!I:M,2,FALSE)</f>
        <v/>
      </c>
      <c r="D35" s="273" t="s">
        <v>107</v>
      </c>
    </row>
    <row r="36" spans="1:4" s="90" customFormat="1" ht="27.75" customHeight="1">
      <c r="A36" s="90">
        <f t="shared" ref="A36:A41" si="3">A28+1</f>
        <v>5</v>
      </c>
      <c r="B36" s="272" t="s">
        <v>69</v>
      </c>
      <c r="C36" s="337" t="str">
        <f>VLOOKUP(A35,'非表示(⑪用)'!I:M,3,FALSE)</f>
        <v/>
      </c>
      <c r="D36" s="274" t="s">
        <v>107</v>
      </c>
    </row>
    <row r="37" spans="1:4" s="90" customFormat="1" ht="27.75" customHeight="1">
      <c r="A37" s="90">
        <f t="shared" si="3"/>
        <v>5</v>
      </c>
      <c r="B37" s="272" t="s">
        <v>73</v>
      </c>
      <c r="C37" s="337" t="str">
        <f>VLOOKUP(A35,'非表示(⑪用)'!I:M,4,FALSE)</f>
        <v/>
      </c>
      <c r="D37" s="274" t="s">
        <v>107</v>
      </c>
    </row>
    <row r="38" spans="1:4" s="90" customFormat="1" ht="27.75" customHeight="1">
      <c r="A38" s="90">
        <f t="shared" si="3"/>
        <v>5</v>
      </c>
      <c r="B38" s="272" t="s">
        <v>72</v>
      </c>
      <c r="C38" s="338" t="str">
        <f>VLOOKUP(A35,'非表示(⑪用)'!I:M,5,FALSE)</f>
        <v/>
      </c>
      <c r="D38" s="274" t="s">
        <v>107</v>
      </c>
    </row>
    <row r="39" spans="1:4" s="90" customFormat="1" ht="37.5" customHeight="1">
      <c r="A39" s="90">
        <f t="shared" si="3"/>
        <v>5</v>
      </c>
      <c r="B39" s="272" t="s">
        <v>40</v>
      </c>
      <c r="C39" s="341"/>
    </row>
    <row r="40" spans="1:4" s="90" customFormat="1" ht="37.5" customHeight="1">
      <c r="A40" s="90">
        <f t="shared" si="3"/>
        <v>5</v>
      </c>
      <c r="B40" s="272" t="s">
        <v>74</v>
      </c>
      <c r="C40" s="341"/>
    </row>
    <row r="41" spans="1:4" s="90" customFormat="1" ht="128.25" customHeight="1">
      <c r="A41" s="90">
        <f t="shared" si="3"/>
        <v>5</v>
      </c>
      <c r="B41" s="272" t="s">
        <v>75</v>
      </c>
      <c r="C41" s="341"/>
      <c r="D41" s="275" t="s">
        <v>457</v>
      </c>
    </row>
    <row r="43" spans="1:4" s="90" customFormat="1" ht="27.75" customHeight="1">
      <c r="A43" s="90">
        <f>A35+1</f>
        <v>6</v>
      </c>
      <c r="B43" s="272" t="s">
        <v>70</v>
      </c>
      <c r="C43" s="337" t="str">
        <f>VLOOKUP(A43,'非表示(⑪用)'!I:M,2,FALSE)</f>
        <v/>
      </c>
      <c r="D43" s="273" t="s">
        <v>107</v>
      </c>
    </row>
    <row r="44" spans="1:4" s="90" customFormat="1" ht="27.75" customHeight="1">
      <c r="A44" s="90">
        <f t="shared" ref="A44:A49" si="4">A36+1</f>
        <v>6</v>
      </c>
      <c r="B44" s="272" t="s">
        <v>69</v>
      </c>
      <c r="C44" s="337" t="str">
        <f>VLOOKUP(A43,'非表示(⑪用)'!I:M,3,FALSE)</f>
        <v/>
      </c>
      <c r="D44" s="274" t="s">
        <v>107</v>
      </c>
    </row>
    <row r="45" spans="1:4" s="90" customFormat="1" ht="27.75" customHeight="1">
      <c r="A45" s="90">
        <f t="shared" si="4"/>
        <v>6</v>
      </c>
      <c r="B45" s="272" t="s">
        <v>73</v>
      </c>
      <c r="C45" s="337" t="str">
        <f>VLOOKUP(A43,'非表示(⑪用)'!I:M,4,FALSE)</f>
        <v/>
      </c>
      <c r="D45" s="274" t="s">
        <v>107</v>
      </c>
    </row>
    <row r="46" spans="1:4" s="90" customFormat="1" ht="27.75" customHeight="1">
      <c r="A46" s="90">
        <f t="shared" si="4"/>
        <v>6</v>
      </c>
      <c r="B46" s="272" t="s">
        <v>72</v>
      </c>
      <c r="C46" s="338" t="str">
        <f>VLOOKUP(A43,'非表示(⑪用)'!I:M,5,FALSE)</f>
        <v/>
      </c>
      <c r="D46" s="274" t="s">
        <v>107</v>
      </c>
    </row>
    <row r="47" spans="1:4" s="90" customFormat="1" ht="37.5" customHeight="1">
      <c r="A47" s="90">
        <f t="shared" si="4"/>
        <v>6</v>
      </c>
      <c r="B47" s="272" t="s">
        <v>40</v>
      </c>
      <c r="C47" s="341"/>
    </row>
    <row r="48" spans="1:4" s="90" customFormat="1" ht="37.5" customHeight="1">
      <c r="A48" s="90">
        <f t="shared" si="4"/>
        <v>6</v>
      </c>
      <c r="B48" s="272" t="s">
        <v>74</v>
      </c>
      <c r="C48" s="341"/>
    </row>
    <row r="49" spans="1:4" s="90" customFormat="1" ht="128.25" customHeight="1">
      <c r="A49" s="90">
        <f t="shared" si="4"/>
        <v>6</v>
      </c>
      <c r="B49" s="272" t="s">
        <v>75</v>
      </c>
      <c r="C49" s="341"/>
      <c r="D49" s="275" t="s">
        <v>457</v>
      </c>
    </row>
    <row r="51" spans="1:4" s="90" customFormat="1" ht="27.75" customHeight="1">
      <c r="A51" s="90">
        <f>A43+1</f>
        <v>7</v>
      </c>
      <c r="B51" s="272" t="s">
        <v>70</v>
      </c>
      <c r="C51" s="337" t="str">
        <f>VLOOKUP(A51,'非表示(⑪用)'!I:M,2,FALSE)</f>
        <v/>
      </c>
      <c r="D51" s="273" t="s">
        <v>107</v>
      </c>
    </row>
    <row r="52" spans="1:4" s="90" customFormat="1" ht="27.75" customHeight="1">
      <c r="A52" s="90">
        <f t="shared" ref="A52:A57" si="5">A44+1</f>
        <v>7</v>
      </c>
      <c r="B52" s="272" t="s">
        <v>69</v>
      </c>
      <c r="C52" s="337" t="str">
        <f>VLOOKUP(A51,'非表示(⑪用)'!I:M,3,FALSE)</f>
        <v/>
      </c>
      <c r="D52" s="274" t="s">
        <v>107</v>
      </c>
    </row>
    <row r="53" spans="1:4" s="90" customFormat="1" ht="27.75" customHeight="1">
      <c r="A53" s="90">
        <f t="shared" si="5"/>
        <v>7</v>
      </c>
      <c r="B53" s="272" t="s">
        <v>73</v>
      </c>
      <c r="C53" s="337" t="str">
        <f>VLOOKUP(A51,'非表示(⑪用)'!I:M,4,FALSE)</f>
        <v/>
      </c>
      <c r="D53" s="274" t="s">
        <v>107</v>
      </c>
    </row>
    <row r="54" spans="1:4" s="90" customFormat="1" ht="27.75" customHeight="1">
      <c r="A54" s="90">
        <f t="shared" si="5"/>
        <v>7</v>
      </c>
      <c r="B54" s="272" t="s">
        <v>72</v>
      </c>
      <c r="C54" s="338" t="str">
        <f>VLOOKUP(A51,'非表示(⑪用)'!I:M,5,FALSE)</f>
        <v/>
      </c>
      <c r="D54" s="274" t="s">
        <v>107</v>
      </c>
    </row>
    <row r="55" spans="1:4" s="90" customFormat="1" ht="37.5" customHeight="1">
      <c r="A55" s="90">
        <f t="shared" si="5"/>
        <v>7</v>
      </c>
      <c r="B55" s="272" t="s">
        <v>40</v>
      </c>
      <c r="C55" s="341"/>
    </row>
    <row r="56" spans="1:4" s="90" customFormat="1" ht="37.5" customHeight="1">
      <c r="A56" s="90">
        <f t="shared" si="5"/>
        <v>7</v>
      </c>
      <c r="B56" s="272" t="s">
        <v>74</v>
      </c>
      <c r="C56" s="341"/>
    </row>
    <row r="57" spans="1:4" s="90" customFormat="1" ht="128.25" customHeight="1">
      <c r="A57" s="90">
        <f t="shared" si="5"/>
        <v>7</v>
      </c>
      <c r="B57" s="272" t="s">
        <v>75</v>
      </c>
      <c r="C57" s="341"/>
      <c r="D57" s="275" t="s">
        <v>457</v>
      </c>
    </row>
    <row r="59" spans="1:4" s="90" customFormat="1" ht="27.75" customHeight="1">
      <c r="A59" s="90">
        <f>A51+1</f>
        <v>8</v>
      </c>
      <c r="B59" s="272" t="s">
        <v>70</v>
      </c>
      <c r="C59" s="337" t="str">
        <f>VLOOKUP(A59,'非表示(⑪用)'!I:M,2,FALSE)</f>
        <v/>
      </c>
      <c r="D59" s="273" t="s">
        <v>107</v>
      </c>
    </row>
    <row r="60" spans="1:4" s="90" customFormat="1" ht="27.75" customHeight="1">
      <c r="A60" s="90">
        <f t="shared" ref="A60:A65" si="6">A52+1</f>
        <v>8</v>
      </c>
      <c r="B60" s="272" t="s">
        <v>69</v>
      </c>
      <c r="C60" s="337" t="str">
        <f>VLOOKUP(A59,'非表示(⑪用)'!I:M,3,FALSE)</f>
        <v/>
      </c>
      <c r="D60" s="274" t="s">
        <v>107</v>
      </c>
    </row>
    <row r="61" spans="1:4" s="90" customFormat="1" ht="27.75" customHeight="1">
      <c r="A61" s="90">
        <f t="shared" si="6"/>
        <v>8</v>
      </c>
      <c r="B61" s="272" t="s">
        <v>73</v>
      </c>
      <c r="C61" s="337" t="str">
        <f>VLOOKUP(A59,'非表示(⑪用)'!I:M,4,FALSE)</f>
        <v/>
      </c>
      <c r="D61" s="274" t="s">
        <v>107</v>
      </c>
    </row>
    <row r="62" spans="1:4" s="90" customFormat="1" ht="27.75" customHeight="1">
      <c r="A62" s="90">
        <f t="shared" si="6"/>
        <v>8</v>
      </c>
      <c r="B62" s="272" t="s">
        <v>72</v>
      </c>
      <c r="C62" s="338" t="str">
        <f>VLOOKUP(A59,'非表示(⑪用)'!I:M,5,FALSE)</f>
        <v/>
      </c>
      <c r="D62" s="274" t="s">
        <v>107</v>
      </c>
    </row>
    <row r="63" spans="1:4" s="90" customFormat="1" ht="37.5" customHeight="1">
      <c r="A63" s="90">
        <f t="shared" si="6"/>
        <v>8</v>
      </c>
      <c r="B63" s="272" t="s">
        <v>40</v>
      </c>
      <c r="C63" s="341"/>
    </row>
    <row r="64" spans="1:4" s="90" customFormat="1" ht="37.5" customHeight="1">
      <c r="A64" s="90">
        <f t="shared" si="6"/>
        <v>8</v>
      </c>
      <c r="B64" s="272" t="s">
        <v>74</v>
      </c>
      <c r="C64" s="341"/>
    </row>
    <row r="65" spans="1:4" s="90" customFormat="1" ht="128.25" customHeight="1">
      <c r="A65" s="90">
        <f t="shared" si="6"/>
        <v>8</v>
      </c>
      <c r="B65" s="272" t="s">
        <v>75</v>
      </c>
      <c r="C65" s="341"/>
      <c r="D65" s="275" t="s">
        <v>457</v>
      </c>
    </row>
    <row r="67" spans="1:4" s="90" customFormat="1" ht="27.75" customHeight="1">
      <c r="A67" s="90">
        <f>A59+1</f>
        <v>9</v>
      </c>
      <c r="B67" s="272" t="s">
        <v>70</v>
      </c>
      <c r="C67" s="337" t="str">
        <f>VLOOKUP(A67,'非表示(⑪用)'!I:M,2,FALSE)</f>
        <v/>
      </c>
      <c r="D67" s="273" t="s">
        <v>107</v>
      </c>
    </row>
    <row r="68" spans="1:4" s="90" customFormat="1" ht="27.75" customHeight="1">
      <c r="A68" s="90">
        <f t="shared" ref="A68:A73" si="7">A60+1</f>
        <v>9</v>
      </c>
      <c r="B68" s="272" t="s">
        <v>69</v>
      </c>
      <c r="C68" s="337" t="str">
        <f>VLOOKUP(A67,'非表示(⑪用)'!I:M,3,FALSE)</f>
        <v/>
      </c>
      <c r="D68" s="274" t="s">
        <v>107</v>
      </c>
    </row>
    <row r="69" spans="1:4" s="90" customFormat="1" ht="27.75" customHeight="1">
      <c r="A69" s="90">
        <f t="shared" si="7"/>
        <v>9</v>
      </c>
      <c r="B69" s="272" t="s">
        <v>73</v>
      </c>
      <c r="C69" s="337" t="str">
        <f>VLOOKUP(A67,'非表示(⑪用)'!I:M,4,FALSE)</f>
        <v/>
      </c>
      <c r="D69" s="274" t="s">
        <v>107</v>
      </c>
    </row>
    <row r="70" spans="1:4" s="90" customFormat="1" ht="27.75" customHeight="1">
      <c r="A70" s="90">
        <f t="shared" si="7"/>
        <v>9</v>
      </c>
      <c r="B70" s="272" t="s">
        <v>72</v>
      </c>
      <c r="C70" s="338" t="str">
        <f>VLOOKUP(A67,'非表示(⑪用)'!I:M,5,FALSE)</f>
        <v/>
      </c>
      <c r="D70" s="274" t="s">
        <v>107</v>
      </c>
    </row>
    <row r="71" spans="1:4" s="90" customFormat="1" ht="37.5" customHeight="1">
      <c r="A71" s="90">
        <f t="shared" si="7"/>
        <v>9</v>
      </c>
      <c r="B71" s="272" t="s">
        <v>40</v>
      </c>
      <c r="C71" s="341"/>
    </row>
    <row r="72" spans="1:4" s="90" customFormat="1" ht="37.5" customHeight="1">
      <c r="A72" s="90">
        <f t="shared" si="7"/>
        <v>9</v>
      </c>
      <c r="B72" s="272" t="s">
        <v>74</v>
      </c>
      <c r="C72" s="341"/>
    </row>
    <row r="73" spans="1:4" s="90" customFormat="1" ht="128.25" customHeight="1">
      <c r="A73" s="90">
        <f t="shared" si="7"/>
        <v>9</v>
      </c>
      <c r="B73" s="272" t="s">
        <v>75</v>
      </c>
      <c r="C73" s="341"/>
      <c r="D73" s="275" t="s">
        <v>457</v>
      </c>
    </row>
    <row r="75" spans="1:4" s="90" customFormat="1" ht="27.75" customHeight="1">
      <c r="A75" s="90">
        <f>A67+1</f>
        <v>10</v>
      </c>
      <c r="B75" s="272" t="s">
        <v>70</v>
      </c>
      <c r="C75" s="337" t="str">
        <f>VLOOKUP(A75,'非表示(⑪用)'!I:M,2,FALSE)</f>
        <v/>
      </c>
      <c r="D75" s="273" t="s">
        <v>107</v>
      </c>
    </row>
    <row r="76" spans="1:4" s="90" customFormat="1" ht="27.75" customHeight="1">
      <c r="A76" s="90">
        <f t="shared" ref="A76:A81" si="8">A68+1</f>
        <v>10</v>
      </c>
      <c r="B76" s="272" t="s">
        <v>69</v>
      </c>
      <c r="C76" s="337" t="str">
        <f>VLOOKUP(A75,'非表示(⑪用)'!I:M,3,FALSE)</f>
        <v/>
      </c>
      <c r="D76" s="274" t="s">
        <v>107</v>
      </c>
    </row>
    <row r="77" spans="1:4" s="90" customFormat="1" ht="27.75" customHeight="1">
      <c r="A77" s="90">
        <f t="shared" si="8"/>
        <v>10</v>
      </c>
      <c r="B77" s="272" t="s">
        <v>73</v>
      </c>
      <c r="C77" s="337" t="str">
        <f>VLOOKUP(A75,'非表示(⑪用)'!I:M,4,FALSE)</f>
        <v/>
      </c>
      <c r="D77" s="274" t="s">
        <v>107</v>
      </c>
    </row>
    <row r="78" spans="1:4" s="90" customFormat="1" ht="27.75" customHeight="1">
      <c r="A78" s="90">
        <f t="shared" si="8"/>
        <v>10</v>
      </c>
      <c r="B78" s="272" t="s">
        <v>72</v>
      </c>
      <c r="C78" s="338" t="str">
        <f>VLOOKUP(A75,'非表示(⑪用)'!I:M,5,FALSE)</f>
        <v/>
      </c>
      <c r="D78" s="274" t="s">
        <v>107</v>
      </c>
    </row>
    <row r="79" spans="1:4" s="90" customFormat="1" ht="37.5" customHeight="1">
      <c r="A79" s="90">
        <f t="shared" si="8"/>
        <v>10</v>
      </c>
      <c r="B79" s="272" t="s">
        <v>40</v>
      </c>
      <c r="C79" s="341"/>
    </row>
    <row r="80" spans="1:4" s="90" customFormat="1" ht="37.5" customHeight="1">
      <c r="A80" s="90">
        <f t="shared" si="8"/>
        <v>10</v>
      </c>
      <c r="B80" s="272" t="s">
        <v>74</v>
      </c>
      <c r="C80" s="341"/>
    </row>
    <row r="81" spans="1:4" s="90" customFormat="1" ht="128.25" customHeight="1">
      <c r="A81" s="90">
        <f t="shared" si="8"/>
        <v>10</v>
      </c>
      <c r="B81" s="272" t="s">
        <v>75</v>
      </c>
      <c r="C81" s="341"/>
      <c r="D81" s="275" t="s">
        <v>457</v>
      </c>
    </row>
    <row r="83" spans="1:4" s="90" customFormat="1" ht="27.75" customHeight="1">
      <c r="A83" s="90">
        <f>A75+1</f>
        <v>11</v>
      </c>
      <c r="B83" s="272" t="s">
        <v>70</v>
      </c>
      <c r="C83" s="337" t="str">
        <f>VLOOKUP(A83,'非表示(⑪用)'!I:M,2,FALSE)</f>
        <v/>
      </c>
      <c r="D83" s="273" t="s">
        <v>107</v>
      </c>
    </row>
    <row r="84" spans="1:4" s="90" customFormat="1" ht="27.75" customHeight="1">
      <c r="A84" s="90">
        <f t="shared" ref="A84:A89" si="9">A76+1</f>
        <v>11</v>
      </c>
      <c r="B84" s="272" t="s">
        <v>69</v>
      </c>
      <c r="C84" s="337" t="str">
        <f>VLOOKUP(A83,'非表示(⑪用)'!I:M,3,FALSE)</f>
        <v/>
      </c>
      <c r="D84" s="274" t="s">
        <v>107</v>
      </c>
    </row>
    <row r="85" spans="1:4" s="90" customFormat="1" ht="27.75" customHeight="1">
      <c r="A85" s="90">
        <f t="shared" si="9"/>
        <v>11</v>
      </c>
      <c r="B85" s="272" t="s">
        <v>73</v>
      </c>
      <c r="C85" s="337" t="str">
        <f>VLOOKUP(A83,'非表示(⑪用)'!I:M,4,FALSE)</f>
        <v/>
      </c>
      <c r="D85" s="274" t="s">
        <v>107</v>
      </c>
    </row>
    <row r="86" spans="1:4" s="90" customFormat="1" ht="27.75" customHeight="1">
      <c r="A86" s="90">
        <f t="shared" si="9"/>
        <v>11</v>
      </c>
      <c r="B86" s="272" t="s">
        <v>72</v>
      </c>
      <c r="C86" s="338" t="str">
        <f>VLOOKUP(A83,'非表示(⑪用)'!I:M,5,FALSE)</f>
        <v/>
      </c>
      <c r="D86" s="274" t="s">
        <v>107</v>
      </c>
    </row>
    <row r="87" spans="1:4" s="90" customFormat="1" ht="37.5" customHeight="1">
      <c r="A87" s="90">
        <f t="shared" si="9"/>
        <v>11</v>
      </c>
      <c r="B87" s="272" t="s">
        <v>40</v>
      </c>
      <c r="C87" s="341"/>
    </row>
    <row r="88" spans="1:4" s="90" customFormat="1" ht="37.5" customHeight="1">
      <c r="A88" s="90">
        <f t="shared" si="9"/>
        <v>11</v>
      </c>
      <c r="B88" s="272" t="s">
        <v>74</v>
      </c>
      <c r="C88" s="341"/>
    </row>
    <row r="89" spans="1:4" s="90" customFormat="1" ht="128.25" customHeight="1">
      <c r="A89" s="90">
        <f t="shared" si="9"/>
        <v>11</v>
      </c>
      <c r="B89" s="272" t="s">
        <v>75</v>
      </c>
      <c r="C89" s="341"/>
      <c r="D89" s="275" t="s">
        <v>457</v>
      </c>
    </row>
    <row r="91" spans="1:4" s="90" customFormat="1" ht="27.75" customHeight="1">
      <c r="A91" s="90">
        <f>A83+1</f>
        <v>12</v>
      </c>
      <c r="B91" s="272" t="s">
        <v>70</v>
      </c>
      <c r="C91" s="337" t="str">
        <f>VLOOKUP(A91,'非表示(⑪用)'!I:M,2,FALSE)</f>
        <v/>
      </c>
      <c r="D91" s="273" t="s">
        <v>107</v>
      </c>
    </row>
    <row r="92" spans="1:4" s="90" customFormat="1" ht="27.75" customHeight="1">
      <c r="A92" s="90">
        <f t="shared" ref="A92:A97" si="10">A84+1</f>
        <v>12</v>
      </c>
      <c r="B92" s="272" t="s">
        <v>69</v>
      </c>
      <c r="C92" s="337" t="str">
        <f>VLOOKUP(A91,'非表示(⑪用)'!I:M,3,FALSE)</f>
        <v/>
      </c>
      <c r="D92" s="274" t="s">
        <v>107</v>
      </c>
    </row>
    <row r="93" spans="1:4" s="90" customFormat="1" ht="27.75" customHeight="1">
      <c r="A93" s="90">
        <f t="shared" si="10"/>
        <v>12</v>
      </c>
      <c r="B93" s="272" t="s">
        <v>73</v>
      </c>
      <c r="C93" s="337" t="str">
        <f>VLOOKUP(A91,'非表示(⑪用)'!I:M,4,FALSE)</f>
        <v/>
      </c>
      <c r="D93" s="274" t="s">
        <v>107</v>
      </c>
    </row>
    <row r="94" spans="1:4" s="90" customFormat="1" ht="27.75" customHeight="1">
      <c r="A94" s="90">
        <f t="shared" si="10"/>
        <v>12</v>
      </c>
      <c r="B94" s="272" t="s">
        <v>72</v>
      </c>
      <c r="C94" s="338" t="str">
        <f>VLOOKUP(A91,'非表示(⑪用)'!I:M,5,FALSE)</f>
        <v/>
      </c>
      <c r="D94" s="274" t="s">
        <v>107</v>
      </c>
    </row>
    <row r="95" spans="1:4" s="90" customFormat="1" ht="37.5" customHeight="1">
      <c r="A95" s="90">
        <f t="shared" si="10"/>
        <v>12</v>
      </c>
      <c r="B95" s="272" t="s">
        <v>40</v>
      </c>
      <c r="C95" s="341"/>
    </row>
    <row r="96" spans="1:4" s="90" customFormat="1" ht="37.5" customHeight="1">
      <c r="A96" s="90">
        <f t="shared" si="10"/>
        <v>12</v>
      </c>
      <c r="B96" s="272" t="s">
        <v>74</v>
      </c>
      <c r="C96" s="341"/>
    </row>
    <row r="97" spans="1:4" s="90" customFormat="1" ht="128.25" customHeight="1">
      <c r="A97" s="90">
        <f t="shared" si="10"/>
        <v>12</v>
      </c>
      <c r="B97" s="272" t="s">
        <v>75</v>
      </c>
      <c r="C97" s="341"/>
      <c r="D97" s="275" t="s">
        <v>457</v>
      </c>
    </row>
    <row r="99" spans="1:4" s="90" customFormat="1" ht="27.75" customHeight="1">
      <c r="A99" s="90">
        <f>A91+1</f>
        <v>13</v>
      </c>
      <c r="B99" s="272" t="s">
        <v>70</v>
      </c>
      <c r="C99" s="337" t="str">
        <f>VLOOKUP(A99,'非表示(⑪用)'!I:M,2,FALSE)</f>
        <v/>
      </c>
      <c r="D99" s="273" t="s">
        <v>107</v>
      </c>
    </row>
    <row r="100" spans="1:4" s="90" customFormat="1" ht="27.75" customHeight="1">
      <c r="A100" s="90">
        <f t="shared" ref="A100:A105" si="11">A92+1</f>
        <v>13</v>
      </c>
      <c r="B100" s="272" t="s">
        <v>69</v>
      </c>
      <c r="C100" s="337" t="str">
        <f>VLOOKUP(A99,'非表示(⑪用)'!I:M,3,FALSE)</f>
        <v/>
      </c>
      <c r="D100" s="274" t="s">
        <v>107</v>
      </c>
    </row>
    <row r="101" spans="1:4" s="90" customFormat="1" ht="27.75" customHeight="1">
      <c r="A101" s="90">
        <f t="shared" si="11"/>
        <v>13</v>
      </c>
      <c r="B101" s="272" t="s">
        <v>73</v>
      </c>
      <c r="C101" s="337" t="str">
        <f>VLOOKUP(A99,'非表示(⑪用)'!I:M,4,FALSE)</f>
        <v/>
      </c>
      <c r="D101" s="274" t="s">
        <v>107</v>
      </c>
    </row>
    <row r="102" spans="1:4" s="90" customFormat="1" ht="27.75" customHeight="1">
      <c r="A102" s="90">
        <f t="shared" si="11"/>
        <v>13</v>
      </c>
      <c r="B102" s="272" t="s">
        <v>72</v>
      </c>
      <c r="C102" s="338" t="str">
        <f>VLOOKUP(A99,'非表示(⑪用)'!I:M,5,FALSE)</f>
        <v/>
      </c>
      <c r="D102" s="274" t="s">
        <v>107</v>
      </c>
    </row>
    <row r="103" spans="1:4" s="90" customFormat="1" ht="37.5" customHeight="1">
      <c r="A103" s="90">
        <f t="shared" si="11"/>
        <v>13</v>
      </c>
      <c r="B103" s="272" t="s">
        <v>40</v>
      </c>
      <c r="C103" s="341"/>
    </row>
    <row r="104" spans="1:4" s="90" customFormat="1" ht="37.5" customHeight="1">
      <c r="A104" s="90">
        <f t="shared" si="11"/>
        <v>13</v>
      </c>
      <c r="B104" s="272" t="s">
        <v>74</v>
      </c>
      <c r="C104" s="341"/>
    </row>
    <row r="105" spans="1:4" s="90" customFormat="1" ht="128.25" customHeight="1">
      <c r="A105" s="90">
        <f t="shared" si="11"/>
        <v>13</v>
      </c>
      <c r="B105" s="272" t="s">
        <v>75</v>
      </c>
      <c r="C105" s="341"/>
      <c r="D105" s="275" t="s">
        <v>457</v>
      </c>
    </row>
    <row r="107" spans="1:4" s="90" customFormat="1" ht="27.75" customHeight="1">
      <c r="A107" s="90">
        <f>A99+1</f>
        <v>14</v>
      </c>
      <c r="B107" s="272" t="s">
        <v>70</v>
      </c>
      <c r="C107" s="337" t="str">
        <f>VLOOKUP(A107,'非表示(⑪用)'!I:M,2,FALSE)</f>
        <v/>
      </c>
      <c r="D107" s="273" t="s">
        <v>107</v>
      </c>
    </row>
    <row r="108" spans="1:4" s="90" customFormat="1" ht="27.75" customHeight="1">
      <c r="A108" s="90">
        <f t="shared" ref="A108:A113" si="12">A100+1</f>
        <v>14</v>
      </c>
      <c r="B108" s="272" t="s">
        <v>69</v>
      </c>
      <c r="C108" s="337" t="str">
        <f>VLOOKUP(A107,'非表示(⑪用)'!I:M,3,FALSE)</f>
        <v/>
      </c>
      <c r="D108" s="274" t="s">
        <v>107</v>
      </c>
    </row>
    <row r="109" spans="1:4" s="90" customFormat="1" ht="27.75" customHeight="1">
      <c r="A109" s="90">
        <f t="shared" si="12"/>
        <v>14</v>
      </c>
      <c r="B109" s="272" t="s">
        <v>73</v>
      </c>
      <c r="C109" s="337" t="str">
        <f>VLOOKUP(A107,'非表示(⑪用)'!I:M,4,FALSE)</f>
        <v/>
      </c>
      <c r="D109" s="274" t="s">
        <v>107</v>
      </c>
    </row>
    <row r="110" spans="1:4" s="90" customFormat="1" ht="27.75" customHeight="1">
      <c r="A110" s="90">
        <f t="shared" si="12"/>
        <v>14</v>
      </c>
      <c r="B110" s="272" t="s">
        <v>72</v>
      </c>
      <c r="C110" s="338" t="str">
        <f>VLOOKUP(A107,'非表示(⑪用)'!I:M,5,FALSE)</f>
        <v/>
      </c>
      <c r="D110" s="274" t="s">
        <v>107</v>
      </c>
    </row>
    <row r="111" spans="1:4" s="90" customFormat="1" ht="37.5" customHeight="1">
      <c r="A111" s="90">
        <f t="shared" si="12"/>
        <v>14</v>
      </c>
      <c r="B111" s="272" t="s">
        <v>40</v>
      </c>
      <c r="C111" s="341"/>
    </row>
    <row r="112" spans="1:4" s="90" customFormat="1" ht="37.5" customHeight="1">
      <c r="A112" s="90">
        <f t="shared" si="12"/>
        <v>14</v>
      </c>
      <c r="B112" s="272" t="s">
        <v>74</v>
      </c>
      <c r="C112" s="341"/>
    </row>
    <row r="113" spans="1:4" s="90" customFormat="1" ht="128.25" customHeight="1">
      <c r="A113" s="90">
        <f t="shared" si="12"/>
        <v>14</v>
      </c>
      <c r="B113" s="272" t="s">
        <v>75</v>
      </c>
      <c r="C113" s="341"/>
      <c r="D113" s="275" t="s">
        <v>457</v>
      </c>
    </row>
    <row r="115" spans="1:4" s="90" customFormat="1" ht="27.75" customHeight="1">
      <c r="A115" s="90">
        <f>A107+1</f>
        <v>15</v>
      </c>
      <c r="B115" s="272" t="s">
        <v>70</v>
      </c>
      <c r="C115" s="337" t="str">
        <f>VLOOKUP(A115,'非表示(⑪用)'!I:M,2,FALSE)</f>
        <v/>
      </c>
      <c r="D115" s="273" t="s">
        <v>107</v>
      </c>
    </row>
    <row r="116" spans="1:4" s="90" customFormat="1" ht="27.75" customHeight="1">
      <c r="A116" s="90">
        <f t="shared" ref="A116:A121" si="13">A108+1</f>
        <v>15</v>
      </c>
      <c r="B116" s="272" t="s">
        <v>69</v>
      </c>
      <c r="C116" s="337" t="str">
        <f>VLOOKUP(A115,'非表示(⑪用)'!I:M,3,FALSE)</f>
        <v/>
      </c>
      <c r="D116" s="274" t="s">
        <v>107</v>
      </c>
    </row>
    <row r="117" spans="1:4" s="90" customFormat="1" ht="27.75" customHeight="1">
      <c r="A117" s="90">
        <f t="shared" si="13"/>
        <v>15</v>
      </c>
      <c r="B117" s="272" t="s">
        <v>73</v>
      </c>
      <c r="C117" s="337" t="str">
        <f>VLOOKUP(A115,'非表示(⑪用)'!I:M,4,FALSE)</f>
        <v/>
      </c>
      <c r="D117" s="274" t="s">
        <v>107</v>
      </c>
    </row>
    <row r="118" spans="1:4" s="90" customFormat="1" ht="27.75" customHeight="1">
      <c r="A118" s="90">
        <f t="shared" si="13"/>
        <v>15</v>
      </c>
      <c r="B118" s="272" t="s">
        <v>72</v>
      </c>
      <c r="C118" s="338" t="str">
        <f>VLOOKUP(A115,'非表示(⑪用)'!I:M,5,FALSE)</f>
        <v/>
      </c>
      <c r="D118" s="274" t="s">
        <v>107</v>
      </c>
    </row>
    <row r="119" spans="1:4" s="90" customFormat="1" ht="37.5" customHeight="1">
      <c r="A119" s="90">
        <f t="shared" si="13"/>
        <v>15</v>
      </c>
      <c r="B119" s="272" t="s">
        <v>40</v>
      </c>
      <c r="C119" s="341"/>
    </row>
    <row r="120" spans="1:4" s="90" customFormat="1" ht="37.5" customHeight="1">
      <c r="A120" s="90">
        <f t="shared" si="13"/>
        <v>15</v>
      </c>
      <c r="B120" s="272" t="s">
        <v>74</v>
      </c>
      <c r="C120" s="341"/>
    </row>
    <row r="121" spans="1:4" s="90" customFormat="1" ht="128.25" customHeight="1">
      <c r="A121" s="90">
        <f t="shared" si="13"/>
        <v>15</v>
      </c>
      <c r="B121" s="272" t="s">
        <v>75</v>
      </c>
      <c r="C121" s="341"/>
      <c r="D121" s="275" t="s">
        <v>457</v>
      </c>
    </row>
  </sheetData>
  <sheetProtection algorithmName="SHA-512" hashValue="ZGUC0rQidplTn2JmvK5uMZjq0EgAuwamcD+aeNmGHBVGRXL3oJ/rYrPCynrpl1X7Vvkfrl+Z+Y7jNyW2/I5WXA==" saltValue="N2GzlLsWy6/Cqw/WdpxR9Q==" spinCount="100000" sheet="1" formatCells="0" formatColumns="0" formatRows="0"/>
  <phoneticPr fontId="6"/>
  <pageMargins left="0.70866141732283472" right="0.70866141732283472" top="0.59055118110236227" bottom="0.59055118110236227" header="0.31496062992125984" footer="0.31496062992125984"/>
  <pageSetup paperSize="9" scale="86" fitToHeight="0" orientation="portrait"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111F5-4D79-458F-A2DE-76BE4207A36A}">
  <sheetPr>
    <tabColor theme="8" tint="0.59999389629810485"/>
  </sheetPr>
  <dimension ref="A1:K33"/>
  <sheetViews>
    <sheetView showGridLines="0" view="pageBreakPreview" zoomScaleNormal="85" zoomScaleSheetLayoutView="100" workbookViewId="0">
      <selection activeCell="K19" sqref="K19"/>
    </sheetView>
  </sheetViews>
  <sheetFormatPr defaultColWidth="8.875" defaultRowHeight="13.5"/>
  <cols>
    <col min="1" max="1" width="2.375" style="138" customWidth="1"/>
    <col min="2" max="2" width="23.625" style="138" customWidth="1"/>
    <col min="3" max="3" width="19.625" style="138" customWidth="1"/>
    <col min="4" max="4" width="13.5" style="138" customWidth="1"/>
    <col min="5" max="5" width="9" style="138" customWidth="1"/>
    <col min="6" max="6" width="7.5" style="138" customWidth="1"/>
    <col min="7" max="7" width="22.5" style="138" customWidth="1"/>
    <col min="8" max="8" width="2.625" style="90" customWidth="1"/>
    <col min="9" max="9" width="1.125" style="90" customWidth="1"/>
    <col min="10" max="10" width="31.375" style="90" customWidth="1"/>
    <col min="11" max="11" width="21.625" style="138" customWidth="1"/>
    <col min="12" max="16384" width="8.875" style="138"/>
  </cols>
  <sheetData>
    <row r="1" spans="1:11" ht="14.25">
      <c r="A1" s="138" t="s">
        <v>342</v>
      </c>
      <c r="G1" s="286" t="s">
        <v>345</v>
      </c>
      <c r="J1" s="287" t="s">
        <v>471</v>
      </c>
      <c r="K1" s="288"/>
    </row>
    <row r="2" spans="1:11" ht="15" customHeight="1">
      <c r="G2" s="286" t="s">
        <v>155</v>
      </c>
      <c r="J2" s="287" t="s">
        <v>453</v>
      </c>
      <c r="K2" s="288"/>
    </row>
    <row r="3" spans="1:11" ht="55.5" customHeight="1">
      <c r="A3" s="277"/>
      <c r="B3" s="544" t="s">
        <v>284</v>
      </c>
      <c r="C3" s="544"/>
      <c r="D3" s="277"/>
      <c r="E3" s="277"/>
      <c r="F3" s="277"/>
      <c r="G3" s="277"/>
      <c r="H3" s="277"/>
      <c r="J3" s="289"/>
      <c r="K3" s="288"/>
    </row>
    <row r="4" spans="1:11" ht="24" customHeight="1">
      <c r="D4" s="246" t="s">
        <v>285</v>
      </c>
      <c r="E4" s="557" t="s">
        <v>467</v>
      </c>
      <c r="F4" s="558"/>
      <c r="G4" s="558"/>
      <c r="H4" s="558"/>
      <c r="J4" s="556" t="s">
        <v>470</v>
      </c>
      <c r="K4" s="556"/>
    </row>
    <row r="5" spans="1:11" ht="24" customHeight="1">
      <c r="D5" s="281"/>
      <c r="E5" s="563" t="s">
        <v>408</v>
      </c>
      <c r="F5" s="563"/>
      <c r="G5" s="563"/>
      <c r="H5" s="138"/>
      <c r="J5" s="556"/>
      <c r="K5" s="556"/>
    </row>
    <row r="6" spans="1:11" ht="24" customHeight="1">
      <c r="D6" s="246" t="s">
        <v>286</v>
      </c>
      <c r="E6" s="555" t="s">
        <v>468</v>
      </c>
      <c r="F6" s="555"/>
      <c r="G6" s="555"/>
      <c r="H6" s="138" t="s">
        <v>469</v>
      </c>
      <c r="I6" s="247"/>
      <c r="J6" s="556"/>
      <c r="K6" s="556"/>
    </row>
    <row r="7" spans="1:11" ht="15" customHeight="1">
      <c r="D7" s="246"/>
      <c r="E7" s="259"/>
      <c r="F7" s="259"/>
      <c r="G7" s="259"/>
      <c r="H7" s="246"/>
      <c r="I7" s="247"/>
      <c r="J7" s="291" t="s">
        <v>485</v>
      </c>
      <c r="K7" s="290"/>
    </row>
    <row r="8" spans="1:11" ht="18.75" customHeight="1">
      <c r="D8" s="246" t="s">
        <v>287</v>
      </c>
      <c r="E8" s="557" t="s">
        <v>482</v>
      </c>
      <c r="F8" s="558"/>
      <c r="G8" s="558"/>
      <c r="H8" s="558"/>
      <c r="J8" s="556" t="s">
        <v>486</v>
      </c>
      <c r="K8" s="556"/>
    </row>
    <row r="9" spans="1:11" ht="18.75" customHeight="1">
      <c r="D9" s="281"/>
      <c r="E9" s="563" t="s">
        <v>483</v>
      </c>
      <c r="F9" s="563"/>
      <c r="G9" s="563"/>
      <c r="H9" s="138"/>
      <c r="J9" s="556"/>
      <c r="K9" s="556"/>
    </row>
    <row r="10" spans="1:11" ht="18.75" customHeight="1">
      <c r="D10" s="246" t="s">
        <v>286</v>
      </c>
      <c r="E10" s="555" t="s">
        <v>484</v>
      </c>
      <c r="F10" s="555"/>
      <c r="G10" s="555"/>
      <c r="H10" s="285"/>
      <c r="I10" s="247"/>
      <c r="J10" s="556"/>
      <c r="K10" s="556"/>
    </row>
    <row r="11" spans="1:11" ht="19.5" customHeight="1">
      <c r="D11" s="246"/>
      <c r="E11" s="246"/>
      <c r="G11" s="137"/>
      <c r="H11" s="247"/>
      <c r="I11" s="247"/>
      <c r="J11" s="245"/>
    </row>
    <row r="12" spans="1:11" ht="45.75" customHeight="1">
      <c r="A12" s="545" t="s">
        <v>288</v>
      </c>
      <c r="B12" s="545"/>
      <c r="C12" s="545"/>
      <c r="D12" s="545"/>
      <c r="E12" s="545"/>
      <c r="F12" s="545"/>
      <c r="G12" s="545"/>
      <c r="H12" s="545"/>
      <c r="I12" s="545"/>
      <c r="J12" s="245"/>
    </row>
    <row r="13" spans="1:11" ht="8.25" customHeight="1">
      <c r="G13" s="248"/>
    </row>
    <row r="14" spans="1:11" ht="68.25" customHeight="1">
      <c r="B14" s="544" t="s">
        <v>289</v>
      </c>
      <c r="C14" s="544"/>
      <c r="D14" s="544"/>
      <c r="E14" s="544"/>
      <c r="F14" s="544"/>
      <c r="G14" s="544"/>
      <c r="H14" s="544"/>
      <c r="J14" s="249"/>
    </row>
    <row r="15" spans="1:11" ht="6.75" customHeight="1">
      <c r="G15" s="137"/>
      <c r="J15" s="245"/>
    </row>
    <row r="16" spans="1:11">
      <c r="B16" s="541" t="s">
        <v>290</v>
      </c>
      <c r="C16" s="541"/>
      <c r="D16" s="541"/>
      <c r="E16" s="541"/>
      <c r="F16" s="541"/>
      <c r="G16" s="541"/>
      <c r="H16" s="541"/>
    </row>
    <row r="17" spans="2:10">
      <c r="B17" s="263"/>
      <c r="C17" s="263"/>
      <c r="D17" s="263"/>
      <c r="E17" s="264"/>
      <c r="F17" s="263"/>
      <c r="G17" s="263"/>
      <c r="H17" s="263"/>
    </row>
    <row r="18" spans="2:10">
      <c r="B18" s="138" t="s">
        <v>291</v>
      </c>
    </row>
    <row r="19" spans="2:10" ht="27" customHeight="1">
      <c r="B19" s="552" t="s">
        <v>487</v>
      </c>
      <c r="C19" s="553"/>
      <c r="D19" s="553"/>
      <c r="E19" s="553"/>
      <c r="F19" s="553"/>
      <c r="G19" s="553"/>
      <c r="J19" s="284" t="s">
        <v>472</v>
      </c>
    </row>
    <row r="21" spans="2:10">
      <c r="B21" s="138" t="s">
        <v>292</v>
      </c>
    </row>
    <row r="22" spans="2:10">
      <c r="B22" s="292" t="s">
        <v>473</v>
      </c>
    </row>
    <row r="24" spans="2:10">
      <c r="B24" s="138" t="s">
        <v>293</v>
      </c>
    </row>
    <row r="25" spans="2:10" ht="32.1" customHeight="1">
      <c r="B25" s="244" t="s">
        <v>458</v>
      </c>
      <c r="C25" s="554">
        <v>44260</v>
      </c>
      <c r="D25" s="554"/>
      <c r="E25" s="554"/>
      <c r="F25" s="554"/>
      <c r="J25" s="284" t="s">
        <v>461</v>
      </c>
    </row>
    <row r="27" spans="2:10">
      <c r="B27" s="138" t="s">
        <v>294</v>
      </c>
    </row>
    <row r="28" spans="2:10">
      <c r="G28" s="244" t="s">
        <v>295</v>
      </c>
    </row>
    <row r="29" spans="2:10" ht="39" customHeight="1">
      <c r="B29" s="302" t="s">
        <v>301</v>
      </c>
      <c r="C29" s="302" t="s">
        <v>298</v>
      </c>
      <c r="D29" s="561" t="s">
        <v>299</v>
      </c>
      <c r="E29" s="562"/>
      <c r="F29" s="302" t="s">
        <v>296</v>
      </c>
      <c r="G29" s="302" t="s">
        <v>300</v>
      </c>
    </row>
    <row r="30" spans="2:10" ht="50.1" customHeight="1">
      <c r="B30" s="294" t="s">
        <v>474</v>
      </c>
      <c r="C30" s="298">
        <f>⑦支出計画書!$X$28</f>
        <v>250000000</v>
      </c>
      <c r="D30" s="559">
        <f>C30</f>
        <v>250000000</v>
      </c>
      <c r="E30" s="560"/>
      <c r="F30" s="299" t="s">
        <v>459</v>
      </c>
      <c r="G30" s="300">
        <f>⑦支出計画書!$X$29</f>
        <v>125000000</v>
      </c>
      <c r="J30" s="284" t="s">
        <v>460</v>
      </c>
    </row>
    <row r="31" spans="2:10" ht="33.950000000000003" customHeight="1">
      <c r="B31" s="293" t="s">
        <v>297</v>
      </c>
      <c r="C31" s="298">
        <f>IF(C30="","",C30)</f>
        <v>250000000</v>
      </c>
      <c r="D31" s="559">
        <f>IF(D30="","",D30)</f>
        <v>250000000</v>
      </c>
      <c r="E31" s="560"/>
      <c r="F31" s="301"/>
      <c r="G31" s="298">
        <f>IF(G30="","",G30)</f>
        <v>125000000</v>
      </c>
    </row>
    <row r="32" spans="2:10" ht="6" customHeight="1"/>
    <row r="33" spans="2:7" ht="54.75" customHeight="1">
      <c r="B33" s="551" t="s">
        <v>302</v>
      </c>
      <c r="C33" s="551"/>
      <c r="D33" s="551"/>
      <c r="E33" s="551"/>
      <c r="F33" s="551"/>
      <c r="G33" s="551"/>
    </row>
  </sheetData>
  <sheetProtection algorithmName="SHA-512" hashValue="HpcuevlJpnllMTzCeqS9IAy9Ib3q23BDOKnDAjhFD4zXPg8T56JZ0gH6h0MNRD/Gq68uXBTiewXHQcNQrSsWRg==" saltValue="nOL67sv1V1vgPWBhyHuVdA==" spinCount="100000" sheet="1" formatCells="0" formatColumns="0" formatRows="0" insertRows="0"/>
  <mergeCells count="18">
    <mergeCell ref="J4:K6"/>
    <mergeCell ref="E8:H8"/>
    <mergeCell ref="J8:K10"/>
    <mergeCell ref="D31:E31"/>
    <mergeCell ref="D30:E30"/>
    <mergeCell ref="D29:E29"/>
    <mergeCell ref="E9:G9"/>
    <mergeCell ref="E6:G6"/>
    <mergeCell ref="E4:H4"/>
    <mergeCell ref="E5:G5"/>
    <mergeCell ref="A12:I12"/>
    <mergeCell ref="B14:H14"/>
    <mergeCell ref="B16:H16"/>
    <mergeCell ref="B33:G33"/>
    <mergeCell ref="B3:C3"/>
    <mergeCell ref="B19:G19"/>
    <mergeCell ref="C25:F25"/>
    <mergeCell ref="E10:G10"/>
  </mergeCells>
  <phoneticPr fontId="14"/>
  <conditionalFormatting sqref="C25:F25">
    <cfRule type="expression" dxfId="1" priority="3">
      <formula>$C$25=""</formula>
    </cfRule>
  </conditionalFormatting>
  <conditionalFormatting sqref="B19:G19">
    <cfRule type="expression" dxfId="0" priority="2">
      <formula>$B$19=""</formula>
    </cfRule>
  </conditionalFormatting>
  <pageMargins left="0.19685039370078741" right="0.19685039370078741" top="0.39370078740157483" bottom="0.39370078740157483" header="0.31496062992125984" footer="0.31496062992125984"/>
  <pageSetup paperSize="9" scale="91" orientation="portrait" r:id="rId1"/>
  <ignoredErrors>
    <ignoredError sqref="F30:G30 C30:D3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BD16F-04B6-4F41-8BE0-DCF8FEF3CBC3}">
  <sheetPr>
    <tabColor theme="8" tint="0.59999389629810485"/>
  </sheetPr>
  <dimension ref="A1:O33"/>
  <sheetViews>
    <sheetView showGridLines="0" view="pageBreakPreview" zoomScaleNormal="85" zoomScaleSheetLayoutView="100" workbookViewId="0">
      <selection activeCell="R23" sqref="R23"/>
    </sheetView>
  </sheetViews>
  <sheetFormatPr defaultColWidth="8.875" defaultRowHeight="13.5"/>
  <cols>
    <col min="1" max="1" width="1.875" style="138" customWidth="1"/>
    <col min="2" max="2" width="13.625" style="138" customWidth="1"/>
    <col min="3" max="3" width="14.875" style="138" customWidth="1"/>
    <col min="4" max="6" width="6.125" style="138" customWidth="1"/>
    <col min="7" max="7" width="6.125" style="90" customWidth="1"/>
    <col min="8" max="8" width="5" style="90" customWidth="1"/>
    <col min="9" max="9" width="22.875" style="90" customWidth="1"/>
    <col min="10" max="10" width="17.375" style="138" customWidth="1"/>
    <col min="11" max="11" width="2.125" style="138" customWidth="1"/>
    <col min="12" max="16384" width="8.875" style="138"/>
  </cols>
  <sheetData>
    <row r="1" spans="1:15" ht="15" customHeight="1">
      <c r="A1" s="138" t="s">
        <v>303</v>
      </c>
      <c r="F1" s="244"/>
    </row>
    <row r="2" spans="1:15" ht="15" customHeight="1">
      <c r="F2" s="244"/>
    </row>
    <row r="3" spans="1:15" ht="23.25" customHeight="1">
      <c r="B3" s="279" t="s">
        <v>315</v>
      </c>
      <c r="C3" s="280"/>
      <c r="D3" s="280"/>
      <c r="E3" s="280"/>
      <c r="F3" s="280"/>
      <c r="G3" s="280"/>
      <c r="I3" s="245"/>
    </row>
    <row r="4" spans="1:15" ht="17.25" customHeight="1">
      <c r="B4" s="565" t="s">
        <v>304</v>
      </c>
      <c r="C4" s="565" t="s">
        <v>305</v>
      </c>
      <c r="D4" s="565" t="s">
        <v>306</v>
      </c>
      <c r="E4" s="565"/>
      <c r="F4" s="565"/>
      <c r="G4" s="565"/>
      <c r="H4" s="565" t="s">
        <v>307</v>
      </c>
      <c r="I4" s="565" t="s">
        <v>308</v>
      </c>
      <c r="J4" s="565" t="s">
        <v>309</v>
      </c>
      <c r="L4" s="564" t="s">
        <v>475</v>
      </c>
      <c r="M4" s="564"/>
      <c r="N4" s="564"/>
      <c r="O4" s="564"/>
    </row>
    <row r="5" spans="1:15" ht="17.25" customHeight="1">
      <c r="B5" s="565"/>
      <c r="C5" s="565"/>
      <c r="D5" s="278" t="s">
        <v>310</v>
      </c>
      <c r="E5" s="278" t="s">
        <v>311</v>
      </c>
      <c r="F5" s="278" t="s">
        <v>312</v>
      </c>
      <c r="G5" s="278" t="s">
        <v>313</v>
      </c>
      <c r="H5" s="565"/>
      <c r="I5" s="565"/>
      <c r="J5" s="565"/>
      <c r="L5" s="564"/>
      <c r="M5" s="564"/>
      <c r="N5" s="564"/>
      <c r="O5" s="564"/>
    </row>
    <row r="6" spans="1:15" ht="21.75" customHeight="1">
      <c r="B6" s="296" t="s">
        <v>476</v>
      </c>
      <c r="C6" s="296" t="s">
        <v>477</v>
      </c>
      <c r="D6" s="296" t="s">
        <v>478</v>
      </c>
      <c r="E6" s="297">
        <v>40</v>
      </c>
      <c r="F6" s="297">
        <v>1</v>
      </c>
      <c r="G6" s="297">
        <v>1</v>
      </c>
      <c r="H6" s="296" t="s">
        <v>479</v>
      </c>
      <c r="I6" s="296" t="s">
        <v>480</v>
      </c>
      <c r="J6" s="296" t="s">
        <v>481</v>
      </c>
    </row>
    <row r="7" spans="1:15" ht="21.75" customHeight="1">
      <c r="B7" s="282"/>
      <c r="C7" s="282"/>
      <c r="D7" s="282"/>
      <c r="E7" s="283"/>
      <c r="F7" s="283"/>
      <c r="G7" s="283"/>
      <c r="H7" s="282"/>
      <c r="I7" s="282"/>
      <c r="J7" s="282"/>
      <c r="L7" s="295"/>
    </row>
    <row r="8" spans="1:15" ht="21.75" customHeight="1">
      <c r="B8" s="282"/>
      <c r="C8" s="282"/>
      <c r="D8" s="282"/>
      <c r="E8" s="283"/>
      <c r="F8" s="283"/>
      <c r="G8" s="283"/>
      <c r="H8" s="282"/>
      <c r="I8" s="282"/>
      <c r="J8" s="282"/>
    </row>
    <row r="9" spans="1:15" ht="21.75" customHeight="1">
      <c r="B9" s="282"/>
      <c r="C9" s="282"/>
      <c r="D9" s="282"/>
      <c r="E9" s="283"/>
      <c r="F9" s="283"/>
      <c r="G9" s="283"/>
      <c r="H9" s="282"/>
      <c r="I9" s="282"/>
      <c r="J9" s="282"/>
    </row>
    <row r="10" spans="1:15" ht="21.75" customHeight="1">
      <c r="A10" s="281"/>
      <c r="B10" s="282"/>
      <c r="C10" s="282"/>
      <c r="D10" s="282"/>
      <c r="E10" s="283"/>
      <c r="F10" s="283"/>
      <c r="G10" s="283"/>
      <c r="H10" s="282"/>
      <c r="I10" s="282"/>
      <c r="J10" s="282"/>
    </row>
    <row r="11" spans="1:15" ht="21.75" customHeight="1">
      <c r="A11" s="277"/>
      <c r="B11" s="282"/>
      <c r="C11" s="282"/>
      <c r="D11" s="282"/>
      <c r="E11" s="283"/>
      <c r="F11" s="283"/>
      <c r="G11" s="283"/>
      <c r="H11" s="282"/>
      <c r="I11" s="282"/>
      <c r="J11" s="282"/>
    </row>
    <row r="12" spans="1:15" ht="21.75" customHeight="1">
      <c r="A12" s="277"/>
      <c r="B12" s="282"/>
      <c r="C12" s="282"/>
      <c r="D12" s="282"/>
      <c r="E12" s="283"/>
      <c r="F12" s="283"/>
      <c r="G12" s="283"/>
      <c r="H12" s="282"/>
      <c r="I12" s="282"/>
      <c r="J12" s="282"/>
    </row>
    <row r="13" spans="1:15" ht="21.75" customHeight="1">
      <c r="A13" s="277"/>
      <c r="B13" s="282"/>
      <c r="C13" s="282"/>
      <c r="D13" s="282"/>
      <c r="E13" s="283"/>
      <c r="F13" s="283"/>
      <c r="G13" s="283"/>
      <c r="H13" s="282"/>
      <c r="I13" s="282"/>
      <c r="J13" s="282"/>
    </row>
    <row r="14" spans="1:15" ht="21.75" customHeight="1">
      <c r="A14" s="277"/>
      <c r="B14" s="282"/>
      <c r="C14" s="282"/>
      <c r="D14" s="282"/>
      <c r="E14" s="283"/>
      <c r="F14" s="283"/>
      <c r="G14" s="283"/>
      <c r="H14" s="282"/>
      <c r="I14" s="282"/>
      <c r="J14" s="282"/>
    </row>
    <row r="15" spans="1:15" ht="21.75" customHeight="1">
      <c r="A15" s="277"/>
      <c r="B15" s="282"/>
      <c r="C15" s="282"/>
      <c r="D15" s="282"/>
      <c r="E15" s="283"/>
      <c r="F15" s="283"/>
      <c r="G15" s="283"/>
      <c r="H15" s="282"/>
      <c r="I15" s="282"/>
      <c r="J15" s="282"/>
    </row>
    <row r="16" spans="1:15" ht="21.75" customHeight="1">
      <c r="A16" s="277"/>
      <c r="B16" s="282"/>
      <c r="C16" s="282"/>
      <c r="D16" s="282"/>
      <c r="E16" s="283"/>
      <c r="F16" s="283"/>
      <c r="G16" s="283"/>
      <c r="H16" s="282"/>
      <c r="I16" s="282"/>
      <c r="J16" s="282"/>
    </row>
    <row r="17" spans="1:10" ht="21.75" customHeight="1">
      <c r="A17" s="277"/>
      <c r="B17" s="282"/>
      <c r="C17" s="282"/>
      <c r="D17" s="282"/>
      <c r="E17" s="283"/>
      <c r="F17" s="283"/>
      <c r="G17" s="283"/>
      <c r="H17" s="282"/>
      <c r="I17" s="282"/>
      <c r="J17" s="282"/>
    </row>
    <row r="18" spans="1:10" ht="21.75" customHeight="1">
      <c r="A18" s="281"/>
      <c r="B18" s="282"/>
      <c r="C18" s="282"/>
      <c r="D18" s="282"/>
      <c r="E18" s="283"/>
      <c r="F18" s="283"/>
      <c r="G18" s="283"/>
      <c r="H18" s="282"/>
      <c r="I18" s="282"/>
      <c r="J18" s="282"/>
    </row>
    <row r="19" spans="1:10" ht="21.75" customHeight="1">
      <c r="B19" s="282"/>
      <c r="C19" s="282"/>
      <c r="D19" s="282"/>
      <c r="E19" s="283"/>
      <c r="F19" s="283"/>
      <c r="G19" s="283"/>
      <c r="H19" s="282"/>
      <c r="I19" s="282"/>
      <c r="J19" s="282"/>
    </row>
    <row r="20" spans="1:10" ht="21.75" customHeight="1">
      <c r="B20" s="282"/>
      <c r="C20" s="282"/>
      <c r="D20" s="282"/>
      <c r="E20" s="283"/>
      <c r="F20" s="283"/>
      <c r="G20" s="283"/>
      <c r="H20" s="282"/>
      <c r="I20" s="282"/>
      <c r="J20" s="282"/>
    </row>
    <row r="21" spans="1:10" ht="21.75" customHeight="1">
      <c r="B21" s="282"/>
      <c r="C21" s="282"/>
      <c r="D21" s="282"/>
      <c r="E21" s="283"/>
      <c r="F21" s="283"/>
      <c r="G21" s="283"/>
      <c r="H21" s="282"/>
      <c r="I21" s="282"/>
      <c r="J21" s="282"/>
    </row>
    <row r="22" spans="1:10" ht="21.75" customHeight="1">
      <c r="B22" s="282"/>
      <c r="C22" s="282"/>
      <c r="D22" s="282"/>
      <c r="E22" s="283"/>
      <c r="F22" s="283"/>
      <c r="G22" s="283"/>
      <c r="H22" s="282"/>
      <c r="I22" s="282"/>
      <c r="J22" s="282"/>
    </row>
    <row r="23" spans="1:10" ht="21.75" customHeight="1">
      <c r="B23" s="282"/>
      <c r="C23" s="282"/>
      <c r="D23" s="282"/>
      <c r="E23" s="283"/>
      <c r="F23" s="283"/>
      <c r="G23" s="283"/>
      <c r="H23" s="282"/>
      <c r="I23" s="282"/>
      <c r="J23" s="282"/>
    </row>
    <row r="24" spans="1:10" ht="21.75" customHeight="1">
      <c r="B24" s="282"/>
      <c r="C24" s="282"/>
      <c r="D24" s="282"/>
      <c r="E24" s="283"/>
      <c r="F24" s="283"/>
      <c r="G24" s="283"/>
      <c r="H24" s="282"/>
      <c r="I24" s="282"/>
      <c r="J24" s="282"/>
    </row>
    <row r="25" spans="1:10" ht="21.75" customHeight="1">
      <c r="B25" s="282"/>
      <c r="C25" s="282"/>
      <c r="D25" s="282"/>
      <c r="E25" s="283"/>
      <c r="F25" s="283"/>
      <c r="G25" s="283"/>
      <c r="H25" s="282"/>
      <c r="I25" s="282"/>
      <c r="J25" s="282"/>
    </row>
    <row r="26" spans="1:10" ht="21.75" customHeight="1">
      <c r="B26" s="282"/>
      <c r="C26" s="282"/>
      <c r="D26" s="282"/>
      <c r="E26" s="283"/>
      <c r="F26" s="283"/>
      <c r="G26" s="283"/>
      <c r="H26" s="282"/>
      <c r="I26" s="282"/>
      <c r="J26" s="282"/>
    </row>
    <row r="27" spans="1:10" ht="21.75" customHeight="1">
      <c r="B27" s="282"/>
      <c r="C27" s="282"/>
      <c r="D27" s="282"/>
      <c r="E27" s="283"/>
      <c r="F27" s="283"/>
      <c r="G27" s="283"/>
      <c r="H27" s="282"/>
      <c r="I27" s="282"/>
      <c r="J27" s="282"/>
    </row>
    <row r="28" spans="1:10">
      <c r="B28" s="281"/>
      <c r="C28" s="281"/>
      <c r="D28" s="281"/>
      <c r="E28" s="281"/>
      <c r="F28" s="281"/>
    </row>
    <row r="29" spans="1:10" ht="54.75" customHeight="1">
      <c r="B29" s="551" t="s">
        <v>314</v>
      </c>
      <c r="C29" s="551"/>
      <c r="D29" s="551"/>
      <c r="E29" s="551"/>
      <c r="F29" s="551"/>
      <c r="G29" s="551"/>
      <c r="H29" s="551"/>
      <c r="I29" s="551"/>
      <c r="J29" s="551"/>
    </row>
    <row r="30" spans="1:10">
      <c r="B30" s="281"/>
      <c r="C30" s="281"/>
      <c r="D30" s="281"/>
      <c r="E30" s="281"/>
      <c r="F30" s="281"/>
    </row>
    <row r="32" spans="1:10">
      <c r="E32" s="281"/>
    </row>
    <row r="33" spans="5:5">
      <c r="E33" s="281"/>
    </row>
  </sheetData>
  <sheetProtection algorithmName="SHA-512" hashValue="+zLO4Ujt/THwn+giDEsZ/qCEdUpb8Jb0v7nTc+CoF0rHqtb5mUgq5r2+kCwMQ/lkr/3G36OQiRJeP+phgAY3AA==" saltValue="Puv96Cxgvkggx+EjA5FIUg==" spinCount="100000" sheet="1" formatCells="0" formatColumns="0" formatRows="0" insertRows="0"/>
  <mergeCells count="8">
    <mergeCell ref="L4:O5"/>
    <mergeCell ref="I4:I5"/>
    <mergeCell ref="J4:J5"/>
    <mergeCell ref="B29:J29"/>
    <mergeCell ref="B4:B5"/>
    <mergeCell ref="C4:C5"/>
    <mergeCell ref="D4:G4"/>
    <mergeCell ref="H4:H5"/>
  </mergeCells>
  <phoneticPr fontId="14"/>
  <dataValidations count="3">
    <dataValidation type="list" allowBlank="1" showInputMessage="1" showErrorMessage="1" sqref="D6:D27" xr:uid="{0E01A9D0-4D8E-414B-AA9D-0928AACB047E}">
      <formula1>"T,S,H"</formula1>
    </dataValidation>
    <dataValidation type="list" allowBlank="1" showInputMessage="1" showErrorMessage="1" sqref="H6:H27" xr:uid="{9727C167-751C-6343-9F04-8D4371F07FE0}">
      <formula1>"M,F"</formula1>
    </dataValidation>
    <dataValidation imeMode="halfKatakana" allowBlank="1" showInputMessage="1" showErrorMessage="1" sqref="B6:B27" xr:uid="{8DD6B88B-39C9-5A44-B478-DC49D617DDA3}"/>
  </dataValidations>
  <pageMargins left="0.19685039370078741" right="0.19685039370078741" top="0.39370078740157483" bottom="0.39370078740157483" header="0.31496062992125984" footer="0.31496062992125984"/>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J104"/>
  <sheetViews>
    <sheetView topLeftCell="C1" workbookViewId="0">
      <selection activeCell="F37" sqref="F37"/>
    </sheetView>
  </sheetViews>
  <sheetFormatPr defaultColWidth="9" defaultRowHeight="12"/>
  <cols>
    <col min="1" max="1" width="3.125" style="2" bestFit="1" customWidth="1"/>
    <col min="2" max="2" width="10" style="2" customWidth="1"/>
    <col min="3" max="3" width="20.125" style="2" bestFit="1" customWidth="1"/>
    <col min="4" max="4" width="18.625" style="2" bestFit="1" customWidth="1"/>
    <col min="5" max="5" width="20.625" style="2" bestFit="1" customWidth="1"/>
    <col min="6" max="6" width="26.375" style="2" bestFit="1" customWidth="1"/>
    <col min="7" max="7" width="33.875" style="2" bestFit="1" customWidth="1"/>
    <col min="8" max="8" width="17.625" style="2" bestFit="1" customWidth="1"/>
    <col min="9" max="10" width="13.125" style="2" bestFit="1" customWidth="1"/>
    <col min="11" max="16384" width="9" style="2"/>
  </cols>
  <sheetData>
    <row r="2" spans="1:10">
      <c r="A2" s="10" t="s">
        <v>89</v>
      </c>
      <c r="B2" s="10" t="s">
        <v>270</v>
      </c>
      <c r="C2" s="10" t="s">
        <v>49</v>
      </c>
      <c r="D2" s="10" t="s">
        <v>50</v>
      </c>
      <c r="E2" s="10" t="s">
        <v>61</v>
      </c>
      <c r="F2" s="10" t="s">
        <v>66</v>
      </c>
      <c r="G2" s="10" t="s">
        <v>71</v>
      </c>
      <c r="H2" s="50" t="s">
        <v>352</v>
      </c>
      <c r="I2" s="50" t="s">
        <v>353</v>
      </c>
      <c r="J2" s="50" t="s">
        <v>354</v>
      </c>
    </row>
    <row r="4" spans="1:10">
      <c r="A4" s="2" t="s">
        <v>90</v>
      </c>
      <c r="B4" s="2" t="s">
        <v>271</v>
      </c>
      <c r="C4" s="2" t="s">
        <v>373</v>
      </c>
      <c r="D4" s="2" t="s">
        <v>378</v>
      </c>
      <c r="E4" s="2" t="s">
        <v>64</v>
      </c>
      <c r="F4" s="2" t="s">
        <v>558</v>
      </c>
      <c r="G4" s="2" t="s">
        <v>145</v>
      </c>
      <c r="H4" s="50" t="str">
        <f>非表示!U3</f>
        <v>▲▲▲株式会社</v>
      </c>
      <c r="I4" s="50" t="str">
        <f>非表示!W3</f>
        <v>▲▲▲株式会社</v>
      </c>
      <c r="J4" s="50" t="str">
        <f>非表示!Y3</f>
        <v>●●●株式会社</v>
      </c>
    </row>
    <row r="5" spans="1:10">
      <c r="B5" s="2" t="s">
        <v>450</v>
      </c>
      <c r="C5" s="2" t="s">
        <v>382</v>
      </c>
      <c r="D5" s="2" t="s">
        <v>384</v>
      </c>
      <c r="E5" s="2" t="s">
        <v>63</v>
      </c>
      <c r="F5" s="2" t="s">
        <v>559</v>
      </c>
      <c r="G5" s="2" t="s">
        <v>146</v>
      </c>
      <c r="H5" s="50" t="str">
        <f>非表示!U4</f>
        <v/>
      </c>
      <c r="I5" s="50" t="str">
        <f>非表示!W4</f>
        <v>■■■株式会社</v>
      </c>
      <c r="J5" s="50" t="str">
        <f>非表示!Y4</f>
        <v/>
      </c>
    </row>
    <row r="6" spans="1:10">
      <c r="C6" s="2" t="s">
        <v>383</v>
      </c>
      <c r="D6" s="2" t="s">
        <v>385</v>
      </c>
      <c r="E6" s="2" t="s">
        <v>62</v>
      </c>
      <c r="F6" s="2" t="s">
        <v>561</v>
      </c>
      <c r="G6" s="2" t="s">
        <v>147</v>
      </c>
      <c r="H6" s="50" t="str">
        <f>非表示!U5</f>
        <v/>
      </c>
      <c r="I6" s="50" t="str">
        <f>非表示!W5</f>
        <v/>
      </c>
      <c r="J6" s="50" t="str">
        <f>非表示!Y5</f>
        <v/>
      </c>
    </row>
    <row r="7" spans="1:10">
      <c r="C7" s="2" t="s">
        <v>376</v>
      </c>
      <c r="D7" s="2" t="s">
        <v>386</v>
      </c>
      <c r="E7" s="2" t="s">
        <v>65</v>
      </c>
      <c r="F7" s="2" t="s">
        <v>562</v>
      </c>
      <c r="H7" s="50" t="str">
        <f>非表示!U6</f>
        <v/>
      </c>
      <c r="I7" s="50" t="str">
        <f>非表示!W6</f>
        <v/>
      </c>
      <c r="J7" s="50" t="str">
        <f>非表示!Y6</f>
        <v/>
      </c>
    </row>
    <row r="8" spans="1:10">
      <c r="C8" s="2" t="s">
        <v>377</v>
      </c>
      <c r="D8" s="2" t="s">
        <v>377</v>
      </c>
      <c r="H8" s="50" t="str">
        <f>非表示!U7</f>
        <v/>
      </c>
      <c r="I8" s="50" t="str">
        <f>非表示!W7</f>
        <v/>
      </c>
      <c r="J8" s="50" t="str">
        <f>非表示!Y7</f>
        <v/>
      </c>
    </row>
    <row r="9" spans="1:10">
      <c r="H9" s="50" t="str">
        <f>非表示!U8</f>
        <v/>
      </c>
      <c r="I9" s="50" t="str">
        <f>非表示!W8</f>
        <v/>
      </c>
      <c r="J9" s="50" t="str">
        <f>非表示!Y8</f>
        <v/>
      </c>
    </row>
    <row r="10" spans="1:10">
      <c r="H10" s="50" t="str">
        <f>非表示!U9</f>
        <v/>
      </c>
      <c r="I10" s="50" t="str">
        <f>非表示!W9</f>
        <v/>
      </c>
      <c r="J10" s="50" t="str">
        <f>非表示!Y9</f>
        <v/>
      </c>
    </row>
    <row r="11" spans="1:10">
      <c r="H11" s="50" t="str">
        <f>非表示!U10</f>
        <v/>
      </c>
      <c r="I11" s="50" t="str">
        <f>非表示!W10</f>
        <v/>
      </c>
      <c r="J11" s="50" t="str">
        <f>非表示!Y10</f>
        <v/>
      </c>
    </row>
    <row r="12" spans="1:10">
      <c r="H12" s="50" t="str">
        <f>非表示!U11</f>
        <v/>
      </c>
      <c r="I12" s="50" t="str">
        <f>非表示!W11</f>
        <v/>
      </c>
      <c r="J12" s="50" t="str">
        <f>非表示!Y11</f>
        <v/>
      </c>
    </row>
    <row r="13" spans="1:10">
      <c r="H13" s="50" t="str">
        <f>非表示!U12</f>
        <v/>
      </c>
      <c r="I13" s="50" t="str">
        <f>非表示!W12</f>
        <v/>
      </c>
      <c r="J13" s="50" t="str">
        <f>非表示!Y12</f>
        <v/>
      </c>
    </row>
    <row r="14" spans="1:10">
      <c r="H14" s="50" t="str">
        <f>非表示!U13</f>
        <v/>
      </c>
      <c r="I14" s="50" t="str">
        <f>非表示!W13</f>
        <v/>
      </c>
      <c r="J14" s="50" t="str">
        <f>非表示!Y13</f>
        <v/>
      </c>
    </row>
    <row r="15" spans="1:10">
      <c r="H15" s="50" t="str">
        <f>非表示!U14</f>
        <v/>
      </c>
      <c r="I15" s="50" t="str">
        <f>非表示!W14</f>
        <v/>
      </c>
      <c r="J15" s="50" t="str">
        <f>非表示!Y14</f>
        <v/>
      </c>
    </row>
    <row r="16" spans="1:10">
      <c r="H16" s="50" t="str">
        <f>非表示!U15</f>
        <v/>
      </c>
      <c r="I16" s="50" t="str">
        <f>非表示!W15</f>
        <v/>
      </c>
      <c r="J16" s="50" t="str">
        <f>非表示!Y15</f>
        <v/>
      </c>
    </row>
    <row r="17" spans="8:10">
      <c r="H17" s="50" t="str">
        <f>非表示!U16</f>
        <v/>
      </c>
      <c r="I17" s="50" t="str">
        <f>非表示!W16</f>
        <v/>
      </c>
      <c r="J17" s="50" t="str">
        <f>非表示!Y16</f>
        <v/>
      </c>
    </row>
    <row r="18" spans="8:10">
      <c r="H18" s="50" t="str">
        <f>非表示!U17</f>
        <v/>
      </c>
      <c r="I18" s="50" t="str">
        <f>非表示!W17</f>
        <v/>
      </c>
      <c r="J18" s="50" t="str">
        <f>非表示!Y17</f>
        <v/>
      </c>
    </row>
    <row r="19" spans="8:10">
      <c r="H19" s="50" t="str">
        <f>非表示!U18</f>
        <v/>
      </c>
      <c r="I19" s="50" t="str">
        <f>非表示!W18</f>
        <v/>
      </c>
      <c r="J19" s="50" t="str">
        <f>非表示!Y18</f>
        <v/>
      </c>
    </row>
    <row r="20" spans="8:10">
      <c r="H20" s="50" t="str">
        <f>非表示!U19</f>
        <v/>
      </c>
      <c r="I20" s="50" t="str">
        <f>非表示!W19</f>
        <v/>
      </c>
      <c r="J20" s="50" t="str">
        <f>非表示!Y19</f>
        <v/>
      </c>
    </row>
    <row r="21" spans="8:10">
      <c r="H21" s="50" t="str">
        <f>非表示!U20</f>
        <v/>
      </c>
      <c r="I21" s="50" t="str">
        <f>非表示!W20</f>
        <v/>
      </c>
      <c r="J21" s="50" t="str">
        <f>非表示!Y20</f>
        <v/>
      </c>
    </row>
    <row r="22" spans="8:10">
      <c r="H22" s="50" t="str">
        <f>非表示!U21</f>
        <v/>
      </c>
      <c r="I22" s="50" t="str">
        <f>非表示!W21</f>
        <v/>
      </c>
      <c r="J22" s="50" t="str">
        <f>非表示!Y21</f>
        <v/>
      </c>
    </row>
    <row r="23" spans="8:10">
      <c r="H23" s="50" t="str">
        <f>非表示!U22</f>
        <v/>
      </c>
      <c r="I23" s="50" t="str">
        <f>非表示!W22</f>
        <v/>
      </c>
      <c r="J23" s="50" t="str">
        <f>非表示!Y22</f>
        <v/>
      </c>
    </row>
    <row r="24" spans="8:10">
      <c r="H24" s="50" t="str">
        <f>非表示!U23</f>
        <v/>
      </c>
      <c r="I24" s="50" t="str">
        <f>非表示!W23</f>
        <v/>
      </c>
      <c r="J24" s="50" t="str">
        <f>非表示!Y23</f>
        <v/>
      </c>
    </row>
    <row r="25" spans="8:10">
      <c r="H25" s="50" t="str">
        <f>非表示!U24</f>
        <v/>
      </c>
      <c r="I25" s="50" t="str">
        <f>非表示!W24</f>
        <v/>
      </c>
      <c r="J25" s="50" t="str">
        <f>非表示!Y24</f>
        <v/>
      </c>
    </row>
    <row r="26" spans="8:10">
      <c r="H26" s="50" t="str">
        <f>非表示!U25</f>
        <v/>
      </c>
      <c r="I26" s="50" t="str">
        <f>非表示!W25</f>
        <v/>
      </c>
      <c r="J26" s="50" t="str">
        <f>非表示!Y25</f>
        <v/>
      </c>
    </row>
    <row r="27" spans="8:10">
      <c r="H27" s="50" t="str">
        <f>非表示!U26</f>
        <v/>
      </c>
      <c r="I27" s="50" t="str">
        <f>非表示!W26</f>
        <v/>
      </c>
      <c r="J27" s="50" t="str">
        <f>非表示!Y26</f>
        <v/>
      </c>
    </row>
    <row r="28" spans="8:10">
      <c r="H28" s="50" t="str">
        <f>非表示!U27</f>
        <v/>
      </c>
      <c r="I28" s="50" t="str">
        <f>非表示!W27</f>
        <v/>
      </c>
      <c r="J28" s="50" t="str">
        <f>非表示!Y27</f>
        <v/>
      </c>
    </row>
    <row r="29" spans="8:10">
      <c r="H29" s="50" t="str">
        <f>非表示!U28</f>
        <v/>
      </c>
      <c r="I29" s="50" t="str">
        <f>非表示!W28</f>
        <v/>
      </c>
      <c r="J29" s="50" t="str">
        <f>非表示!Y28</f>
        <v/>
      </c>
    </row>
    <row r="30" spans="8:10">
      <c r="H30" s="50" t="str">
        <f>非表示!U29</f>
        <v/>
      </c>
      <c r="I30" s="50" t="str">
        <f>非表示!W29</f>
        <v/>
      </c>
      <c r="J30" s="50" t="str">
        <f>非表示!Y29</f>
        <v/>
      </c>
    </row>
    <row r="31" spans="8:10">
      <c r="H31" s="50" t="str">
        <f>非表示!U30</f>
        <v/>
      </c>
      <c r="I31" s="50" t="str">
        <f>非表示!W30</f>
        <v/>
      </c>
      <c r="J31" s="50" t="str">
        <f>非表示!Y30</f>
        <v/>
      </c>
    </row>
    <row r="32" spans="8:10">
      <c r="H32" s="50" t="str">
        <f>非表示!U31</f>
        <v/>
      </c>
      <c r="I32" s="50" t="str">
        <f>非表示!W31</f>
        <v/>
      </c>
      <c r="J32" s="50" t="str">
        <f>非表示!Y31</f>
        <v/>
      </c>
    </row>
    <row r="33" spans="8:10">
      <c r="H33" s="50" t="str">
        <f>非表示!U32</f>
        <v/>
      </c>
      <c r="I33" s="50" t="str">
        <f>非表示!W32</f>
        <v/>
      </c>
      <c r="J33" s="50" t="str">
        <f>非表示!Y32</f>
        <v/>
      </c>
    </row>
    <row r="34" spans="8:10">
      <c r="H34" s="50" t="str">
        <f>非表示!U33</f>
        <v/>
      </c>
      <c r="I34" s="50" t="str">
        <f>非表示!W33</f>
        <v/>
      </c>
      <c r="J34" s="50" t="str">
        <f>非表示!Y33</f>
        <v/>
      </c>
    </row>
    <row r="35" spans="8:10">
      <c r="H35" s="50" t="str">
        <f>非表示!U34</f>
        <v/>
      </c>
      <c r="I35" s="50" t="str">
        <f>非表示!W34</f>
        <v/>
      </c>
      <c r="J35" s="50" t="str">
        <f>非表示!Y34</f>
        <v/>
      </c>
    </row>
    <row r="36" spans="8:10">
      <c r="H36" s="50" t="str">
        <f>非表示!U35</f>
        <v/>
      </c>
      <c r="I36" s="50" t="str">
        <f>非表示!W35</f>
        <v/>
      </c>
      <c r="J36" s="50" t="str">
        <f>非表示!Y35</f>
        <v/>
      </c>
    </row>
    <row r="37" spans="8:10">
      <c r="H37" s="50" t="str">
        <f>非表示!U36</f>
        <v/>
      </c>
      <c r="I37" s="50" t="str">
        <f>非表示!W36</f>
        <v/>
      </c>
      <c r="J37" s="50" t="str">
        <f>非表示!Y36</f>
        <v/>
      </c>
    </row>
    <row r="38" spans="8:10">
      <c r="H38" s="50" t="str">
        <f>非表示!U37</f>
        <v/>
      </c>
      <c r="I38" s="50" t="str">
        <f>非表示!W37</f>
        <v/>
      </c>
      <c r="J38" s="50" t="str">
        <f>非表示!Y37</f>
        <v/>
      </c>
    </row>
    <row r="39" spans="8:10">
      <c r="H39" s="50" t="str">
        <f>非表示!U38</f>
        <v/>
      </c>
      <c r="I39" s="50" t="str">
        <f>非表示!W38</f>
        <v/>
      </c>
      <c r="J39" s="50" t="str">
        <f>非表示!Y38</f>
        <v/>
      </c>
    </row>
    <row r="40" spans="8:10">
      <c r="H40" s="50" t="str">
        <f>非表示!U39</f>
        <v/>
      </c>
      <c r="I40" s="50" t="str">
        <f>非表示!W39</f>
        <v/>
      </c>
      <c r="J40" s="50" t="str">
        <f>非表示!Y39</f>
        <v/>
      </c>
    </row>
    <row r="41" spans="8:10">
      <c r="H41" s="50" t="str">
        <f>非表示!U40</f>
        <v/>
      </c>
      <c r="I41" s="50" t="str">
        <f>非表示!W40</f>
        <v/>
      </c>
      <c r="J41" s="50" t="str">
        <f>非表示!Y40</f>
        <v/>
      </c>
    </row>
    <row r="42" spans="8:10">
      <c r="H42" s="50" t="str">
        <f>非表示!U41</f>
        <v/>
      </c>
      <c r="I42" s="50" t="str">
        <f>非表示!W41</f>
        <v/>
      </c>
      <c r="J42" s="50" t="str">
        <f>非表示!Y41</f>
        <v/>
      </c>
    </row>
    <row r="43" spans="8:10">
      <c r="H43" s="50" t="str">
        <f>非表示!U42</f>
        <v/>
      </c>
      <c r="I43" s="50" t="str">
        <f>非表示!W42</f>
        <v/>
      </c>
      <c r="J43" s="50" t="str">
        <f>非表示!Y42</f>
        <v/>
      </c>
    </row>
    <row r="44" spans="8:10">
      <c r="H44" s="50" t="str">
        <f>非表示!U43</f>
        <v/>
      </c>
      <c r="I44" s="50" t="str">
        <f>非表示!W43</f>
        <v/>
      </c>
      <c r="J44" s="50" t="str">
        <f>非表示!Y43</f>
        <v/>
      </c>
    </row>
    <row r="45" spans="8:10">
      <c r="H45" s="50" t="str">
        <f>非表示!U44</f>
        <v/>
      </c>
      <c r="I45" s="50" t="str">
        <f>非表示!W44</f>
        <v/>
      </c>
      <c r="J45" s="50" t="str">
        <f>非表示!Y44</f>
        <v/>
      </c>
    </row>
    <row r="46" spans="8:10">
      <c r="H46" s="50" t="str">
        <f>非表示!U45</f>
        <v/>
      </c>
      <c r="I46" s="50" t="str">
        <f>非表示!W45</f>
        <v/>
      </c>
      <c r="J46" s="50" t="str">
        <f>非表示!Y45</f>
        <v/>
      </c>
    </row>
    <row r="47" spans="8:10">
      <c r="H47" s="50" t="str">
        <f>非表示!U46</f>
        <v/>
      </c>
      <c r="I47" s="50" t="str">
        <f>非表示!W46</f>
        <v/>
      </c>
      <c r="J47" s="50" t="str">
        <f>非表示!Y46</f>
        <v/>
      </c>
    </row>
    <row r="48" spans="8:10">
      <c r="H48" s="50" t="str">
        <f>非表示!U47</f>
        <v/>
      </c>
      <c r="I48" s="50" t="str">
        <f>非表示!W47</f>
        <v/>
      </c>
      <c r="J48" s="50" t="str">
        <f>非表示!Y47</f>
        <v/>
      </c>
    </row>
    <row r="49" spans="8:10">
      <c r="H49" s="50" t="str">
        <f>非表示!U48</f>
        <v/>
      </c>
      <c r="I49" s="50" t="str">
        <f>非表示!W48</f>
        <v/>
      </c>
      <c r="J49" s="50" t="str">
        <f>非表示!Y48</f>
        <v/>
      </c>
    </row>
    <row r="50" spans="8:10">
      <c r="H50" s="50" t="str">
        <f>非表示!U49</f>
        <v/>
      </c>
      <c r="I50" s="50" t="str">
        <f>非表示!W49</f>
        <v/>
      </c>
      <c r="J50" s="50" t="str">
        <f>非表示!Y49</f>
        <v/>
      </c>
    </row>
    <row r="51" spans="8:10">
      <c r="H51" s="50" t="str">
        <f>非表示!U50</f>
        <v/>
      </c>
      <c r="I51" s="50" t="str">
        <f>非表示!W50</f>
        <v/>
      </c>
      <c r="J51" s="50" t="str">
        <f>非表示!Y50</f>
        <v/>
      </c>
    </row>
    <row r="52" spans="8:10">
      <c r="H52" s="50" t="str">
        <f>非表示!U51</f>
        <v/>
      </c>
      <c r="I52" s="50" t="str">
        <f>非表示!W51</f>
        <v/>
      </c>
      <c r="J52" s="50" t="str">
        <f>非表示!Y51</f>
        <v/>
      </c>
    </row>
    <row r="53" spans="8:10">
      <c r="H53" s="50" t="str">
        <f>非表示!U52</f>
        <v/>
      </c>
      <c r="I53" s="50" t="str">
        <f>非表示!W52</f>
        <v/>
      </c>
      <c r="J53" s="50" t="str">
        <f>非表示!Y52</f>
        <v/>
      </c>
    </row>
    <row r="100" spans="3:4">
      <c r="C100" s="2" t="s">
        <v>373</v>
      </c>
      <c r="D100" s="2" t="s">
        <v>378</v>
      </c>
    </row>
    <row r="101" spans="3:4">
      <c r="C101" s="2" t="s">
        <v>374</v>
      </c>
      <c r="D101" s="2" t="s">
        <v>379</v>
      </c>
    </row>
    <row r="102" spans="3:4">
      <c r="C102" s="2" t="s">
        <v>375</v>
      </c>
      <c r="D102" s="2" t="s">
        <v>380</v>
      </c>
    </row>
    <row r="103" spans="3:4">
      <c r="C103" s="2" t="s">
        <v>376</v>
      </c>
      <c r="D103" s="2" t="s">
        <v>381</v>
      </c>
    </row>
    <row r="104" spans="3:4">
      <c r="C104" s="2" t="s">
        <v>377</v>
      </c>
      <c r="D104" s="2" t="s">
        <v>377</v>
      </c>
    </row>
  </sheetData>
  <phoneticPr fontId="14"/>
  <pageMargins left="0.7" right="0.7" top="0.75" bottom="0.75" header="0.3" footer="0.3"/>
  <pageSetup paperSize="9"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7AFC5-B706-4503-B3B0-E300AE960E0D}">
  <dimension ref="A1:AA53"/>
  <sheetViews>
    <sheetView workbookViewId="0">
      <selection activeCell="M30" sqref="M30"/>
    </sheetView>
  </sheetViews>
  <sheetFormatPr defaultColWidth="9.125" defaultRowHeight="12"/>
  <cols>
    <col min="1" max="1" width="6.125" style="6" bestFit="1" customWidth="1"/>
    <col min="2" max="2" width="7.5" style="6" bestFit="1" customWidth="1"/>
    <col min="3" max="3" width="8.625" style="6" bestFit="1" customWidth="1"/>
    <col min="4" max="4" width="8.5" style="6" bestFit="1" customWidth="1"/>
    <col min="5" max="10" width="9.125" style="6"/>
    <col min="11" max="11" width="10.625" style="6" bestFit="1" customWidth="1"/>
    <col min="12" max="13" width="9.125" style="6"/>
    <col min="14" max="14" width="20.625" style="6" bestFit="1" customWidth="1"/>
    <col min="15" max="15" width="9.125" style="6"/>
    <col min="16" max="16" width="13.875" style="7" bestFit="1" customWidth="1"/>
    <col min="17" max="17" width="19.125" style="6" bestFit="1" customWidth="1"/>
    <col min="18" max="18" width="13.625" style="7" bestFit="1" customWidth="1"/>
    <col min="19" max="16384" width="9.125" style="6"/>
  </cols>
  <sheetData>
    <row r="1" spans="1:27" ht="36">
      <c r="A1" s="6" t="s">
        <v>91</v>
      </c>
      <c r="B1" s="51" t="s">
        <v>355</v>
      </c>
      <c r="C1" s="51" t="s">
        <v>356</v>
      </c>
      <c r="D1" s="51" t="s">
        <v>357</v>
      </c>
      <c r="E1" s="6" t="s">
        <v>358</v>
      </c>
      <c r="F1" s="6" t="s">
        <v>359</v>
      </c>
      <c r="G1" s="6" t="s">
        <v>360</v>
      </c>
      <c r="H1" s="6" t="s">
        <v>361</v>
      </c>
      <c r="I1" s="52" t="s">
        <v>362</v>
      </c>
      <c r="J1" s="52" t="s">
        <v>363</v>
      </c>
      <c r="K1" s="52" t="s">
        <v>364</v>
      </c>
      <c r="L1" s="52" t="s">
        <v>365</v>
      </c>
      <c r="M1" s="52" t="s">
        <v>366</v>
      </c>
      <c r="N1" s="52" t="s">
        <v>367</v>
      </c>
      <c r="O1" s="52" t="s">
        <v>368</v>
      </c>
      <c r="P1" s="53" t="s">
        <v>369</v>
      </c>
      <c r="Q1" s="6" t="s">
        <v>370</v>
      </c>
      <c r="R1" s="53" t="s">
        <v>371</v>
      </c>
      <c r="T1" s="51" t="s">
        <v>355</v>
      </c>
      <c r="U1" s="51" t="s">
        <v>372</v>
      </c>
      <c r="V1" s="51" t="s">
        <v>356</v>
      </c>
      <c r="W1" s="51" t="s">
        <v>363</v>
      </c>
      <c r="X1" s="51" t="s">
        <v>357</v>
      </c>
      <c r="Y1" s="51" t="s">
        <v>364</v>
      </c>
    </row>
    <row r="2" spans="1:27">
      <c r="A2" s="5">
        <f>IF(①事業者情報!A8="","",①事業者情報!A8)</f>
        <v>1</v>
      </c>
      <c r="B2" s="9">
        <f>IF(I2&lt;&gt;"",1,"")</f>
        <v>1</v>
      </c>
      <c r="C2" s="9">
        <f>IF(J2&lt;&gt;"",1,"")</f>
        <v>1</v>
      </c>
      <c r="D2" s="9" t="str">
        <f>IF(K2&lt;&gt;"",1,"")</f>
        <v/>
      </c>
      <c r="E2" s="5" t="str">
        <f>IF(①事業者情報!B8="","",①事業者情報!B8)</f>
        <v>▲▲▲株式会社</v>
      </c>
      <c r="F2" s="5" t="str">
        <f>IF(①事業者情報!D8="","",①事業者情報!D8)</f>
        <v>▲▲県▲▲市▲▲丁目▲▲番</v>
      </c>
      <c r="G2" s="5" t="str">
        <f>IF(①事業者情報!E8="","",①事業者情報!E8)</f>
        <v>代表取締役</v>
      </c>
      <c r="H2" s="5" t="str">
        <f>IF(①事業者情報!F8="","",①事業者情報!F8)</f>
        <v>✕✕　✕✕</v>
      </c>
      <c r="I2" s="5" t="str">
        <f>IF(①事業者情報!H8="","",①事業者情報!H8)</f>
        <v>●</v>
      </c>
      <c r="J2" s="5" t="str">
        <f>IF(①事業者情報!I8="","",①事業者情報!I8)</f>
        <v>●</v>
      </c>
      <c r="K2" s="5" t="str">
        <f>IF(①事業者情報!J8="","",①事業者情報!J8)</f>
        <v/>
      </c>
      <c r="L2" s="5" t="str">
        <f>IF(①事業者情報!K8="","",①事業者情報!K8)</f>
        <v/>
      </c>
      <c r="M2" s="5" t="str">
        <f>IF(①事業者情報!L8="","",①事業者情報!L8)</f>
        <v>●</v>
      </c>
      <c r="N2" s="5" t="str">
        <f>IF(①事業者情報!M8="","",①事業者情報!M8)</f>
        <v>00_ISO/IEC27001_認証済</v>
      </c>
      <c r="O2" s="5" t="str">
        <f>IF(①事業者情報!N8="","",①事業者情報!N8)</f>
        <v>●●事業部</v>
      </c>
      <c r="P2" s="5" t="str">
        <f>IF(①事業者情報!O8="","",①事業者情報!O8)</f>
        <v/>
      </c>
      <c r="Q2" s="5" t="str">
        <f>IF(①事業者情報!P8="","",①事業者情報!P8)</f>
        <v>20_保証型監査_認証済</v>
      </c>
      <c r="R2" s="5" t="str">
        <f>IF(①事業者情報!Q8="","",①事業者情報!Q8)</f>
        <v/>
      </c>
    </row>
    <row r="3" spans="1:27">
      <c r="A3" s="5">
        <f>IF(①事業者情報!A15="","",①事業者情報!A15)</f>
        <v>1</v>
      </c>
      <c r="B3" s="9" t="str">
        <f>IF(I3&lt;&gt;"",MAX(B$2:B2)+1,"")</f>
        <v/>
      </c>
      <c r="C3" s="9">
        <f>IF(J3&lt;&gt;"",MAX(C$2:C2)+1,"")</f>
        <v>2</v>
      </c>
      <c r="D3" s="9" t="str">
        <f>IF(K3&lt;&gt;"",MAX(D$2:D2)+1,"")</f>
        <v/>
      </c>
      <c r="E3" s="5" t="str">
        <f>IF(①事業者情報!B15="","",①事業者情報!B15)</f>
        <v>■■■株式会社</v>
      </c>
      <c r="F3" s="5" t="str">
        <f>IF(①事業者情報!D15="","",①事業者情報!D15)</f>
        <v>■■県■■市■■丁目▲▲番</v>
      </c>
      <c r="G3" s="5" t="str">
        <f>IF(①事業者情報!E15="","",①事業者情報!E15)</f>
        <v>代表取締役社長</v>
      </c>
      <c r="H3" s="5" t="str">
        <f>IF(①事業者情報!F15="","",①事業者情報!F15)</f>
        <v>▲▲　▲▲</v>
      </c>
      <c r="I3" s="5" t="str">
        <f>IF(①事業者情報!H15="","",①事業者情報!H15)</f>
        <v/>
      </c>
      <c r="J3" s="5" t="str">
        <f>IF(①事業者情報!I15="","",①事業者情報!I15)</f>
        <v>●</v>
      </c>
      <c r="K3" s="5" t="str">
        <f>IF(①事業者情報!J15="","",①事業者情報!J15)</f>
        <v/>
      </c>
      <c r="L3" s="5" t="str">
        <f>IF(①事業者情報!K15="","",①事業者情報!K15)</f>
        <v/>
      </c>
      <c r="M3" s="5" t="str">
        <f>IF(①事業者情報!L15="","",①事業者情報!L15)</f>
        <v/>
      </c>
      <c r="N3" s="5" t="str">
        <f>IF(①事業者情報!M15="","",①事業者情報!M15)</f>
        <v/>
      </c>
      <c r="O3" s="5" t="str">
        <f>IF(①事業者情報!N15="","",①事業者情報!N15)</f>
        <v/>
      </c>
      <c r="P3" s="5" t="str">
        <f>IF(①事業者情報!O15="","",①事業者情報!O15)</f>
        <v/>
      </c>
      <c r="Q3" s="5" t="str">
        <f>IF(①事業者情報!P15="","",①事業者情報!P15)</f>
        <v/>
      </c>
      <c r="R3" s="5" t="str">
        <f>IF(①事業者情報!Q15="","",①事業者情報!Q15)</f>
        <v/>
      </c>
      <c r="T3" s="6">
        <v>1</v>
      </c>
      <c r="U3" s="6" t="str">
        <f>IFERROR(VLOOKUP(T3,B:E,4,FALSE),"")</f>
        <v>▲▲▲株式会社</v>
      </c>
      <c r="V3" s="6">
        <v>1</v>
      </c>
      <c r="W3" s="6" t="str">
        <f>IFERROR(VLOOKUP(T3,C:E,3,FALSE),"")</f>
        <v>▲▲▲株式会社</v>
      </c>
      <c r="X3" s="6">
        <v>1</v>
      </c>
      <c r="Y3" s="6" t="str">
        <f>IFERROR(VLOOKUP(T3,D:E,2,FALSE),"")</f>
        <v>●●●株式会社</v>
      </c>
    </row>
    <row r="4" spans="1:27">
      <c r="A4" s="5">
        <f>IF(①事業者情報!A16="","",①事業者情報!A16)</f>
        <v>2</v>
      </c>
      <c r="B4" s="9" t="str">
        <f>IF(I4&lt;&gt;"",MAX(B$2:B3)+1,"")</f>
        <v/>
      </c>
      <c r="C4" s="9" t="str">
        <f>IF(J4&lt;&gt;"",MAX(C$2:C3)+1,"")</f>
        <v/>
      </c>
      <c r="D4" s="9">
        <f>IF(K4&lt;&gt;"",MAX(D$2:D3)+1,"")</f>
        <v>1</v>
      </c>
      <c r="E4" s="5" t="str">
        <f>IF(①事業者情報!B16="","",①事業者情報!B16)</f>
        <v>●●●株式会社</v>
      </c>
      <c r="F4" s="5" t="str">
        <f>IF(①事業者情報!D16="","",①事業者情報!D16)</f>
        <v>●●県●●市●●丁目▲▲番</v>
      </c>
      <c r="G4" s="5" t="str">
        <f>IF(①事業者情報!E16="","",①事業者情報!E16)</f>
        <v>代表取締役社長</v>
      </c>
      <c r="H4" s="5" t="str">
        <f>IF(①事業者情報!F16="","",①事業者情報!F16)</f>
        <v>●●　●●</v>
      </c>
      <c r="I4" s="5" t="str">
        <f>IF(①事業者情報!H16="","",①事業者情報!H16)</f>
        <v/>
      </c>
      <c r="J4" s="5" t="str">
        <f>IF(①事業者情報!I16="","",①事業者情報!I16)</f>
        <v/>
      </c>
      <c r="K4" s="5" t="str">
        <f>IF(①事業者情報!J16="","",①事業者情報!J16)</f>
        <v>●</v>
      </c>
      <c r="L4" s="5" t="str">
        <f>IF(①事業者情報!K16="","",①事業者情報!K16)</f>
        <v>データ解析の一部を▲▲▲から受託</v>
      </c>
      <c r="M4" s="5" t="str">
        <f>IF(①事業者情報!L16="","",①事業者情報!L16)</f>
        <v>●</v>
      </c>
      <c r="N4" s="5" t="str">
        <f>IF(①事業者情報!M16="","",①事業者情報!M16)</f>
        <v>99_未取得</v>
      </c>
      <c r="O4" s="5" t="str">
        <f>IF(①事業者情報!N16="","",①事業者情報!N16)</f>
        <v>●●事業部</v>
      </c>
      <c r="P4" s="5">
        <f>IF(①事業者情報!O16="","",①事業者情報!O16)</f>
        <v>44075</v>
      </c>
      <c r="Q4" s="5" t="str">
        <f>IF(①事業者情報!P16="","",①事業者情報!P16)</f>
        <v>10_JIS Q 15001_審査中</v>
      </c>
      <c r="R4" s="5">
        <f>IF(①事業者情報!Q16="","",①事業者情報!Q16)</f>
        <v>44013</v>
      </c>
      <c r="T4" s="6">
        <v>2</v>
      </c>
      <c r="U4" s="6" t="str">
        <f t="shared" ref="U4:U52" si="0">IFERROR(VLOOKUP(T4,B:E,4,FALSE),"")</f>
        <v/>
      </c>
      <c r="V4" s="6">
        <v>2</v>
      </c>
      <c r="W4" s="6" t="str">
        <f t="shared" ref="W4:W52" si="1">IFERROR(VLOOKUP(T4,C:E,3,FALSE),"")</f>
        <v>■■■株式会社</v>
      </c>
      <c r="X4" s="6">
        <v>2</v>
      </c>
      <c r="Y4" s="6" t="str">
        <f t="shared" ref="Y4:Y52" si="2">IFERROR(VLOOKUP(T4,D:E,2,FALSE),"")</f>
        <v/>
      </c>
    </row>
    <row r="5" spans="1:27">
      <c r="A5" s="5">
        <f>IF(①事業者情報!A17="","",①事業者情報!A17)</f>
        <v>3</v>
      </c>
      <c r="B5" s="9" t="str">
        <f>IF(I5&lt;&gt;"",MAX(B$2:B4)+1,"")</f>
        <v/>
      </c>
      <c r="C5" s="9" t="str">
        <f>IF(J5&lt;&gt;"",MAX(C$2:C4)+1,"")</f>
        <v/>
      </c>
      <c r="D5" s="9" t="str">
        <f>IF(K5&lt;&gt;"",MAX(D$2:D4)+1,"")</f>
        <v/>
      </c>
      <c r="E5" s="5" t="str">
        <f>IF(①事業者情報!B17="","",①事業者情報!B17)</f>
        <v/>
      </c>
      <c r="F5" s="5" t="str">
        <f>IF(①事業者情報!D17="","",①事業者情報!D17)</f>
        <v/>
      </c>
      <c r="G5" s="5" t="str">
        <f>IF(①事業者情報!E17="","",①事業者情報!E17)</f>
        <v/>
      </c>
      <c r="H5" s="5" t="str">
        <f>IF(①事業者情報!F17="","",①事業者情報!F17)</f>
        <v/>
      </c>
      <c r="I5" s="5" t="str">
        <f>IF(①事業者情報!H17="","",①事業者情報!H17)</f>
        <v/>
      </c>
      <c r="J5" s="5" t="str">
        <f>IF(①事業者情報!I17="","",①事業者情報!I17)</f>
        <v/>
      </c>
      <c r="K5" s="5" t="str">
        <f>IF(①事業者情報!J17="","",①事業者情報!J17)</f>
        <v/>
      </c>
      <c r="L5" s="5" t="str">
        <f>IF(①事業者情報!K17="","",①事業者情報!K17)</f>
        <v/>
      </c>
      <c r="M5" s="5" t="str">
        <f>IF(①事業者情報!L17="","",①事業者情報!L17)</f>
        <v/>
      </c>
      <c r="N5" s="5" t="str">
        <f>IF(①事業者情報!M17="","",①事業者情報!M17)</f>
        <v/>
      </c>
      <c r="O5" s="5" t="str">
        <f>IF(①事業者情報!N17="","",①事業者情報!N17)</f>
        <v/>
      </c>
      <c r="P5" s="5" t="str">
        <f>IF(①事業者情報!O17="","",①事業者情報!O17)</f>
        <v/>
      </c>
      <c r="Q5" s="5" t="str">
        <f>IF(①事業者情報!P17="","",①事業者情報!P17)</f>
        <v/>
      </c>
      <c r="R5" s="5" t="str">
        <f>IF(①事業者情報!Q17="","",①事業者情報!Q17)</f>
        <v/>
      </c>
      <c r="T5" s="6">
        <v>3</v>
      </c>
      <c r="U5" s="6" t="str">
        <f t="shared" si="0"/>
        <v/>
      </c>
      <c r="V5" s="6">
        <v>3</v>
      </c>
      <c r="W5" s="6" t="str">
        <f t="shared" si="1"/>
        <v/>
      </c>
      <c r="X5" s="6">
        <v>3</v>
      </c>
      <c r="Y5" s="6" t="str">
        <f t="shared" si="2"/>
        <v/>
      </c>
    </row>
    <row r="6" spans="1:27">
      <c r="A6" s="5">
        <f>IF(①事業者情報!A18="","",①事業者情報!A18)</f>
        <v>4</v>
      </c>
      <c r="B6" s="9" t="str">
        <f>IF(I6&lt;&gt;"",MAX(B$2:B5)+1,"")</f>
        <v/>
      </c>
      <c r="C6" s="9" t="str">
        <f>IF(J6&lt;&gt;"",MAX(C$2:C5)+1,"")</f>
        <v/>
      </c>
      <c r="D6" s="9" t="str">
        <f>IF(K6&lt;&gt;"",MAX(D$2:D5)+1,"")</f>
        <v/>
      </c>
      <c r="E6" s="5" t="str">
        <f>IF(①事業者情報!B18="","",①事業者情報!B18)</f>
        <v/>
      </c>
      <c r="F6" s="5" t="str">
        <f>IF(①事業者情報!D18="","",①事業者情報!D18)</f>
        <v/>
      </c>
      <c r="G6" s="5" t="str">
        <f>IF(①事業者情報!E18="","",①事業者情報!E18)</f>
        <v/>
      </c>
      <c r="H6" s="5" t="str">
        <f>IF(①事業者情報!F18="","",①事業者情報!F18)</f>
        <v/>
      </c>
      <c r="I6" s="5" t="str">
        <f>IF(①事業者情報!H18="","",①事業者情報!H18)</f>
        <v/>
      </c>
      <c r="J6" s="5" t="str">
        <f>IF(①事業者情報!I18="","",①事業者情報!I18)</f>
        <v/>
      </c>
      <c r="K6" s="5" t="str">
        <f>IF(①事業者情報!J18="","",①事業者情報!J18)</f>
        <v/>
      </c>
      <c r="L6" s="5" t="str">
        <f>IF(①事業者情報!K18="","",①事業者情報!K18)</f>
        <v/>
      </c>
      <c r="M6" s="5" t="str">
        <f>IF(①事業者情報!L18="","",①事業者情報!L18)</f>
        <v/>
      </c>
      <c r="N6" s="5" t="str">
        <f>IF(①事業者情報!M18="","",①事業者情報!M18)</f>
        <v/>
      </c>
      <c r="O6" s="5" t="str">
        <f>IF(①事業者情報!N18="","",①事業者情報!N18)</f>
        <v/>
      </c>
      <c r="P6" s="5" t="str">
        <f>IF(①事業者情報!O18="","",①事業者情報!O18)</f>
        <v/>
      </c>
      <c r="Q6" s="5" t="str">
        <f>IF(①事業者情報!P18="","",①事業者情報!P18)</f>
        <v/>
      </c>
      <c r="R6" s="5" t="str">
        <f>IF(①事業者情報!Q18="","",①事業者情報!Q18)</f>
        <v/>
      </c>
      <c r="T6" s="6">
        <v>4</v>
      </c>
      <c r="U6" s="6" t="str">
        <f t="shared" si="0"/>
        <v/>
      </c>
      <c r="V6" s="6">
        <v>4</v>
      </c>
      <c r="W6" s="6" t="str">
        <f t="shared" si="1"/>
        <v/>
      </c>
      <c r="X6" s="6">
        <v>4</v>
      </c>
      <c r="Y6" s="6" t="str">
        <f t="shared" si="2"/>
        <v/>
      </c>
      <c r="AA6" s="6">
        <f>50-COUNTIF(W3:W52,"")</f>
        <v>2</v>
      </c>
    </row>
    <row r="7" spans="1:27">
      <c r="A7" s="5">
        <f>IF(①事業者情報!A19="","",①事業者情報!A19)</f>
        <v>5</v>
      </c>
      <c r="B7" s="9" t="str">
        <f>IF(I7&lt;&gt;"",MAX(B$2:B6)+1,"")</f>
        <v/>
      </c>
      <c r="C7" s="9" t="str">
        <f>IF(J7&lt;&gt;"",MAX(C$2:C6)+1,"")</f>
        <v/>
      </c>
      <c r="D7" s="9" t="str">
        <f>IF(K7&lt;&gt;"",MAX(D$2:D6)+1,"")</f>
        <v/>
      </c>
      <c r="E7" s="5" t="str">
        <f>IF(①事業者情報!B19="","",①事業者情報!B19)</f>
        <v/>
      </c>
      <c r="F7" s="5" t="str">
        <f>IF(①事業者情報!D19="","",①事業者情報!D19)</f>
        <v/>
      </c>
      <c r="G7" s="5" t="str">
        <f>IF(①事業者情報!E19="","",①事業者情報!E19)</f>
        <v/>
      </c>
      <c r="H7" s="5" t="str">
        <f>IF(①事業者情報!F19="","",①事業者情報!F19)</f>
        <v/>
      </c>
      <c r="I7" s="5" t="str">
        <f>IF(①事業者情報!H19="","",①事業者情報!H19)</f>
        <v/>
      </c>
      <c r="J7" s="5" t="str">
        <f>IF(①事業者情報!I19="","",①事業者情報!I19)</f>
        <v/>
      </c>
      <c r="K7" s="5" t="str">
        <f>IF(①事業者情報!J19="","",①事業者情報!J19)</f>
        <v/>
      </c>
      <c r="L7" s="5" t="str">
        <f>IF(①事業者情報!K19="","",①事業者情報!K19)</f>
        <v/>
      </c>
      <c r="M7" s="5" t="str">
        <f>IF(①事業者情報!L19="","",①事業者情報!L19)</f>
        <v/>
      </c>
      <c r="N7" s="5" t="str">
        <f>IF(①事業者情報!M19="","",①事業者情報!M19)</f>
        <v/>
      </c>
      <c r="O7" s="5" t="str">
        <f>IF(①事業者情報!N19="","",①事業者情報!N19)</f>
        <v/>
      </c>
      <c r="P7" s="5" t="str">
        <f>IF(①事業者情報!O19="","",①事業者情報!O19)</f>
        <v/>
      </c>
      <c r="Q7" s="5" t="str">
        <f>IF(①事業者情報!P19="","",①事業者情報!P19)</f>
        <v/>
      </c>
      <c r="R7" s="5" t="str">
        <f>IF(①事業者情報!Q19="","",①事業者情報!Q19)</f>
        <v/>
      </c>
      <c r="T7" s="6">
        <v>5</v>
      </c>
      <c r="U7" s="6" t="str">
        <f t="shared" si="0"/>
        <v/>
      </c>
      <c r="V7" s="6">
        <v>5</v>
      </c>
      <c r="W7" s="6" t="str">
        <f t="shared" si="1"/>
        <v/>
      </c>
      <c r="X7" s="6">
        <v>5</v>
      </c>
      <c r="Y7" s="6" t="str">
        <f t="shared" si="2"/>
        <v/>
      </c>
    </row>
    <row r="8" spans="1:27">
      <c r="A8" s="5">
        <f>IF(①事業者情報!A20="","",①事業者情報!A20)</f>
        <v>6</v>
      </c>
      <c r="B8" s="9" t="str">
        <f>IF(I8&lt;&gt;"",MAX(B$2:B7)+1,"")</f>
        <v/>
      </c>
      <c r="C8" s="9" t="str">
        <f>IF(J8&lt;&gt;"",MAX(C$2:C7)+1,"")</f>
        <v/>
      </c>
      <c r="D8" s="9" t="str">
        <f>IF(K8&lt;&gt;"",MAX(D$2:D7)+1,"")</f>
        <v/>
      </c>
      <c r="E8" s="5" t="str">
        <f>IF(①事業者情報!B20="","",①事業者情報!B20)</f>
        <v/>
      </c>
      <c r="F8" s="5" t="str">
        <f>IF(①事業者情報!D20="","",①事業者情報!D20)</f>
        <v/>
      </c>
      <c r="G8" s="5" t="str">
        <f>IF(①事業者情報!E20="","",①事業者情報!E20)</f>
        <v/>
      </c>
      <c r="H8" s="5" t="str">
        <f>IF(①事業者情報!F20="","",①事業者情報!F20)</f>
        <v/>
      </c>
      <c r="I8" s="5" t="str">
        <f>IF(①事業者情報!H20="","",①事業者情報!H20)</f>
        <v/>
      </c>
      <c r="J8" s="5" t="str">
        <f>IF(①事業者情報!I20="","",①事業者情報!I20)</f>
        <v/>
      </c>
      <c r="K8" s="5" t="str">
        <f>IF(①事業者情報!J20="","",①事業者情報!J20)</f>
        <v/>
      </c>
      <c r="L8" s="5" t="str">
        <f>IF(①事業者情報!K20="","",①事業者情報!K20)</f>
        <v/>
      </c>
      <c r="M8" s="5" t="str">
        <f>IF(①事業者情報!L20="","",①事業者情報!L20)</f>
        <v/>
      </c>
      <c r="N8" s="5" t="str">
        <f>IF(①事業者情報!M20="","",①事業者情報!M20)</f>
        <v/>
      </c>
      <c r="O8" s="5" t="str">
        <f>IF(①事業者情報!N20="","",①事業者情報!N20)</f>
        <v/>
      </c>
      <c r="P8" s="5" t="str">
        <f>IF(①事業者情報!O20="","",①事業者情報!O20)</f>
        <v/>
      </c>
      <c r="Q8" s="5" t="str">
        <f>IF(①事業者情報!P20="","",①事業者情報!P20)</f>
        <v/>
      </c>
      <c r="R8" s="5" t="str">
        <f>IF(①事業者情報!Q20="","",①事業者情報!Q20)</f>
        <v/>
      </c>
      <c r="T8" s="6">
        <v>6</v>
      </c>
      <c r="U8" s="6" t="str">
        <f t="shared" si="0"/>
        <v/>
      </c>
      <c r="V8" s="6">
        <v>6</v>
      </c>
      <c r="W8" s="6" t="str">
        <f t="shared" si="1"/>
        <v/>
      </c>
      <c r="X8" s="6">
        <v>6</v>
      </c>
      <c r="Y8" s="6" t="str">
        <f t="shared" si="2"/>
        <v/>
      </c>
    </row>
    <row r="9" spans="1:27">
      <c r="A9" s="5">
        <f>IF(①事業者情報!A21="","",①事業者情報!A21)</f>
        <v>7</v>
      </c>
      <c r="B9" s="9" t="str">
        <f>IF(I9&lt;&gt;"",MAX(B$2:B8)+1,"")</f>
        <v/>
      </c>
      <c r="C9" s="9" t="str">
        <f>IF(J9&lt;&gt;"",MAX(C$2:C8)+1,"")</f>
        <v/>
      </c>
      <c r="D9" s="9" t="str">
        <f>IF(K9&lt;&gt;"",MAX(D$2:D8)+1,"")</f>
        <v/>
      </c>
      <c r="E9" s="5" t="str">
        <f>IF(①事業者情報!B21="","",①事業者情報!B21)</f>
        <v/>
      </c>
      <c r="F9" s="5" t="str">
        <f>IF(①事業者情報!D21="","",①事業者情報!D21)</f>
        <v/>
      </c>
      <c r="G9" s="5" t="str">
        <f>IF(①事業者情報!E21="","",①事業者情報!E21)</f>
        <v/>
      </c>
      <c r="H9" s="5" t="str">
        <f>IF(①事業者情報!F21="","",①事業者情報!F21)</f>
        <v/>
      </c>
      <c r="I9" s="5" t="str">
        <f>IF(①事業者情報!H21="","",①事業者情報!H21)</f>
        <v/>
      </c>
      <c r="J9" s="5" t="str">
        <f>IF(①事業者情報!I21="","",①事業者情報!I21)</f>
        <v/>
      </c>
      <c r="K9" s="5" t="str">
        <f>IF(①事業者情報!J21="","",①事業者情報!J21)</f>
        <v/>
      </c>
      <c r="L9" s="5" t="str">
        <f>IF(①事業者情報!K21="","",①事業者情報!K21)</f>
        <v/>
      </c>
      <c r="M9" s="5" t="str">
        <f>IF(①事業者情報!L21="","",①事業者情報!L21)</f>
        <v/>
      </c>
      <c r="N9" s="5" t="str">
        <f>IF(①事業者情報!M21="","",①事業者情報!M21)</f>
        <v/>
      </c>
      <c r="O9" s="5" t="str">
        <f>IF(①事業者情報!N21="","",①事業者情報!N21)</f>
        <v/>
      </c>
      <c r="P9" s="5" t="str">
        <f>IF(①事業者情報!O21="","",①事業者情報!O21)</f>
        <v/>
      </c>
      <c r="Q9" s="5" t="str">
        <f>IF(①事業者情報!P21="","",①事業者情報!P21)</f>
        <v/>
      </c>
      <c r="R9" s="5" t="str">
        <f>IF(①事業者情報!Q21="","",①事業者情報!Q21)</f>
        <v/>
      </c>
      <c r="T9" s="6">
        <v>7</v>
      </c>
      <c r="U9" s="6" t="str">
        <f t="shared" si="0"/>
        <v/>
      </c>
      <c r="V9" s="6">
        <v>7</v>
      </c>
      <c r="W9" s="6" t="str">
        <f t="shared" si="1"/>
        <v/>
      </c>
      <c r="X9" s="6">
        <v>7</v>
      </c>
      <c r="Y9" s="6" t="str">
        <f t="shared" si="2"/>
        <v/>
      </c>
    </row>
    <row r="10" spans="1:27">
      <c r="A10" s="5">
        <f>IF(①事業者情報!A22="","",①事業者情報!A22)</f>
        <v>8</v>
      </c>
      <c r="B10" s="9" t="str">
        <f>IF(I10&lt;&gt;"",MAX(B$2:B9)+1,"")</f>
        <v/>
      </c>
      <c r="C10" s="9" t="str">
        <f>IF(J10&lt;&gt;"",MAX(C$2:C9)+1,"")</f>
        <v/>
      </c>
      <c r="D10" s="9" t="str">
        <f>IF(K10&lt;&gt;"",MAX(D$2:D9)+1,"")</f>
        <v/>
      </c>
      <c r="E10" s="5" t="str">
        <f>IF(①事業者情報!B22="","",①事業者情報!B22)</f>
        <v/>
      </c>
      <c r="F10" s="5" t="str">
        <f>IF(①事業者情報!D22="","",①事業者情報!D22)</f>
        <v/>
      </c>
      <c r="G10" s="5" t="str">
        <f>IF(①事業者情報!E22="","",①事業者情報!E22)</f>
        <v/>
      </c>
      <c r="H10" s="5" t="str">
        <f>IF(①事業者情報!F22="","",①事業者情報!F22)</f>
        <v/>
      </c>
      <c r="I10" s="5" t="str">
        <f>IF(①事業者情報!H22="","",①事業者情報!H22)</f>
        <v/>
      </c>
      <c r="J10" s="5" t="str">
        <f>IF(①事業者情報!I22="","",①事業者情報!I22)</f>
        <v/>
      </c>
      <c r="K10" s="5" t="str">
        <f>IF(①事業者情報!J22="","",①事業者情報!J22)</f>
        <v/>
      </c>
      <c r="L10" s="5" t="str">
        <f>IF(①事業者情報!K22="","",①事業者情報!K22)</f>
        <v/>
      </c>
      <c r="M10" s="5" t="str">
        <f>IF(①事業者情報!L22="","",①事業者情報!L22)</f>
        <v/>
      </c>
      <c r="N10" s="5" t="str">
        <f>IF(①事業者情報!M22="","",①事業者情報!M22)</f>
        <v/>
      </c>
      <c r="O10" s="5" t="str">
        <f>IF(①事業者情報!N22="","",①事業者情報!N22)</f>
        <v/>
      </c>
      <c r="P10" s="5" t="str">
        <f>IF(①事業者情報!O22="","",①事業者情報!O22)</f>
        <v/>
      </c>
      <c r="Q10" s="5" t="str">
        <f>IF(①事業者情報!P22="","",①事業者情報!P22)</f>
        <v/>
      </c>
      <c r="R10" s="5" t="str">
        <f>IF(①事業者情報!Q22="","",①事業者情報!Q22)</f>
        <v/>
      </c>
      <c r="T10" s="6">
        <v>8</v>
      </c>
      <c r="U10" s="6" t="str">
        <f t="shared" si="0"/>
        <v/>
      </c>
      <c r="V10" s="6">
        <v>8</v>
      </c>
      <c r="W10" s="6" t="str">
        <f t="shared" si="1"/>
        <v/>
      </c>
      <c r="X10" s="6">
        <v>8</v>
      </c>
      <c r="Y10" s="6" t="str">
        <f t="shared" si="2"/>
        <v/>
      </c>
    </row>
    <row r="11" spans="1:27">
      <c r="A11" s="5">
        <f>IF(①事業者情報!A23="","",①事業者情報!A23)</f>
        <v>9</v>
      </c>
      <c r="B11" s="9" t="str">
        <f>IF(I11&lt;&gt;"",MAX(B$2:B10)+1,"")</f>
        <v/>
      </c>
      <c r="C11" s="9" t="str">
        <f>IF(J11&lt;&gt;"",MAX(C$2:C10)+1,"")</f>
        <v/>
      </c>
      <c r="D11" s="9" t="str">
        <f>IF(K11&lt;&gt;"",MAX(D$2:D10)+1,"")</f>
        <v/>
      </c>
      <c r="E11" s="5" t="str">
        <f>IF(①事業者情報!B23="","",①事業者情報!B23)</f>
        <v/>
      </c>
      <c r="F11" s="5" t="str">
        <f>IF(①事業者情報!D23="","",①事業者情報!D23)</f>
        <v/>
      </c>
      <c r="G11" s="5" t="str">
        <f>IF(①事業者情報!E23="","",①事業者情報!E23)</f>
        <v/>
      </c>
      <c r="H11" s="5" t="str">
        <f>IF(①事業者情報!F23="","",①事業者情報!F23)</f>
        <v/>
      </c>
      <c r="I11" s="5" t="str">
        <f>IF(①事業者情報!H23="","",①事業者情報!H23)</f>
        <v/>
      </c>
      <c r="J11" s="5" t="str">
        <f>IF(①事業者情報!I23="","",①事業者情報!I23)</f>
        <v/>
      </c>
      <c r="K11" s="5" t="str">
        <f>IF(①事業者情報!J23="","",①事業者情報!J23)</f>
        <v/>
      </c>
      <c r="L11" s="5" t="str">
        <f>IF(①事業者情報!K23="","",①事業者情報!K23)</f>
        <v/>
      </c>
      <c r="M11" s="5" t="str">
        <f>IF(①事業者情報!L23="","",①事業者情報!L23)</f>
        <v/>
      </c>
      <c r="N11" s="5" t="str">
        <f>IF(①事業者情報!M23="","",①事業者情報!M23)</f>
        <v/>
      </c>
      <c r="O11" s="5" t="str">
        <f>IF(①事業者情報!N23="","",①事業者情報!N23)</f>
        <v/>
      </c>
      <c r="P11" s="5" t="str">
        <f>IF(①事業者情報!O23="","",①事業者情報!O23)</f>
        <v/>
      </c>
      <c r="Q11" s="5" t="str">
        <f>IF(①事業者情報!P23="","",①事業者情報!P23)</f>
        <v/>
      </c>
      <c r="R11" s="5" t="str">
        <f>IF(①事業者情報!Q23="","",①事業者情報!Q23)</f>
        <v/>
      </c>
      <c r="T11" s="6">
        <v>9</v>
      </c>
      <c r="U11" s="6" t="str">
        <f t="shared" si="0"/>
        <v/>
      </c>
      <c r="V11" s="6">
        <v>9</v>
      </c>
      <c r="W11" s="6" t="str">
        <f t="shared" si="1"/>
        <v/>
      </c>
      <c r="X11" s="6">
        <v>9</v>
      </c>
      <c r="Y11" s="6" t="str">
        <f t="shared" si="2"/>
        <v/>
      </c>
    </row>
    <row r="12" spans="1:27">
      <c r="A12" s="5">
        <f>IF(①事業者情報!A24="","",①事業者情報!A24)</f>
        <v>10</v>
      </c>
      <c r="B12" s="9" t="str">
        <f>IF(I12&lt;&gt;"",MAX(B$2:B11)+1,"")</f>
        <v/>
      </c>
      <c r="C12" s="9" t="str">
        <f>IF(J12&lt;&gt;"",MAX(C$2:C11)+1,"")</f>
        <v/>
      </c>
      <c r="D12" s="9" t="str">
        <f>IF(K12&lt;&gt;"",MAX(D$2:D11)+1,"")</f>
        <v/>
      </c>
      <c r="E12" s="5" t="str">
        <f>IF(①事業者情報!B24="","",①事業者情報!B24)</f>
        <v/>
      </c>
      <c r="F12" s="5" t="str">
        <f>IF(①事業者情報!D24="","",①事業者情報!D24)</f>
        <v/>
      </c>
      <c r="G12" s="5" t="str">
        <f>IF(①事業者情報!E24="","",①事業者情報!E24)</f>
        <v/>
      </c>
      <c r="H12" s="5" t="str">
        <f>IF(①事業者情報!F24="","",①事業者情報!F24)</f>
        <v/>
      </c>
      <c r="I12" s="5" t="str">
        <f>IF(①事業者情報!H24="","",①事業者情報!H24)</f>
        <v/>
      </c>
      <c r="J12" s="5" t="str">
        <f>IF(①事業者情報!I24="","",①事業者情報!I24)</f>
        <v/>
      </c>
      <c r="K12" s="5" t="str">
        <f>IF(①事業者情報!J24="","",①事業者情報!J24)</f>
        <v/>
      </c>
      <c r="L12" s="5" t="str">
        <f>IF(①事業者情報!K24="","",①事業者情報!K24)</f>
        <v/>
      </c>
      <c r="M12" s="5" t="str">
        <f>IF(①事業者情報!L24="","",①事業者情報!L24)</f>
        <v/>
      </c>
      <c r="N12" s="5" t="str">
        <f>IF(①事業者情報!M24="","",①事業者情報!M24)</f>
        <v/>
      </c>
      <c r="O12" s="5" t="str">
        <f>IF(①事業者情報!N24="","",①事業者情報!N24)</f>
        <v/>
      </c>
      <c r="P12" s="5" t="str">
        <f>IF(①事業者情報!O24="","",①事業者情報!O24)</f>
        <v/>
      </c>
      <c r="Q12" s="5" t="str">
        <f>IF(①事業者情報!P24="","",①事業者情報!P24)</f>
        <v/>
      </c>
      <c r="R12" s="5" t="str">
        <f>IF(①事業者情報!Q24="","",①事業者情報!Q24)</f>
        <v/>
      </c>
      <c r="T12" s="6">
        <v>10</v>
      </c>
      <c r="U12" s="6" t="str">
        <f t="shared" si="0"/>
        <v/>
      </c>
      <c r="V12" s="6">
        <v>10</v>
      </c>
      <c r="W12" s="6" t="str">
        <f t="shared" si="1"/>
        <v/>
      </c>
      <c r="X12" s="6">
        <v>10</v>
      </c>
      <c r="Y12" s="6" t="str">
        <f t="shared" si="2"/>
        <v/>
      </c>
    </row>
    <row r="13" spans="1:27">
      <c r="A13" s="5">
        <f>IF(①事業者情報!A25="","",①事業者情報!A25)</f>
        <v>11</v>
      </c>
      <c r="B13" s="9" t="str">
        <f>IF(I13&lt;&gt;"",MAX(B$2:B12)+1,"")</f>
        <v/>
      </c>
      <c r="C13" s="9" t="str">
        <f>IF(J13&lt;&gt;"",MAX(C$2:C12)+1,"")</f>
        <v/>
      </c>
      <c r="D13" s="9" t="str">
        <f>IF(K13&lt;&gt;"",MAX(D$2:D12)+1,"")</f>
        <v/>
      </c>
      <c r="E13" s="5" t="str">
        <f>IF(①事業者情報!B25="","",①事業者情報!B25)</f>
        <v/>
      </c>
      <c r="F13" s="5" t="str">
        <f>IF(①事業者情報!D25="","",①事業者情報!D25)</f>
        <v/>
      </c>
      <c r="G13" s="5" t="str">
        <f>IF(①事業者情報!E25="","",①事業者情報!E25)</f>
        <v/>
      </c>
      <c r="H13" s="5" t="str">
        <f>IF(①事業者情報!F25="","",①事業者情報!F25)</f>
        <v/>
      </c>
      <c r="I13" s="5" t="str">
        <f>IF(①事業者情報!H25="","",①事業者情報!H25)</f>
        <v/>
      </c>
      <c r="J13" s="5" t="str">
        <f>IF(①事業者情報!I25="","",①事業者情報!I25)</f>
        <v/>
      </c>
      <c r="K13" s="5" t="str">
        <f>IF(①事業者情報!J25="","",①事業者情報!J25)</f>
        <v/>
      </c>
      <c r="L13" s="5" t="str">
        <f>IF(①事業者情報!K25="","",①事業者情報!K25)</f>
        <v/>
      </c>
      <c r="M13" s="5" t="str">
        <f>IF(①事業者情報!L25="","",①事業者情報!L25)</f>
        <v/>
      </c>
      <c r="N13" s="5" t="str">
        <f>IF(①事業者情報!M25="","",①事業者情報!M25)</f>
        <v/>
      </c>
      <c r="O13" s="5" t="str">
        <f>IF(①事業者情報!N25="","",①事業者情報!N25)</f>
        <v/>
      </c>
      <c r="P13" s="5" t="str">
        <f>IF(①事業者情報!O25="","",①事業者情報!O25)</f>
        <v/>
      </c>
      <c r="Q13" s="5" t="str">
        <f>IF(①事業者情報!P25="","",①事業者情報!P25)</f>
        <v/>
      </c>
      <c r="R13" s="5" t="str">
        <f>IF(①事業者情報!Q25="","",①事業者情報!Q25)</f>
        <v/>
      </c>
      <c r="T13" s="6">
        <v>11</v>
      </c>
      <c r="U13" s="6" t="str">
        <f t="shared" si="0"/>
        <v/>
      </c>
      <c r="V13" s="6">
        <v>11</v>
      </c>
      <c r="W13" s="6" t="str">
        <f t="shared" si="1"/>
        <v/>
      </c>
      <c r="X13" s="6">
        <v>11</v>
      </c>
      <c r="Y13" s="6" t="str">
        <f t="shared" si="2"/>
        <v/>
      </c>
    </row>
    <row r="14" spans="1:27">
      <c r="A14" s="5">
        <f>IF(①事業者情報!A26="","",①事業者情報!A26)</f>
        <v>12</v>
      </c>
      <c r="B14" s="9" t="str">
        <f>IF(I14&lt;&gt;"",MAX(B$2:B13)+1,"")</f>
        <v/>
      </c>
      <c r="C14" s="9" t="str">
        <f>IF(J14&lt;&gt;"",MAX(C$2:C13)+1,"")</f>
        <v/>
      </c>
      <c r="D14" s="9" t="str">
        <f>IF(K14&lt;&gt;"",MAX(D$2:D13)+1,"")</f>
        <v/>
      </c>
      <c r="E14" s="5" t="str">
        <f>IF(①事業者情報!B26="","",①事業者情報!B26)</f>
        <v/>
      </c>
      <c r="F14" s="5" t="str">
        <f>IF(①事業者情報!D26="","",①事業者情報!D26)</f>
        <v/>
      </c>
      <c r="G14" s="5" t="str">
        <f>IF(①事業者情報!E26="","",①事業者情報!E26)</f>
        <v/>
      </c>
      <c r="H14" s="5" t="str">
        <f>IF(①事業者情報!F26="","",①事業者情報!F26)</f>
        <v/>
      </c>
      <c r="I14" s="5" t="str">
        <f>IF(①事業者情報!H26="","",①事業者情報!H26)</f>
        <v/>
      </c>
      <c r="J14" s="5" t="str">
        <f>IF(①事業者情報!I26="","",①事業者情報!I26)</f>
        <v/>
      </c>
      <c r="K14" s="5" t="str">
        <f>IF(①事業者情報!J26="","",①事業者情報!J26)</f>
        <v/>
      </c>
      <c r="L14" s="5" t="str">
        <f>IF(①事業者情報!K26="","",①事業者情報!K26)</f>
        <v/>
      </c>
      <c r="M14" s="5" t="str">
        <f>IF(①事業者情報!L26="","",①事業者情報!L26)</f>
        <v/>
      </c>
      <c r="N14" s="5" t="str">
        <f>IF(①事業者情報!M26="","",①事業者情報!M26)</f>
        <v/>
      </c>
      <c r="O14" s="5" t="str">
        <f>IF(①事業者情報!N26="","",①事業者情報!N26)</f>
        <v/>
      </c>
      <c r="P14" s="5" t="str">
        <f>IF(①事業者情報!O26="","",①事業者情報!O26)</f>
        <v/>
      </c>
      <c r="Q14" s="5" t="str">
        <f>IF(①事業者情報!P26="","",①事業者情報!P26)</f>
        <v/>
      </c>
      <c r="R14" s="5" t="str">
        <f>IF(①事業者情報!Q26="","",①事業者情報!Q26)</f>
        <v/>
      </c>
      <c r="T14" s="6">
        <v>12</v>
      </c>
      <c r="U14" s="6" t="str">
        <f t="shared" si="0"/>
        <v/>
      </c>
      <c r="V14" s="6">
        <v>12</v>
      </c>
      <c r="W14" s="6" t="str">
        <f t="shared" si="1"/>
        <v/>
      </c>
      <c r="X14" s="6">
        <v>12</v>
      </c>
      <c r="Y14" s="6" t="str">
        <f t="shared" si="2"/>
        <v/>
      </c>
    </row>
    <row r="15" spans="1:27">
      <c r="A15" s="5">
        <f>IF(①事業者情報!A27="","",①事業者情報!A27)</f>
        <v>13</v>
      </c>
      <c r="B15" s="9" t="str">
        <f>IF(I15&lt;&gt;"",MAX(B$2:B14)+1,"")</f>
        <v/>
      </c>
      <c r="C15" s="9" t="str">
        <f>IF(J15&lt;&gt;"",MAX(C$2:C14)+1,"")</f>
        <v/>
      </c>
      <c r="D15" s="9" t="str">
        <f>IF(K15&lt;&gt;"",MAX(D$2:D14)+1,"")</f>
        <v/>
      </c>
      <c r="E15" s="5" t="str">
        <f>IF(①事業者情報!B27="","",①事業者情報!B27)</f>
        <v/>
      </c>
      <c r="F15" s="5" t="str">
        <f>IF(①事業者情報!D27="","",①事業者情報!D27)</f>
        <v/>
      </c>
      <c r="G15" s="5" t="str">
        <f>IF(①事業者情報!E27="","",①事業者情報!E27)</f>
        <v/>
      </c>
      <c r="H15" s="5" t="str">
        <f>IF(①事業者情報!F27="","",①事業者情報!F27)</f>
        <v/>
      </c>
      <c r="I15" s="5" t="str">
        <f>IF(①事業者情報!H27="","",①事業者情報!H27)</f>
        <v/>
      </c>
      <c r="J15" s="5" t="str">
        <f>IF(①事業者情報!I27="","",①事業者情報!I27)</f>
        <v/>
      </c>
      <c r="K15" s="5" t="str">
        <f>IF(①事業者情報!J27="","",①事業者情報!J27)</f>
        <v/>
      </c>
      <c r="L15" s="5" t="str">
        <f>IF(①事業者情報!K27="","",①事業者情報!K27)</f>
        <v/>
      </c>
      <c r="M15" s="5" t="str">
        <f>IF(①事業者情報!L27="","",①事業者情報!L27)</f>
        <v/>
      </c>
      <c r="N15" s="5" t="str">
        <f>IF(①事業者情報!M27="","",①事業者情報!M27)</f>
        <v/>
      </c>
      <c r="O15" s="5" t="str">
        <f>IF(①事業者情報!N27="","",①事業者情報!N27)</f>
        <v/>
      </c>
      <c r="P15" s="5" t="str">
        <f>IF(①事業者情報!O27="","",①事業者情報!O27)</f>
        <v/>
      </c>
      <c r="Q15" s="5" t="str">
        <f>IF(①事業者情報!P27="","",①事業者情報!P27)</f>
        <v/>
      </c>
      <c r="R15" s="5" t="str">
        <f>IF(①事業者情報!Q27="","",①事業者情報!Q27)</f>
        <v/>
      </c>
      <c r="T15" s="6">
        <v>13</v>
      </c>
      <c r="U15" s="6" t="str">
        <f t="shared" si="0"/>
        <v/>
      </c>
      <c r="V15" s="6">
        <v>13</v>
      </c>
      <c r="W15" s="6" t="str">
        <f t="shared" si="1"/>
        <v/>
      </c>
      <c r="X15" s="6">
        <v>13</v>
      </c>
      <c r="Y15" s="6" t="str">
        <f t="shared" si="2"/>
        <v/>
      </c>
    </row>
    <row r="16" spans="1:27">
      <c r="A16" s="5">
        <f>IF(①事業者情報!A28="","",①事業者情報!A28)</f>
        <v>14</v>
      </c>
      <c r="B16" s="9" t="str">
        <f>IF(I16&lt;&gt;"",MAX(B$2:B15)+1,"")</f>
        <v/>
      </c>
      <c r="C16" s="9" t="str">
        <f>IF(J16&lt;&gt;"",MAX(C$2:C15)+1,"")</f>
        <v/>
      </c>
      <c r="D16" s="9" t="str">
        <f>IF(K16&lt;&gt;"",MAX(D$2:D15)+1,"")</f>
        <v/>
      </c>
      <c r="E16" s="5" t="str">
        <f>IF(①事業者情報!B28="","",①事業者情報!B28)</f>
        <v/>
      </c>
      <c r="F16" s="5" t="str">
        <f>IF(①事業者情報!D28="","",①事業者情報!D28)</f>
        <v/>
      </c>
      <c r="G16" s="5" t="str">
        <f>IF(①事業者情報!E28="","",①事業者情報!E28)</f>
        <v/>
      </c>
      <c r="H16" s="5" t="str">
        <f>IF(①事業者情報!F28="","",①事業者情報!F28)</f>
        <v/>
      </c>
      <c r="I16" s="5" t="str">
        <f>IF(①事業者情報!H28="","",①事業者情報!H28)</f>
        <v/>
      </c>
      <c r="J16" s="5" t="str">
        <f>IF(①事業者情報!I28="","",①事業者情報!I28)</f>
        <v/>
      </c>
      <c r="K16" s="5" t="str">
        <f>IF(①事業者情報!J28="","",①事業者情報!J28)</f>
        <v/>
      </c>
      <c r="L16" s="5" t="str">
        <f>IF(①事業者情報!K28="","",①事業者情報!K28)</f>
        <v/>
      </c>
      <c r="M16" s="5" t="str">
        <f>IF(①事業者情報!L28="","",①事業者情報!L28)</f>
        <v/>
      </c>
      <c r="N16" s="5" t="str">
        <f>IF(①事業者情報!M28="","",①事業者情報!M28)</f>
        <v/>
      </c>
      <c r="O16" s="5" t="str">
        <f>IF(①事業者情報!N28="","",①事業者情報!N28)</f>
        <v/>
      </c>
      <c r="P16" s="5" t="str">
        <f>IF(①事業者情報!O28="","",①事業者情報!O28)</f>
        <v/>
      </c>
      <c r="Q16" s="5" t="str">
        <f>IF(①事業者情報!P28="","",①事業者情報!P28)</f>
        <v/>
      </c>
      <c r="R16" s="5" t="str">
        <f>IF(①事業者情報!Q28="","",①事業者情報!Q28)</f>
        <v/>
      </c>
      <c r="T16" s="6">
        <v>14</v>
      </c>
      <c r="U16" s="6" t="str">
        <f t="shared" si="0"/>
        <v/>
      </c>
      <c r="V16" s="6">
        <v>14</v>
      </c>
      <c r="W16" s="6" t="str">
        <f t="shared" si="1"/>
        <v/>
      </c>
      <c r="X16" s="6">
        <v>14</v>
      </c>
      <c r="Y16" s="6" t="str">
        <f t="shared" si="2"/>
        <v/>
      </c>
    </row>
    <row r="17" spans="1:25">
      <c r="A17" s="5">
        <f>IF(①事業者情報!A29="","",①事業者情報!A29)</f>
        <v>15</v>
      </c>
      <c r="B17" s="9" t="str">
        <f>IF(I17&lt;&gt;"",MAX(B$2:B16)+1,"")</f>
        <v/>
      </c>
      <c r="C17" s="9" t="str">
        <f>IF(J17&lt;&gt;"",MAX(C$2:C16)+1,"")</f>
        <v/>
      </c>
      <c r="D17" s="9" t="str">
        <f>IF(K17&lt;&gt;"",MAX(D$2:D16)+1,"")</f>
        <v/>
      </c>
      <c r="E17" s="5" t="str">
        <f>IF(①事業者情報!B29="","",①事業者情報!B29)</f>
        <v/>
      </c>
      <c r="F17" s="5" t="str">
        <f>IF(①事業者情報!D29="","",①事業者情報!D29)</f>
        <v/>
      </c>
      <c r="G17" s="5" t="str">
        <f>IF(①事業者情報!E29="","",①事業者情報!E29)</f>
        <v/>
      </c>
      <c r="H17" s="5" t="str">
        <f>IF(①事業者情報!F29="","",①事業者情報!F29)</f>
        <v/>
      </c>
      <c r="I17" s="5" t="str">
        <f>IF(①事業者情報!H29="","",①事業者情報!H29)</f>
        <v/>
      </c>
      <c r="J17" s="5" t="str">
        <f>IF(①事業者情報!I29="","",①事業者情報!I29)</f>
        <v/>
      </c>
      <c r="K17" s="5" t="str">
        <f>IF(①事業者情報!J29="","",①事業者情報!J29)</f>
        <v/>
      </c>
      <c r="L17" s="5" t="str">
        <f>IF(①事業者情報!K29="","",①事業者情報!K29)</f>
        <v/>
      </c>
      <c r="M17" s="5" t="str">
        <f>IF(①事業者情報!L29="","",①事業者情報!L29)</f>
        <v/>
      </c>
      <c r="N17" s="5" t="str">
        <f>IF(①事業者情報!M29="","",①事業者情報!M29)</f>
        <v/>
      </c>
      <c r="O17" s="5" t="str">
        <f>IF(①事業者情報!N29="","",①事業者情報!N29)</f>
        <v/>
      </c>
      <c r="P17" s="5" t="str">
        <f>IF(①事業者情報!O29="","",①事業者情報!O29)</f>
        <v/>
      </c>
      <c r="Q17" s="5" t="str">
        <f>IF(①事業者情報!P29="","",①事業者情報!P29)</f>
        <v/>
      </c>
      <c r="R17" s="5" t="str">
        <f>IF(①事業者情報!Q29="","",①事業者情報!Q29)</f>
        <v/>
      </c>
      <c r="T17" s="6">
        <v>15</v>
      </c>
      <c r="U17" s="6" t="str">
        <f t="shared" si="0"/>
        <v/>
      </c>
      <c r="V17" s="6">
        <v>15</v>
      </c>
      <c r="W17" s="6" t="str">
        <f t="shared" si="1"/>
        <v/>
      </c>
      <c r="X17" s="6">
        <v>15</v>
      </c>
      <c r="Y17" s="6" t="str">
        <f t="shared" si="2"/>
        <v/>
      </c>
    </row>
    <row r="18" spans="1:25">
      <c r="A18" s="5">
        <f>IF(①事業者情報!A30="","",①事業者情報!A30)</f>
        <v>16</v>
      </c>
      <c r="B18" s="9" t="str">
        <f>IF(I18&lt;&gt;"",MAX(B$2:B17)+1,"")</f>
        <v/>
      </c>
      <c r="C18" s="9" t="str">
        <f>IF(J18&lt;&gt;"",MAX(C$2:C17)+1,"")</f>
        <v/>
      </c>
      <c r="D18" s="9" t="str">
        <f>IF(K18&lt;&gt;"",MAX(D$2:D17)+1,"")</f>
        <v/>
      </c>
      <c r="E18" s="5" t="str">
        <f>IF(①事業者情報!B30="","",①事業者情報!B30)</f>
        <v/>
      </c>
      <c r="F18" s="5" t="str">
        <f>IF(①事業者情報!D30="","",①事業者情報!D30)</f>
        <v/>
      </c>
      <c r="G18" s="5" t="str">
        <f>IF(①事業者情報!E30="","",①事業者情報!E30)</f>
        <v/>
      </c>
      <c r="H18" s="5" t="str">
        <f>IF(①事業者情報!F30="","",①事業者情報!F30)</f>
        <v/>
      </c>
      <c r="I18" s="5" t="str">
        <f>IF(①事業者情報!H30="","",①事業者情報!H30)</f>
        <v/>
      </c>
      <c r="J18" s="5" t="str">
        <f>IF(①事業者情報!I30="","",①事業者情報!I30)</f>
        <v/>
      </c>
      <c r="K18" s="5" t="str">
        <f>IF(①事業者情報!J30="","",①事業者情報!J30)</f>
        <v/>
      </c>
      <c r="L18" s="5" t="str">
        <f>IF(①事業者情報!K30="","",①事業者情報!K30)</f>
        <v/>
      </c>
      <c r="M18" s="5" t="str">
        <f>IF(①事業者情報!L30="","",①事業者情報!L30)</f>
        <v/>
      </c>
      <c r="N18" s="5" t="str">
        <f>IF(①事業者情報!M30="","",①事業者情報!M30)</f>
        <v/>
      </c>
      <c r="O18" s="5" t="str">
        <f>IF(①事業者情報!N30="","",①事業者情報!N30)</f>
        <v/>
      </c>
      <c r="P18" s="5" t="str">
        <f>IF(①事業者情報!O30="","",①事業者情報!O30)</f>
        <v/>
      </c>
      <c r="Q18" s="5" t="str">
        <f>IF(①事業者情報!P30="","",①事業者情報!P30)</f>
        <v/>
      </c>
      <c r="R18" s="5" t="str">
        <f>IF(①事業者情報!Q30="","",①事業者情報!Q30)</f>
        <v/>
      </c>
      <c r="T18" s="6">
        <v>16</v>
      </c>
      <c r="U18" s="6" t="str">
        <f t="shared" si="0"/>
        <v/>
      </c>
      <c r="V18" s="6">
        <v>16</v>
      </c>
      <c r="W18" s="6" t="str">
        <f t="shared" si="1"/>
        <v/>
      </c>
      <c r="X18" s="6">
        <v>16</v>
      </c>
      <c r="Y18" s="6" t="str">
        <f t="shared" si="2"/>
        <v/>
      </c>
    </row>
    <row r="19" spans="1:25">
      <c r="A19" s="5">
        <f>IF(①事業者情報!A31="","",①事業者情報!A31)</f>
        <v>17</v>
      </c>
      <c r="B19" s="9" t="str">
        <f>IF(I19&lt;&gt;"",MAX(B$2:B18)+1,"")</f>
        <v/>
      </c>
      <c r="C19" s="9" t="str">
        <f>IF(J19&lt;&gt;"",MAX(C$2:C18)+1,"")</f>
        <v/>
      </c>
      <c r="D19" s="9" t="str">
        <f>IF(K19&lt;&gt;"",MAX(D$2:D18)+1,"")</f>
        <v/>
      </c>
      <c r="E19" s="5" t="str">
        <f>IF(①事業者情報!B31="","",①事業者情報!B31)</f>
        <v/>
      </c>
      <c r="F19" s="5" t="str">
        <f>IF(①事業者情報!D31="","",①事業者情報!D31)</f>
        <v/>
      </c>
      <c r="G19" s="5" t="str">
        <f>IF(①事業者情報!E31="","",①事業者情報!E31)</f>
        <v/>
      </c>
      <c r="H19" s="5" t="str">
        <f>IF(①事業者情報!F31="","",①事業者情報!F31)</f>
        <v/>
      </c>
      <c r="I19" s="5" t="str">
        <f>IF(①事業者情報!H31="","",①事業者情報!H31)</f>
        <v/>
      </c>
      <c r="J19" s="5" t="str">
        <f>IF(①事業者情報!I31="","",①事業者情報!I31)</f>
        <v/>
      </c>
      <c r="K19" s="5" t="str">
        <f>IF(①事業者情報!J31="","",①事業者情報!J31)</f>
        <v/>
      </c>
      <c r="L19" s="5" t="str">
        <f>IF(①事業者情報!K31="","",①事業者情報!K31)</f>
        <v/>
      </c>
      <c r="M19" s="5" t="str">
        <f>IF(①事業者情報!L31="","",①事業者情報!L31)</f>
        <v/>
      </c>
      <c r="N19" s="5" t="str">
        <f>IF(①事業者情報!M31="","",①事業者情報!M31)</f>
        <v/>
      </c>
      <c r="O19" s="5" t="str">
        <f>IF(①事業者情報!N31="","",①事業者情報!N31)</f>
        <v/>
      </c>
      <c r="P19" s="5" t="str">
        <f>IF(①事業者情報!O31="","",①事業者情報!O31)</f>
        <v/>
      </c>
      <c r="Q19" s="5" t="str">
        <f>IF(①事業者情報!P31="","",①事業者情報!P31)</f>
        <v/>
      </c>
      <c r="R19" s="5" t="str">
        <f>IF(①事業者情報!Q31="","",①事業者情報!Q31)</f>
        <v/>
      </c>
      <c r="T19" s="6">
        <v>17</v>
      </c>
      <c r="U19" s="6" t="str">
        <f t="shared" si="0"/>
        <v/>
      </c>
      <c r="V19" s="6">
        <v>17</v>
      </c>
      <c r="W19" s="6" t="str">
        <f t="shared" si="1"/>
        <v/>
      </c>
      <c r="X19" s="6">
        <v>17</v>
      </c>
      <c r="Y19" s="6" t="str">
        <f t="shared" si="2"/>
        <v/>
      </c>
    </row>
    <row r="20" spans="1:25">
      <c r="A20" s="5">
        <f>IF(①事業者情報!A32="","",①事業者情報!A32)</f>
        <v>18</v>
      </c>
      <c r="B20" s="9" t="str">
        <f>IF(I20&lt;&gt;"",MAX(B$2:B19)+1,"")</f>
        <v/>
      </c>
      <c r="C20" s="9" t="str">
        <f>IF(J20&lt;&gt;"",MAX(C$2:C19)+1,"")</f>
        <v/>
      </c>
      <c r="D20" s="9" t="str">
        <f>IF(K20&lt;&gt;"",MAX(D$2:D19)+1,"")</f>
        <v/>
      </c>
      <c r="E20" s="5" t="str">
        <f>IF(①事業者情報!B32="","",①事業者情報!B32)</f>
        <v/>
      </c>
      <c r="F20" s="5" t="str">
        <f>IF(①事業者情報!D32="","",①事業者情報!D32)</f>
        <v/>
      </c>
      <c r="G20" s="5" t="str">
        <f>IF(①事業者情報!E32="","",①事業者情報!E32)</f>
        <v/>
      </c>
      <c r="H20" s="5" t="str">
        <f>IF(①事業者情報!F32="","",①事業者情報!F32)</f>
        <v/>
      </c>
      <c r="I20" s="5" t="str">
        <f>IF(①事業者情報!H32="","",①事業者情報!H32)</f>
        <v/>
      </c>
      <c r="J20" s="5" t="str">
        <f>IF(①事業者情報!I32="","",①事業者情報!I32)</f>
        <v/>
      </c>
      <c r="K20" s="5" t="str">
        <f>IF(①事業者情報!J32="","",①事業者情報!J32)</f>
        <v/>
      </c>
      <c r="L20" s="5" t="str">
        <f>IF(①事業者情報!K32="","",①事業者情報!K32)</f>
        <v/>
      </c>
      <c r="M20" s="5" t="str">
        <f>IF(①事業者情報!L32="","",①事業者情報!L32)</f>
        <v/>
      </c>
      <c r="N20" s="5" t="str">
        <f>IF(①事業者情報!M32="","",①事業者情報!M32)</f>
        <v/>
      </c>
      <c r="O20" s="5" t="str">
        <f>IF(①事業者情報!N32="","",①事業者情報!N32)</f>
        <v/>
      </c>
      <c r="P20" s="5" t="str">
        <f>IF(①事業者情報!O32="","",①事業者情報!O32)</f>
        <v/>
      </c>
      <c r="Q20" s="5" t="str">
        <f>IF(①事業者情報!P32="","",①事業者情報!P32)</f>
        <v/>
      </c>
      <c r="R20" s="5" t="str">
        <f>IF(①事業者情報!Q32="","",①事業者情報!Q32)</f>
        <v/>
      </c>
      <c r="T20" s="6">
        <v>18</v>
      </c>
      <c r="U20" s="6" t="str">
        <f t="shared" si="0"/>
        <v/>
      </c>
      <c r="V20" s="6">
        <v>18</v>
      </c>
      <c r="W20" s="6" t="str">
        <f t="shared" si="1"/>
        <v/>
      </c>
      <c r="X20" s="6">
        <v>18</v>
      </c>
      <c r="Y20" s="6" t="str">
        <f t="shared" si="2"/>
        <v/>
      </c>
    </row>
    <row r="21" spans="1:25">
      <c r="A21" s="5">
        <f>IF(①事業者情報!A33="","",①事業者情報!A33)</f>
        <v>19</v>
      </c>
      <c r="B21" s="9" t="str">
        <f>IF(I21&lt;&gt;"",MAX(B$2:B20)+1,"")</f>
        <v/>
      </c>
      <c r="C21" s="9" t="str">
        <f>IF(J21&lt;&gt;"",MAX(C$2:C20)+1,"")</f>
        <v/>
      </c>
      <c r="D21" s="9" t="str">
        <f>IF(K21&lt;&gt;"",MAX(D$2:D20)+1,"")</f>
        <v/>
      </c>
      <c r="E21" s="5" t="str">
        <f>IF(①事業者情報!B33="","",①事業者情報!B33)</f>
        <v/>
      </c>
      <c r="F21" s="5" t="str">
        <f>IF(①事業者情報!D33="","",①事業者情報!D33)</f>
        <v/>
      </c>
      <c r="G21" s="5" t="str">
        <f>IF(①事業者情報!E33="","",①事業者情報!E33)</f>
        <v/>
      </c>
      <c r="H21" s="5" t="str">
        <f>IF(①事業者情報!F33="","",①事業者情報!F33)</f>
        <v/>
      </c>
      <c r="I21" s="5" t="str">
        <f>IF(①事業者情報!H33="","",①事業者情報!H33)</f>
        <v/>
      </c>
      <c r="J21" s="5" t="str">
        <f>IF(①事業者情報!I33="","",①事業者情報!I33)</f>
        <v/>
      </c>
      <c r="K21" s="5" t="str">
        <f>IF(①事業者情報!J33="","",①事業者情報!J33)</f>
        <v/>
      </c>
      <c r="L21" s="5" t="str">
        <f>IF(①事業者情報!K33="","",①事業者情報!K33)</f>
        <v/>
      </c>
      <c r="M21" s="5" t="str">
        <f>IF(①事業者情報!L33="","",①事業者情報!L33)</f>
        <v/>
      </c>
      <c r="N21" s="5" t="str">
        <f>IF(①事業者情報!M33="","",①事業者情報!M33)</f>
        <v/>
      </c>
      <c r="O21" s="5" t="str">
        <f>IF(①事業者情報!N33="","",①事業者情報!N33)</f>
        <v/>
      </c>
      <c r="P21" s="5" t="str">
        <f>IF(①事業者情報!O33="","",①事業者情報!O33)</f>
        <v/>
      </c>
      <c r="Q21" s="5" t="str">
        <f>IF(①事業者情報!P33="","",①事業者情報!P33)</f>
        <v/>
      </c>
      <c r="R21" s="5" t="str">
        <f>IF(①事業者情報!Q33="","",①事業者情報!Q33)</f>
        <v/>
      </c>
      <c r="T21" s="6">
        <v>19</v>
      </c>
      <c r="U21" s="6" t="str">
        <f t="shared" si="0"/>
        <v/>
      </c>
      <c r="V21" s="6">
        <v>19</v>
      </c>
      <c r="W21" s="6" t="str">
        <f t="shared" si="1"/>
        <v/>
      </c>
      <c r="X21" s="6">
        <v>19</v>
      </c>
      <c r="Y21" s="6" t="str">
        <f t="shared" si="2"/>
        <v/>
      </c>
    </row>
    <row r="22" spans="1:25">
      <c r="A22" s="5">
        <f>IF(①事業者情報!A34="","",①事業者情報!A34)</f>
        <v>20</v>
      </c>
      <c r="B22" s="9" t="str">
        <f>IF(I22&lt;&gt;"",MAX(B$2:B21)+1,"")</f>
        <v/>
      </c>
      <c r="C22" s="9" t="str">
        <f>IF(J22&lt;&gt;"",MAX(C$2:C21)+1,"")</f>
        <v/>
      </c>
      <c r="D22" s="9" t="str">
        <f>IF(K22&lt;&gt;"",MAX(D$2:D21)+1,"")</f>
        <v/>
      </c>
      <c r="E22" s="5" t="str">
        <f>IF(①事業者情報!B34="","",①事業者情報!B34)</f>
        <v/>
      </c>
      <c r="F22" s="5" t="str">
        <f>IF(①事業者情報!D34="","",①事業者情報!D34)</f>
        <v/>
      </c>
      <c r="G22" s="5" t="str">
        <f>IF(①事業者情報!E34="","",①事業者情報!E34)</f>
        <v/>
      </c>
      <c r="H22" s="5" t="str">
        <f>IF(①事業者情報!F34="","",①事業者情報!F34)</f>
        <v/>
      </c>
      <c r="I22" s="5" t="str">
        <f>IF(①事業者情報!H34="","",①事業者情報!H34)</f>
        <v/>
      </c>
      <c r="J22" s="5" t="str">
        <f>IF(①事業者情報!I34="","",①事業者情報!I34)</f>
        <v/>
      </c>
      <c r="K22" s="5" t="str">
        <f>IF(①事業者情報!J34="","",①事業者情報!J34)</f>
        <v/>
      </c>
      <c r="L22" s="5" t="str">
        <f>IF(①事業者情報!K34="","",①事業者情報!K34)</f>
        <v/>
      </c>
      <c r="M22" s="5" t="str">
        <f>IF(①事業者情報!L34="","",①事業者情報!L34)</f>
        <v/>
      </c>
      <c r="N22" s="5" t="str">
        <f>IF(①事業者情報!M34="","",①事業者情報!M34)</f>
        <v/>
      </c>
      <c r="O22" s="5" t="str">
        <f>IF(①事業者情報!N34="","",①事業者情報!N34)</f>
        <v/>
      </c>
      <c r="P22" s="5" t="str">
        <f>IF(①事業者情報!O34="","",①事業者情報!O34)</f>
        <v/>
      </c>
      <c r="Q22" s="5" t="str">
        <f>IF(①事業者情報!P34="","",①事業者情報!P34)</f>
        <v/>
      </c>
      <c r="R22" s="5" t="str">
        <f>IF(①事業者情報!Q34="","",①事業者情報!Q34)</f>
        <v/>
      </c>
      <c r="T22" s="6">
        <v>20</v>
      </c>
      <c r="U22" s="6" t="str">
        <f t="shared" si="0"/>
        <v/>
      </c>
      <c r="V22" s="6">
        <v>20</v>
      </c>
      <c r="W22" s="6" t="str">
        <f t="shared" si="1"/>
        <v/>
      </c>
      <c r="X22" s="6">
        <v>20</v>
      </c>
      <c r="Y22" s="6" t="str">
        <f t="shared" si="2"/>
        <v/>
      </c>
    </row>
    <row r="23" spans="1:25">
      <c r="A23" s="5" t="str">
        <f>IF(①事業者情報!A35="","",①事業者情報!A35)</f>
        <v/>
      </c>
      <c r="B23" s="9" t="str">
        <f>IF(I23&lt;&gt;"",MAX(B$2:B22)+1,"")</f>
        <v/>
      </c>
      <c r="C23" s="9" t="str">
        <f>IF(J23&lt;&gt;"",MAX(C$2:C22)+1,"")</f>
        <v/>
      </c>
      <c r="D23" s="9" t="str">
        <f>IF(K23&lt;&gt;"",MAX(D$2:D22)+1,"")</f>
        <v/>
      </c>
      <c r="E23" s="5" t="str">
        <f>IF(①事業者情報!B35="","",①事業者情報!B35)</f>
        <v/>
      </c>
      <c r="F23" s="5" t="str">
        <f>IF(①事業者情報!D35="","",①事業者情報!D35)</f>
        <v/>
      </c>
      <c r="G23" s="5" t="str">
        <f>IF(①事業者情報!E35="","",①事業者情報!E35)</f>
        <v/>
      </c>
      <c r="H23" s="5" t="str">
        <f>IF(①事業者情報!F35="","",①事業者情報!F35)</f>
        <v/>
      </c>
      <c r="I23" s="5" t="str">
        <f>IF(①事業者情報!H35="","",①事業者情報!H35)</f>
        <v/>
      </c>
      <c r="J23" s="5" t="str">
        <f>IF(①事業者情報!I35="","",①事業者情報!I35)</f>
        <v/>
      </c>
      <c r="K23" s="5" t="str">
        <f>IF(①事業者情報!J35="","",①事業者情報!J35)</f>
        <v/>
      </c>
      <c r="L23" s="5" t="str">
        <f>IF(①事業者情報!K35="","",①事業者情報!K35)</f>
        <v/>
      </c>
      <c r="M23" s="5" t="str">
        <f>IF(①事業者情報!L35="","",①事業者情報!L35)</f>
        <v/>
      </c>
      <c r="N23" s="5" t="str">
        <f>IF(①事業者情報!M35="","",①事業者情報!M35)</f>
        <v/>
      </c>
      <c r="O23" s="5" t="str">
        <f>IF(①事業者情報!N35="","",①事業者情報!N35)</f>
        <v/>
      </c>
      <c r="P23" s="5" t="str">
        <f>IF(①事業者情報!O35="","",①事業者情報!O35)</f>
        <v/>
      </c>
      <c r="Q23" s="5" t="str">
        <f>IF(①事業者情報!P35="","",①事業者情報!P35)</f>
        <v/>
      </c>
      <c r="R23" s="5" t="str">
        <f>IF(①事業者情報!Q35="","",①事業者情報!Q35)</f>
        <v/>
      </c>
      <c r="T23" s="6">
        <v>21</v>
      </c>
      <c r="U23" s="6" t="str">
        <f t="shared" si="0"/>
        <v/>
      </c>
      <c r="V23" s="6">
        <v>21</v>
      </c>
      <c r="W23" s="6" t="str">
        <f t="shared" si="1"/>
        <v/>
      </c>
      <c r="X23" s="6">
        <v>21</v>
      </c>
      <c r="Y23" s="6" t="str">
        <f t="shared" si="2"/>
        <v/>
      </c>
    </row>
    <row r="24" spans="1:25">
      <c r="A24" s="5" t="str">
        <f>IF(①事業者情報!A36="","",①事業者情報!A36)</f>
        <v/>
      </c>
      <c r="B24" s="9" t="str">
        <f>IF(I24&lt;&gt;"",MAX(B$2:B23)+1,"")</f>
        <v/>
      </c>
      <c r="C24" s="9" t="str">
        <f>IF(J24&lt;&gt;"",MAX(C$2:C23)+1,"")</f>
        <v/>
      </c>
      <c r="D24" s="9" t="str">
        <f>IF(K24&lt;&gt;"",MAX(D$2:D23)+1,"")</f>
        <v/>
      </c>
      <c r="E24" s="5" t="str">
        <f>IF(①事業者情報!B36="","",①事業者情報!B36)</f>
        <v/>
      </c>
      <c r="F24" s="5" t="str">
        <f>IF(①事業者情報!D36="","",①事業者情報!D36)</f>
        <v/>
      </c>
      <c r="G24" s="5" t="str">
        <f>IF(①事業者情報!E36="","",①事業者情報!E36)</f>
        <v/>
      </c>
      <c r="H24" s="5" t="str">
        <f>IF(①事業者情報!F36="","",①事業者情報!F36)</f>
        <v/>
      </c>
      <c r="I24" s="5" t="str">
        <f>IF(①事業者情報!H36="","",①事業者情報!H36)</f>
        <v/>
      </c>
      <c r="J24" s="5" t="str">
        <f>IF(①事業者情報!I36="","",①事業者情報!I36)</f>
        <v/>
      </c>
      <c r="K24" s="5" t="str">
        <f>IF(①事業者情報!J36="","",①事業者情報!J36)</f>
        <v/>
      </c>
      <c r="L24" s="5" t="str">
        <f>IF(①事業者情報!K36="","",①事業者情報!K36)</f>
        <v/>
      </c>
      <c r="M24" s="5" t="str">
        <f>IF(①事業者情報!L36="","",①事業者情報!L36)</f>
        <v/>
      </c>
      <c r="N24" s="5" t="str">
        <f>IF(①事業者情報!M36="","",①事業者情報!M36)</f>
        <v/>
      </c>
      <c r="O24" s="5" t="str">
        <f>IF(①事業者情報!N36="","",①事業者情報!N36)</f>
        <v/>
      </c>
      <c r="P24" s="5" t="str">
        <f>IF(①事業者情報!O36="","",①事業者情報!O36)</f>
        <v/>
      </c>
      <c r="Q24" s="5" t="str">
        <f>IF(①事業者情報!P36="","",①事業者情報!P36)</f>
        <v/>
      </c>
      <c r="R24" s="5" t="str">
        <f>IF(①事業者情報!Q36="","",①事業者情報!Q36)</f>
        <v/>
      </c>
      <c r="T24" s="6">
        <v>22</v>
      </c>
      <c r="U24" s="6" t="str">
        <f t="shared" si="0"/>
        <v/>
      </c>
      <c r="V24" s="6">
        <v>22</v>
      </c>
      <c r="W24" s="6" t="str">
        <f t="shared" si="1"/>
        <v/>
      </c>
      <c r="X24" s="6">
        <v>22</v>
      </c>
      <c r="Y24" s="6" t="str">
        <f t="shared" si="2"/>
        <v/>
      </c>
    </row>
    <row r="25" spans="1:25">
      <c r="A25" s="5" t="str">
        <f>IF(①事業者情報!A37="","",①事業者情報!A37)</f>
        <v/>
      </c>
      <c r="B25" s="9" t="str">
        <f>IF(I25&lt;&gt;"",MAX(B$2:B24)+1,"")</f>
        <v/>
      </c>
      <c r="C25" s="9" t="str">
        <f>IF(J25&lt;&gt;"",MAX(C$2:C24)+1,"")</f>
        <v/>
      </c>
      <c r="D25" s="9" t="str">
        <f>IF(K25&lt;&gt;"",MAX(D$2:D24)+1,"")</f>
        <v/>
      </c>
      <c r="E25" s="5" t="str">
        <f>IF(①事業者情報!B37="","",①事業者情報!B37)</f>
        <v/>
      </c>
      <c r="F25" s="5" t="str">
        <f>IF(①事業者情報!D37="","",①事業者情報!D37)</f>
        <v/>
      </c>
      <c r="G25" s="5" t="str">
        <f>IF(①事業者情報!E37="","",①事業者情報!E37)</f>
        <v/>
      </c>
      <c r="H25" s="5" t="str">
        <f>IF(①事業者情報!F37="","",①事業者情報!F37)</f>
        <v/>
      </c>
      <c r="I25" s="5" t="str">
        <f>IF(①事業者情報!H37="","",①事業者情報!H37)</f>
        <v/>
      </c>
      <c r="J25" s="5" t="str">
        <f>IF(①事業者情報!I37="","",①事業者情報!I37)</f>
        <v/>
      </c>
      <c r="K25" s="5" t="str">
        <f>IF(①事業者情報!J37="","",①事業者情報!J37)</f>
        <v/>
      </c>
      <c r="L25" s="5" t="str">
        <f>IF(①事業者情報!K37="","",①事業者情報!K37)</f>
        <v/>
      </c>
      <c r="M25" s="5" t="str">
        <f>IF(①事業者情報!L37="","",①事業者情報!L37)</f>
        <v/>
      </c>
      <c r="N25" s="5" t="str">
        <f>IF(①事業者情報!M37="","",①事業者情報!M37)</f>
        <v/>
      </c>
      <c r="O25" s="5" t="str">
        <f>IF(①事業者情報!N37="","",①事業者情報!N37)</f>
        <v/>
      </c>
      <c r="P25" s="5" t="str">
        <f>IF(①事業者情報!O37="","",①事業者情報!O37)</f>
        <v/>
      </c>
      <c r="Q25" s="5" t="str">
        <f>IF(①事業者情報!P37="","",①事業者情報!P37)</f>
        <v/>
      </c>
      <c r="R25" s="5" t="str">
        <f>IF(①事業者情報!Q37="","",①事業者情報!Q37)</f>
        <v/>
      </c>
      <c r="T25" s="6">
        <v>23</v>
      </c>
      <c r="U25" s="6" t="str">
        <f t="shared" si="0"/>
        <v/>
      </c>
      <c r="V25" s="6">
        <v>23</v>
      </c>
      <c r="W25" s="6" t="str">
        <f t="shared" si="1"/>
        <v/>
      </c>
      <c r="X25" s="6">
        <v>23</v>
      </c>
      <c r="Y25" s="6" t="str">
        <f t="shared" si="2"/>
        <v/>
      </c>
    </row>
    <row r="26" spans="1:25">
      <c r="A26" s="5" t="str">
        <f>IF(①事業者情報!A38="","",①事業者情報!A38)</f>
        <v/>
      </c>
      <c r="B26" s="9" t="str">
        <f>IF(I26&lt;&gt;"",MAX(B$2:B25)+1,"")</f>
        <v/>
      </c>
      <c r="C26" s="9" t="str">
        <f>IF(J26&lt;&gt;"",MAX(C$2:C25)+1,"")</f>
        <v/>
      </c>
      <c r="D26" s="9" t="str">
        <f>IF(K26&lt;&gt;"",MAX(D$2:D25)+1,"")</f>
        <v/>
      </c>
      <c r="E26" s="5" t="str">
        <f>IF(①事業者情報!B38="","",①事業者情報!B38)</f>
        <v/>
      </c>
      <c r="F26" s="5" t="str">
        <f>IF(①事業者情報!D38="","",①事業者情報!D38)</f>
        <v/>
      </c>
      <c r="G26" s="5" t="str">
        <f>IF(①事業者情報!E38="","",①事業者情報!E38)</f>
        <v/>
      </c>
      <c r="H26" s="5" t="str">
        <f>IF(①事業者情報!F38="","",①事業者情報!F38)</f>
        <v/>
      </c>
      <c r="I26" s="5" t="str">
        <f>IF(①事業者情報!H38="","",①事業者情報!H38)</f>
        <v/>
      </c>
      <c r="J26" s="5" t="str">
        <f>IF(①事業者情報!I38="","",①事業者情報!I38)</f>
        <v/>
      </c>
      <c r="K26" s="5" t="str">
        <f>IF(①事業者情報!J38="","",①事業者情報!J38)</f>
        <v/>
      </c>
      <c r="L26" s="5" t="str">
        <f>IF(①事業者情報!K38="","",①事業者情報!K38)</f>
        <v/>
      </c>
      <c r="M26" s="5" t="str">
        <f>IF(①事業者情報!L38="","",①事業者情報!L38)</f>
        <v/>
      </c>
      <c r="N26" s="5" t="str">
        <f>IF(①事業者情報!M38="","",①事業者情報!M38)</f>
        <v/>
      </c>
      <c r="O26" s="5" t="str">
        <f>IF(①事業者情報!N38="","",①事業者情報!N38)</f>
        <v/>
      </c>
      <c r="P26" s="5" t="str">
        <f>IF(①事業者情報!O38="","",①事業者情報!O38)</f>
        <v/>
      </c>
      <c r="Q26" s="5" t="str">
        <f>IF(①事業者情報!P38="","",①事業者情報!P38)</f>
        <v/>
      </c>
      <c r="R26" s="5" t="str">
        <f>IF(①事業者情報!Q38="","",①事業者情報!Q38)</f>
        <v/>
      </c>
      <c r="T26" s="6">
        <v>24</v>
      </c>
      <c r="U26" s="6" t="str">
        <f t="shared" si="0"/>
        <v/>
      </c>
      <c r="V26" s="6">
        <v>24</v>
      </c>
      <c r="W26" s="6" t="str">
        <f t="shared" si="1"/>
        <v/>
      </c>
      <c r="X26" s="6">
        <v>24</v>
      </c>
      <c r="Y26" s="6" t="str">
        <f t="shared" si="2"/>
        <v/>
      </c>
    </row>
    <row r="27" spans="1:25">
      <c r="A27" s="5" t="str">
        <f>IF(①事業者情報!A39="","",①事業者情報!A39)</f>
        <v/>
      </c>
      <c r="B27" s="9" t="str">
        <f>IF(I27&lt;&gt;"",MAX(B$2:B26)+1,"")</f>
        <v/>
      </c>
      <c r="C27" s="9" t="str">
        <f>IF(J27&lt;&gt;"",MAX(C$2:C26)+1,"")</f>
        <v/>
      </c>
      <c r="D27" s="9" t="str">
        <f>IF(K27&lt;&gt;"",MAX(D$2:D26)+1,"")</f>
        <v/>
      </c>
      <c r="E27" s="5" t="str">
        <f>IF(①事業者情報!B39="","",①事業者情報!B39)</f>
        <v/>
      </c>
      <c r="F27" s="5" t="str">
        <f>IF(①事業者情報!D39="","",①事業者情報!D39)</f>
        <v/>
      </c>
      <c r="G27" s="5" t="str">
        <f>IF(①事業者情報!E39="","",①事業者情報!E39)</f>
        <v/>
      </c>
      <c r="H27" s="5" t="str">
        <f>IF(①事業者情報!F39="","",①事業者情報!F39)</f>
        <v/>
      </c>
      <c r="I27" s="5" t="str">
        <f>IF(①事業者情報!H39="","",①事業者情報!H39)</f>
        <v/>
      </c>
      <c r="J27" s="5" t="str">
        <f>IF(①事業者情報!I39="","",①事業者情報!I39)</f>
        <v/>
      </c>
      <c r="K27" s="5" t="str">
        <f>IF(①事業者情報!J39="","",①事業者情報!J39)</f>
        <v/>
      </c>
      <c r="L27" s="5" t="str">
        <f>IF(①事業者情報!K39="","",①事業者情報!K39)</f>
        <v/>
      </c>
      <c r="M27" s="5" t="str">
        <f>IF(①事業者情報!L39="","",①事業者情報!L39)</f>
        <v/>
      </c>
      <c r="N27" s="5" t="str">
        <f>IF(①事業者情報!M39="","",①事業者情報!M39)</f>
        <v/>
      </c>
      <c r="O27" s="5" t="str">
        <f>IF(①事業者情報!N39="","",①事業者情報!N39)</f>
        <v/>
      </c>
      <c r="P27" s="5" t="str">
        <f>IF(①事業者情報!O39="","",①事業者情報!O39)</f>
        <v/>
      </c>
      <c r="Q27" s="5" t="str">
        <f>IF(①事業者情報!P39="","",①事業者情報!P39)</f>
        <v/>
      </c>
      <c r="R27" s="5" t="str">
        <f>IF(①事業者情報!Q39="","",①事業者情報!Q39)</f>
        <v/>
      </c>
      <c r="T27" s="6">
        <v>25</v>
      </c>
      <c r="U27" s="6" t="str">
        <f t="shared" si="0"/>
        <v/>
      </c>
      <c r="V27" s="6">
        <v>25</v>
      </c>
      <c r="W27" s="6" t="str">
        <f t="shared" si="1"/>
        <v/>
      </c>
      <c r="X27" s="6">
        <v>25</v>
      </c>
      <c r="Y27" s="6" t="str">
        <f t="shared" si="2"/>
        <v/>
      </c>
    </row>
    <row r="28" spans="1:25">
      <c r="A28" s="5" t="str">
        <f>IF(①事業者情報!A40="","",①事業者情報!A40)</f>
        <v/>
      </c>
      <c r="B28" s="9" t="str">
        <f>IF(I28&lt;&gt;"",MAX(B$2:B27)+1,"")</f>
        <v/>
      </c>
      <c r="C28" s="9" t="str">
        <f>IF(J28&lt;&gt;"",MAX(C$2:C27)+1,"")</f>
        <v/>
      </c>
      <c r="D28" s="9" t="str">
        <f>IF(K28&lt;&gt;"",MAX(D$2:D27)+1,"")</f>
        <v/>
      </c>
      <c r="E28" s="5" t="str">
        <f>IF(①事業者情報!B40="","",①事業者情報!B40)</f>
        <v/>
      </c>
      <c r="F28" s="5" t="str">
        <f>IF(①事業者情報!D40="","",①事業者情報!D40)</f>
        <v/>
      </c>
      <c r="G28" s="5" t="str">
        <f>IF(①事業者情報!E40="","",①事業者情報!E40)</f>
        <v/>
      </c>
      <c r="H28" s="5" t="str">
        <f>IF(①事業者情報!F40="","",①事業者情報!F40)</f>
        <v/>
      </c>
      <c r="I28" s="5" t="str">
        <f>IF(①事業者情報!H40="","",①事業者情報!H40)</f>
        <v/>
      </c>
      <c r="J28" s="5" t="str">
        <f>IF(①事業者情報!I40="","",①事業者情報!I40)</f>
        <v/>
      </c>
      <c r="K28" s="5" t="str">
        <f>IF(①事業者情報!J40="","",①事業者情報!J40)</f>
        <v/>
      </c>
      <c r="L28" s="5" t="str">
        <f>IF(①事業者情報!K40="","",①事業者情報!K40)</f>
        <v/>
      </c>
      <c r="M28" s="5" t="str">
        <f>IF(①事業者情報!L40="","",①事業者情報!L40)</f>
        <v/>
      </c>
      <c r="N28" s="5" t="str">
        <f>IF(①事業者情報!M40="","",①事業者情報!M40)</f>
        <v/>
      </c>
      <c r="O28" s="5" t="str">
        <f>IF(①事業者情報!N40="","",①事業者情報!N40)</f>
        <v/>
      </c>
      <c r="P28" s="5" t="str">
        <f>IF(①事業者情報!O40="","",①事業者情報!O40)</f>
        <v/>
      </c>
      <c r="Q28" s="5" t="str">
        <f>IF(①事業者情報!P40="","",①事業者情報!P40)</f>
        <v/>
      </c>
      <c r="R28" s="5" t="str">
        <f>IF(①事業者情報!Q40="","",①事業者情報!Q40)</f>
        <v/>
      </c>
      <c r="T28" s="6">
        <v>26</v>
      </c>
      <c r="U28" s="6" t="str">
        <f t="shared" si="0"/>
        <v/>
      </c>
      <c r="V28" s="6">
        <v>26</v>
      </c>
      <c r="W28" s="6" t="str">
        <f t="shared" si="1"/>
        <v/>
      </c>
      <c r="X28" s="6">
        <v>26</v>
      </c>
      <c r="Y28" s="6" t="str">
        <f t="shared" si="2"/>
        <v/>
      </c>
    </row>
    <row r="29" spans="1:25">
      <c r="A29" s="5" t="str">
        <f>IF(①事業者情報!A41="","",①事業者情報!A41)</f>
        <v/>
      </c>
      <c r="B29" s="9" t="str">
        <f>IF(I29&lt;&gt;"",MAX(B$2:B28)+1,"")</f>
        <v/>
      </c>
      <c r="C29" s="9" t="str">
        <f>IF(J29&lt;&gt;"",MAX(C$2:C28)+1,"")</f>
        <v/>
      </c>
      <c r="D29" s="9" t="str">
        <f>IF(K29&lt;&gt;"",MAX(D$2:D28)+1,"")</f>
        <v/>
      </c>
      <c r="E29" s="5" t="str">
        <f>IF(①事業者情報!B41="","",①事業者情報!B41)</f>
        <v/>
      </c>
      <c r="F29" s="5" t="str">
        <f>IF(①事業者情報!D41="","",①事業者情報!D41)</f>
        <v/>
      </c>
      <c r="G29" s="5" t="str">
        <f>IF(①事業者情報!E41="","",①事業者情報!E41)</f>
        <v/>
      </c>
      <c r="H29" s="5" t="str">
        <f>IF(①事業者情報!F41="","",①事業者情報!F41)</f>
        <v/>
      </c>
      <c r="I29" s="5" t="str">
        <f>IF(①事業者情報!H41="","",①事業者情報!H41)</f>
        <v/>
      </c>
      <c r="J29" s="5" t="str">
        <f>IF(①事業者情報!I41="","",①事業者情報!I41)</f>
        <v/>
      </c>
      <c r="K29" s="5" t="str">
        <f>IF(①事業者情報!J41="","",①事業者情報!J41)</f>
        <v/>
      </c>
      <c r="L29" s="5" t="str">
        <f>IF(①事業者情報!K41="","",①事業者情報!K41)</f>
        <v/>
      </c>
      <c r="M29" s="5" t="str">
        <f>IF(①事業者情報!L41="","",①事業者情報!L41)</f>
        <v/>
      </c>
      <c r="N29" s="5" t="str">
        <f>IF(①事業者情報!M41="","",①事業者情報!M41)</f>
        <v/>
      </c>
      <c r="O29" s="5" t="str">
        <f>IF(①事業者情報!N41="","",①事業者情報!N41)</f>
        <v/>
      </c>
      <c r="P29" s="5" t="str">
        <f>IF(①事業者情報!O41="","",①事業者情報!O41)</f>
        <v/>
      </c>
      <c r="Q29" s="5" t="str">
        <f>IF(①事業者情報!P41="","",①事業者情報!P41)</f>
        <v/>
      </c>
      <c r="R29" s="5" t="str">
        <f>IF(①事業者情報!Q41="","",①事業者情報!Q41)</f>
        <v/>
      </c>
      <c r="T29" s="6">
        <v>27</v>
      </c>
      <c r="U29" s="6" t="str">
        <f t="shared" si="0"/>
        <v/>
      </c>
      <c r="V29" s="6">
        <v>27</v>
      </c>
      <c r="W29" s="6" t="str">
        <f t="shared" si="1"/>
        <v/>
      </c>
      <c r="X29" s="6">
        <v>27</v>
      </c>
      <c r="Y29" s="6" t="str">
        <f t="shared" si="2"/>
        <v/>
      </c>
    </row>
    <row r="30" spans="1:25">
      <c r="A30" s="5" t="str">
        <f>IF(①事業者情報!A42="","",①事業者情報!A42)</f>
        <v/>
      </c>
      <c r="B30" s="9" t="str">
        <f>IF(I30&lt;&gt;"",MAX(B$2:B29)+1,"")</f>
        <v/>
      </c>
      <c r="C30" s="9" t="str">
        <f>IF(J30&lt;&gt;"",MAX(C$2:C29)+1,"")</f>
        <v/>
      </c>
      <c r="D30" s="9" t="str">
        <f>IF(K30&lt;&gt;"",MAX(D$2:D29)+1,"")</f>
        <v/>
      </c>
      <c r="E30" s="5" t="str">
        <f>IF(①事業者情報!B42="","",①事業者情報!B42)</f>
        <v/>
      </c>
      <c r="F30" s="5" t="str">
        <f>IF(①事業者情報!D42="","",①事業者情報!D42)</f>
        <v/>
      </c>
      <c r="G30" s="5" t="str">
        <f>IF(①事業者情報!E42="","",①事業者情報!E42)</f>
        <v/>
      </c>
      <c r="H30" s="5" t="str">
        <f>IF(①事業者情報!F42="","",①事業者情報!F42)</f>
        <v/>
      </c>
      <c r="I30" s="5" t="str">
        <f>IF(①事業者情報!H42="","",①事業者情報!H42)</f>
        <v/>
      </c>
      <c r="J30" s="5" t="str">
        <f>IF(①事業者情報!I42="","",①事業者情報!I42)</f>
        <v/>
      </c>
      <c r="K30" s="5" t="str">
        <f>IF(①事業者情報!J42="","",①事業者情報!J42)</f>
        <v/>
      </c>
      <c r="L30" s="5" t="str">
        <f>IF(①事業者情報!K42="","",①事業者情報!K42)</f>
        <v/>
      </c>
      <c r="M30" s="5" t="str">
        <f>IF(①事業者情報!L42="","",①事業者情報!L42)</f>
        <v/>
      </c>
      <c r="N30" s="5" t="str">
        <f>IF(①事業者情報!M42="","",①事業者情報!M42)</f>
        <v/>
      </c>
      <c r="O30" s="5" t="str">
        <f>IF(①事業者情報!N42="","",①事業者情報!N42)</f>
        <v/>
      </c>
      <c r="P30" s="5" t="str">
        <f>IF(①事業者情報!O42="","",①事業者情報!O42)</f>
        <v/>
      </c>
      <c r="Q30" s="5" t="str">
        <f>IF(①事業者情報!P42="","",①事業者情報!P42)</f>
        <v/>
      </c>
      <c r="R30" s="5" t="str">
        <f>IF(①事業者情報!Q42="","",①事業者情報!Q42)</f>
        <v/>
      </c>
      <c r="T30" s="6">
        <v>28</v>
      </c>
      <c r="U30" s="6" t="str">
        <f t="shared" si="0"/>
        <v/>
      </c>
      <c r="V30" s="6">
        <v>28</v>
      </c>
      <c r="W30" s="6" t="str">
        <f t="shared" si="1"/>
        <v/>
      </c>
      <c r="X30" s="6">
        <v>28</v>
      </c>
      <c r="Y30" s="6" t="str">
        <f t="shared" si="2"/>
        <v/>
      </c>
    </row>
    <row r="31" spans="1:25">
      <c r="A31" s="5" t="str">
        <f>IF(①事業者情報!A43="","",①事業者情報!A43)</f>
        <v/>
      </c>
      <c r="B31" s="9" t="str">
        <f>IF(I31&lt;&gt;"",MAX(B$2:B30)+1,"")</f>
        <v/>
      </c>
      <c r="C31" s="9" t="str">
        <f>IF(J31&lt;&gt;"",MAX(C$2:C30)+1,"")</f>
        <v/>
      </c>
      <c r="D31" s="9" t="str">
        <f>IF(K31&lt;&gt;"",MAX(D$2:D30)+1,"")</f>
        <v/>
      </c>
      <c r="E31" s="5" t="str">
        <f>IF(①事業者情報!B43="","",①事業者情報!B43)</f>
        <v/>
      </c>
      <c r="F31" s="5" t="str">
        <f>IF(①事業者情報!D43="","",①事業者情報!D43)</f>
        <v/>
      </c>
      <c r="G31" s="5" t="str">
        <f>IF(①事業者情報!E43="","",①事業者情報!E43)</f>
        <v/>
      </c>
      <c r="H31" s="5" t="str">
        <f>IF(①事業者情報!F43="","",①事業者情報!F43)</f>
        <v/>
      </c>
      <c r="I31" s="5" t="str">
        <f>IF(①事業者情報!H43="","",①事業者情報!H43)</f>
        <v/>
      </c>
      <c r="J31" s="5" t="str">
        <f>IF(①事業者情報!I43="","",①事業者情報!I43)</f>
        <v/>
      </c>
      <c r="K31" s="5" t="str">
        <f>IF(①事業者情報!J43="","",①事業者情報!J43)</f>
        <v/>
      </c>
      <c r="L31" s="5" t="str">
        <f>IF(①事業者情報!K43="","",①事業者情報!K43)</f>
        <v/>
      </c>
      <c r="M31" s="5" t="str">
        <f>IF(①事業者情報!L43="","",①事業者情報!L43)</f>
        <v/>
      </c>
      <c r="N31" s="5" t="str">
        <f>IF(①事業者情報!M43="","",①事業者情報!M43)</f>
        <v/>
      </c>
      <c r="O31" s="5" t="str">
        <f>IF(①事業者情報!N43="","",①事業者情報!N43)</f>
        <v/>
      </c>
      <c r="P31" s="5" t="str">
        <f>IF(①事業者情報!O43="","",①事業者情報!O43)</f>
        <v/>
      </c>
      <c r="Q31" s="5" t="str">
        <f>IF(①事業者情報!P43="","",①事業者情報!P43)</f>
        <v/>
      </c>
      <c r="R31" s="5" t="str">
        <f>IF(①事業者情報!Q43="","",①事業者情報!Q43)</f>
        <v/>
      </c>
      <c r="T31" s="6">
        <v>29</v>
      </c>
      <c r="U31" s="6" t="str">
        <f t="shared" si="0"/>
        <v/>
      </c>
      <c r="V31" s="6">
        <v>29</v>
      </c>
      <c r="W31" s="6" t="str">
        <f t="shared" si="1"/>
        <v/>
      </c>
      <c r="X31" s="6">
        <v>29</v>
      </c>
      <c r="Y31" s="6" t="str">
        <f t="shared" si="2"/>
        <v/>
      </c>
    </row>
    <row r="32" spans="1:25">
      <c r="A32" s="5" t="str">
        <f>IF(①事業者情報!A44="","",①事業者情報!A44)</f>
        <v/>
      </c>
      <c r="B32" s="9" t="str">
        <f>IF(I32&lt;&gt;"",MAX(B$2:B31)+1,"")</f>
        <v/>
      </c>
      <c r="C32" s="9" t="str">
        <f>IF(J32&lt;&gt;"",MAX(C$2:C31)+1,"")</f>
        <v/>
      </c>
      <c r="D32" s="9" t="str">
        <f>IF(K32&lt;&gt;"",MAX(D$2:D31)+1,"")</f>
        <v/>
      </c>
      <c r="E32" s="5" t="str">
        <f>IF(①事業者情報!B44="","",①事業者情報!B44)</f>
        <v/>
      </c>
      <c r="F32" s="5" t="str">
        <f>IF(①事業者情報!D44="","",①事業者情報!D44)</f>
        <v/>
      </c>
      <c r="G32" s="5" t="str">
        <f>IF(①事業者情報!E44="","",①事業者情報!E44)</f>
        <v/>
      </c>
      <c r="H32" s="5" t="str">
        <f>IF(①事業者情報!F44="","",①事業者情報!F44)</f>
        <v/>
      </c>
      <c r="I32" s="5" t="str">
        <f>IF(①事業者情報!H44="","",①事業者情報!H44)</f>
        <v/>
      </c>
      <c r="J32" s="5" t="str">
        <f>IF(①事業者情報!I44="","",①事業者情報!I44)</f>
        <v/>
      </c>
      <c r="K32" s="5" t="str">
        <f>IF(①事業者情報!J44="","",①事業者情報!J44)</f>
        <v/>
      </c>
      <c r="L32" s="5" t="str">
        <f>IF(①事業者情報!K44="","",①事業者情報!K44)</f>
        <v/>
      </c>
      <c r="M32" s="5" t="str">
        <f>IF(①事業者情報!L44="","",①事業者情報!L44)</f>
        <v/>
      </c>
      <c r="N32" s="5" t="str">
        <f>IF(①事業者情報!M44="","",①事業者情報!M44)</f>
        <v/>
      </c>
      <c r="O32" s="5" t="str">
        <f>IF(①事業者情報!N44="","",①事業者情報!N44)</f>
        <v/>
      </c>
      <c r="P32" s="5" t="str">
        <f>IF(①事業者情報!O44="","",①事業者情報!O44)</f>
        <v/>
      </c>
      <c r="Q32" s="5" t="str">
        <f>IF(①事業者情報!P44="","",①事業者情報!P44)</f>
        <v/>
      </c>
      <c r="R32" s="5" t="str">
        <f>IF(①事業者情報!Q44="","",①事業者情報!Q44)</f>
        <v/>
      </c>
      <c r="T32" s="6">
        <v>30</v>
      </c>
      <c r="U32" s="6" t="str">
        <f t="shared" si="0"/>
        <v/>
      </c>
      <c r="V32" s="6">
        <v>30</v>
      </c>
      <c r="W32" s="6" t="str">
        <f t="shared" si="1"/>
        <v/>
      </c>
      <c r="X32" s="6">
        <v>30</v>
      </c>
      <c r="Y32" s="6" t="str">
        <f t="shared" si="2"/>
        <v/>
      </c>
    </row>
    <row r="33" spans="1:25">
      <c r="A33" s="5" t="str">
        <f>IF(①事業者情報!A45="","",①事業者情報!A45)</f>
        <v/>
      </c>
      <c r="B33" s="9" t="str">
        <f>IF(I33&lt;&gt;"",MAX(B$2:B32)+1,"")</f>
        <v/>
      </c>
      <c r="C33" s="9" t="str">
        <f>IF(J33&lt;&gt;"",MAX(C$2:C32)+1,"")</f>
        <v/>
      </c>
      <c r="D33" s="9" t="str">
        <f>IF(K33&lt;&gt;"",MAX(D$2:D32)+1,"")</f>
        <v/>
      </c>
      <c r="E33" s="5" t="str">
        <f>IF(①事業者情報!B45="","",①事業者情報!B45)</f>
        <v/>
      </c>
      <c r="F33" s="5" t="str">
        <f>IF(①事業者情報!D45="","",①事業者情報!D45)</f>
        <v/>
      </c>
      <c r="G33" s="5" t="str">
        <f>IF(①事業者情報!E45="","",①事業者情報!E45)</f>
        <v/>
      </c>
      <c r="H33" s="5" t="str">
        <f>IF(①事業者情報!F45="","",①事業者情報!F45)</f>
        <v/>
      </c>
      <c r="I33" s="5" t="str">
        <f>IF(①事業者情報!H45="","",①事業者情報!H45)</f>
        <v/>
      </c>
      <c r="J33" s="5" t="str">
        <f>IF(①事業者情報!I45="","",①事業者情報!I45)</f>
        <v/>
      </c>
      <c r="K33" s="5" t="str">
        <f>IF(①事業者情報!J45="","",①事業者情報!J45)</f>
        <v/>
      </c>
      <c r="L33" s="5" t="str">
        <f>IF(①事業者情報!K45="","",①事業者情報!K45)</f>
        <v/>
      </c>
      <c r="M33" s="5" t="str">
        <f>IF(①事業者情報!L45="","",①事業者情報!L45)</f>
        <v/>
      </c>
      <c r="N33" s="5" t="str">
        <f>IF(①事業者情報!M45="","",①事業者情報!M45)</f>
        <v/>
      </c>
      <c r="O33" s="5" t="str">
        <f>IF(①事業者情報!N45="","",①事業者情報!N45)</f>
        <v/>
      </c>
      <c r="P33" s="5" t="str">
        <f>IF(①事業者情報!O45="","",①事業者情報!O45)</f>
        <v/>
      </c>
      <c r="Q33" s="5" t="str">
        <f>IF(①事業者情報!P45="","",①事業者情報!P45)</f>
        <v/>
      </c>
      <c r="R33" s="5" t="str">
        <f>IF(①事業者情報!Q45="","",①事業者情報!Q45)</f>
        <v/>
      </c>
      <c r="T33" s="6">
        <v>31</v>
      </c>
      <c r="U33" s="6" t="str">
        <f t="shared" si="0"/>
        <v/>
      </c>
      <c r="V33" s="6">
        <v>31</v>
      </c>
      <c r="W33" s="6" t="str">
        <f t="shared" si="1"/>
        <v/>
      </c>
      <c r="X33" s="6">
        <v>31</v>
      </c>
      <c r="Y33" s="6" t="str">
        <f t="shared" si="2"/>
        <v/>
      </c>
    </row>
    <row r="34" spans="1:25">
      <c r="A34" s="5" t="str">
        <f>IF(①事業者情報!A46="","",①事業者情報!A46)</f>
        <v/>
      </c>
      <c r="B34" s="9" t="str">
        <f>IF(I34&lt;&gt;"",MAX(B$2:B33)+1,"")</f>
        <v/>
      </c>
      <c r="C34" s="9" t="str">
        <f>IF(J34&lt;&gt;"",MAX(C$2:C33)+1,"")</f>
        <v/>
      </c>
      <c r="D34" s="9" t="str">
        <f>IF(K34&lt;&gt;"",MAX(D$2:D33)+1,"")</f>
        <v/>
      </c>
      <c r="E34" s="5" t="str">
        <f>IF(①事業者情報!B46="","",①事業者情報!B46)</f>
        <v/>
      </c>
      <c r="F34" s="5" t="str">
        <f>IF(①事業者情報!D46="","",①事業者情報!D46)</f>
        <v/>
      </c>
      <c r="G34" s="5" t="str">
        <f>IF(①事業者情報!E46="","",①事業者情報!E46)</f>
        <v/>
      </c>
      <c r="H34" s="5" t="str">
        <f>IF(①事業者情報!F46="","",①事業者情報!F46)</f>
        <v/>
      </c>
      <c r="I34" s="5" t="str">
        <f>IF(①事業者情報!H46="","",①事業者情報!H46)</f>
        <v/>
      </c>
      <c r="J34" s="5" t="str">
        <f>IF(①事業者情報!I46="","",①事業者情報!I46)</f>
        <v/>
      </c>
      <c r="K34" s="5" t="str">
        <f>IF(①事業者情報!J46="","",①事業者情報!J46)</f>
        <v/>
      </c>
      <c r="L34" s="5" t="str">
        <f>IF(①事業者情報!K46="","",①事業者情報!K46)</f>
        <v/>
      </c>
      <c r="M34" s="5" t="str">
        <f>IF(①事業者情報!L46="","",①事業者情報!L46)</f>
        <v/>
      </c>
      <c r="N34" s="5" t="str">
        <f>IF(①事業者情報!M46="","",①事業者情報!M46)</f>
        <v/>
      </c>
      <c r="O34" s="5" t="str">
        <f>IF(①事業者情報!N46="","",①事業者情報!N46)</f>
        <v/>
      </c>
      <c r="P34" s="5" t="str">
        <f>IF(①事業者情報!O46="","",①事業者情報!O46)</f>
        <v/>
      </c>
      <c r="Q34" s="5" t="str">
        <f>IF(①事業者情報!P46="","",①事業者情報!P46)</f>
        <v/>
      </c>
      <c r="R34" s="5" t="str">
        <f>IF(①事業者情報!Q46="","",①事業者情報!Q46)</f>
        <v/>
      </c>
      <c r="T34" s="6">
        <v>32</v>
      </c>
      <c r="U34" s="6" t="str">
        <f t="shared" si="0"/>
        <v/>
      </c>
      <c r="V34" s="6">
        <v>32</v>
      </c>
      <c r="W34" s="6" t="str">
        <f t="shared" si="1"/>
        <v/>
      </c>
      <c r="X34" s="6">
        <v>32</v>
      </c>
      <c r="Y34" s="6" t="str">
        <f t="shared" si="2"/>
        <v/>
      </c>
    </row>
    <row r="35" spans="1:25">
      <c r="A35" s="5" t="str">
        <f>IF(①事業者情報!A47="","",①事業者情報!A47)</f>
        <v/>
      </c>
      <c r="B35" s="9" t="str">
        <f>IF(I35&lt;&gt;"",MAX(B$2:B34)+1,"")</f>
        <v/>
      </c>
      <c r="C35" s="9" t="str">
        <f>IF(J35&lt;&gt;"",MAX(C$2:C34)+1,"")</f>
        <v/>
      </c>
      <c r="D35" s="9" t="str">
        <f>IF(K35&lt;&gt;"",MAX(D$2:D34)+1,"")</f>
        <v/>
      </c>
      <c r="E35" s="5" t="str">
        <f>IF(①事業者情報!B47="","",①事業者情報!B47)</f>
        <v/>
      </c>
      <c r="F35" s="5" t="str">
        <f>IF(①事業者情報!D47="","",①事業者情報!D47)</f>
        <v/>
      </c>
      <c r="G35" s="5" t="str">
        <f>IF(①事業者情報!E47="","",①事業者情報!E47)</f>
        <v/>
      </c>
      <c r="H35" s="5" t="str">
        <f>IF(①事業者情報!F47="","",①事業者情報!F47)</f>
        <v/>
      </c>
      <c r="I35" s="5" t="str">
        <f>IF(①事業者情報!H47="","",①事業者情報!H47)</f>
        <v/>
      </c>
      <c r="J35" s="5" t="str">
        <f>IF(①事業者情報!I47="","",①事業者情報!I47)</f>
        <v/>
      </c>
      <c r="K35" s="5" t="str">
        <f>IF(①事業者情報!J47="","",①事業者情報!J47)</f>
        <v/>
      </c>
      <c r="L35" s="5" t="str">
        <f>IF(①事業者情報!K47="","",①事業者情報!K47)</f>
        <v/>
      </c>
      <c r="M35" s="5" t="str">
        <f>IF(①事業者情報!L47="","",①事業者情報!L47)</f>
        <v/>
      </c>
      <c r="N35" s="5" t="str">
        <f>IF(①事業者情報!M47="","",①事業者情報!M47)</f>
        <v/>
      </c>
      <c r="O35" s="5" t="str">
        <f>IF(①事業者情報!N47="","",①事業者情報!N47)</f>
        <v/>
      </c>
      <c r="P35" s="5" t="str">
        <f>IF(①事業者情報!O47="","",①事業者情報!O47)</f>
        <v/>
      </c>
      <c r="Q35" s="5" t="str">
        <f>IF(①事業者情報!P47="","",①事業者情報!P47)</f>
        <v/>
      </c>
      <c r="R35" s="5" t="str">
        <f>IF(①事業者情報!Q47="","",①事業者情報!Q47)</f>
        <v/>
      </c>
      <c r="T35" s="6">
        <v>33</v>
      </c>
      <c r="U35" s="6" t="str">
        <f t="shared" si="0"/>
        <v/>
      </c>
      <c r="V35" s="6">
        <v>33</v>
      </c>
      <c r="W35" s="6" t="str">
        <f t="shared" si="1"/>
        <v/>
      </c>
      <c r="X35" s="6">
        <v>33</v>
      </c>
      <c r="Y35" s="6" t="str">
        <f t="shared" si="2"/>
        <v/>
      </c>
    </row>
    <row r="36" spans="1:25">
      <c r="A36" s="5" t="str">
        <f>IF(①事業者情報!A48="","",①事業者情報!A48)</f>
        <v/>
      </c>
      <c r="B36" s="9" t="str">
        <f>IF(I36&lt;&gt;"",MAX(B$2:B35)+1,"")</f>
        <v/>
      </c>
      <c r="C36" s="9" t="str">
        <f>IF(J36&lt;&gt;"",MAX(C$2:C35)+1,"")</f>
        <v/>
      </c>
      <c r="D36" s="9" t="str">
        <f>IF(K36&lt;&gt;"",MAX(D$2:D35)+1,"")</f>
        <v/>
      </c>
      <c r="E36" s="5" t="str">
        <f>IF(①事業者情報!B48="","",①事業者情報!B48)</f>
        <v/>
      </c>
      <c r="F36" s="5" t="str">
        <f>IF(①事業者情報!D48="","",①事業者情報!D48)</f>
        <v/>
      </c>
      <c r="G36" s="5" t="str">
        <f>IF(①事業者情報!E48="","",①事業者情報!E48)</f>
        <v/>
      </c>
      <c r="H36" s="5" t="str">
        <f>IF(①事業者情報!F48="","",①事業者情報!F48)</f>
        <v/>
      </c>
      <c r="I36" s="5" t="str">
        <f>IF(①事業者情報!H48="","",①事業者情報!H48)</f>
        <v/>
      </c>
      <c r="J36" s="5" t="str">
        <f>IF(①事業者情報!I48="","",①事業者情報!I48)</f>
        <v/>
      </c>
      <c r="K36" s="5" t="str">
        <f>IF(①事業者情報!J48="","",①事業者情報!J48)</f>
        <v/>
      </c>
      <c r="L36" s="5" t="str">
        <f>IF(①事業者情報!K48="","",①事業者情報!K48)</f>
        <v/>
      </c>
      <c r="M36" s="5" t="str">
        <f>IF(①事業者情報!L48="","",①事業者情報!L48)</f>
        <v/>
      </c>
      <c r="N36" s="5" t="str">
        <f>IF(①事業者情報!M48="","",①事業者情報!M48)</f>
        <v/>
      </c>
      <c r="O36" s="5" t="str">
        <f>IF(①事業者情報!N48="","",①事業者情報!N48)</f>
        <v/>
      </c>
      <c r="P36" s="5" t="str">
        <f>IF(①事業者情報!O48="","",①事業者情報!O48)</f>
        <v/>
      </c>
      <c r="Q36" s="5" t="str">
        <f>IF(①事業者情報!P48="","",①事業者情報!P48)</f>
        <v/>
      </c>
      <c r="R36" s="5" t="str">
        <f>IF(①事業者情報!Q48="","",①事業者情報!Q48)</f>
        <v/>
      </c>
      <c r="T36" s="6">
        <v>34</v>
      </c>
      <c r="U36" s="6" t="str">
        <f t="shared" si="0"/>
        <v/>
      </c>
      <c r="V36" s="6">
        <v>34</v>
      </c>
      <c r="W36" s="6" t="str">
        <f t="shared" si="1"/>
        <v/>
      </c>
      <c r="X36" s="6">
        <v>34</v>
      </c>
      <c r="Y36" s="6" t="str">
        <f t="shared" si="2"/>
        <v/>
      </c>
    </row>
    <row r="37" spans="1:25">
      <c r="A37" s="5" t="str">
        <f>IF(①事業者情報!A49="","",①事業者情報!A49)</f>
        <v/>
      </c>
      <c r="B37" s="9" t="str">
        <f>IF(I37&lt;&gt;"",MAX(B$2:B36)+1,"")</f>
        <v/>
      </c>
      <c r="C37" s="9" t="str">
        <f>IF(J37&lt;&gt;"",MAX(C$2:C36)+1,"")</f>
        <v/>
      </c>
      <c r="D37" s="9" t="str">
        <f>IF(K37&lt;&gt;"",MAX(D$2:D36)+1,"")</f>
        <v/>
      </c>
      <c r="E37" s="5" t="str">
        <f>IF(①事業者情報!B49="","",①事業者情報!B49)</f>
        <v/>
      </c>
      <c r="F37" s="5" t="str">
        <f>IF(①事業者情報!D49="","",①事業者情報!D49)</f>
        <v/>
      </c>
      <c r="G37" s="5" t="str">
        <f>IF(①事業者情報!E49="","",①事業者情報!E49)</f>
        <v/>
      </c>
      <c r="H37" s="5" t="str">
        <f>IF(①事業者情報!F49="","",①事業者情報!F49)</f>
        <v/>
      </c>
      <c r="I37" s="5" t="str">
        <f>IF(①事業者情報!H49="","",①事業者情報!H49)</f>
        <v/>
      </c>
      <c r="J37" s="5" t="str">
        <f>IF(①事業者情報!I49="","",①事業者情報!I49)</f>
        <v/>
      </c>
      <c r="K37" s="5" t="str">
        <f>IF(①事業者情報!J49="","",①事業者情報!J49)</f>
        <v/>
      </c>
      <c r="L37" s="5" t="str">
        <f>IF(①事業者情報!K49="","",①事業者情報!K49)</f>
        <v/>
      </c>
      <c r="M37" s="5" t="str">
        <f>IF(①事業者情報!L49="","",①事業者情報!L49)</f>
        <v/>
      </c>
      <c r="N37" s="5" t="str">
        <f>IF(①事業者情報!M49="","",①事業者情報!M49)</f>
        <v/>
      </c>
      <c r="O37" s="5" t="str">
        <f>IF(①事業者情報!N49="","",①事業者情報!N49)</f>
        <v/>
      </c>
      <c r="P37" s="5" t="str">
        <f>IF(①事業者情報!O49="","",①事業者情報!O49)</f>
        <v/>
      </c>
      <c r="Q37" s="5" t="str">
        <f>IF(①事業者情報!P49="","",①事業者情報!P49)</f>
        <v/>
      </c>
      <c r="R37" s="5" t="str">
        <f>IF(①事業者情報!Q49="","",①事業者情報!Q49)</f>
        <v/>
      </c>
      <c r="T37" s="6">
        <v>35</v>
      </c>
      <c r="U37" s="6" t="str">
        <f t="shared" si="0"/>
        <v/>
      </c>
      <c r="V37" s="6">
        <v>35</v>
      </c>
      <c r="W37" s="6" t="str">
        <f t="shared" si="1"/>
        <v/>
      </c>
      <c r="X37" s="6">
        <v>35</v>
      </c>
      <c r="Y37" s="6" t="str">
        <f t="shared" si="2"/>
        <v/>
      </c>
    </row>
    <row r="38" spans="1:25">
      <c r="A38" s="5" t="str">
        <f>IF(①事業者情報!A50="","",①事業者情報!A50)</f>
        <v/>
      </c>
      <c r="B38" s="9" t="str">
        <f>IF(I38&lt;&gt;"",MAX(B$2:B37)+1,"")</f>
        <v/>
      </c>
      <c r="C38" s="9" t="str">
        <f>IF(J38&lt;&gt;"",MAX(C$2:C37)+1,"")</f>
        <v/>
      </c>
      <c r="D38" s="9" t="str">
        <f>IF(K38&lt;&gt;"",MAX(D$2:D37)+1,"")</f>
        <v/>
      </c>
      <c r="E38" s="5" t="str">
        <f>IF(①事業者情報!B50="","",①事業者情報!B50)</f>
        <v/>
      </c>
      <c r="F38" s="5" t="str">
        <f>IF(①事業者情報!D50="","",①事業者情報!D50)</f>
        <v/>
      </c>
      <c r="G38" s="5" t="str">
        <f>IF(①事業者情報!E50="","",①事業者情報!E50)</f>
        <v/>
      </c>
      <c r="H38" s="5" t="str">
        <f>IF(①事業者情報!F50="","",①事業者情報!F50)</f>
        <v/>
      </c>
      <c r="I38" s="5" t="str">
        <f>IF(①事業者情報!H50="","",①事業者情報!H50)</f>
        <v/>
      </c>
      <c r="J38" s="5" t="str">
        <f>IF(①事業者情報!I50="","",①事業者情報!I50)</f>
        <v/>
      </c>
      <c r="K38" s="5" t="str">
        <f>IF(①事業者情報!J50="","",①事業者情報!J50)</f>
        <v/>
      </c>
      <c r="L38" s="5" t="str">
        <f>IF(①事業者情報!K50="","",①事業者情報!K50)</f>
        <v/>
      </c>
      <c r="M38" s="5" t="str">
        <f>IF(①事業者情報!L50="","",①事業者情報!L50)</f>
        <v/>
      </c>
      <c r="N38" s="5" t="str">
        <f>IF(①事業者情報!M50="","",①事業者情報!M50)</f>
        <v/>
      </c>
      <c r="O38" s="5" t="str">
        <f>IF(①事業者情報!N50="","",①事業者情報!N50)</f>
        <v/>
      </c>
      <c r="P38" s="5" t="str">
        <f>IF(①事業者情報!O50="","",①事業者情報!O50)</f>
        <v/>
      </c>
      <c r="Q38" s="5" t="str">
        <f>IF(①事業者情報!P50="","",①事業者情報!P50)</f>
        <v/>
      </c>
      <c r="R38" s="5" t="str">
        <f>IF(①事業者情報!Q50="","",①事業者情報!Q50)</f>
        <v/>
      </c>
      <c r="T38" s="6">
        <v>36</v>
      </c>
      <c r="U38" s="6" t="str">
        <f t="shared" si="0"/>
        <v/>
      </c>
      <c r="V38" s="6">
        <v>36</v>
      </c>
      <c r="W38" s="6" t="str">
        <f t="shared" si="1"/>
        <v/>
      </c>
      <c r="X38" s="6">
        <v>36</v>
      </c>
      <c r="Y38" s="6" t="str">
        <f t="shared" si="2"/>
        <v/>
      </c>
    </row>
    <row r="39" spans="1:25">
      <c r="A39" s="5" t="str">
        <f>IF(①事業者情報!A51="","",①事業者情報!A51)</f>
        <v/>
      </c>
      <c r="B39" s="9" t="str">
        <f>IF(I39&lt;&gt;"",MAX(B$2:B38)+1,"")</f>
        <v/>
      </c>
      <c r="C39" s="9" t="str">
        <f>IF(J39&lt;&gt;"",MAX(C$2:C38)+1,"")</f>
        <v/>
      </c>
      <c r="D39" s="9" t="str">
        <f>IF(K39&lt;&gt;"",MAX(D$2:D38)+1,"")</f>
        <v/>
      </c>
      <c r="E39" s="5" t="str">
        <f>IF(①事業者情報!B51="","",①事業者情報!B51)</f>
        <v/>
      </c>
      <c r="F39" s="5" t="str">
        <f>IF(①事業者情報!D51="","",①事業者情報!D51)</f>
        <v/>
      </c>
      <c r="G39" s="5" t="str">
        <f>IF(①事業者情報!E51="","",①事業者情報!E51)</f>
        <v/>
      </c>
      <c r="H39" s="5" t="str">
        <f>IF(①事業者情報!F51="","",①事業者情報!F51)</f>
        <v/>
      </c>
      <c r="I39" s="5" t="str">
        <f>IF(①事業者情報!H51="","",①事業者情報!H51)</f>
        <v/>
      </c>
      <c r="J39" s="5" t="str">
        <f>IF(①事業者情報!I51="","",①事業者情報!I51)</f>
        <v/>
      </c>
      <c r="K39" s="5" t="str">
        <f>IF(①事業者情報!J51="","",①事業者情報!J51)</f>
        <v/>
      </c>
      <c r="L39" s="5" t="str">
        <f>IF(①事業者情報!K51="","",①事業者情報!K51)</f>
        <v/>
      </c>
      <c r="M39" s="5" t="str">
        <f>IF(①事業者情報!L51="","",①事業者情報!L51)</f>
        <v/>
      </c>
      <c r="N39" s="5" t="str">
        <f>IF(①事業者情報!M51="","",①事業者情報!M51)</f>
        <v/>
      </c>
      <c r="O39" s="5" t="str">
        <f>IF(①事業者情報!N51="","",①事業者情報!N51)</f>
        <v/>
      </c>
      <c r="P39" s="5" t="str">
        <f>IF(①事業者情報!O51="","",①事業者情報!O51)</f>
        <v/>
      </c>
      <c r="Q39" s="5" t="str">
        <f>IF(①事業者情報!P51="","",①事業者情報!P51)</f>
        <v/>
      </c>
      <c r="R39" s="5" t="str">
        <f>IF(①事業者情報!Q51="","",①事業者情報!Q51)</f>
        <v/>
      </c>
      <c r="T39" s="6">
        <v>37</v>
      </c>
      <c r="U39" s="6" t="str">
        <f t="shared" si="0"/>
        <v/>
      </c>
      <c r="V39" s="6">
        <v>37</v>
      </c>
      <c r="W39" s="6" t="str">
        <f t="shared" si="1"/>
        <v/>
      </c>
      <c r="X39" s="6">
        <v>37</v>
      </c>
      <c r="Y39" s="6" t="str">
        <f t="shared" si="2"/>
        <v/>
      </c>
    </row>
    <row r="40" spans="1:25">
      <c r="A40" s="5" t="str">
        <f>IF(①事業者情報!A52="","",①事業者情報!A52)</f>
        <v/>
      </c>
      <c r="B40" s="9" t="str">
        <f>IF(I40&lt;&gt;"",MAX(B$2:B39)+1,"")</f>
        <v/>
      </c>
      <c r="C40" s="9" t="str">
        <f>IF(J40&lt;&gt;"",MAX(C$2:C39)+1,"")</f>
        <v/>
      </c>
      <c r="D40" s="9" t="str">
        <f>IF(K40&lt;&gt;"",MAX(D$2:D39)+1,"")</f>
        <v/>
      </c>
      <c r="E40" s="5" t="str">
        <f>IF(①事業者情報!B52="","",①事業者情報!B52)</f>
        <v/>
      </c>
      <c r="F40" s="5" t="str">
        <f>IF(①事業者情報!D52="","",①事業者情報!D52)</f>
        <v/>
      </c>
      <c r="G40" s="5" t="str">
        <f>IF(①事業者情報!E52="","",①事業者情報!E52)</f>
        <v/>
      </c>
      <c r="H40" s="5" t="str">
        <f>IF(①事業者情報!F52="","",①事業者情報!F52)</f>
        <v/>
      </c>
      <c r="I40" s="5" t="str">
        <f>IF(①事業者情報!H52="","",①事業者情報!H52)</f>
        <v/>
      </c>
      <c r="J40" s="5" t="str">
        <f>IF(①事業者情報!I52="","",①事業者情報!I52)</f>
        <v/>
      </c>
      <c r="K40" s="5" t="str">
        <f>IF(①事業者情報!J52="","",①事業者情報!J52)</f>
        <v/>
      </c>
      <c r="L40" s="5" t="str">
        <f>IF(①事業者情報!K52="","",①事業者情報!K52)</f>
        <v/>
      </c>
      <c r="M40" s="5" t="str">
        <f>IF(①事業者情報!L52="","",①事業者情報!L52)</f>
        <v/>
      </c>
      <c r="N40" s="5" t="str">
        <f>IF(①事業者情報!M52="","",①事業者情報!M52)</f>
        <v/>
      </c>
      <c r="O40" s="5" t="str">
        <f>IF(①事業者情報!N52="","",①事業者情報!N52)</f>
        <v/>
      </c>
      <c r="P40" s="5" t="str">
        <f>IF(①事業者情報!O52="","",①事業者情報!O52)</f>
        <v/>
      </c>
      <c r="Q40" s="5" t="str">
        <f>IF(①事業者情報!P52="","",①事業者情報!P52)</f>
        <v/>
      </c>
      <c r="R40" s="5" t="str">
        <f>IF(①事業者情報!Q52="","",①事業者情報!Q52)</f>
        <v/>
      </c>
      <c r="T40" s="6">
        <v>38</v>
      </c>
      <c r="U40" s="6" t="str">
        <f t="shared" si="0"/>
        <v/>
      </c>
      <c r="V40" s="6">
        <v>38</v>
      </c>
      <c r="W40" s="6" t="str">
        <f t="shared" si="1"/>
        <v/>
      </c>
      <c r="X40" s="6">
        <v>38</v>
      </c>
      <c r="Y40" s="6" t="str">
        <f t="shared" si="2"/>
        <v/>
      </c>
    </row>
    <row r="41" spans="1:25">
      <c r="A41" s="5" t="str">
        <f>IF(①事業者情報!A53="","",①事業者情報!A53)</f>
        <v/>
      </c>
      <c r="B41" s="9" t="str">
        <f>IF(I41&lt;&gt;"",MAX(B$2:B40)+1,"")</f>
        <v/>
      </c>
      <c r="C41" s="9" t="str">
        <f>IF(J41&lt;&gt;"",MAX(C$2:C40)+1,"")</f>
        <v/>
      </c>
      <c r="D41" s="9" t="str">
        <f>IF(K41&lt;&gt;"",MAX(D$2:D40)+1,"")</f>
        <v/>
      </c>
      <c r="E41" s="5" t="str">
        <f>IF(①事業者情報!B53="","",①事業者情報!B53)</f>
        <v/>
      </c>
      <c r="F41" s="5" t="str">
        <f>IF(①事業者情報!D53="","",①事業者情報!D53)</f>
        <v/>
      </c>
      <c r="G41" s="5" t="str">
        <f>IF(①事業者情報!E53="","",①事業者情報!E53)</f>
        <v/>
      </c>
      <c r="H41" s="5" t="str">
        <f>IF(①事業者情報!F53="","",①事業者情報!F53)</f>
        <v/>
      </c>
      <c r="I41" s="5" t="str">
        <f>IF(①事業者情報!H53="","",①事業者情報!H53)</f>
        <v/>
      </c>
      <c r="J41" s="5" t="str">
        <f>IF(①事業者情報!I53="","",①事業者情報!I53)</f>
        <v/>
      </c>
      <c r="K41" s="5" t="str">
        <f>IF(①事業者情報!J53="","",①事業者情報!J53)</f>
        <v/>
      </c>
      <c r="L41" s="5" t="str">
        <f>IF(①事業者情報!K53="","",①事業者情報!K53)</f>
        <v/>
      </c>
      <c r="M41" s="5" t="str">
        <f>IF(①事業者情報!L53="","",①事業者情報!L53)</f>
        <v/>
      </c>
      <c r="N41" s="5" t="str">
        <f>IF(①事業者情報!M53="","",①事業者情報!M53)</f>
        <v/>
      </c>
      <c r="O41" s="5" t="str">
        <f>IF(①事業者情報!N53="","",①事業者情報!N53)</f>
        <v/>
      </c>
      <c r="P41" s="5" t="str">
        <f>IF(①事業者情報!O53="","",①事業者情報!O53)</f>
        <v/>
      </c>
      <c r="Q41" s="5" t="str">
        <f>IF(①事業者情報!P53="","",①事業者情報!P53)</f>
        <v/>
      </c>
      <c r="R41" s="5" t="str">
        <f>IF(①事業者情報!Q53="","",①事業者情報!Q53)</f>
        <v/>
      </c>
      <c r="T41" s="6">
        <v>39</v>
      </c>
      <c r="U41" s="6" t="str">
        <f t="shared" si="0"/>
        <v/>
      </c>
      <c r="V41" s="6">
        <v>39</v>
      </c>
      <c r="W41" s="6" t="str">
        <f t="shared" si="1"/>
        <v/>
      </c>
      <c r="X41" s="6">
        <v>39</v>
      </c>
      <c r="Y41" s="6" t="str">
        <f t="shared" si="2"/>
        <v/>
      </c>
    </row>
    <row r="42" spans="1:25">
      <c r="A42" s="5" t="str">
        <f>IF(①事業者情報!A54="","",①事業者情報!A54)</f>
        <v/>
      </c>
      <c r="B42" s="9" t="str">
        <f>IF(I42&lt;&gt;"",MAX(B$2:B41)+1,"")</f>
        <v/>
      </c>
      <c r="C42" s="9" t="str">
        <f>IF(J42&lt;&gt;"",MAX(C$2:C41)+1,"")</f>
        <v/>
      </c>
      <c r="D42" s="9" t="str">
        <f>IF(K42&lt;&gt;"",MAX(D$2:D41)+1,"")</f>
        <v/>
      </c>
      <c r="E42" s="5" t="str">
        <f>IF(①事業者情報!B54="","",①事業者情報!B54)</f>
        <v/>
      </c>
      <c r="F42" s="5" t="str">
        <f>IF(①事業者情報!D54="","",①事業者情報!D54)</f>
        <v/>
      </c>
      <c r="G42" s="5" t="str">
        <f>IF(①事業者情報!E54="","",①事業者情報!E54)</f>
        <v/>
      </c>
      <c r="H42" s="5" t="str">
        <f>IF(①事業者情報!F54="","",①事業者情報!F54)</f>
        <v/>
      </c>
      <c r="I42" s="5" t="str">
        <f>IF(①事業者情報!H54="","",①事業者情報!H54)</f>
        <v/>
      </c>
      <c r="J42" s="5" t="str">
        <f>IF(①事業者情報!I54="","",①事業者情報!I54)</f>
        <v/>
      </c>
      <c r="K42" s="5" t="str">
        <f>IF(①事業者情報!J54="","",①事業者情報!J54)</f>
        <v/>
      </c>
      <c r="L42" s="5" t="str">
        <f>IF(①事業者情報!K54="","",①事業者情報!K54)</f>
        <v/>
      </c>
      <c r="M42" s="5" t="str">
        <f>IF(①事業者情報!L54="","",①事業者情報!L54)</f>
        <v/>
      </c>
      <c r="N42" s="5" t="str">
        <f>IF(①事業者情報!M54="","",①事業者情報!M54)</f>
        <v/>
      </c>
      <c r="O42" s="5" t="str">
        <f>IF(①事業者情報!N54="","",①事業者情報!N54)</f>
        <v/>
      </c>
      <c r="P42" s="5" t="str">
        <f>IF(①事業者情報!O54="","",①事業者情報!O54)</f>
        <v/>
      </c>
      <c r="Q42" s="5" t="str">
        <f>IF(①事業者情報!P54="","",①事業者情報!P54)</f>
        <v/>
      </c>
      <c r="R42" s="5" t="str">
        <f>IF(①事業者情報!Q54="","",①事業者情報!Q54)</f>
        <v/>
      </c>
      <c r="T42" s="6">
        <v>40</v>
      </c>
      <c r="U42" s="6" t="str">
        <f t="shared" si="0"/>
        <v/>
      </c>
      <c r="V42" s="6">
        <v>40</v>
      </c>
      <c r="W42" s="6" t="str">
        <f t="shared" si="1"/>
        <v/>
      </c>
      <c r="X42" s="6">
        <v>40</v>
      </c>
      <c r="Y42" s="6" t="str">
        <f t="shared" si="2"/>
        <v/>
      </c>
    </row>
    <row r="43" spans="1:25">
      <c r="A43" s="5" t="str">
        <f>IF(①事業者情報!A55="","",①事業者情報!A55)</f>
        <v/>
      </c>
      <c r="B43" s="9" t="str">
        <f>IF(I43&lt;&gt;"",MAX(B$2:B42)+1,"")</f>
        <v/>
      </c>
      <c r="C43" s="9" t="str">
        <f>IF(J43&lt;&gt;"",MAX(C$2:C42)+1,"")</f>
        <v/>
      </c>
      <c r="D43" s="9" t="str">
        <f>IF(K43&lt;&gt;"",MAX(D$2:D42)+1,"")</f>
        <v/>
      </c>
      <c r="E43" s="5" t="str">
        <f>IF(①事業者情報!B55="","",①事業者情報!B55)</f>
        <v/>
      </c>
      <c r="F43" s="5" t="str">
        <f>IF(①事業者情報!D55="","",①事業者情報!D55)</f>
        <v/>
      </c>
      <c r="G43" s="5" t="str">
        <f>IF(①事業者情報!E55="","",①事業者情報!E55)</f>
        <v/>
      </c>
      <c r="H43" s="5" t="str">
        <f>IF(①事業者情報!F55="","",①事業者情報!F55)</f>
        <v/>
      </c>
      <c r="I43" s="5" t="str">
        <f>IF(①事業者情報!H55="","",①事業者情報!H55)</f>
        <v/>
      </c>
      <c r="J43" s="5" t="str">
        <f>IF(①事業者情報!I55="","",①事業者情報!I55)</f>
        <v/>
      </c>
      <c r="K43" s="5" t="str">
        <f>IF(①事業者情報!J55="","",①事業者情報!J55)</f>
        <v/>
      </c>
      <c r="L43" s="5" t="str">
        <f>IF(①事業者情報!K55="","",①事業者情報!K55)</f>
        <v/>
      </c>
      <c r="M43" s="5" t="str">
        <f>IF(①事業者情報!L55="","",①事業者情報!L55)</f>
        <v/>
      </c>
      <c r="N43" s="5" t="str">
        <f>IF(①事業者情報!M55="","",①事業者情報!M55)</f>
        <v/>
      </c>
      <c r="O43" s="5" t="str">
        <f>IF(①事業者情報!N55="","",①事業者情報!N55)</f>
        <v/>
      </c>
      <c r="P43" s="5" t="str">
        <f>IF(①事業者情報!O55="","",①事業者情報!O55)</f>
        <v/>
      </c>
      <c r="Q43" s="5" t="str">
        <f>IF(①事業者情報!P55="","",①事業者情報!P55)</f>
        <v/>
      </c>
      <c r="R43" s="5" t="str">
        <f>IF(①事業者情報!Q55="","",①事業者情報!Q55)</f>
        <v/>
      </c>
      <c r="T43" s="6">
        <v>41</v>
      </c>
      <c r="U43" s="6" t="str">
        <f t="shared" si="0"/>
        <v/>
      </c>
      <c r="V43" s="6">
        <v>41</v>
      </c>
      <c r="W43" s="6" t="str">
        <f t="shared" si="1"/>
        <v/>
      </c>
      <c r="X43" s="6">
        <v>41</v>
      </c>
      <c r="Y43" s="6" t="str">
        <f t="shared" si="2"/>
        <v/>
      </c>
    </row>
    <row r="44" spans="1:25">
      <c r="A44" s="5" t="str">
        <f>IF(①事業者情報!A56="","",①事業者情報!A56)</f>
        <v/>
      </c>
      <c r="B44" s="9" t="str">
        <f>IF(I44&lt;&gt;"",MAX(B$2:B43)+1,"")</f>
        <v/>
      </c>
      <c r="C44" s="9" t="str">
        <f>IF(J44&lt;&gt;"",MAX(C$2:C43)+1,"")</f>
        <v/>
      </c>
      <c r="D44" s="9" t="str">
        <f>IF(K44&lt;&gt;"",MAX(D$2:D43)+1,"")</f>
        <v/>
      </c>
      <c r="E44" s="5" t="str">
        <f>IF(①事業者情報!B56="","",①事業者情報!B56)</f>
        <v/>
      </c>
      <c r="F44" s="5" t="str">
        <f>IF(①事業者情報!D56="","",①事業者情報!D56)</f>
        <v/>
      </c>
      <c r="G44" s="5" t="str">
        <f>IF(①事業者情報!E56="","",①事業者情報!E56)</f>
        <v/>
      </c>
      <c r="H44" s="5" t="str">
        <f>IF(①事業者情報!F56="","",①事業者情報!F56)</f>
        <v/>
      </c>
      <c r="I44" s="5" t="str">
        <f>IF(①事業者情報!H56="","",①事業者情報!H56)</f>
        <v/>
      </c>
      <c r="J44" s="5" t="str">
        <f>IF(①事業者情報!I56="","",①事業者情報!I56)</f>
        <v/>
      </c>
      <c r="K44" s="5" t="str">
        <f>IF(①事業者情報!J56="","",①事業者情報!J56)</f>
        <v/>
      </c>
      <c r="L44" s="5" t="str">
        <f>IF(①事業者情報!K56="","",①事業者情報!K56)</f>
        <v/>
      </c>
      <c r="M44" s="5" t="str">
        <f>IF(①事業者情報!L56="","",①事業者情報!L56)</f>
        <v/>
      </c>
      <c r="N44" s="5" t="str">
        <f>IF(①事業者情報!M56="","",①事業者情報!M56)</f>
        <v/>
      </c>
      <c r="O44" s="5" t="str">
        <f>IF(①事業者情報!N56="","",①事業者情報!N56)</f>
        <v/>
      </c>
      <c r="P44" s="5" t="str">
        <f>IF(①事業者情報!O56="","",①事業者情報!O56)</f>
        <v/>
      </c>
      <c r="Q44" s="5" t="str">
        <f>IF(①事業者情報!P56="","",①事業者情報!P56)</f>
        <v/>
      </c>
      <c r="R44" s="5" t="str">
        <f>IF(①事業者情報!Q56="","",①事業者情報!Q56)</f>
        <v/>
      </c>
      <c r="T44" s="6">
        <v>42</v>
      </c>
      <c r="U44" s="6" t="str">
        <f t="shared" si="0"/>
        <v/>
      </c>
      <c r="V44" s="6">
        <v>42</v>
      </c>
      <c r="W44" s="6" t="str">
        <f t="shared" si="1"/>
        <v/>
      </c>
      <c r="X44" s="6">
        <v>42</v>
      </c>
      <c r="Y44" s="6" t="str">
        <f t="shared" si="2"/>
        <v/>
      </c>
    </row>
    <row r="45" spans="1:25">
      <c r="A45" s="5" t="str">
        <f>IF(①事業者情報!A57="","",①事業者情報!A57)</f>
        <v/>
      </c>
      <c r="B45" s="9" t="str">
        <f>IF(I45&lt;&gt;"",MAX(B$2:B44)+1,"")</f>
        <v/>
      </c>
      <c r="C45" s="9" t="str">
        <f>IF(J45&lt;&gt;"",MAX(C$2:C44)+1,"")</f>
        <v/>
      </c>
      <c r="D45" s="9" t="str">
        <f>IF(K45&lt;&gt;"",MAX(D$2:D44)+1,"")</f>
        <v/>
      </c>
      <c r="E45" s="5" t="str">
        <f>IF(①事業者情報!B57="","",①事業者情報!B57)</f>
        <v/>
      </c>
      <c r="F45" s="5" t="str">
        <f>IF(①事業者情報!D57="","",①事業者情報!D57)</f>
        <v/>
      </c>
      <c r="G45" s="5" t="str">
        <f>IF(①事業者情報!E57="","",①事業者情報!E57)</f>
        <v/>
      </c>
      <c r="H45" s="5" t="str">
        <f>IF(①事業者情報!F57="","",①事業者情報!F57)</f>
        <v/>
      </c>
      <c r="I45" s="5" t="str">
        <f>IF(①事業者情報!H57="","",①事業者情報!H57)</f>
        <v/>
      </c>
      <c r="J45" s="5" t="str">
        <f>IF(①事業者情報!I57="","",①事業者情報!I57)</f>
        <v/>
      </c>
      <c r="K45" s="5" t="str">
        <f>IF(①事業者情報!J57="","",①事業者情報!J57)</f>
        <v/>
      </c>
      <c r="L45" s="5" t="str">
        <f>IF(①事業者情報!K57="","",①事業者情報!K57)</f>
        <v/>
      </c>
      <c r="M45" s="5" t="str">
        <f>IF(①事業者情報!L57="","",①事業者情報!L57)</f>
        <v/>
      </c>
      <c r="N45" s="5" t="str">
        <f>IF(①事業者情報!M57="","",①事業者情報!M57)</f>
        <v/>
      </c>
      <c r="O45" s="5" t="str">
        <f>IF(①事業者情報!N57="","",①事業者情報!N57)</f>
        <v/>
      </c>
      <c r="P45" s="5" t="str">
        <f>IF(①事業者情報!O57="","",①事業者情報!O57)</f>
        <v/>
      </c>
      <c r="Q45" s="5" t="str">
        <f>IF(①事業者情報!P57="","",①事業者情報!P57)</f>
        <v/>
      </c>
      <c r="R45" s="5" t="str">
        <f>IF(①事業者情報!Q57="","",①事業者情報!Q57)</f>
        <v/>
      </c>
      <c r="T45" s="6">
        <v>43</v>
      </c>
      <c r="U45" s="6" t="str">
        <f t="shared" si="0"/>
        <v/>
      </c>
      <c r="V45" s="6">
        <v>43</v>
      </c>
      <c r="W45" s="6" t="str">
        <f t="shared" si="1"/>
        <v/>
      </c>
      <c r="X45" s="6">
        <v>43</v>
      </c>
      <c r="Y45" s="6" t="str">
        <f t="shared" si="2"/>
        <v/>
      </c>
    </row>
    <row r="46" spans="1:25">
      <c r="A46" s="5" t="str">
        <f>IF(①事業者情報!A58="","",①事業者情報!A58)</f>
        <v/>
      </c>
      <c r="B46" s="9" t="str">
        <f>IF(I46&lt;&gt;"",MAX(B$2:B45)+1,"")</f>
        <v/>
      </c>
      <c r="C46" s="9" t="str">
        <f>IF(J46&lt;&gt;"",MAX(C$2:C45)+1,"")</f>
        <v/>
      </c>
      <c r="D46" s="9" t="str">
        <f>IF(K46&lt;&gt;"",MAX(D$2:D45)+1,"")</f>
        <v/>
      </c>
      <c r="E46" s="5" t="str">
        <f>IF(①事業者情報!B58="","",①事業者情報!B58)</f>
        <v/>
      </c>
      <c r="F46" s="5" t="str">
        <f>IF(①事業者情報!D58="","",①事業者情報!D58)</f>
        <v/>
      </c>
      <c r="G46" s="5" t="str">
        <f>IF(①事業者情報!E58="","",①事業者情報!E58)</f>
        <v/>
      </c>
      <c r="H46" s="5" t="str">
        <f>IF(①事業者情報!F58="","",①事業者情報!F58)</f>
        <v/>
      </c>
      <c r="I46" s="5" t="str">
        <f>IF(①事業者情報!H58="","",①事業者情報!H58)</f>
        <v/>
      </c>
      <c r="J46" s="5" t="str">
        <f>IF(①事業者情報!I58="","",①事業者情報!I58)</f>
        <v/>
      </c>
      <c r="K46" s="5" t="str">
        <f>IF(①事業者情報!J58="","",①事業者情報!J58)</f>
        <v/>
      </c>
      <c r="L46" s="5" t="str">
        <f>IF(①事業者情報!K58="","",①事業者情報!K58)</f>
        <v/>
      </c>
      <c r="M46" s="5" t="str">
        <f>IF(①事業者情報!L58="","",①事業者情報!L58)</f>
        <v/>
      </c>
      <c r="N46" s="5" t="str">
        <f>IF(①事業者情報!M58="","",①事業者情報!M58)</f>
        <v/>
      </c>
      <c r="O46" s="5" t="str">
        <f>IF(①事業者情報!N58="","",①事業者情報!N58)</f>
        <v/>
      </c>
      <c r="P46" s="5" t="str">
        <f>IF(①事業者情報!O58="","",①事業者情報!O58)</f>
        <v/>
      </c>
      <c r="Q46" s="5" t="str">
        <f>IF(①事業者情報!P58="","",①事業者情報!P58)</f>
        <v/>
      </c>
      <c r="R46" s="5" t="str">
        <f>IF(①事業者情報!Q58="","",①事業者情報!Q58)</f>
        <v/>
      </c>
      <c r="T46" s="6">
        <v>44</v>
      </c>
      <c r="U46" s="6" t="str">
        <f t="shared" si="0"/>
        <v/>
      </c>
      <c r="V46" s="6">
        <v>44</v>
      </c>
      <c r="W46" s="6" t="str">
        <f t="shared" si="1"/>
        <v/>
      </c>
      <c r="X46" s="6">
        <v>44</v>
      </c>
      <c r="Y46" s="6" t="str">
        <f t="shared" si="2"/>
        <v/>
      </c>
    </row>
    <row r="47" spans="1:25">
      <c r="A47" s="5" t="str">
        <f>IF(①事業者情報!A59="","",①事業者情報!A59)</f>
        <v/>
      </c>
      <c r="B47" s="9" t="str">
        <f>IF(I47&lt;&gt;"",MAX(B$2:B46)+1,"")</f>
        <v/>
      </c>
      <c r="C47" s="9" t="str">
        <f>IF(J47&lt;&gt;"",MAX(C$2:C46)+1,"")</f>
        <v/>
      </c>
      <c r="D47" s="9" t="str">
        <f>IF(K47&lt;&gt;"",MAX(D$2:D46)+1,"")</f>
        <v/>
      </c>
      <c r="E47" s="5" t="str">
        <f>IF(①事業者情報!B59="","",①事業者情報!B59)</f>
        <v/>
      </c>
      <c r="F47" s="5" t="str">
        <f>IF(①事業者情報!D59="","",①事業者情報!D59)</f>
        <v/>
      </c>
      <c r="G47" s="5" t="str">
        <f>IF(①事業者情報!E59="","",①事業者情報!E59)</f>
        <v/>
      </c>
      <c r="H47" s="5" t="str">
        <f>IF(①事業者情報!F59="","",①事業者情報!F59)</f>
        <v/>
      </c>
      <c r="I47" s="5" t="str">
        <f>IF(①事業者情報!H59="","",①事業者情報!H59)</f>
        <v/>
      </c>
      <c r="J47" s="5" t="str">
        <f>IF(①事業者情報!I59="","",①事業者情報!I59)</f>
        <v/>
      </c>
      <c r="K47" s="5" t="str">
        <f>IF(①事業者情報!J59="","",①事業者情報!J59)</f>
        <v/>
      </c>
      <c r="L47" s="5" t="str">
        <f>IF(①事業者情報!K59="","",①事業者情報!K59)</f>
        <v/>
      </c>
      <c r="M47" s="5" t="str">
        <f>IF(①事業者情報!L59="","",①事業者情報!L59)</f>
        <v/>
      </c>
      <c r="N47" s="5" t="str">
        <f>IF(①事業者情報!M59="","",①事業者情報!M59)</f>
        <v/>
      </c>
      <c r="O47" s="5" t="str">
        <f>IF(①事業者情報!N59="","",①事業者情報!N59)</f>
        <v/>
      </c>
      <c r="P47" s="5" t="str">
        <f>IF(①事業者情報!O59="","",①事業者情報!O59)</f>
        <v/>
      </c>
      <c r="Q47" s="5" t="str">
        <f>IF(①事業者情報!P59="","",①事業者情報!P59)</f>
        <v/>
      </c>
      <c r="R47" s="5" t="str">
        <f>IF(①事業者情報!Q59="","",①事業者情報!Q59)</f>
        <v/>
      </c>
      <c r="T47" s="6">
        <v>45</v>
      </c>
      <c r="U47" s="6" t="str">
        <f t="shared" si="0"/>
        <v/>
      </c>
      <c r="V47" s="6">
        <v>45</v>
      </c>
      <c r="W47" s="6" t="str">
        <f t="shared" si="1"/>
        <v/>
      </c>
      <c r="X47" s="6">
        <v>45</v>
      </c>
      <c r="Y47" s="6" t="str">
        <f t="shared" si="2"/>
        <v/>
      </c>
    </row>
    <row r="48" spans="1:25">
      <c r="A48" s="5" t="str">
        <f>IF(①事業者情報!A60="","",①事業者情報!A60)</f>
        <v/>
      </c>
      <c r="B48" s="9" t="str">
        <f>IF(I48&lt;&gt;"",MAX(B$2:B47)+1,"")</f>
        <v/>
      </c>
      <c r="C48" s="9" t="str">
        <f>IF(J48&lt;&gt;"",MAX(C$2:C47)+1,"")</f>
        <v/>
      </c>
      <c r="D48" s="9" t="str">
        <f>IF(K48&lt;&gt;"",MAX(D$2:D47)+1,"")</f>
        <v/>
      </c>
      <c r="E48" s="5" t="str">
        <f>IF(①事業者情報!B60="","",①事業者情報!B60)</f>
        <v/>
      </c>
      <c r="F48" s="5" t="str">
        <f>IF(①事業者情報!D60="","",①事業者情報!D60)</f>
        <v/>
      </c>
      <c r="G48" s="5" t="str">
        <f>IF(①事業者情報!E60="","",①事業者情報!E60)</f>
        <v/>
      </c>
      <c r="H48" s="5" t="str">
        <f>IF(①事業者情報!F60="","",①事業者情報!F60)</f>
        <v/>
      </c>
      <c r="I48" s="5" t="str">
        <f>IF(①事業者情報!H60="","",①事業者情報!H60)</f>
        <v/>
      </c>
      <c r="J48" s="5" t="str">
        <f>IF(①事業者情報!I60="","",①事業者情報!I60)</f>
        <v/>
      </c>
      <c r="K48" s="5" t="str">
        <f>IF(①事業者情報!J60="","",①事業者情報!J60)</f>
        <v/>
      </c>
      <c r="L48" s="5" t="str">
        <f>IF(①事業者情報!K60="","",①事業者情報!K60)</f>
        <v/>
      </c>
      <c r="M48" s="5" t="str">
        <f>IF(①事業者情報!L60="","",①事業者情報!L60)</f>
        <v/>
      </c>
      <c r="N48" s="5" t="str">
        <f>IF(①事業者情報!M60="","",①事業者情報!M60)</f>
        <v/>
      </c>
      <c r="O48" s="5" t="str">
        <f>IF(①事業者情報!N60="","",①事業者情報!N60)</f>
        <v/>
      </c>
      <c r="P48" s="5" t="str">
        <f>IF(①事業者情報!O60="","",①事業者情報!O60)</f>
        <v/>
      </c>
      <c r="Q48" s="5" t="str">
        <f>IF(①事業者情報!P60="","",①事業者情報!P60)</f>
        <v/>
      </c>
      <c r="R48" s="5" t="str">
        <f>IF(①事業者情報!Q60="","",①事業者情報!Q60)</f>
        <v/>
      </c>
      <c r="T48" s="6">
        <v>46</v>
      </c>
      <c r="U48" s="6" t="str">
        <f t="shared" si="0"/>
        <v/>
      </c>
      <c r="V48" s="6">
        <v>46</v>
      </c>
      <c r="W48" s="6" t="str">
        <f t="shared" si="1"/>
        <v/>
      </c>
      <c r="X48" s="6">
        <v>46</v>
      </c>
      <c r="Y48" s="6" t="str">
        <f t="shared" si="2"/>
        <v/>
      </c>
    </row>
    <row r="49" spans="1:25">
      <c r="A49" s="5" t="str">
        <f>IF(①事業者情報!A61="","",①事業者情報!A61)</f>
        <v/>
      </c>
      <c r="B49" s="9" t="str">
        <f>IF(I49&lt;&gt;"",MAX(B$2:B48)+1,"")</f>
        <v/>
      </c>
      <c r="C49" s="9" t="str">
        <f>IF(J49&lt;&gt;"",MAX(C$2:C48)+1,"")</f>
        <v/>
      </c>
      <c r="D49" s="9" t="str">
        <f>IF(K49&lt;&gt;"",MAX(D$2:D48)+1,"")</f>
        <v/>
      </c>
      <c r="E49" s="5" t="str">
        <f>IF(①事業者情報!B61="","",①事業者情報!B61)</f>
        <v/>
      </c>
      <c r="F49" s="5" t="str">
        <f>IF(①事業者情報!D61="","",①事業者情報!D61)</f>
        <v/>
      </c>
      <c r="G49" s="5" t="str">
        <f>IF(①事業者情報!E61="","",①事業者情報!E61)</f>
        <v/>
      </c>
      <c r="H49" s="5" t="str">
        <f>IF(①事業者情報!F61="","",①事業者情報!F61)</f>
        <v/>
      </c>
      <c r="I49" s="5" t="str">
        <f>IF(①事業者情報!H61="","",①事業者情報!H61)</f>
        <v/>
      </c>
      <c r="J49" s="5" t="str">
        <f>IF(①事業者情報!I61="","",①事業者情報!I61)</f>
        <v/>
      </c>
      <c r="K49" s="5" t="str">
        <f>IF(①事業者情報!J61="","",①事業者情報!J61)</f>
        <v/>
      </c>
      <c r="L49" s="5" t="str">
        <f>IF(①事業者情報!K61="","",①事業者情報!K61)</f>
        <v/>
      </c>
      <c r="M49" s="5" t="str">
        <f>IF(①事業者情報!L61="","",①事業者情報!L61)</f>
        <v/>
      </c>
      <c r="N49" s="5" t="str">
        <f>IF(①事業者情報!M61="","",①事業者情報!M61)</f>
        <v/>
      </c>
      <c r="O49" s="5" t="str">
        <f>IF(①事業者情報!N61="","",①事業者情報!N61)</f>
        <v/>
      </c>
      <c r="P49" s="5" t="str">
        <f>IF(①事業者情報!O61="","",①事業者情報!O61)</f>
        <v/>
      </c>
      <c r="Q49" s="5" t="str">
        <f>IF(①事業者情報!P61="","",①事業者情報!P61)</f>
        <v/>
      </c>
      <c r="R49" s="5" t="str">
        <f>IF(①事業者情報!Q61="","",①事業者情報!Q61)</f>
        <v/>
      </c>
      <c r="T49" s="6">
        <v>47</v>
      </c>
      <c r="U49" s="6" t="str">
        <f t="shared" si="0"/>
        <v/>
      </c>
      <c r="V49" s="6">
        <v>47</v>
      </c>
      <c r="W49" s="6" t="str">
        <f t="shared" si="1"/>
        <v/>
      </c>
      <c r="X49" s="6">
        <v>47</v>
      </c>
      <c r="Y49" s="6" t="str">
        <f t="shared" si="2"/>
        <v/>
      </c>
    </row>
    <row r="50" spans="1:25">
      <c r="A50" s="5" t="str">
        <f>IF(①事業者情報!A62="","",①事業者情報!A62)</f>
        <v/>
      </c>
      <c r="B50" s="9" t="str">
        <f>IF(I50&lt;&gt;"",MAX(B$2:B49)+1,"")</f>
        <v/>
      </c>
      <c r="C50" s="9" t="str">
        <f>IF(J50&lt;&gt;"",MAX(C$2:C49)+1,"")</f>
        <v/>
      </c>
      <c r="D50" s="9" t="str">
        <f>IF(K50&lt;&gt;"",MAX(D$2:D49)+1,"")</f>
        <v/>
      </c>
      <c r="E50" s="5" t="str">
        <f>IF(①事業者情報!B62="","",①事業者情報!B62)</f>
        <v/>
      </c>
      <c r="F50" s="5" t="str">
        <f>IF(①事業者情報!D62="","",①事業者情報!D62)</f>
        <v/>
      </c>
      <c r="G50" s="5" t="str">
        <f>IF(①事業者情報!E62="","",①事業者情報!E62)</f>
        <v/>
      </c>
      <c r="H50" s="5" t="str">
        <f>IF(①事業者情報!F62="","",①事業者情報!F62)</f>
        <v/>
      </c>
      <c r="I50" s="5" t="str">
        <f>IF(①事業者情報!H62="","",①事業者情報!H62)</f>
        <v/>
      </c>
      <c r="J50" s="5" t="str">
        <f>IF(①事業者情報!I62="","",①事業者情報!I62)</f>
        <v/>
      </c>
      <c r="K50" s="5" t="str">
        <f>IF(①事業者情報!J62="","",①事業者情報!J62)</f>
        <v/>
      </c>
      <c r="L50" s="5" t="str">
        <f>IF(①事業者情報!K62="","",①事業者情報!K62)</f>
        <v/>
      </c>
      <c r="M50" s="5" t="str">
        <f>IF(①事業者情報!L62="","",①事業者情報!L62)</f>
        <v/>
      </c>
      <c r="N50" s="5" t="str">
        <f>IF(①事業者情報!M62="","",①事業者情報!M62)</f>
        <v/>
      </c>
      <c r="O50" s="5" t="str">
        <f>IF(①事業者情報!N62="","",①事業者情報!N62)</f>
        <v/>
      </c>
      <c r="P50" s="5" t="str">
        <f>IF(①事業者情報!O62="","",①事業者情報!O62)</f>
        <v/>
      </c>
      <c r="Q50" s="5" t="str">
        <f>IF(①事業者情報!P62="","",①事業者情報!P62)</f>
        <v/>
      </c>
      <c r="R50" s="5" t="str">
        <f>IF(①事業者情報!Q62="","",①事業者情報!Q62)</f>
        <v/>
      </c>
      <c r="T50" s="6">
        <v>48</v>
      </c>
      <c r="U50" s="6" t="str">
        <f t="shared" si="0"/>
        <v/>
      </c>
      <c r="V50" s="6">
        <v>48</v>
      </c>
      <c r="W50" s="6" t="str">
        <f t="shared" si="1"/>
        <v/>
      </c>
      <c r="X50" s="6">
        <v>48</v>
      </c>
      <c r="Y50" s="6" t="str">
        <f t="shared" si="2"/>
        <v/>
      </c>
    </row>
    <row r="51" spans="1:25">
      <c r="A51" s="5" t="str">
        <f>IF(①事業者情報!A63="","",①事業者情報!A63)</f>
        <v/>
      </c>
      <c r="B51" s="9" t="str">
        <f>IF(I51&lt;&gt;"",MAX(B$2:B50)+1,"")</f>
        <v/>
      </c>
      <c r="C51" s="9" t="str">
        <f>IF(J51&lt;&gt;"",MAX(C$2:C50)+1,"")</f>
        <v/>
      </c>
      <c r="D51" s="9" t="str">
        <f>IF(K51&lt;&gt;"",MAX(D$2:D50)+1,"")</f>
        <v/>
      </c>
      <c r="E51" s="5" t="str">
        <f>IF(①事業者情報!B63="","",①事業者情報!B63)</f>
        <v/>
      </c>
      <c r="F51" s="5" t="str">
        <f>IF(①事業者情報!D63="","",①事業者情報!D63)</f>
        <v/>
      </c>
      <c r="G51" s="5" t="str">
        <f>IF(①事業者情報!E63="","",①事業者情報!E63)</f>
        <v/>
      </c>
      <c r="H51" s="5" t="str">
        <f>IF(①事業者情報!F63="","",①事業者情報!F63)</f>
        <v/>
      </c>
      <c r="I51" s="5" t="str">
        <f>IF(①事業者情報!H63="","",①事業者情報!H63)</f>
        <v/>
      </c>
      <c r="J51" s="5" t="str">
        <f>IF(①事業者情報!I63="","",①事業者情報!I63)</f>
        <v/>
      </c>
      <c r="K51" s="5" t="str">
        <f>IF(①事業者情報!J63="","",①事業者情報!J63)</f>
        <v/>
      </c>
      <c r="L51" s="5" t="str">
        <f>IF(①事業者情報!K63="","",①事業者情報!K63)</f>
        <v/>
      </c>
      <c r="M51" s="5" t="str">
        <f>IF(①事業者情報!L63="","",①事業者情報!L63)</f>
        <v/>
      </c>
      <c r="N51" s="5" t="str">
        <f>IF(①事業者情報!M63="","",①事業者情報!M63)</f>
        <v/>
      </c>
      <c r="O51" s="5" t="str">
        <f>IF(①事業者情報!N63="","",①事業者情報!N63)</f>
        <v/>
      </c>
      <c r="P51" s="5" t="str">
        <f>IF(①事業者情報!O63="","",①事業者情報!O63)</f>
        <v/>
      </c>
      <c r="Q51" s="5" t="str">
        <f>IF(①事業者情報!P63="","",①事業者情報!P63)</f>
        <v/>
      </c>
      <c r="R51" s="5" t="str">
        <f>IF(①事業者情報!Q63="","",①事業者情報!Q63)</f>
        <v/>
      </c>
      <c r="T51" s="6">
        <v>49</v>
      </c>
      <c r="U51" s="6" t="str">
        <f t="shared" si="0"/>
        <v/>
      </c>
      <c r="V51" s="6">
        <v>49</v>
      </c>
      <c r="W51" s="6" t="str">
        <f t="shared" si="1"/>
        <v/>
      </c>
      <c r="X51" s="6">
        <v>49</v>
      </c>
      <c r="Y51" s="6" t="str">
        <f t="shared" si="2"/>
        <v/>
      </c>
    </row>
    <row r="52" spans="1:25">
      <c r="A52" s="5" t="str">
        <f>IF(①事業者情報!A64="","",①事業者情報!A64)</f>
        <v/>
      </c>
      <c r="B52" s="9" t="str">
        <f>IF(I52&lt;&gt;"",MAX(B$2:B51)+1,"")</f>
        <v/>
      </c>
      <c r="C52" s="9" t="str">
        <f>IF(J52&lt;&gt;"",MAX(C$2:C51)+1,"")</f>
        <v/>
      </c>
      <c r="D52" s="9" t="str">
        <f>IF(K52&lt;&gt;"",MAX(D$2:D51)+1,"")</f>
        <v/>
      </c>
      <c r="E52" s="5" t="str">
        <f>IF(①事業者情報!B64="","",①事業者情報!B64)</f>
        <v/>
      </c>
      <c r="F52" s="5" t="str">
        <f>IF(①事業者情報!D64="","",①事業者情報!D64)</f>
        <v/>
      </c>
      <c r="G52" s="5" t="str">
        <f>IF(①事業者情報!E64="","",①事業者情報!E64)</f>
        <v/>
      </c>
      <c r="H52" s="5" t="str">
        <f>IF(①事業者情報!F64="","",①事業者情報!F64)</f>
        <v/>
      </c>
      <c r="I52" s="5" t="str">
        <f>IF(①事業者情報!H64="","",①事業者情報!H64)</f>
        <v/>
      </c>
      <c r="J52" s="5" t="str">
        <f>IF(①事業者情報!I64="","",①事業者情報!I64)</f>
        <v/>
      </c>
      <c r="K52" s="5" t="str">
        <f>IF(①事業者情報!J64="","",①事業者情報!J64)</f>
        <v/>
      </c>
      <c r="L52" s="5" t="str">
        <f>IF(①事業者情報!K64="","",①事業者情報!K64)</f>
        <v/>
      </c>
      <c r="M52" s="5" t="str">
        <f>IF(①事業者情報!L64="","",①事業者情報!L64)</f>
        <v/>
      </c>
      <c r="N52" s="5" t="str">
        <f>IF(①事業者情報!M64="","",①事業者情報!M64)</f>
        <v/>
      </c>
      <c r="O52" s="5" t="str">
        <f>IF(①事業者情報!N64="","",①事業者情報!N64)</f>
        <v/>
      </c>
      <c r="P52" s="5" t="str">
        <f>IF(①事業者情報!O64="","",①事業者情報!O64)</f>
        <v/>
      </c>
      <c r="Q52" s="5" t="str">
        <f>IF(①事業者情報!P64="","",①事業者情報!P64)</f>
        <v/>
      </c>
      <c r="R52" s="5" t="str">
        <f>IF(①事業者情報!Q64="","",①事業者情報!Q64)</f>
        <v/>
      </c>
      <c r="T52" s="6">
        <v>50</v>
      </c>
      <c r="U52" s="6" t="str">
        <f t="shared" si="0"/>
        <v/>
      </c>
      <c r="V52" s="6">
        <v>50</v>
      </c>
      <c r="W52" s="6" t="str">
        <f t="shared" si="1"/>
        <v/>
      </c>
      <c r="X52" s="6">
        <v>50</v>
      </c>
      <c r="Y52" s="6" t="str">
        <f t="shared" si="2"/>
        <v/>
      </c>
    </row>
    <row r="53" spans="1:25">
      <c r="M53" s="5" t="str">
        <f>IF(①事業者情報!L65="","",①事業者情報!L65)</f>
        <v/>
      </c>
    </row>
  </sheetData>
  <phoneticPr fontId="14"/>
  <pageMargins left="0.7" right="0.7" top="0.75" bottom="0.75" header="0.3" footer="0.3"/>
  <pageSetup paperSize="9"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M43"/>
  <sheetViews>
    <sheetView workbookViewId="0">
      <pane ySplit="1" topLeftCell="A2" activePane="bottomLeft" state="frozen"/>
      <selection activeCell="M30" sqref="M30"/>
      <selection pane="bottomLeft" activeCell="M30" sqref="M30"/>
    </sheetView>
  </sheetViews>
  <sheetFormatPr defaultColWidth="9.125" defaultRowHeight="12"/>
  <cols>
    <col min="1" max="1" width="4" style="6" bestFit="1" customWidth="1"/>
    <col min="2" max="2" width="7.625" style="6" bestFit="1" customWidth="1"/>
    <col min="3" max="3" width="11.625" style="6" customWidth="1"/>
    <col min="4" max="4" width="12.5" style="6" customWidth="1"/>
    <col min="5" max="5" width="20.625" style="6" bestFit="1" customWidth="1"/>
    <col min="6" max="6" width="16.875" style="6" bestFit="1" customWidth="1"/>
    <col min="7" max="7" width="13.875" style="7" bestFit="1" customWidth="1"/>
    <col min="8" max="8" width="9.125" style="6"/>
    <col min="9" max="9" width="15.375" style="6" bestFit="1" customWidth="1"/>
    <col min="10" max="10" width="12.5" style="6" customWidth="1"/>
    <col min="11" max="11" width="16.125" style="6" bestFit="1" customWidth="1"/>
    <col min="12" max="12" width="16.875" style="6" bestFit="1" customWidth="1"/>
    <col min="13" max="13" width="13.875" style="7" bestFit="1" customWidth="1"/>
    <col min="14" max="16384" width="9.125" style="6"/>
  </cols>
  <sheetData>
    <row r="1" spans="1:13" ht="36">
      <c r="A1" s="5" t="s">
        <v>91</v>
      </c>
      <c r="B1" s="11" t="s">
        <v>109</v>
      </c>
      <c r="C1" s="11" t="s">
        <v>110</v>
      </c>
      <c r="D1" s="5" t="s">
        <v>70</v>
      </c>
      <c r="E1" s="12" t="s">
        <v>69</v>
      </c>
      <c r="F1" s="12" t="s">
        <v>108</v>
      </c>
      <c r="G1" s="13" t="s">
        <v>72</v>
      </c>
      <c r="I1" s="12" t="s">
        <v>111</v>
      </c>
      <c r="J1" s="5" t="s">
        <v>70</v>
      </c>
      <c r="K1" s="12" t="s">
        <v>69</v>
      </c>
      <c r="L1" s="12" t="s">
        <v>108</v>
      </c>
      <c r="M1" s="13" t="s">
        <v>72</v>
      </c>
    </row>
    <row r="2" spans="1:13">
      <c r="A2" s="5">
        <f>IF(①事業者情報!A8="","",①事業者情報!A8)</f>
        <v>1</v>
      </c>
      <c r="B2" s="9" t="str">
        <f>IF(OR(LEFT(E2,2)="10",LEFT(E2,2)="30",LEFT(E2,2)="99"),"●","")</f>
        <v/>
      </c>
      <c r="C2" s="9" t="str">
        <f>IF(B2&lt;&gt;"",1,"")</f>
        <v/>
      </c>
      <c r="D2" s="5" t="str">
        <f>IF(①事業者情報!B8="","",①事業者情報!B8)</f>
        <v>▲▲▲株式会社</v>
      </c>
      <c r="E2" s="5" t="str">
        <f>IF(①事業者情報!M8="","",①事業者情報!M8)</f>
        <v>00_ISO/IEC27001_認証済</v>
      </c>
      <c r="F2" s="5" t="str">
        <f>IF(①事業者情報!N8="","",①事業者情報!N8)</f>
        <v>●●事業部</v>
      </c>
      <c r="G2" s="8" t="str">
        <f>IF(①事業者情報!O8="","",①事業者情報!O8)</f>
        <v/>
      </c>
      <c r="I2" s="5">
        <v>1</v>
      </c>
      <c r="J2" s="5" t="str">
        <f t="shared" ref="J2:J43" si="0">IFERROR(VLOOKUP(I2,C:G,2,FALSE),"")</f>
        <v>●●●株式会社</v>
      </c>
      <c r="K2" s="5" t="str">
        <f t="shared" ref="K2:K43" si="1">IFERROR(VLOOKUP(I2,C:G,3,FALSE),"")</f>
        <v>99_未取得</v>
      </c>
      <c r="L2" s="5" t="str">
        <f>IFERROR(VLOOKUP(I2,C:G,4,FALSE),"")</f>
        <v>●●事業部</v>
      </c>
      <c r="M2" s="8">
        <f t="shared" ref="M2:M43" si="2">IFERROR(VLOOKUP(I2,C:G,5,FALSE),"")</f>
        <v>44075</v>
      </c>
    </row>
    <row r="3" spans="1:13">
      <c r="A3" s="5"/>
      <c r="B3" s="9" t="str">
        <f>IF(OR(LEFT(E3,2)="10",LEFT(E3,2)="30",LEFT(E3,2)="99"),"●","")</f>
        <v/>
      </c>
      <c r="C3" s="9" t="str">
        <f>IF(B3&lt;&gt;"",MAX(C$2:C2)+1,"")</f>
        <v/>
      </c>
      <c r="D3" s="5" t="str">
        <f>D2</f>
        <v>▲▲▲株式会社</v>
      </c>
      <c r="E3" s="5" t="str">
        <f>IF(①事業者情報!P8="","",①事業者情報!P8)</f>
        <v>20_保証型監査_認証済</v>
      </c>
      <c r="F3" s="5" t="s">
        <v>112</v>
      </c>
      <c r="G3" s="8" t="str">
        <f>IF(①事業者情報!Q8="","",①事業者情報!Q8)</f>
        <v/>
      </c>
      <c r="I3" s="5">
        <v>2</v>
      </c>
      <c r="J3" s="5" t="str">
        <f t="shared" si="0"/>
        <v>●●●株式会社</v>
      </c>
      <c r="K3" s="5" t="str">
        <f t="shared" si="1"/>
        <v>10_JIS Q 15001_審査中</v>
      </c>
      <c r="L3" s="5" t="str">
        <f t="shared" ref="L3:L43" si="3">IFERROR(VLOOKUP(I3,C:G,4,FALSE),"")</f>
        <v>－</v>
      </c>
      <c r="M3" s="8">
        <f t="shared" si="2"/>
        <v>44013</v>
      </c>
    </row>
    <row r="4" spans="1:13">
      <c r="A4" s="5">
        <f>IF(①事業者情報!A15="","",①事業者情報!A15)</f>
        <v>1</v>
      </c>
      <c r="B4" s="9" t="str">
        <f t="shared" ref="B4:B43" si="4">IF(OR(LEFT(E4,2)="10",LEFT(E4,2)="30",LEFT(E4,2)="99"),"●","")</f>
        <v/>
      </c>
      <c r="C4" s="9" t="str">
        <f>IF(B4&lt;&gt;"",MAX(C$2:C3)+1,"")</f>
        <v/>
      </c>
      <c r="D4" s="5" t="str">
        <f>IF(①事業者情報!B15="","",①事業者情報!B15)</f>
        <v>■■■株式会社</v>
      </c>
      <c r="E4" s="5" t="str">
        <f>IF(①事業者情報!M15="","",①事業者情報!M15)</f>
        <v/>
      </c>
      <c r="F4" s="5" t="str">
        <f>IF(①事業者情報!N15="","",①事業者情報!N15)</f>
        <v/>
      </c>
      <c r="G4" s="8" t="str">
        <f>IF(①事業者情報!O15="","",①事業者情報!O15)</f>
        <v/>
      </c>
      <c r="I4" s="5">
        <v>3</v>
      </c>
      <c r="J4" s="5" t="str">
        <f t="shared" si="0"/>
        <v/>
      </c>
      <c r="K4" s="5" t="str">
        <f t="shared" si="1"/>
        <v/>
      </c>
      <c r="L4" s="5" t="str">
        <f t="shared" si="3"/>
        <v/>
      </c>
      <c r="M4" s="8" t="str">
        <f t="shared" si="2"/>
        <v/>
      </c>
    </row>
    <row r="5" spans="1:13">
      <c r="A5" s="5"/>
      <c r="B5" s="9" t="str">
        <f t="shared" si="4"/>
        <v/>
      </c>
      <c r="C5" s="9" t="str">
        <f>IF(B5&lt;&gt;"",MAX(C$2:C4)+1,"")</f>
        <v/>
      </c>
      <c r="D5" s="5" t="str">
        <f>D4</f>
        <v>■■■株式会社</v>
      </c>
      <c r="E5" s="5" t="str">
        <f>IF(①事業者情報!P15="","",①事業者情報!P15)</f>
        <v/>
      </c>
      <c r="F5" s="5" t="s">
        <v>112</v>
      </c>
      <c r="G5" s="8" t="str">
        <f>IF(①事業者情報!Q15="","",①事業者情報!Q15)</f>
        <v/>
      </c>
      <c r="I5" s="5">
        <v>4</v>
      </c>
      <c r="J5" s="5" t="str">
        <f t="shared" si="0"/>
        <v/>
      </c>
      <c r="K5" s="5" t="str">
        <f t="shared" si="1"/>
        <v/>
      </c>
      <c r="L5" s="5" t="str">
        <f t="shared" si="3"/>
        <v/>
      </c>
      <c r="M5" s="8" t="str">
        <f t="shared" si="2"/>
        <v/>
      </c>
    </row>
    <row r="6" spans="1:13">
      <c r="A6" s="5">
        <f>IF(①事業者情報!A16="","",①事業者情報!A16)</f>
        <v>2</v>
      </c>
      <c r="B6" s="9" t="str">
        <f t="shared" si="4"/>
        <v>●</v>
      </c>
      <c r="C6" s="9">
        <f>IF(B6&lt;&gt;"",MAX(C$2:C5)+1,"")</f>
        <v>1</v>
      </c>
      <c r="D6" s="5" t="str">
        <f>IF(①事業者情報!B16="","",①事業者情報!B16)</f>
        <v>●●●株式会社</v>
      </c>
      <c r="E6" s="5" t="str">
        <f>IF(①事業者情報!M16="","",①事業者情報!M16)</f>
        <v>99_未取得</v>
      </c>
      <c r="F6" s="5" t="str">
        <f>IF(①事業者情報!N16="","",①事業者情報!N16)</f>
        <v>●●事業部</v>
      </c>
      <c r="G6" s="8">
        <f>IF(①事業者情報!O16="","",①事業者情報!O16)</f>
        <v>44075</v>
      </c>
      <c r="I6" s="5">
        <v>5</v>
      </c>
      <c r="J6" s="5" t="str">
        <f t="shared" si="0"/>
        <v/>
      </c>
      <c r="K6" s="5" t="str">
        <f t="shared" si="1"/>
        <v/>
      </c>
      <c r="L6" s="5" t="str">
        <f t="shared" si="3"/>
        <v/>
      </c>
      <c r="M6" s="8" t="str">
        <f t="shared" si="2"/>
        <v/>
      </c>
    </row>
    <row r="7" spans="1:13">
      <c r="A7" s="5"/>
      <c r="B7" s="9" t="str">
        <f t="shared" si="4"/>
        <v>●</v>
      </c>
      <c r="C7" s="9">
        <f>IF(B7&lt;&gt;"",MAX(C$2:C6)+1,"")</f>
        <v>2</v>
      </c>
      <c r="D7" s="5" t="str">
        <f>D6</f>
        <v>●●●株式会社</v>
      </c>
      <c r="E7" s="5" t="str">
        <f>IF(①事業者情報!P16="","",①事業者情報!P16)</f>
        <v>10_JIS Q 15001_審査中</v>
      </c>
      <c r="F7" s="5" t="s">
        <v>112</v>
      </c>
      <c r="G7" s="8">
        <f>IF(①事業者情報!Q16="","",①事業者情報!Q16)</f>
        <v>44013</v>
      </c>
      <c r="I7" s="5">
        <v>6</v>
      </c>
      <c r="J7" s="5" t="str">
        <f t="shared" si="0"/>
        <v/>
      </c>
      <c r="K7" s="5" t="str">
        <f t="shared" si="1"/>
        <v/>
      </c>
      <c r="L7" s="5" t="str">
        <f t="shared" si="3"/>
        <v/>
      </c>
      <c r="M7" s="8" t="str">
        <f t="shared" si="2"/>
        <v/>
      </c>
    </row>
    <row r="8" spans="1:13">
      <c r="A8" s="5">
        <f>IF(①事業者情報!A17="","",①事業者情報!A17)</f>
        <v>3</v>
      </c>
      <c r="B8" s="9" t="str">
        <f t="shared" si="4"/>
        <v/>
      </c>
      <c r="C8" s="9" t="str">
        <f>IF(B8&lt;&gt;"",MAX(C$2:C7)+1,"")</f>
        <v/>
      </c>
      <c r="D8" s="5" t="str">
        <f>IF(①事業者情報!B17="","",①事業者情報!B17)</f>
        <v/>
      </c>
      <c r="E8" s="5" t="str">
        <f>IF(①事業者情報!M17="","",①事業者情報!M17)</f>
        <v/>
      </c>
      <c r="F8" s="5" t="str">
        <f>IF(①事業者情報!N17="","",①事業者情報!N17)</f>
        <v/>
      </c>
      <c r="G8" s="8" t="str">
        <f>IF(①事業者情報!O17="","",①事業者情報!O17)</f>
        <v/>
      </c>
      <c r="I8" s="5">
        <v>7</v>
      </c>
      <c r="J8" s="5" t="str">
        <f t="shared" si="0"/>
        <v/>
      </c>
      <c r="K8" s="5" t="str">
        <f t="shared" si="1"/>
        <v/>
      </c>
      <c r="L8" s="5" t="str">
        <f t="shared" si="3"/>
        <v/>
      </c>
      <c r="M8" s="8" t="str">
        <f t="shared" si="2"/>
        <v/>
      </c>
    </row>
    <row r="9" spans="1:13">
      <c r="A9" s="5"/>
      <c r="B9" s="9" t="str">
        <f t="shared" si="4"/>
        <v/>
      </c>
      <c r="C9" s="9" t="str">
        <f>IF(B9&lt;&gt;"",MAX(C$2:C8)+1,"")</f>
        <v/>
      </c>
      <c r="D9" s="5" t="str">
        <f>D8</f>
        <v/>
      </c>
      <c r="E9" s="5" t="str">
        <f>IF(①事業者情報!P17="","",①事業者情報!P17)</f>
        <v/>
      </c>
      <c r="F9" s="5" t="s">
        <v>112</v>
      </c>
      <c r="G9" s="8" t="str">
        <f>IF(①事業者情報!Q17="","",①事業者情報!Q17)</f>
        <v/>
      </c>
      <c r="I9" s="5">
        <v>8</v>
      </c>
      <c r="J9" s="5" t="str">
        <f t="shared" si="0"/>
        <v/>
      </c>
      <c r="K9" s="5" t="str">
        <f t="shared" si="1"/>
        <v/>
      </c>
      <c r="L9" s="5" t="str">
        <f t="shared" si="3"/>
        <v/>
      </c>
      <c r="M9" s="8" t="str">
        <f t="shared" si="2"/>
        <v/>
      </c>
    </row>
    <row r="10" spans="1:13">
      <c r="A10" s="5">
        <f>IF(①事業者情報!A18="","",①事業者情報!A18)</f>
        <v>4</v>
      </c>
      <c r="B10" s="9" t="str">
        <f t="shared" si="4"/>
        <v/>
      </c>
      <c r="C10" s="9" t="str">
        <f>IF(B10&lt;&gt;"",MAX(C$2:C9)+1,"")</f>
        <v/>
      </c>
      <c r="D10" s="5" t="str">
        <f>IF(①事業者情報!B18="","",①事業者情報!B18)</f>
        <v/>
      </c>
      <c r="E10" s="5" t="str">
        <f>IF(①事業者情報!M18="","",①事業者情報!M18)</f>
        <v/>
      </c>
      <c r="F10" s="5" t="str">
        <f>IF(①事業者情報!N18="","",①事業者情報!N18)</f>
        <v/>
      </c>
      <c r="G10" s="8" t="str">
        <f>IF(①事業者情報!O18="","",①事業者情報!O18)</f>
        <v/>
      </c>
      <c r="I10" s="5">
        <v>9</v>
      </c>
      <c r="J10" s="5" t="str">
        <f t="shared" si="0"/>
        <v/>
      </c>
      <c r="K10" s="5" t="str">
        <f t="shared" si="1"/>
        <v/>
      </c>
      <c r="L10" s="5" t="str">
        <f t="shared" si="3"/>
        <v/>
      </c>
      <c r="M10" s="8" t="str">
        <f t="shared" si="2"/>
        <v/>
      </c>
    </row>
    <row r="11" spans="1:13">
      <c r="A11" s="5"/>
      <c r="B11" s="9" t="str">
        <f t="shared" si="4"/>
        <v/>
      </c>
      <c r="C11" s="9" t="str">
        <f>IF(B11&lt;&gt;"",MAX(C$2:C10)+1,"")</f>
        <v/>
      </c>
      <c r="D11" s="5" t="str">
        <f>D10</f>
        <v/>
      </c>
      <c r="E11" s="5" t="str">
        <f>IF(①事業者情報!P18="","",①事業者情報!P18)</f>
        <v/>
      </c>
      <c r="F11" s="5" t="s">
        <v>112</v>
      </c>
      <c r="G11" s="8" t="str">
        <f>IF(①事業者情報!Q18="","",①事業者情報!Q18)</f>
        <v/>
      </c>
      <c r="I11" s="5">
        <v>10</v>
      </c>
      <c r="J11" s="5" t="str">
        <f t="shared" si="0"/>
        <v/>
      </c>
      <c r="K11" s="5" t="str">
        <f t="shared" si="1"/>
        <v/>
      </c>
      <c r="L11" s="5" t="str">
        <f t="shared" si="3"/>
        <v/>
      </c>
      <c r="M11" s="8" t="str">
        <f t="shared" si="2"/>
        <v/>
      </c>
    </row>
    <row r="12" spans="1:13">
      <c r="A12" s="5">
        <f>IF(①事業者情報!A19="","",①事業者情報!A19)</f>
        <v>5</v>
      </c>
      <c r="B12" s="9" t="str">
        <f t="shared" si="4"/>
        <v/>
      </c>
      <c r="C12" s="9" t="str">
        <f>IF(B12&lt;&gt;"",MAX(C$2:C11)+1,"")</f>
        <v/>
      </c>
      <c r="D12" s="5" t="str">
        <f>IF(①事業者情報!B19="","",①事業者情報!B19)</f>
        <v/>
      </c>
      <c r="E12" s="5" t="str">
        <f>IF(①事業者情報!M19="","",①事業者情報!M19)</f>
        <v/>
      </c>
      <c r="F12" s="5" t="str">
        <f>IF(①事業者情報!N19="","",①事業者情報!N19)</f>
        <v/>
      </c>
      <c r="G12" s="8" t="str">
        <f>IF(①事業者情報!O19="","",①事業者情報!O19)</f>
        <v/>
      </c>
      <c r="I12" s="5">
        <v>11</v>
      </c>
      <c r="J12" s="5" t="str">
        <f t="shared" si="0"/>
        <v/>
      </c>
      <c r="K12" s="5" t="str">
        <f t="shared" si="1"/>
        <v/>
      </c>
      <c r="L12" s="5" t="str">
        <f t="shared" si="3"/>
        <v/>
      </c>
      <c r="M12" s="8" t="str">
        <f t="shared" si="2"/>
        <v/>
      </c>
    </row>
    <row r="13" spans="1:13">
      <c r="A13" s="5"/>
      <c r="B13" s="9" t="str">
        <f t="shared" si="4"/>
        <v/>
      </c>
      <c r="C13" s="9" t="str">
        <f>IF(B13&lt;&gt;"",MAX(C$2:C12)+1,"")</f>
        <v/>
      </c>
      <c r="D13" s="5" t="str">
        <f>D12</f>
        <v/>
      </c>
      <c r="E13" s="5" t="str">
        <f>IF(①事業者情報!P19="","",①事業者情報!P19)</f>
        <v/>
      </c>
      <c r="F13" s="5" t="s">
        <v>112</v>
      </c>
      <c r="G13" s="8" t="str">
        <f>IF(①事業者情報!Q19="","",①事業者情報!Q19)</f>
        <v/>
      </c>
      <c r="I13" s="5">
        <v>12</v>
      </c>
      <c r="J13" s="5" t="str">
        <f t="shared" si="0"/>
        <v/>
      </c>
      <c r="K13" s="5" t="str">
        <f t="shared" si="1"/>
        <v/>
      </c>
      <c r="L13" s="5" t="str">
        <f t="shared" si="3"/>
        <v/>
      </c>
      <c r="M13" s="8" t="str">
        <f t="shared" si="2"/>
        <v/>
      </c>
    </row>
    <row r="14" spans="1:13">
      <c r="A14" s="5">
        <f>IF(①事業者情報!A20="","",①事業者情報!A20)</f>
        <v>6</v>
      </c>
      <c r="B14" s="9" t="str">
        <f t="shared" si="4"/>
        <v/>
      </c>
      <c r="C14" s="9" t="str">
        <f>IF(B14&lt;&gt;"",MAX(C$2:C13)+1,"")</f>
        <v/>
      </c>
      <c r="D14" s="5" t="str">
        <f>IF(①事業者情報!B20="","",①事業者情報!B20)</f>
        <v/>
      </c>
      <c r="E14" s="5" t="str">
        <f>IF(①事業者情報!M20="","",①事業者情報!M20)</f>
        <v/>
      </c>
      <c r="F14" s="5" t="str">
        <f>IF(①事業者情報!N20="","",①事業者情報!N20)</f>
        <v/>
      </c>
      <c r="G14" s="8" t="str">
        <f>IF(①事業者情報!O20="","",①事業者情報!O20)</f>
        <v/>
      </c>
      <c r="I14" s="5">
        <v>13</v>
      </c>
      <c r="J14" s="5" t="str">
        <f t="shared" si="0"/>
        <v/>
      </c>
      <c r="K14" s="5" t="str">
        <f t="shared" si="1"/>
        <v/>
      </c>
      <c r="L14" s="5" t="str">
        <f t="shared" si="3"/>
        <v/>
      </c>
      <c r="M14" s="8" t="str">
        <f t="shared" si="2"/>
        <v/>
      </c>
    </row>
    <row r="15" spans="1:13">
      <c r="A15" s="5"/>
      <c r="B15" s="9" t="str">
        <f t="shared" si="4"/>
        <v/>
      </c>
      <c r="C15" s="9" t="str">
        <f>IF(B15&lt;&gt;"",MAX(C$2:C14)+1,"")</f>
        <v/>
      </c>
      <c r="D15" s="5" t="str">
        <f>D14</f>
        <v/>
      </c>
      <c r="E15" s="5" t="str">
        <f>IF(①事業者情報!P20="","",①事業者情報!P20)</f>
        <v/>
      </c>
      <c r="F15" s="5" t="s">
        <v>112</v>
      </c>
      <c r="G15" s="8" t="str">
        <f>IF(①事業者情報!Q20="","",①事業者情報!Q20)</f>
        <v/>
      </c>
      <c r="I15" s="5">
        <v>14</v>
      </c>
      <c r="J15" s="5" t="str">
        <f t="shared" si="0"/>
        <v/>
      </c>
      <c r="K15" s="5" t="str">
        <f t="shared" si="1"/>
        <v/>
      </c>
      <c r="L15" s="5" t="str">
        <f t="shared" si="3"/>
        <v/>
      </c>
      <c r="M15" s="8" t="str">
        <f t="shared" si="2"/>
        <v/>
      </c>
    </row>
    <row r="16" spans="1:13">
      <c r="A16" s="5">
        <f>IF(①事業者情報!A21="","",①事業者情報!A21)</f>
        <v>7</v>
      </c>
      <c r="B16" s="9" t="str">
        <f t="shared" si="4"/>
        <v/>
      </c>
      <c r="C16" s="9" t="str">
        <f>IF(B16&lt;&gt;"",MAX(C$2:C15)+1,"")</f>
        <v/>
      </c>
      <c r="D16" s="5" t="str">
        <f>IF(①事業者情報!B21="","",①事業者情報!B21)</f>
        <v/>
      </c>
      <c r="E16" s="5" t="str">
        <f>IF(①事業者情報!M21="","",①事業者情報!M21)</f>
        <v/>
      </c>
      <c r="F16" s="5" t="str">
        <f>IF(①事業者情報!N21="","",①事業者情報!N21)</f>
        <v/>
      </c>
      <c r="G16" s="8" t="str">
        <f>IF(①事業者情報!O21="","",①事業者情報!O21)</f>
        <v/>
      </c>
      <c r="I16" s="5">
        <v>15</v>
      </c>
      <c r="J16" s="5" t="str">
        <f t="shared" si="0"/>
        <v/>
      </c>
      <c r="K16" s="5" t="str">
        <f t="shared" si="1"/>
        <v/>
      </c>
      <c r="L16" s="5" t="str">
        <f t="shared" si="3"/>
        <v/>
      </c>
      <c r="M16" s="8" t="str">
        <f t="shared" si="2"/>
        <v/>
      </c>
    </row>
    <row r="17" spans="1:13">
      <c r="A17" s="5"/>
      <c r="B17" s="9" t="str">
        <f t="shared" si="4"/>
        <v/>
      </c>
      <c r="C17" s="9" t="str">
        <f>IF(B17&lt;&gt;"",MAX(C$2:C16)+1,"")</f>
        <v/>
      </c>
      <c r="D17" s="5" t="str">
        <f>D16</f>
        <v/>
      </c>
      <c r="E17" s="5" t="str">
        <f>IF(①事業者情報!P21="","",①事業者情報!P21)</f>
        <v/>
      </c>
      <c r="F17" s="5" t="s">
        <v>112</v>
      </c>
      <c r="G17" s="8" t="str">
        <f>IF(①事業者情報!Q21="","",①事業者情報!Q21)</f>
        <v/>
      </c>
      <c r="I17" s="5">
        <v>16</v>
      </c>
      <c r="J17" s="5" t="str">
        <f t="shared" si="0"/>
        <v/>
      </c>
      <c r="K17" s="5" t="str">
        <f t="shared" si="1"/>
        <v/>
      </c>
      <c r="L17" s="5" t="str">
        <f t="shared" si="3"/>
        <v/>
      </c>
      <c r="M17" s="8" t="str">
        <f t="shared" si="2"/>
        <v/>
      </c>
    </row>
    <row r="18" spans="1:13">
      <c r="A18" s="5">
        <f>IF(①事業者情報!A22="","",①事業者情報!A22)</f>
        <v>8</v>
      </c>
      <c r="B18" s="9" t="str">
        <f t="shared" si="4"/>
        <v/>
      </c>
      <c r="C18" s="9" t="str">
        <f>IF(B18&lt;&gt;"",MAX(C$2:C17)+1,"")</f>
        <v/>
      </c>
      <c r="D18" s="5" t="str">
        <f>IF(①事業者情報!B22="","",①事業者情報!B22)</f>
        <v/>
      </c>
      <c r="E18" s="5" t="str">
        <f>IF(①事業者情報!M22="","",①事業者情報!M22)</f>
        <v/>
      </c>
      <c r="F18" s="5" t="str">
        <f>IF(①事業者情報!N22="","",①事業者情報!N22)</f>
        <v/>
      </c>
      <c r="G18" s="8" t="str">
        <f>IF(①事業者情報!O22="","",①事業者情報!O22)</f>
        <v/>
      </c>
      <c r="I18" s="5">
        <v>17</v>
      </c>
      <c r="J18" s="5" t="str">
        <f t="shared" si="0"/>
        <v/>
      </c>
      <c r="K18" s="5" t="str">
        <f t="shared" si="1"/>
        <v/>
      </c>
      <c r="L18" s="5" t="str">
        <f t="shared" si="3"/>
        <v/>
      </c>
      <c r="M18" s="8" t="str">
        <f t="shared" si="2"/>
        <v/>
      </c>
    </row>
    <row r="19" spans="1:13">
      <c r="A19" s="5"/>
      <c r="B19" s="9" t="str">
        <f t="shared" si="4"/>
        <v/>
      </c>
      <c r="C19" s="9" t="str">
        <f>IF(B19&lt;&gt;"",MAX(C$2:C18)+1,"")</f>
        <v/>
      </c>
      <c r="D19" s="5" t="str">
        <f>D18</f>
        <v/>
      </c>
      <c r="E19" s="5" t="str">
        <f>IF(①事業者情報!P22="","",①事業者情報!P22)</f>
        <v/>
      </c>
      <c r="F19" s="5" t="s">
        <v>112</v>
      </c>
      <c r="G19" s="8" t="str">
        <f>IF(①事業者情報!Q22="","",①事業者情報!Q22)</f>
        <v/>
      </c>
      <c r="I19" s="5">
        <v>18</v>
      </c>
      <c r="J19" s="5" t="str">
        <f t="shared" si="0"/>
        <v/>
      </c>
      <c r="K19" s="5" t="str">
        <f t="shared" si="1"/>
        <v/>
      </c>
      <c r="L19" s="5" t="str">
        <f t="shared" si="3"/>
        <v/>
      </c>
      <c r="M19" s="8" t="str">
        <f t="shared" si="2"/>
        <v/>
      </c>
    </row>
    <row r="20" spans="1:13">
      <c r="A20" s="5">
        <f>IF(①事業者情報!A23="","",①事業者情報!A23)</f>
        <v>9</v>
      </c>
      <c r="B20" s="9" t="str">
        <f t="shared" si="4"/>
        <v/>
      </c>
      <c r="C20" s="9" t="str">
        <f>IF(B20&lt;&gt;"",MAX(C$2:C19)+1,"")</f>
        <v/>
      </c>
      <c r="D20" s="5" t="str">
        <f>IF(①事業者情報!B23="","",①事業者情報!B23)</f>
        <v/>
      </c>
      <c r="E20" s="5" t="str">
        <f>IF(①事業者情報!M23="","",①事業者情報!M23)</f>
        <v/>
      </c>
      <c r="F20" s="5" t="str">
        <f>IF(①事業者情報!N23="","",①事業者情報!N23)</f>
        <v/>
      </c>
      <c r="G20" s="8" t="str">
        <f>IF(①事業者情報!O23="","",①事業者情報!O23)</f>
        <v/>
      </c>
      <c r="I20" s="5">
        <v>19</v>
      </c>
      <c r="J20" s="5" t="str">
        <f t="shared" si="0"/>
        <v/>
      </c>
      <c r="K20" s="5" t="str">
        <f t="shared" si="1"/>
        <v/>
      </c>
      <c r="L20" s="5" t="str">
        <f t="shared" si="3"/>
        <v/>
      </c>
      <c r="M20" s="8" t="str">
        <f t="shared" si="2"/>
        <v/>
      </c>
    </row>
    <row r="21" spans="1:13">
      <c r="A21" s="5"/>
      <c r="B21" s="9" t="str">
        <f t="shared" si="4"/>
        <v/>
      </c>
      <c r="C21" s="9" t="str">
        <f>IF(B21&lt;&gt;"",MAX(C$2:C20)+1,"")</f>
        <v/>
      </c>
      <c r="D21" s="5" t="str">
        <f>D20</f>
        <v/>
      </c>
      <c r="E21" s="5" t="str">
        <f>IF(①事業者情報!P23="","",①事業者情報!P23)</f>
        <v/>
      </c>
      <c r="F21" s="5" t="s">
        <v>112</v>
      </c>
      <c r="G21" s="8" t="str">
        <f>IF(①事業者情報!Q23="","",①事業者情報!Q23)</f>
        <v/>
      </c>
      <c r="I21" s="5">
        <v>20</v>
      </c>
      <c r="J21" s="5" t="str">
        <f t="shared" si="0"/>
        <v/>
      </c>
      <c r="K21" s="5" t="str">
        <f t="shared" si="1"/>
        <v/>
      </c>
      <c r="L21" s="5" t="str">
        <f t="shared" si="3"/>
        <v/>
      </c>
      <c r="M21" s="8" t="str">
        <f t="shared" si="2"/>
        <v/>
      </c>
    </row>
    <row r="22" spans="1:13">
      <c r="A22" s="5">
        <f>IF(①事業者情報!A24="","",①事業者情報!A24)</f>
        <v>10</v>
      </c>
      <c r="B22" s="9" t="str">
        <f t="shared" si="4"/>
        <v/>
      </c>
      <c r="C22" s="9" t="str">
        <f>IF(B22&lt;&gt;"",MAX(C$2:C21)+1,"")</f>
        <v/>
      </c>
      <c r="D22" s="5" t="str">
        <f>IF(①事業者情報!B24="","",①事業者情報!B24)</f>
        <v/>
      </c>
      <c r="E22" s="5" t="str">
        <f>IF(①事業者情報!M24="","",①事業者情報!M24)</f>
        <v/>
      </c>
      <c r="F22" s="5" t="str">
        <f>IF(①事業者情報!N24="","",①事業者情報!N24)</f>
        <v/>
      </c>
      <c r="G22" s="8" t="str">
        <f>IF(①事業者情報!O24="","",①事業者情報!O24)</f>
        <v/>
      </c>
      <c r="I22" s="5">
        <v>21</v>
      </c>
      <c r="J22" s="5" t="str">
        <f t="shared" si="0"/>
        <v/>
      </c>
      <c r="K22" s="5" t="str">
        <f t="shared" si="1"/>
        <v/>
      </c>
      <c r="L22" s="5" t="str">
        <f t="shared" si="3"/>
        <v/>
      </c>
      <c r="M22" s="8" t="str">
        <f t="shared" si="2"/>
        <v/>
      </c>
    </row>
    <row r="23" spans="1:13">
      <c r="A23" s="5"/>
      <c r="B23" s="9" t="str">
        <f t="shared" si="4"/>
        <v/>
      </c>
      <c r="C23" s="9" t="str">
        <f>IF(B23&lt;&gt;"",MAX(C$2:C22)+1,"")</f>
        <v/>
      </c>
      <c r="D23" s="5" t="str">
        <f>D22</f>
        <v/>
      </c>
      <c r="E23" s="5" t="str">
        <f>IF(①事業者情報!P24="","",①事業者情報!P24)</f>
        <v/>
      </c>
      <c r="F23" s="5" t="s">
        <v>112</v>
      </c>
      <c r="G23" s="8" t="str">
        <f>IF(①事業者情報!Q24="","",①事業者情報!Q24)</f>
        <v/>
      </c>
      <c r="I23" s="5">
        <v>22</v>
      </c>
      <c r="J23" s="5" t="str">
        <f t="shared" si="0"/>
        <v/>
      </c>
      <c r="K23" s="5" t="str">
        <f t="shared" si="1"/>
        <v/>
      </c>
      <c r="L23" s="5" t="str">
        <f t="shared" si="3"/>
        <v/>
      </c>
      <c r="M23" s="8" t="str">
        <f t="shared" si="2"/>
        <v/>
      </c>
    </row>
    <row r="24" spans="1:13">
      <c r="A24" s="5">
        <f>IF(①事業者情報!A25="","",①事業者情報!A25)</f>
        <v>11</v>
      </c>
      <c r="B24" s="9" t="str">
        <f t="shared" si="4"/>
        <v/>
      </c>
      <c r="C24" s="9" t="str">
        <f>IF(B24&lt;&gt;"",MAX(C$2:C23)+1,"")</f>
        <v/>
      </c>
      <c r="D24" s="5" t="str">
        <f>IF(①事業者情報!B25="","",①事業者情報!B25)</f>
        <v/>
      </c>
      <c r="E24" s="5" t="str">
        <f>IF(①事業者情報!M25="","",①事業者情報!M25)</f>
        <v/>
      </c>
      <c r="F24" s="5" t="str">
        <f>IF(①事業者情報!N25="","",①事業者情報!N25)</f>
        <v/>
      </c>
      <c r="G24" s="8" t="str">
        <f>IF(①事業者情報!O25="","",①事業者情報!O25)</f>
        <v/>
      </c>
      <c r="I24" s="5">
        <v>23</v>
      </c>
      <c r="J24" s="5" t="str">
        <f t="shared" si="0"/>
        <v/>
      </c>
      <c r="K24" s="5" t="str">
        <f t="shared" si="1"/>
        <v/>
      </c>
      <c r="L24" s="5" t="str">
        <f t="shared" si="3"/>
        <v/>
      </c>
      <c r="M24" s="8" t="str">
        <f t="shared" si="2"/>
        <v/>
      </c>
    </row>
    <row r="25" spans="1:13">
      <c r="A25" s="5"/>
      <c r="B25" s="9" t="str">
        <f t="shared" si="4"/>
        <v/>
      </c>
      <c r="C25" s="9" t="str">
        <f>IF(B25&lt;&gt;"",MAX(C$2:C24)+1,"")</f>
        <v/>
      </c>
      <c r="D25" s="5" t="str">
        <f>D24</f>
        <v/>
      </c>
      <c r="E25" s="5" t="str">
        <f>IF(①事業者情報!P25="","",①事業者情報!P25)</f>
        <v/>
      </c>
      <c r="F25" s="5" t="s">
        <v>112</v>
      </c>
      <c r="G25" s="8" t="str">
        <f>IF(①事業者情報!Q25="","",①事業者情報!Q25)</f>
        <v/>
      </c>
      <c r="I25" s="5">
        <v>24</v>
      </c>
      <c r="J25" s="5" t="str">
        <f t="shared" si="0"/>
        <v/>
      </c>
      <c r="K25" s="5" t="str">
        <f t="shared" si="1"/>
        <v/>
      </c>
      <c r="L25" s="5" t="str">
        <f t="shared" si="3"/>
        <v/>
      </c>
      <c r="M25" s="8" t="str">
        <f t="shared" si="2"/>
        <v/>
      </c>
    </row>
    <row r="26" spans="1:13">
      <c r="A26" s="5">
        <f>IF(①事業者情報!A26="","",①事業者情報!A26)</f>
        <v>12</v>
      </c>
      <c r="B26" s="9" t="str">
        <f t="shared" si="4"/>
        <v/>
      </c>
      <c r="C26" s="9" t="str">
        <f>IF(B26&lt;&gt;"",MAX(C$2:C25)+1,"")</f>
        <v/>
      </c>
      <c r="D26" s="5" t="str">
        <f>IF(①事業者情報!B26="","",①事業者情報!B26)</f>
        <v/>
      </c>
      <c r="E26" s="5" t="str">
        <f>IF(①事業者情報!M26="","",①事業者情報!M26)</f>
        <v/>
      </c>
      <c r="F26" s="5" t="str">
        <f>IF(①事業者情報!N26="","",①事業者情報!N26)</f>
        <v/>
      </c>
      <c r="G26" s="8" t="str">
        <f>IF(①事業者情報!O26="","",①事業者情報!O26)</f>
        <v/>
      </c>
      <c r="I26" s="5">
        <v>25</v>
      </c>
      <c r="J26" s="5" t="str">
        <f t="shared" si="0"/>
        <v/>
      </c>
      <c r="K26" s="5" t="str">
        <f t="shared" si="1"/>
        <v/>
      </c>
      <c r="L26" s="5" t="str">
        <f t="shared" si="3"/>
        <v/>
      </c>
      <c r="M26" s="8" t="str">
        <f t="shared" si="2"/>
        <v/>
      </c>
    </row>
    <row r="27" spans="1:13">
      <c r="A27" s="5"/>
      <c r="B27" s="9" t="str">
        <f t="shared" si="4"/>
        <v/>
      </c>
      <c r="C27" s="9" t="str">
        <f>IF(B27&lt;&gt;"",MAX(C$2:C26)+1,"")</f>
        <v/>
      </c>
      <c r="D27" s="5" t="str">
        <f>D26</f>
        <v/>
      </c>
      <c r="E27" s="5" t="str">
        <f>IF(①事業者情報!P26="","",①事業者情報!P26)</f>
        <v/>
      </c>
      <c r="F27" s="5" t="s">
        <v>112</v>
      </c>
      <c r="G27" s="8" t="str">
        <f>IF(①事業者情報!Q26="","",①事業者情報!Q26)</f>
        <v/>
      </c>
      <c r="I27" s="5">
        <v>26</v>
      </c>
      <c r="J27" s="5" t="str">
        <f t="shared" si="0"/>
        <v/>
      </c>
      <c r="K27" s="5" t="str">
        <f t="shared" si="1"/>
        <v/>
      </c>
      <c r="L27" s="5" t="str">
        <f t="shared" si="3"/>
        <v/>
      </c>
      <c r="M27" s="8" t="str">
        <f t="shared" si="2"/>
        <v/>
      </c>
    </row>
    <row r="28" spans="1:13">
      <c r="A28" s="5">
        <f>IF(①事業者情報!A27="","",①事業者情報!A27)</f>
        <v>13</v>
      </c>
      <c r="B28" s="9" t="str">
        <f t="shared" si="4"/>
        <v/>
      </c>
      <c r="C28" s="9" t="str">
        <f>IF(B28&lt;&gt;"",MAX(C$2:C27)+1,"")</f>
        <v/>
      </c>
      <c r="D28" s="5" t="str">
        <f>IF(①事業者情報!B27="","",①事業者情報!B27)</f>
        <v/>
      </c>
      <c r="E28" s="5" t="str">
        <f>IF(①事業者情報!M27="","",①事業者情報!M27)</f>
        <v/>
      </c>
      <c r="F28" s="5" t="str">
        <f>IF(①事業者情報!N27="","",①事業者情報!N27)</f>
        <v/>
      </c>
      <c r="G28" s="8" t="str">
        <f>IF(①事業者情報!O27="","",①事業者情報!O27)</f>
        <v/>
      </c>
      <c r="I28" s="5">
        <v>27</v>
      </c>
      <c r="J28" s="5" t="str">
        <f t="shared" si="0"/>
        <v/>
      </c>
      <c r="K28" s="5" t="str">
        <f t="shared" si="1"/>
        <v/>
      </c>
      <c r="L28" s="5" t="str">
        <f t="shared" si="3"/>
        <v/>
      </c>
      <c r="M28" s="8" t="str">
        <f t="shared" si="2"/>
        <v/>
      </c>
    </row>
    <row r="29" spans="1:13">
      <c r="A29" s="5"/>
      <c r="B29" s="9" t="str">
        <f t="shared" si="4"/>
        <v/>
      </c>
      <c r="C29" s="9" t="str">
        <f>IF(B29&lt;&gt;"",MAX(C$2:C28)+1,"")</f>
        <v/>
      </c>
      <c r="D29" s="5" t="str">
        <f>D28</f>
        <v/>
      </c>
      <c r="E29" s="5" t="str">
        <f>IF(①事業者情報!P27="","",①事業者情報!P27)</f>
        <v/>
      </c>
      <c r="F29" s="5" t="s">
        <v>112</v>
      </c>
      <c r="G29" s="8" t="str">
        <f>IF(①事業者情報!Q27="","",①事業者情報!Q27)</f>
        <v/>
      </c>
      <c r="I29" s="5">
        <v>28</v>
      </c>
      <c r="J29" s="5" t="str">
        <f t="shared" si="0"/>
        <v/>
      </c>
      <c r="K29" s="5" t="str">
        <f t="shared" si="1"/>
        <v/>
      </c>
      <c r="L29" s="5" t="str">
        <f t="shared" si="3"/>
        <v/>
      </c>
      <c r="M29" s="8" t="str">
        <f t="shared" si="2"/>
        <v/>
      </c>
    </row>
    <row r="30" spans="1:13">
      <c r="A30" s="5">
        <f>IF(①事業者情報!A28="","",①事業者情報!A28)</f>
        <v>14</v>
      </c>
      <c r="B30" s="9" t="str">
        <f t="shared" si="4"/>
        <v/>
      </c>
      <c r="C30" s="9" t="str">
        <f>IF(B30&lt;&gt;"",MAX(C$2:C29)+1,"")</f>
        <v/>
      </c>
      <c r="D30" s="5" t="str">
        <f>IF(①事業者情報!B28="","",①事業者情報!B28)</f>
        <v/>
      </c>
      <c r="E30" s="5" t="str">
        <f>IF(①事業者情報!M28="","",①事業者情報!M28)</f>
        <v/>
      </c>
      <c r="F30" s="5" t="str">
        <f>IF(①事業者情報!N28="","",①事業者情報!N28)</f>
        <v/>
      </c>
      <c r="G30" s="8" t="str">
        <f>IF(①事業者情報!O28="","",①事業者情報!O28)</f>
        <v/>
      </c>
      <c r="I30" s="5">
        <v>29</v>
      </c>
      <c r="J30" s="5" t="str">
        <f t="shared" si="0"/>
        <v/>
      </c>
      <c r="K30" s="5" t="str">
        <f t="shared" si="1"/>
        <v/>
      </c>
      <c r="L30" s="5" t="str">
        <f t="shared" si="3"/>
        <v/>
      </c>
      <c r="M30" s="8" t="str">
        <f t="shared" si="2"/>
        <v/>
      </c>
    </row>
    <row r="31" spans="1:13">
      <c r="A31" s="5"/>
      <c r="B31" s="9" t="str">
        <f t="shared" si="4"/>
        <v/>
      </c>
      <c r="C31" s="9" t="str">
        <f>IF(B31&lt;&gt;"",MAX(C$2:C30)+1,"")</f>
        <v/>
      </c>
      <c r="D31" s="5" t="str">
        <f>D30</f>
        <v/>
      </c>
      <c r="E31" s="5" t="str">
        <f>IF(①事業者情報!P28="","",①事業者情報!P28)</f>
        <v/>
      </c>
      <c r="F31" s="5" t="s">
        <v>112</v>
      </c>
      <c r="G31" s="8" t="str">
        <f>IF(①事業者情報!Q28="","",①事業者情報!Q28)</f>
        <v/>
      </c>
      <c r="I31" s="5">
        <v>30</v>
      </c>
      <c r="J31" s="5" t="str">
        <f t="shared" si="0"/>
        <v/>
      </c>
      <c r="K31" s="5" t="str">
        <f t="shared" si="1"/>
        <v/>
      </c>
      <c r="L31" s="5" t="str">
        <f t="shared" si="3"/>
        <v/>
      </c>
      <c r="M31" s="8" t="str">
        <f t="shared" si="2"/>
        <v/>
      </c>
    </row>
    <row r="32" spans="1:13">
      <c r="A32" s="5">
        <f>IF(①事業者情報!A29="","",①事業者情報!A29)</f>
        <v>15</v>
      </c>
      <c r="B32" s="9" t="str">
        <f t="shared" si="4"/>
        <v/>
      </c>
      <c r="C32" s="9" t="str">
        <f>IF(B32&lt;&gt;"",MAX(C$2:C31)+1,"")</f>
        <v/>
      </c>
      <c r="D32" s="5" t="str">
        <f>IF(①事業者情報!B29="","",①事業者情報!B29)</f>
        <v/>
      </c>
      <c r="E32" s="5" t="str">
        <f>IF(①事業者情報!M29="","",①事業者情報!M29)</f>
        <v/>
      </c>
      <c r="F32" s="5" t="str">
        <f>IF(①事業者情報!N29="","",①事業者情報!N29)</f>
        <v/>
      </c>
      <c r="G32" s="8" t="str">
        <f>IF(①事業者情報!O29="","",①事業者情報!O29)</f>
        <v/>
      </c>
      <c r="I32" s="5">
        <v>31</v>
      </c>
      <c r="J32" s="5" t="str">
        <f t="shared" si="0"/>
        <v/>
      </c>
      <c r="K32" s="5" t="str">
        <f t="shared" si="1"/>
        <v/>
      </c>
      <c r="L32" s="5" t="str">
        <f t="shared" si="3"/>
        <v/>
      </c>
      <c r="M32" s="8" t="str">
        <f t="shared" si="2"/>
        <v/>
      </c>
    </row>
    <row r="33" spans="1:13">
      <c r="A33" s="5"/>
      <c r="B33" s="9" t="str">
        <f t="shared" si="4"/>
        <v/>
      </c>
      <c r="C33" s="9" t="str">
        <f>IF(B33&lt;&gt;"",MAX(C$2:C32)+1,"")</f>
        <v/>
      </c>
      <c r="D33" s="5" t="str">
        <f>D32</f>
        <v/>
      </c>
      <c r="E33" s="5" t="str">
        <f>IF(①事業者情報!P29="","",①事業者情報!P29)</f>
        <v/>
      </c>
      <c r="F33" s="5" t="s">
        <v>112</v>
      </c>
      <c r="G33" s="8" t="str">
        <f>IF(①事業者情報!Q29="","",①事業者情報!Q29)</f>
        <v/>
      </c>
      <c r="I33" s="5">
        <v>32</v>
      </c>
      <c r="J33" s="5" t="str">
        <f t="shared" si="0"/>
        <v/>
      </c>
      <c r="K33" s="5" t="str">
        <f t="shared" si="1"/>
        <v/>
      </c>
      <c r="L33" s="5" t="str">
        <f t="shared" si="3"/>
        <v/>
      </c>
      <c r="M33" s="8" t="str">
        <f t="shared" si="2"/>
        <v/>
      </c>
    </row>
    <row r="34" spans="1:13">
      <c r="A34" s="5">
        <f>IF(①事業者情報!A30="","",①事業者情報!A30)</f>
        <v>16</v>
      </c>
      <c r="B34" s="9" t="str">
        <f t="shared" si="4"/>
        <v/>
      </c>
      <c r="C34" s="9" t="str">
        <f>IF(B34&lt;&gt;"",MAX(C$2:C33)+1,"")</f>
        <v/>
      </c>
      <c r="D34" s="5" t="str">
        <f>IF(①事業者情報!B30="","",①事業者情報!B30)</f>
        <v/>
      </c>
      <c r="E34" s="5" t="str">
        <f>IF(①事業者情報!M30="","",①事業者情報!M30)</f>
        <v/>
      </c>
      <c r="F34" s="5" t="str">
        <f>IF(①事業者情報!N30="","",①事業者情報!N30)</f>
        <v/>
      </c>
      <c r="G34" s="8" t="str">
        <f>IF(①事業者情報!O30="","",①事業者情報!O30)</f>
        <v/>
      </c>
      <c r="I34" s="5">
        <v>33</v>
      </c>
      <c r="J34" s="5" t="str">
        <f t="shared" si="0"/>
        <v/>
      </c>
      <c r="K34" s="5" t="str">
        <f t="shared" si="1"/>
        <v/>
      </c>
      <c r="L34" s="5" t="str">
        <f t="shared" si="3"/>
        <v/>
      </c>
      <c r="M34" s="8" t="str">
        <f t="shared" si="2"/>
        <v/>
      </c>
    </row>
    <row r="35" spans="1:13">
      <c r="A35" s="5"/>
      <c r="B35" s="9" t="str">
        <f t="shared" si="4"/>
        <v/>
      </c>
      <c r="C35" s="9" t="str">
        <f>IF(B35&lt;&gt;"",MAX(C$2:C34)+1,"")</f>
        <v/>
      </c>
      <c r="D35" s="5" t="str">
        <f>D34</f>
        <v/>
      </c>
      <c r="E35" s="5" t="str">
        <f>IF(①事業者情報!P30="","",①事業者情報!P30)</f>
        <v/>
      </c>
      <c r="F35" s="5" t="s">
        <v>112</v>
      </c>
      <c r="G35" s="8" t="str">
        <f>IF(①事業者情報!Q30="","",①事業者情報!Q30)</f>
        <v/>
      </c>
      <c r="I35" s="5">
        <v>34</v>
      </c>
      <c r="J35" s="5" t="str">
        <f t="shared" si="0"/>
        <v/>
      </c>
      <c r="K35" s="5" t="str">
        <f t="shared" si="1"/>
        <v/>
      </c>
      <c r="L35" s="5" t="str">
        <f t="shared" si="3"/>
        <v/>
      </c>
      <c r="M35" s="8" t="str">
        <f t="shared" si="2"/>
        <v/>
      </c>
    </row>
    <row r="36" spans="1:13">
      <c r="A36" s="5">
        <f>IF(①事業者情報!A31="","",①事業者情報!A31)</f>
        <v>17</v>
      </c>
      <c r="B36" s="9" t="str">
        <f t="shared" si="4"/>
        <v/>
      </c>
      <c r="C36" s="9" t="str">
        <f>IF(B36&lt;&gt;"",MAX(C$2:C35)+1,"")</f>
        <v/>
      </c>
      <c r="D36" s="5" t="str">
        <f>IF(①事業者情報!B31="","",①事業者情報!B31)</f>
        <v/>
      </c>
      <c r="E36" s="5" t="str">
        <f>IF(①事業者情報!M31="","",①事業者情報!M31)</f>
        <v/>
      </c>
      <c r="F36" s="5" t="str">
        <f>IF(①事業者情報!N31="","",①事業者情報!N31)</f>
        <v/>
      </c>
      <c r="G36" s="8" t="str">
        <f>IF(①事業者情報!O31="","",①事業者情報!O31)</f>
        <v/>
      </c>
      <c r="I36" s="5">
        <v>35</v>
      </c>
      <c r="J36" s="5" t="str">
        <f t="shared" si="0"/>
        <v/>
      </c>
      <c r="K36" s="5"/>
      <c r="L36" s="5" t="str">
        <f t="shared" si="3"/>
        <v/>
      </c>
      <c r="M36" s="8" t="str">
        <f t="shared" si="2"/>
        <v/>
      </c>
    </row>
    <row r="37" spans="1:13">
      <c r="A37" s="5"/>
      <c r="B37" s="9" t="str">
        <f t="shared" si="4"/>
        <v/>
      </c>
      <c r="C37" s="9" t="str">
        <f>IF(B37&lt;&gt;"",MAX(C$2:C36)+1,"")</f>
        <v/>
      </c>
      <c r="D37" s="5" t="str">
        <f>D36</f>
        <v/>
      </c>
      <c r="E37" s="5" t="str">
        <f>IF(①事業者情報!P31="","",①事業者情報!P31)</f>
        <v/>
      </c>
      <c r="F37" s="5" t="s">
        <v>112</v>
      </c>
      <c r="G37" s="8" t="str">
        <f>IF(①事業者情報!Q31="","",①事業者情報!Q31)</f>
        <v/>
      </c>
      <c r="I37" s="5">
        <v>36</v>
      </c>
      <c r="J37" s="5" t="str">
        <f t="shared" si="0"/>
        <v/>
      </c>
      <c r="K37" s="5" t="str">
        <f t="shared" si="1"/>
        <v/>
      </c>
      <c r="L37" s="5" t="str">
        <f t="shared" si="3"/>
        <v/>
      </c>
      <c r="M37" s="8" t="str">
        <f t="shared" si="2"/>
        <v/>
      </c>
    </row>
    <row r="38" spans="1:13">
      <c r="A38" s="5">
        <f>IF(①事業者情報!A32="","",①事業者情報!A32)</f>
        <v>18</v>
      </c>
      <c r="B38" s="9" t="str">
        <f t="shared" si="4"/>
        <v/>
      </c>
      <c r="C38" s="9" t="str">
        <f>IF(B38&lt;&gt;"",MAX(C$2:C37)+1,"")</f>
        <v/>
      </c>
      <c r="D38" s="5" t="str">
        <f>IF(①事業者情報!B32="","",①事業者情報!B32)</f>
        <v/>
      </c>
      <c r="E38" s="5" t="str">
        <f>IF(①事業者情報!M32="","",①事業者情報!M32)</f>
        <v/>
      </c>
      <c r="F38" s="5" t="str">
        <f>IF(①事業者情報!N32="","",①事業者情報!N32)</f>
        <v/>
      </c>
      <c r="G38" s="8" t="str">
        <f>IF(①事業者情報!O32="","",①事業者情報!O32)</f>
        <v/>
      </c>
      <c r="I38" s="5">
        <v>37</v>
      </c>
      <c r="J38" s="5" t="str">
        <f t="shared" si="0"/>
        <v/>
      </c>
      <c r="K38" s="5" t="str">
        <f t="shared" si="1"/>
        <v/>
      </c>
      <c r="L38" s="5" t="str">
        <f t="shared" si="3"/>
        <v/>
      </c>
      <c r="M38" s="8" t="str">
        <f t="shared" si="2"/>
        <v/>
      </c>
    </row>
    <row r="39" spans="1:13">
      <c r="A39" s="5"/>
      <c r="B39" s="9" t="str">
        <f t="shared" si="4"/>
        <v/>
      </c>
      <c r="C39" s="9" t="str">
        <f>IF(B39&lt;&gt;"",MAX(C$2:C38)+1,"")</f>
        <v/>
      </c>
      <c r="D39" s="5" t="str">
        <f>D38</f>
        <v/>
      </c>
      <c r="E39" s="5" t="str">
        <f>IF(①事業者情報!P32="","",①事業者情報!P32)</f>
        <v/>
      </c>
      <c r="F39" s="5" t="s">
        <v>112</v>
      </c>
      <c r="G39" s="8" t="str">
        <f>IF(①事業者情報!Q32="","",①事業者情報!Q32)</f>
        <v/>
      </c>
      <c r="I39" s="5">
        <v>38</v>
      </c>
      <c r="J39" s="5" t="str">
        <f t="shared" si="0"/>
        <v/>
      </c>
      <c r="K39" s="5" t="str">
        <f t="shared" si="1"/>
        <v/>
      </c>
      <c r="L39" s="5" t="str">
        <f t="shared" si="3"/>
        <v/>
      </c>
      <c r="M39" s="8" t="str">
        <f t="shared" si="2"/>
        <v/>
      </c>
    </row>
    <row r="40" spans="1:13">
      <c r="A40" s="5">
        <f>IF(①事業者情報!A33="","",①事業者情報!A33)</f>
        <v>19</v>
      </c>
      <c r="B40" s="9" t="str">
        <f t="shared" si="4"/>
        <v/>
      </c>
      <c r="C40" s="9" t="str">
        <f>IF(B40&lt;&gt;"",MAX(C$2:C39)+1,"")</f>
        <v/>
      </c>
      <c r="D40" s="5" t="str">
        <f>IF(①事業者情報!B33="","",①事業者情報!B33)</f>
        <v/>
      </c>
      <c r="E40" s="5" t="str">
        <f>IF(①事業者情報!M33="","",①事業者情報!M33)</f>
        <v/>
      </c>
      <c r="F40" s="5" t="str">
        <f>IF(①事業者情報!N33="","",①事業者情報!N33)</f>
        <v/>
      </c>
      <c r="G40" s="8" t="str">
        <f>IF(①事業者情報!O33="","",①事業者情報!O33)</f>
        <v/>
      </c>
      <c r="I40" s="5">
        <v>39</v>
      </c>
      <c r="J40" s="5" t="str">
        <f t="shared" si="0"/>
        <v/>
      </c>
      <c r="K40" s="5" t="str">
        <f t="shared" si="1"/>
        <v/>
      </c>
      <c r="L40" s="5" t="str">
        <f t="shared" si="3"/>
        <v/>
      </c>
      <c r="M40" s="8" t="str">
        <f t="shared" si="2"/>
        <v/>
      </c>
    </row>
    <row r="41" spans="1:13">
      <c r="A41" s="5"/>
      <c r="B41" s="9" t="str">
        <f t="shared" si="4"/>
        <v/>
      </c>
      <c r="C41" s="9" t="str">
        <f>IF(B41&lt;&gt;"",MAX(C$2:C40)+1,"")</f>
        <v/>
      </c>
      <c r="D41" s="5" t="str">
        <f>D40</f>
        <v/>
      </c>
      <c r="E41" s="5" t="str">
        <f>IF(①事業者情報!P33="","",①事業者情報!P33)</f>
        <v/>
      </c>
      <c r="F41" s="5" t="s">
        <v>112</v>
      </c>
      <c r="G41" s="8" t="str">
        <f>IF(①事業者情報!Q33="","",①事業者情報!Q33)</f>
        <v/>
      </c>
      <c r="I41" s="5">
        <v>40</v>
      </c>
      <c r="J41" s="5" t="str">
        <f t="shared" si="0"/>
        <v/>
      </c>
      <c r="K41" s="5" t="str">
        <f t="shared" si="1"/>
        <v/>
      </c>
      <c r="L41" s="5" t="str">
        <f t="shared" si="3"/>
        <v/>
      </c>
      <c r="M41" s="8" t="str">
        <f t="shared" si="2"/>
        <v/>
      </c>
    </row>
    <row r="42" spans="1:13">
      <c r="A42" s="5">
        <f>IF(①事業者情報!A34="","",①事業者情報!A34)</f>
        <v>20</v>
      </c>
      <c r="B42" s="9" t="str">
        <f t="shared" si="4"/>
        <v/>
      </c>
      <c r="C42" s="9" t="str">
        <f>IF(B42&lt;&gt;"",MAX(C$2:C41)+1,"")</f>
        <v/>
      </c>
      <c r="D42" s="5" t="str">
        <f>IF(①事業者情報!B34="","",①事業者情報!B34)</f>
        <v/>
      </c>
      <c r="E42" s="5" t="str">
        <f>IF(①事業者情報!M34="","",①事業者情報!M34)</f>
        <v/>
      </c>
      <c r="F42" s="5" t="str">
        <f>IF(①事業者情報!N34="","",①事業者情報!N34)</f>
        <v/>
      </c>
      <c r="G42" s="8" t="str">
        <f>IF(①事業者情報!O34="","",①事業者情報!O34)</f>
        <v/>
      </c>
      <c r="I42" s="5">
        <v>41</v>
      </c>
      <c r="J42" s="5" t="str">
        <f t="shared" si="0"/>
        <v/>
      </c>
      <c r="K42" s="5" t="str">
        <f t="shared" si="1"/>
        <v/>
      </c>
      <c r="L42" s="5" t="str">
        <f t="shared" si="3"/>
        <v/>
      </c>
      <c r="M42" s="8" t="str">
        <f t="shared" si="2"/>
        <v/>
      </c>
    </row>
    <row r="43" spans="1:13">
      <c r="A43" s="5"/>
      <c r="B43" s="9" t="str">
        <f t="shared" si="4"/>
        <v/>
      </c>
      <c r="C43" s="9" t="str">
        <f>IF(B43&lt;&gt;"",MAX(C$2:C42)+1,"")</f>
        <v/>
      </c>
      <c r="D43" s="5" t="str">
        <f>D42</f>
        <v/>
      </c>
      <c r="E43" s="5" t="str">
        <f>IF(①事業者情報!P34="","",①事業者情報!P34)</f>
        <v/>
      </c>
      <c r="F43" s="5" t="s">
        <v>112</v>
      </c>
      <c r="G43" s="8" t="str">
        <f>IF(①事業者情報!Q34="","",①事業者情報!Q34)</f>
        <v/>
      </c>
      <c r="I43" s="5">
        <v>42</v>
      </c>
      <c r="J43" s="5" t="str">
        <f t="shared" si="0"/>
        <v/>
      </c>
      <c r="K43" s="5" t="str">
        <f t="shared" si="1"/>
        <v/>
      </c>
      <c r="L43" s="5" t="str">
        <f t="shared" si="3"/>
        <v/>
      </c>
      <c r="M43" s="8" t="str">
        <f t="shared" si="2"/>
        <v/>
      </c>
    </row>
  </sheetData>
  <phoneticPr fontId="1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99"/>
    <pageSetUpPr fitToPage="1"/>
  </sheetPr>
  <dimension ref="A1:R34"/>
  <sheetViews>
    <sheetView showGridLines="0" zoomScale="85" zoomScaleNormal="85" zoomScaleSheetLayoutView="80" workbookViewId="0">
      <selection activeCell="B12" sqref="B12:B13"/>
    </sheetView>
  </sheetViews>
  <sheetFormatPr defaultColWidth="9" defaultRowHeight="12"/>
  <cols>
    <col min="1" max="1" width="4.125" style="90" customWidth="1"/>
    <col min="2" max="2" width="22.625" style="90" customWidth="1"/>
    <col min="3" max="3" width="19.5" style="90" customWidth="1"/>
    <col min="4" max="4" width="32.5" style="90" customWidth="1"/>
    <col min="5" max="5" width="17.625" style="90" customWidth="1"/>
    <col min="6" max="6" width="14.875" style="90" customWidth="1"/>
    <col min="7" max="7" width="7.5" style="90" customWidth="1"/>
    <col min="8" max="10" width="8.375" style="90" customWidth="1"/>
    <col min="11" max="11" width="17.625" style="90" customWidth="1"/>
    <col min="12" max="12" width="8.375" style="90" customWidth="1"/>
    <col min="13" max="16" width="13.125" style="90" customWidth="1"/>
    <col min="17" max="17" width="14.875" style="90" customWidth="1"/>
    <col min="18" max="16384" width="9" style="90"/>
  </cols>
  <sheetData>
    <row r="1" spans="1:18" ht="18.75">
      <c r="A1" s="89" t="s">
        <v>138</v>
      </c>
    </row>
    <row r="3" spans="1:18" ht="13.5">
      <c r="A3" s="91" t="s">
        <v>556</v>
      </c>
    </row>
    <row r="4" spans="1:18" s="99" customFormat="1" ht="13.5">
      <c r="A4" s="358" t="s">
        <v>4</v>
      </c>
      <c r="B4" s="92" t="s">
        <v>15</v>
      </c>
      <c r="C4" s="93"/>
      <c r="D4" s="93"/>
      <c r="E4" s="93"/>
      <c r="F4" s="94"/>
      <c r="G4" s="356" t="s">
        <v>268</v>
      </c>
      <c r="H4" s="95" t="s">
        <v>47</v>
      </c>
      <c r="I4" s="93"/>
      <c r="J4" s="93"/>
      <c r="K4" s="94"/>
      <c r="L4" s="96" t="s">
        <v>46</v>
      </c>
      <c r="M4" s="97"/>
      <c r="N4" s="97"/>
      <c r="O4" s="97"/>
      <c r="P4" s="97"/>
      <c r="Q4" s="98"/>
    </row>
    <row r="5" spans="1:18" s="99" customFormat="1" ht="13.5">
      <c r="A5" s="359"/>
      <c r="B5" s="356" t="s">
        <v>1</v>
      </c>
      <c r="C5" s="356" t="s">
        <v>160</v>
      </c>
      <c r="D5" s="356" t="s">
        <v>5</v>
      </c>
      <c r="E5" s="356" t="s">
        <v>2</v>
      </c>
      <c r="F5" s="356" t="s">
        <v>3</v>
      </c>
      <c r="G5" s="361"/>
      <c r="H5" s="356" t="s">
        <v>142</v>
      </c>
      <c r="I5" s="356" t="s">
        <v>41</v>
      </c>
      <c r="J5" s="356" t="s">
        <v>42</v>
      </c>
      <c r="K5" s="356" t="s">
        <v>43</v>
      </c>
      <c r="L5" s="356" t="s">
        <v>159</v>
      </c>
      <c r="M5" s="354" t="s">
        <v>45</v>
      </c>
      <c r="N5" s="97"/>
      <c r="O5" s="100"/>
      <c r="P5" s="354" t="s">
        <v>426</v>
      </c>
      <c r="Q5" s="98"/>
    </row>
    <row r="6" spans="1:18" s="99" customFormat="1" ht="54">
      <c r="A6" s="360"/>
      <c r="B6" s="357"/>
      <c r="C6" s="357"/>
      <c r="D6" s="357"/>
      <c r="E6" s="357"/>
      <c r="F6" s="357"/>
      <c r="G6" s="357"/>
      <c r="H6" s="357"/>
      <c r="I6" s="357"/>
      <c r="J6" s="357"/>
      <c r="K6" s="357"/>
      <c r="L6" s="357"/>
      <c r="M6" s="355"/>
      <c r="N6" s="101" t="s">
        <v>158</v>
      </c>
      <c r="O6" s="101" t="s">
        <v>87</v>
      </c>
      <c r="P6" s="355"/>
      <c r="Q6" s="101" t="s">
        <v>44</v>
      </c>
    </row>
    <row r="7" spans="1:18" s="106" customFormat="1" ht="27">
      <c r="A7" s="102" t="s">
        <v>51</v>
      </c>
      <c r="B7" s="103" t="s">
        <v>79</v>
      </c>
      <c r="C7" s="315" t="s">
        <v>427</v>
      </c>
      <c r="D7" s="103" t="s">
        <v>141</v>
      </c>
      <c r="E7" s="103" t="s">
        <v>465</v>
      </c>
      <c r="F7" s="103" t="s">
        <v>82</v>
      </c>
      <c r="G7" s="103" t="s">
        <v>274</v>
      </c>
      <c r="H7" s="104" t="s">
        <v>48</v>
      </c>
      <c r="I7" s="104"/>
      <c r="J7" s="104"/>
      <c r="K7" s="319"/>
      <c r="L7" s="105" t="s">
        <v>80</v>
      </c>
      <c r="M7" s="319" t="s">
        <v>143</v>
      </c>
      <c r="N7" s="319" t="s">
        <v>81</v>
      </c>
      <c r="O7" s="320"/>
      <c r="P7" s="319" t="s">
        <v>144</v>
      </c>
      <c r="Q7" s="320"/>
    </row>
    <row r="8" spans="1:18" s="109" customFormat="1" ht="27">
      <c r="A8" s="107">
        <v>1</v>
      </c>
      <c r="B8" s="70" t="s">
        <v>387</v>
      </c>
      <c r="C8" s="322"/>
      <c r="D8" s="70" t="s">
        <v>462</v>
      </c>
      <c r="E8" s="70" t="s">
        <v>465</v>
      </c>
      <c r="F8" s="70" t="s">
        <v>389</v>
      </c>
      <c r="G8" s="68" t="s">
        <v>274</v>
      </c>
      <c r="H8" s="69" t="s">
        <v>80</v>
      </c>
      <c r="I8" s="69" t="s">
        <v>80</v>
      </c>
      <c r="J8" s="69"/>
      <c r="K8" s="70"/>
      <c r="L8" s="69" t="s">
        <v>80</v>
      </c>
      <c r="M8" s="70" t="s">
        <v>373</v>
      </c>
      <c r="N8" s="70" t="s">
        <v>390</v>
      </c>
      <c r="O8" s="71"/>
      <c r="P8" s="70" t="s">
        <v>385</v>
      </c>
      <c r="Q8" s="71"/>
      <c r="R8" s="108"/>
    </row>
    <row r="9" spans="1:18">
      <c r="B9" s="110"/>
      <c r="C9" s="110"/>
      <c r="D9" s="110"/>
      <c r="E9" s="110"/>
      <c r="F9" s="110"/>
      <c r="G9" s="110"/>
      <c r="H9" s="110"/>
      <c r="I9" s="110"/>
      <c r="J9" s="110"/>
      <c r="K9" s="110"/>
      <c r="L9" s="110"/>
      <c r="M9" s="110"/>
      <c r="N9" s="110"/>
      <c r="O9" s="110"/>
      <c r="P9" s="110"/>
      <c r="Q9" s="110"/>
    </row>
    <row r="10" spans="1:18" ht="13.5">
      <c r="A10" s="91" t="s">
        <v>557</v>
      </c>
      <c r="B10" s="110"/>
      <c r="C10" s="110"/>
      <c r="D10" s="110"/>
      <c r="E10" s="110"/>
      <c r="F10" s="110"/>
      <c r="G10" s="110"/>
      <c r="H10" s="110"/>
      <c r="I10" s="110"/>
      <c r="J10" s="110"/>
      <c r="K10" s="110"/>
      <c r="L10" s="110"/>
      <c r="M10" s="110"/>
      <c r="N10" s="110"/>
      <c r="O10" s="110"/>
      <c r="P10" s="110"/>
      <c r="Q10" s="110"/>
    </row>
    <row r="11" spans="1:18" s="99" customFormat="1" ht="13.5">
      <c r="A11" s="350" t="s">
        <v>4</v>
      </c>
      <c r="B11" s="111" t="s">
        <v>15</v>
      </c>
      <c r="C11" s="112"/>
      <c r="D11" s="112"/>
      <c r="E11" s="112"/>
      <c r="F11" s="113"/>
      <c r="G11" s="346" t="s">
        <v>273</v>
      </c>
      <c r="H11" s="114" t="s">
        <v>47</v>
      </c>
      <c r="I11" s="112"/>
      <c r="J11" s="112"/>
      <c r="K11" s="113"/>
      <c r="L11" s="115" t="s">
        <v>46</v>
      </c>
      <c r="M11" s="116"/>
      <c r="N11" s="116"/>
      <c r="O11" s="116"/>
      <c r="P11" s="116"/>
      <c r="Q11" s="117"/>
    </row>
    <row r="12" spans="1:18" s="99" customFormat="1" ht="13.5">
      <c r="A12" s="351"/>
      <c r="B12" s="346" t="s">
        <v>1</v>
      </c>
      <c r="C12" s="346" t="s">
        <v>160</v>
      </c>
      <c r="D12" s="346" t="s">
        <v>5</v>
      </c>
      <c r="E12" s="346" t="s">
        <v>2</v>
      </c>
      <c r="F12" s="346" t="s">
        <v>3</v>
      </c>
      <c r="G12" s="353"/>
      <c r="H12" s="346" t="s">
        <v>142</v>
      </c>
      <c r="I12" s="346" t="s">
        <v>41</v>
      </c>
      <c r="J12" s="346" t="s">
        <v>42</v>
      </c>
      <c r="K12" s="346" t="s">
        <v>43</v>
      </c>
      <c r="L12" s="346" t="s">
        <v>159</v>
      </c>
      <c r="M12" s="348" t="s">
        <v>45</v>
      </c>
      <c r="N12" s="116"/>
      <c r="O12" s="118"/>
      <c r="P12" s="348" t="s">
        <v>426</v>
      </c>
      <c r="Q12" s="117"/>
    </row>
    <row r="13" spans="1:18" s="99" customFormat="1" ht="54">
      <c r="A13" s="352"/>
      <c r="B13" s="347"/>
      <c r="C13" s="347"/>
      <c r="D13" s="347"/>
      <c r="E13" s="347"/>
      <c r="F13" s="347"/>
      <c r="G13" s="347"/>
      <c r="H13" s="347"/>
      <c r="I13" s="347"/>
      <c r="J13" s="347"/>
      <c r="K13" s="347"/>
      <c r="L13" s="347"/>
      <c r="M13" s="349"/>
      <c r="N13" s="119" t="s">
        <v>158</v>
      </c>
      <c r="O13" s="119" t="s">
        <v>87</v>
      </c>
      <c r="P13" s="349"/>
      <c r="Q13" s="119" t="s">
        <v>44</v>
      </c>
    </row>
    <row r="14" spans="1:18" s="106" customFormat="1" ht="27">
      <c r="A14" s="120" t="s">
        <v>51</v>
      </c>
      <c r="B14" s="103" t="s">
        <v>79</v>
      </c>
      <c r="C14" s="121" t="s">
        <v>427</v>
      </c>
      <c r="D14" s="103" t="s">
        <v>141</v>
      </c>
      <c r="E14" s="103" t="s">
        <v>465</v>
      </c>
      <c r="F14" s="103" t="s">
        <v>82</v>
      </c>
      <c r="G14" s="103" t="s">
        <v>269</v>
      </c>
      <c r="H14" s="104" t="s">
        <v>80</v>
      </c>
      <c r="I14" s="104"/>
      <c r="J14" s="104"/>
      <c r="K14" s="319"/>
      <c r="L14" s="104" t="s">
        <v>80</v>
      </c>
      <c r="M14" s="319" t="s">
        <v>143</v>
      </c>
      <c r="N14" s="319" t="s">
        <v>86</v>
      </c>
      <c r="O14" s="320"/>
      <c r="P14" s="319" t="s">
        <v>144</v>
      </c>
      <c r="Q14" s="320"/>
    </row>
    <row r="15" spans="1:18" s="109" customFormat="1" ht="33" customHeight="1">
      <c r="A15" s="122">
        <v>1</v>
      </c>
      <c r="B15" s="321" t="s">
        <v>392</v>
      </c>
      <c r="C15" s="329"/>
      <c r="D15" s="321" t="s">
        <v>463</v>
      </c>
      <c r="E15" s="321" t="s">
        <v>466</v>
      </c>
      <c r="F15" s="321" t="s">
        <v>429</v>
      </c>
      <c r="G15" s="78" t="s">
        <v>449</v>
      </c>
      <c r="H15" s="73"/>
      <c r="I15" s="74" t="s">
        <v>80</v>
      </c>
      <c r="J15" s="73"/>
      <c r="K15" s="75"/>
      <c r="L15" s="73"/>
      <c r="M15" s="75"/>
      <c r="N15" s="77"/>
      <c r="O15" s="316"/>
      <c r="P15" s="75"/>
      <c r="Q15" s="316"/>
    </row>
    <row r="16" spans="1:18" s="109" customFormat="1" ht="33" customHeight="1">
      <c r="A16" s="122">
        <v>2</v>
      </c>
      <c r="B16" s="321" t="s">
        <v>393</v>
      </c>
      <c r="C16" s="330"/>
      <c r="D16" s="321" t="s">
        <v>464</v>
      </c>
      <c r="E16" s="321" t="s">
        <v>466</v>
      </c>
      <c r="F16" s="321" t="s">
        <v>428</v>
      </c>
      <c r="G16" s="78" t="s">
        <v>271</v>
      </c>
      <c r="H16" s="74"/>
      <c r="I16" s="74"/>
      <c r="J16" s="74" t="s">
        <v>80</v>
      </c>
      <c r="K16" s="78" t="s">
        <v>394</v>
      </c>
      <c r="L16" s="74" t="s">
        <v>80</v>
      </c>
      <c r="M16" s="78" t="s">
        <v>377</v>
      </c>
      <c r="N16" s="72" t="s">
        <v>391</v>
      </c>
      <c r="O16" s="317">
        <v>44075</v>
      </c>
      <c r="P16" s="78" t="s">
        <v>384</v>
      </c>
      <c r="Q16" s="317">
        <v>44013</v>
      </c>
    </row>
    <row r="17" spans="1:17" s="109" customFormat="1" ht="33" customHeight="1">
      <c r="A17" s="122">
        <v>3</v>
      </c>
      <c r="B17" s="75"/>
      <c r="C17" s="329"/>
      <c r="D17" s="75"/>
      <c r="E17" s="75"/>
      <c r="F17" s="75"/>
      <c r="G17" s="75"/>
      <c r="H17" s="73"/>
      <c r="I17" s="73"/>
      <c r="J17" s="73"/>
      <c r="K17" s="75"/>
      <c r="L17" s="73"/>
      <c r="M17" s="75"/>
      <c r="N17" s="77"/>
      <c r="O17" s="316"/>
      <c r="P17" s="75"/>
      <c r="Q17" s="316"/>
    </row>
    <row r="18" spans="1:17" s="109" customFormat="1" ht="33" customHeight="1">
      <c r="A18" s="122">
        <v>4</v>
      </c>
      <c r="B18" s="75"/>
      <c r="C18" s="329"/>
      <c r="D18" s="75"/>
      <c r="E18" s="75"/>
      <c r="F18" s="75"/>
      <c r="G18" s="75"/>
      <c r="H18" s="73"/>
      <c r="I18" s="73"/>
      <c r="J18" s="73"/>
      <c r="K18" s="75"/>
      <c r="L18" s="73"/>
      <c r="M18" s="75"/>
      <c r="N18" s="77"/>
      <c r="O18" s="316"/>
      <c r="P18" s="75"/>
      <c r="Q18" s="316"/>
    </row>
    <row r="19" spans="1:17" s="109" customFormat="1" ht="33" customHeight="1">
      <c r="A19" s="122">
        <v>5</v>
      </c>
      <c r="B19" s="75"/>
      <c r="C19" s="329"/>
      <c r="D19" s="75"/>
      <c r="E19" s="75"/>
      <c r="F19" s="75"/>
      <c r="G19" s="75"/>
      <c r="H19" s="73"/>
      <c r="I19" s="73"/>
      <c r="J19" s="73"/>
      <c r="K19" s="75"/>
      <c r="L19" s="73"/>
      <c r="M19" s="75"/>
      <c r="N19" s="77"/>
      <c r="O19" s="316"/>
      <c r="P19" s="75"/>
      <c r="Q19" s="316"/>
    </row>
    <row r="20" spans="1:17" s="109" customFormat="1" ht="33" customHeight="1">
      <c r="A20" s="122">
        <v>6</v>
      </c>
      <c r="B20" s="75"/>
      <c r="C20" s="329"/>
      <c r="D20" s="75"/>
      <c r="E20" s="75"/>
      <c r="F20" s="75"/>
      <c r="G20" s="75"/>
      <c r="H20" s="73"/>
      <c r="I20" s="73"/>
      <c r="J20" s="73"/>
      <c r="K20" s="75"/>
      <c r="L20" s="73"/>
      <c r="M20" s="75"/>
      <c r="N20" s="77"/>
      <c r="O20" s="316"/>
      <c r="P20" s="75"/>
      <c r="Q20" s="316"/>
    </row>
    <row r="21" spans="1:17" s="109" customFormat="1" ht="33" customHeight="1">
      <c r="A21" s="122">
        <v>7</v>
      </c>
      <c r="B21" s="75"/>
      <c r="C21" s="329"/>
      <c r="D21" s="75"/>
      <c r="E21" s="75"/>
      <c r="F21" s="75"/>
      <c r="G21" s="75"/>
      <c r="H21" s="73"/>
      <c r="I21" s="73"/>
      <c r="J21" s="73"/>
      <c r="K21" s="75"/>
      <c r="L21" s="73"/>
      <c r="M21" s="75"/>
      <c r="N21" s="77"/>
      <c r="O21" s="316"/>
      <c r="P21" s="75"/>
      <c r="Q21" s="316"/>
    </row>
    <row r="22" spans="1:17" s="109" customFormat="1" ht="33" customHeight="1">
      <c r="A22" s="122">
        <v>8</v>
      </c>
      <c r="B22" s="75"/>
      <c r="C22" s="329"/>
      <c r="D22" s="75"/>
      <c r="E22" s="75"/>
      <c r="F22" s="75"/>
      <c r="G22" s="75"/>
      <c r="H22" s="73"/>
      <c r="I22" s="73"/>
      <c r="J22" s="73"/>
      <c r="K22" s="75"/>
      <c r="L22" s="73"/>
      <c r="M22" s="75"/>
      <c r="N22" s="77"/>
      <c r="O22" s="316"/>
      <c r="P22" s="75"/>
      <c r="Q22" s="316"/>
    </row>
    <row r="23" spans="1:17" s="109" customFormat="1" ht="33" customHeight="1">
      <c r="A23" s="122">
        <v>9</v>
      </c>
      <c r="B23" s="75"/>
      <c r="C23" s="329"/>
      <c r="D23" s="75"/>
      <c r="E23" s="75"/>
      <c r="F23" s="75"/>
      <c r="G23" s="75"/>
      <c r="H23" s="73"/>
      <c r="I23" s="73"/>
      <c r="J23" s="73"/>
      <c r="K23" s="75"/>
      <c r="L23" s="73"/>
      <c r="M23" s="75"/>
      <c r="N23" s="77"/>
      <c r="O23" s="316"/>
      <c r="P23" s="75"/>
      <c r="Q23" s="316"/>
    </row>
    <row r="24" spans="1:17" s="109" customFormat="1" ht="33" customHeight="1">
      <c r="A24" s="122">
        <v>10</v>
      </c>
      <c r="B24" s="75"/>
      <c r="C24" s="329"/>
      <c r="D24" s="75"/>
      <c r="E24" s="75"/>
      <c r="F24" s="75"/>
      <c r="G24" s="75"/>
      <c r="H24" s="73"/>
      <c r="I24" s="73"/>
      <c r="J24" s="73"/>
      <c r="K24" s="75"/>
      <c r="L24" s="73"/>
      <c r="M24" s="75"/>
      <c r="N24" s="77"/>
      <c r="O24" s="316"/>
      <c r="P24" s="75"/>
      <c r="Q24" s="316"/>
    </row>
    <row r="25" spans="1:17" s="109" customFormat="1" ht="33" customHeight="1">
      <c r="A25" s="122">
        <v>11</v>
      </c>
      <c r="B25" s="75"/>
      <c r="C25" s="329"/>
      <c r="D25" s="75"/>
      <c r="E25" s="75"/>
      <c r="F25" s="75"/>
      <c r="G25" s="75"/>
      <c r="H25" s="73"/>
      <c r="I25" s="73"/>
      <c r="J25" s="73"/>
      <c r="K25" s="75"/>
      <c r="L25" s="73"/>
      <c r="M25" s="75"/>
      <c r="N25" s="77"/>
      <c r="O25" s="316"/>
      <c r="P25" s="75"/>
      <c r="Q25" s="316"/>
    </row>
    <row r="26" spans="1:17" s="109" customFormat="1" ht="33" customHeight="1">
      <c r="A26" s="122">
        <v>12</v>
      </c>
      <c r="B26" s="75"/>
      <c r="C26" s="329"/>
      <c r="D26" s="75"/>
      <c r="E26" s="75"/>
      <c r="F26" s="75"/>
      <c r="G26" s="75"/>
      <c r="H26" s="73"/>
      <c r="I26" s="73"/>
      <c r="J26" s="73"/>
      <c r="K26" s="75"/>
      <c r="L26" s="73"/>
      <c r="M26" s="75"/>
      <c r="N26" s="77"/>
      <c r="O26" s="316"/>
      <c r="P26" s="75"/>
      <c r="Q26" s="316"/>
    </row>
    <row r="27" spans="1:17" s="109" customFormat="1" ht="33" customHeight="1">
      <c r="A27" s="122">
        <v>13</v>
      </c>
      <c r="B27" s="75"/>
      <c r="C27" s="329"/>
      <c r="D27" s="75"/>
      <c r="E27" s="75"/>
      <c r="F27" s="75"/>
      <c r="G27" s="75"/>
      <c r="H27" s="73"/>
      <c r="I27" s="73"/>
      <c r="J27" s="73"/>
      <c r="K27" s="75"/>
      <c r="L27" s="73"/>
      <c r="M27" s="75"/>
      <c r="N27" s="77"/>
      <c r="O27" s="316"/>
      <c r="P27" s="75"/>
      <c r="Q27" s="316"/>
    </row>
    <row r="28" spans="1:17" s="109" customFormat="1" ht="33" customHeight="1">
      <c r="A28" s="122">
        <v>14</v>
      </c>
      <c r="B28" s="75"/>
      <c r="C28" s="329"/>
      <c r="D28" s="75"/>
      <c r="E28" s="75"/>
      <c r="F28" s="75"/>
      <c r="G28" s="75"/>
      <c r="H28" s="73"/>
      <c r="I28" s="73"/>
      <c r="J28" s="73"/>
      <c r="K28" s="75"/>
      <c r="L28" s="73"/>
      <c r="M28" s="75"/>
      <c r="N28" s="77"/>
      <c r="O28" s="316"/>
      <c r="P28" s="75"/>
      <c r="Q28" s="316"/>
    </row>
    <row r="29" spans="1:17" s="109" customFormat="1" ht="33" customHeight="1">
      <c r="A29" s="122">
        <v>15</v>
      </c>
      <c r="B29" s="75"/>
      <c r="C29" s="329"/>
      <c r="D29" s="75"/>
      <c r="E29" s="75"/>
      <c r="F29" s="75"/>
      <c r="G29" s="75"/>
      <c r="H29" s="73"/>
      <c r="I29" s="73"/>
      <c r="J29" s="73"/>
      <c r="K29" s="75"/>
      <c r="L29" s="73"/>
      <c r="M29" s="75"/>
      <c r="N29" s="77"/>
      <c r="O29" s="316"/>
      <c r="P29" s="75"/>
      <c r="Q29" s="316"/>
    </row>
    <row r="30" spans="1:17" s="109" customFormat="1" ht="33" customHeight="1">
      <c r="A30" s="122">
        <v>16</v>
      </c>
      <c r="B30" s="75"/>
      <c r="C30" s="329"/>
      <c r="D30" s="75"/>
      <c r="E30" s="75"/>
      <c r="F30" s="75"/>
      <c r="G30" s="75"/>
      <c r="H30" s="73"/>
      <c r="I30" s="73"/>
      <c r="J30" s="73"/>
      <c r="K30" s="75"/>
      <c r="L30" s="73"/>
      <c r="M30" s="75"/>
      <c r="N30" s="77"/>
      <c r="O30" s="316"/>
      <c r="P30" s="75"/>
      <c r="Q30" s="316"/>
    </row>
    <row r="31" spans="1:17" s="109" customFormat="1" ht="33" customHeight="1">
      <c r="A31" s="122">
        <v>17</v>
      </c>
      <c r="B31" s="75"/>
      <c r="C31" s="329"/>
      <c r="D31" s="75"/>
      <c r="E31" s="75"/>
      <c r="F31" s="75"/>
      <c r="G31" s="75"/>
      <c r="H31" s="73"/>
      <c r="I31" s="73"/>
      <c r="J31" s="73"/>
      <c r="K31" s="75"/>
      <c r="L31" s="73"/>
      <c r="M31" s="75"/>
      <c r="N31" s="77"/>
      <c r="O31" s="316"/>
      <c r="P31" s="75"/>
      <c r="Q31" s="316"/>
    </row>
    <row r="32" spans="1:17" s="109" customFormat="1" ht="33" customHeight="1">
      <c r="A32" s="122">
        <v>18</v>
      </c>
      <c r="B32" s="75"/>
      <c r="C32" s="329"/>
      <c r="D32" s="75"/>
      <c r="E32" s="75"/>
      <c r="F32" s="75"/>
      <c r="G32" s="75"/>
      <c r="H32" s="73"/>
      <c r="I32" s="73"/>
      <c r="J32" s="73"/>
      <c r="K32" s="75"/>
      <c r="L32" s="73"/>
      <c r="M32" s="75"/>
      <c r="N32" s="77"/>
      <c r="O32" s="316"/>
      <c r="P32" s="75"/>
      <c r="Q32" s="316"/>
    </row>
    <row r="33" spans="1:17" s="109" customFormat="1" ht="33" customHeight="1">
      <c r="A33" s="122">
        <v>19</v>
      </c>
      <c r="B33" s="75"/>
      <c r="C33" s="329"/>
      <c r="D33" s="75"/>
      <c r="E33" s="75"/>
      <c r="F33" s="75"/>
      <c r="G33" s="75"/>
      <c r="H33" s="73"/>
      <c r="I33" s="73"/>
      <c r="J33" s="73"/>
      <c r="K33" s="75"/>
      <c r="L33" s="73"/>
      <c r="M33" s="75"/>
      <c r="N33" s="77"/>
      <c r="O33" s="316"/>
      <c r="P33" s="75"/>
      <c r="Q33" s="316"/>
    </row>
    <row r="34" spans="1:17" s="109" customFormat="1" ht="33" customHeight="1">
      <c r="A34" s="123">
        <v>20</v>
      </c>
      <c r="B34" s="81"/>
      <c r="C34" s="331"/>
      <c r="D34" s="81"/>
      <c r="E34" s="81"/>
      <c r="F34" s="81"/>
      <c r="G34" s="81"/>
      <c r="H34" s="80"/>
      <c r="I34" s="80"/>
      <c r="J34" s="80"/>
      <c r="K34" s="81"/>
      <c r="L34" s="80"/>
      <c r="M34" s="81"/>
      <c r="N34" s="79"/>
      <c r="O34" s="318"/>
      <c r="P34" s="81"/>
      <c r="Q34" s="318"/>
    </row>
  </sheetData>
  <sheetProtection password="DD26" sheet="1" formatCells="0" formatColumns="0" formatRows="0"/>
  <mergeCells count="28">
    <mergeCell ref="M5:M6"/>
    <mergeCell ref="P5:P6"/>
    <mergeCell ref="K5:K6"/>
    <mergeCell ref="A4:A6"/>
    <mergeCell ref="B5:B6"/>
    <mergeCell ref="C5:C6"/>
    <mergeCell ref="D5:D6"/>
    <mergeCell ref="E5:E6"/>
    <mergeCell ref="F5:F6"/>
    <mergeCell ref="H5:H6"/>
    <mergeCell ref="I5:I6"/>
    <mergeCell ref="J5:J6"/>
    <mergeCell ref="G4:G6"/>
    <mergeCell ref="L5:L6"/>
    <mergeCell ref="L12:L13"/>
    <mergeCell ref="M12:M13"/>
    <mergeCell ref="P12:P13"/>
    <mergeCell ref="A11:A13"/>
    <mergeCell ref="B12:B13"/>
    <mergeCell ref="C12:C13"/>
    <mergeCell ref="D12:D13"/>
    <mergeCell ref="E12:E13"/>
    <mergeCell ref="F12:F13"/>
    <mergeCell ref="K12:K13"/>
    <mergeCell ref="G11:G13"/>
    <mergeCell ref="H12:H13"/>
    <mergeCell ref="I12:I13"/>
    <mergeCell ref="J12:J13"/>
  </mergeCells>
  <phoneticPr fontId="14"/>
  <conditionalFormatting sqref="M15:N34 B15:G34">
    <cfRule type="expression" dxfId="72" priority="17">
      <formula>B15=""</formula>
    </cfRule>
  </conditionalFormatting>
  <conditionalFormatting sqref="Q7 Q14:Q34">
    <cfRule type="expression" dxfId="71" priority="13">
      <formula>AND(OR(RIGHT(#REF!,3)="審査中",RIGHT(#REF!,3)="未申請"),Q7="")</formula>
    </cfRule>
  </conditionalFormatting>
  <conditionalFormatting sqref="M8:N8 B8:G8">
    <cfRule type="expression" dxfId="70" priority="12">
      <formula>B8=""</formula>
    </cfRule>
  </conditionalFormatting>
  <conditionalFormatting sqref="Q8">
    <cfRule type="expression" dxfId="69" priority="10">
      <formula>AND(OR(RIGHT(#REF!,3)="審査中",RIGHT(#REF!,3)="未申請"),Q8="")</formula>
    </cfRule>
  </conditionalFormatting>
  <conditionalFormatting sqref="O14:O34">
    <cfRule type="expression" dxfId="68" priority="5">
      <formula>AND(OR(RIGHT(I14,3)="審査中",RIGHT(I14,3)="未申請"),O14="")</formula>
    </cfRule>
  </conditionalFormatting>
  <conditionalFormatting sqref="P15:P34">
    <cfRule type="expression" dxfId="67" priority="4">
      <formula>P15=""</formula>
    </cfRule>
  </conditionalFormatting>
  <conditionalFormatting sqref="O7">
    <cfRule type="expression" dxfId="66" priority="3">
      <formula>AND(OR(RIGHT(I7,3)="審査中",RIGHT(I7,3)="未申請"),O7="")</formula>
    </cfRule>
  </conditionalFormatting>
  <conditionalFormatting sqref="P8">
    <cfRule type="expression" dxfId="65" priority="2">
      <formula>P8=""</formula>
    </cfRule>
  </conditionalFormatting>
  <conditionalFormatting sqref="O8">
    <cfRule type="expression" dxfId="64" priority="1">
      <formula>AND(OR(RIGHT(I8,3)="審査中",RIGHT(I8,3)="未申請"),O8="")</formula>
    </cfRule>
  </conditionalFormatting>
  <dataValidations count="4">
    <dataValidation type="list" allowBlank="1" showInputMessage="1" showErrorMessage="1" sqref="L7" xr:uid="{46BB36EB-8851-4AA7-A679-0FCA1AC4FDED}">
      <formula1>"●"</formula1>
    </dataValidation>
    <dataValidation imeMode="hiragana" allowBlank="1" showInputMessage="1" showErrorMessage="1" sqref="N14:N34 G35:G1048576 C35:C1048576 G7:G11 G1:G4 D17:F1048576 N7 B1:F5 B17:B1048576 B9:F12 B14:G14 B7:F7" xr:uid="{61288B16-4D05-47D7-BF63-541572086918}"/>
    <dataValidation imeMode="off" allowBlank="1" showInputMessage="1" showErrorMessage="1" sqref="Q7:Q8 Q14:Q34 O7:O8 O14:O34" xr:uid="{3CCB6555-7671-48E2-8816-8A1301DEF778}"/>
    <dataValidation type="textLength" imeMode="disabled" operator="equal" allowBlank="1" showInputMessage="1" showErrorMessage="1" sqref="C8 C15:C34" xr:uid="{DC1C90F6-5FE6-EC4A-B6E7-85E8BDCD8E5D}">
      <formula1>13</formula1>
    </dataValidation>
  </dataValidations>
  <pageMargins left="0.19685039370078741" right="0.19685039370078741" top="0.39370078740157483" bottom="0.39370078740157483" header="0.31496062992125984" footer="0.31496062992125984"/>
  <pageSetup paperSize="9" scale="3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DA5749B7-FB86-4582-8C35-8C1213F8ACF0}">
          <x14:formula1>
            <xm:f>プルダウンリスト!$A$3:$A$4</xm:f>
          </x14:formula1>
          <xm:sqref>L8</xm:sqref>
        </x14:dataValidation>
        <x14:dataValidation type="list" imeMode="hiragana" allowBlank="1" showInputMessage="1" showErrorMessage="1" xr:uid="{7B694727-291C-4861-AEC6-35CFFA776664}">
          <x14:formula1>
            <xm:f>プルダウンリスト!$A$3:$A$4</xm:f>
          </x14:formula1>
          <xm:sqref>H8:J8 H14:J34 L14:L34</xm:sqref>
        </x14:dataValidation>
        <x14:dataValidation type="list" allowBlank="1" showInputMessage="1" showErrorMessage="1" xr:uid="{86E548E4-D2D2-4F13-B83D-BB5745DC1762}">
          <x14:formula1>
            <xm:f>プルダウンリスト!$C$3:$C$8</xm:f>
          </x14:formula1>
          <xm:sqref>M7:M8 M14:M34</xm:sqref>
        </x14:dataValidation>
        <x14:dataValidation type="list" allowBlank="1" showInputMessage="1" showErrorMessage="1" xr:uid="{37506F90-82BC-4D1D-ADD0-8ADD4C9F3977}">
          <x14:formula1>
            <xm:f>プルダウンリスト!$D$3:$D$8</xm:f>
          </x14:formula1>
          <xm:sqref>P14:P34 P7:P8</xm:sqref>
        </x14:dataValidation>
        <x14:dataValidation type="list" imeMode="hiragana" allowBlank="1" showInputMessage="1" showErrorMessage="1" xr:uid="{9808F96E-CD47-490A-9CA4-FB06611A033B}">
          <x14:formula1>
            <xm:f>プルダウンリスト!$B$3:$B$5</xm:f>
          </x14:formula1>
          <xm:sqref>G15:G34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0F407-3603-435A-904E-5251B00DF46E}">
  <sheetPr codeName="Sheet13">
    <tabColor rgb="FFFFFF99"/>
    <pageSetUpPr fitToPage="1"/>
  </sheetPr>
  <dimension ref="A1:M33"/>
  <sheetViews>
    <sheetView showGridLines="0" zoomScaleNormal="100" zoomScaleSheetLayoutView="80" workbookViewId="0">
      <selection activeCell="E22" sqref="E22"/>
    </sheetView>
  </sheetViews>
  <sheetFormatPr defaultColWidth="9" defaultRowHeight="12"/>
  <cols>
    <col min="1" max="1" width="4.125" style="90" customWidth="1"/>
    <col min="2" max="2" width="27" style="90" customWidth="1"/>
    <col min="3" max="3" width="41.625" style="90" customWidth="1"/>
    <col min="4" max="5" width="20.625" style="90" customWidth="1"/>
    <col min="6" max="6" width="20.5" style="90" customWidth="1"/>
    <col min="7" max="7" width="15.875" style="90" customWidth="1"/>
    <col min="8" max="8" width="23.875" style="90" customWidth="1"/>
    <col min="9" max="10" width="20.625" style="90" customWidth="1"/>
    <col min="11" max="11" width="20.5" style="90" customWidth="1"/>
    <col min="12" max="12" width="15.875" style="90" customWidth="1"/>
    <col min="13" max="13" width="23.875" style="90" customWidth="1"/>
    <col min="14" max="16384" width="9" style="90"/>
  </cols>
  <sheetData>
    <row r="1" spans="1:13" ht="18.75">
      <c r="A1" s="89" t="s">
        <v>148</v>
      </c>
    </row>
    <row r="3" spans="1:13" ht="13.5">
      <c r="A3" s="91" t="s">
        <v>556</v>
      </c>
    </row>
    <row r="4" spans="1:13" s="99" customFormat="1" ht="15" customHeight="1">
      <c r="A4" s="358" t="s">
        <v>4</v>
      </c>
      <c r="B4" s="124" t="s">
        <v>15</v>
      </c>
      <c r="C4" s="125"/>
      <c r="D4" s="124" t="s">
        <v>150</v>
      </c>
      <c r="E4" s="125"/>
      <c r="F4" s="125"/>
      <c r="G4" s="125"/>
      <c r="H4" s="126"/>
      <c r="I4" s="124" t="s">
        <v>152</v>
      </c>
      <c r="J4" s="125"/>
      <c r="K4" s="125"/>
      <c r="L4" s="125"/>
      <c r="M4" s="126"/>
    </row>
    <row r="5" spans="1:13" s="99" customFormat="1" ht="6.75" customHeight="1">
      <c r="A5" s="359"/>
      <c r="B5" s="370" t="s">
        <v>1</v>
      </c>
      <c r="C5" s="371" t="s">
        <v>149</v>
      </c>
      <c r="D5" s="366" t="s">
        <v>19</v>
      </c>
      <c r="E5" s="364" t="s">
        <v>20</v>
      </c>
      <c r="F5" s="364" t="s">
        <v>21</v>
      </c>
      <c r="G5" s="364" t="s">
        <v>22</v>
      </c>
      <c r="H5" s="367" t="s">
        <v>23</v>
      </c>
      <c r="I5" s="366" t="s">
        <v>19</v>
      </c>
      <c r="J5" s="364" t="s">
        <v>20</v>
      </c>
      <c r="K5" s="364" t="s">
        <v>21</v>
      </c>
      <c r="L5" s="364" t="s">
        <v>22</v>
      </c>
      <c r="M5" s="367" t="s">
        <v>23</v>
      </c>
    </row>
    <row r="6" spans="1:13" s="99" customFormat="1" ht="13.5">
      <c r="A6" s="360"/>
      <c r="B6" s="370"/>
      <c r="C6" s="371"/>
      <c r="D6" s="366"/>
      <c r="E6" s="364"/>
      <c r="F6" s="364"/>
      <c r="G6" s="364"/>
      <c r="H6" s="367"/>
      <c r="I6" s="366"/>
      <c r="J6" s="364"/>
      <c r="K6" s="364"/>
      <c r="L6" s="364"/>
      <c r="M6" s="367"/>
    </row>
    <row r="7" spans="1:13" s="131" customFormat="1" ht="15" customHeight="1">
      <c r="A7" s="127" t="s">
        <v>51</v>
      </c>
      <c r="B7" s="128" t="s">
        <v>79</v>
      </c>
      <c r="C7" s="128" t="s">
        <v>141</v>
      </c>
      <c r="D7" s="129" t="s">
        <v>84</v>
      </c>
      <c r="E7" s="130" t="s">
        <v>83</v>
      </c>
      <c r="F7" s="130" t="s">
        <v>434</v>
      </c>
      <c r="G7" s="130" t="s">
        <v>151</v>
      </c>
      <c r="H7" s="136" t="s">
        <v>430</v>
      </c>
      <c r="I7" s="129" t="s">
        <v>84</v>
      </c>
      <c r="J7" s="130" t="s">
        <v>431</v>
      </c>
      <c r="K7" s="130" t="s">
        <v>432</v>
      </c>
      <c r="L7" s="130" t="s">
        <v>151</v>
      </c>
      <c r="M7" s="136" t="s">
        <v>433</v>
      </c>
    </row>
    <row r="8" spans="1:13" s="109" customFormat="1" ht="33" customHeight="1">
      <c r="A8" s="107">
        <v>1</v>
      </c>
      <c r="B8" s="176" t="str">
        <f>IF(①事業者情報!$B8=0,"",①事業者情報!$B8)</f>
        <v>▲▲▲株式会社</v>
      </c>
      <c r="C8" s="68" t="s">
        <v>388</v>
      </c>
      <c r="D8" s="83" t="s">
        <v>445</v>
      </c>
      <c r="E8" s="84" t="s">
        <v>446</v>
      </c>
      <c r="F8" s="84" t="s">
        <v>447</v>
      </c>
      <c r="G8" s="84"/>
      <c r="H8" s="85"/>
      <c r="I8" s="83"/>
      <c r="J8" s="84"/>
      <c r="K8" s="84"/>
      <c r="L8" s="84"/>
      <c r="M8" s="85"/>
    </row>
    <row r="9" spans="1:13">
      <c r="B9" s="110"/>
      <c r="C9" s="110"/>
      <c r="D9" s="110"/>
      <c r="E9" s="110"/>
      <c r="F9" s="110"/>
      <c r="G9" s="110"/>
      <c r="H9" s="110"/>
      <c r="I9" s="110"/>
      <c r="J9" s="110"/>
      <c r="K9" s="110"/>
      <c r="L9" s="110"/>
      <c r="M9" s="110"/>
    </row>
    <row r="10" spans="1:13" ht="13.5">
      <c r="A10" s="91" t="s">
        <v>557</v>
      </c>
      <c r="B10" s="110"/>
      <c r="C10" s="110"/>
      <c r="D10" s="110"/>
      <c r="E10" s="110"/>
      <c r="F10" s="110"/>
      <c r="G10" s="110"/>
      <c r="H10" s="110"/>
      <c r="I10" s="110"/>
      <c r="J10" s="110"/>
      <c r="K10" s="110"/>
      <c r="L10" s="110"/>
      <c r="M10" s="110"/>
    </row>
    <row r="11" spans="1:13" s="99" customFormat="1" ht="15" customHeight="1">
      <c r="A11" s="350" t="s">
        <v>4</v>
      </c>
      <c r="B11" s="132" t="s">
        <v>15</v>
      </c>
      <c r="C11" s="133"/>
      <c r="D11" s="132" t="s">
        <v>150</v>
      </c>
      <c r="E11" s="133"/>
      <c r="F11" s="133"/>
      <c r="G11" s="133"/>
      <c r="H11" s="134"/>
      <c r="I11" s="132" t="s">
        <v>152</v>
      </c>
      <c r="J11" s="133"/>
      <c r="K11" s="133"/>
      <c r="L11" s="133"/>
      <c r="M11" s="134"/>
    </row>
    <row r="12" spans="1:13" s="99" customFormat="1" ht="6.75" customHeight="1">
      <c r="A12" s="351"/>
      <c r="B12" s="368" t="s">
        <v>1</v>
      </c>
      <c r="C12" s="369" t="s">
        <v>149</v>
      </c>
      <c r="D12" s="365" t="s">
        <v>19</v>
      </c>
      <c r="E12" s="362" t="s">
        <v>20</v>
      </c>
      <c r="F12" s="362" t="s">
        <v>21</v>
      </c>
      <c r="G12" s="362" t="s">
        <v>22</v>
      </c>
      <c r="H12" s="363" t="s">
        <v>23</v>
      </c>
      <c r="I12" s="365" t="s">
        <v>19</v>
      </c>
      <c r="J12" s="362" t="s">
        <v>20</v>
      </c>
      <c r="K12" s="362" t="s">
        <v>21</v>
      </c>
      <c r="L12" s="362" t="s">
        <v>22</v>
      </c>
      <c r="M12" s="363" t="s">
        <v>23</v>
      </c>
    </row>
    <row r="13" spans="1:13" s="99" customFormat="1" ht="13.5">
      <c r="A13" s="352"/>
      <c r="B13" s="368"/>
      <c r="C13" s="369"/>
      <c r="D13" s="365"/>
      <c r="E13" s="362"/>
      <c r="F13" s="362"/>
      <c r="G13" s="362"/>
      <c r="H13" s="363"/>
      <c r="I13" s="365"/>
      <c r="J13" s="362"/>
      <c r="K13" s="362"/>
      <c r="L13" s="362"/>
      <c r="M13" s="363"/>
    </row>
    <row r="14" spans="1:13" s="109" customFormat="1" ht="28.5" customHeight="1">
      <c r="A14" s="122">
        <v>1</v>
      </c>
      <c r="B14" s="323" t="str">
        <f>IF(①事業者情報!$B15=0,"",①事業者情報!$B15)</f>
        <v>■■■株式会社</v>
      </c>
      <c r="C14" s="76"/>
      <c r="D14" s="324"/>
      <c r="E14" s="325"/>
      <c r="F14" s="326" t="s">
        <v>494</v>
      </c>
      <c r="G14" s="87"/>
      <c r="H14" s="88"/>
      <c r="I14" s="86"/>
      <c r="J14" s="87"/>
      <c r="K14" s="87"/>
      <c r="L14" s="87"/>
      <c r="M14" s="88"/>
    </row>
    <row r="15" spans="1:13" s="109" customFormat="1" ht="27.95" customHeight="1">
      <c r="A15" s="122">
        <v>2</v>
      </c>
      <c r="B15" s="323" t="str">
        <f>IF(①事業者情報!$B16=0,"",①事業者情報!$B16)</f>
        <v>●●●株式会社</v>
      </c>
      <c r="C15" s="76"/>
      <c r="D15" s="324"/>
      <c r="E15" s="325"/>
      <c r="F15" s="326" t="s">
        <v>495</v>
      </c>
      <c r="G15" s="87"/>
      <c r="H15" s="88"/>
      <c r="I15" s="86"/>
      <c r="J15" s="87"/>
      <c r="K15" s="87"/>
      <c r="L15" s="87"/>
      <c r="M15" s="88"/>
    </row>
    <row r="16" spans="1:13" s="109" customFormat="1" ht="28.5" customHeight="1">
      <c r="A16" s="122">
        <v>3</v>
      </c>
      <c r="B16" s="76" t="str">
        <f>IF(①事業者情報!$B17=0,"",①事業者情報!$B17)</f>
        <v/>
      </c>
      <c r="C16" s="76"/>
      <c r="D16" s="324"/>
      <c r="E16" s="325"/>
      <c r="F16" s="325"/>
      <c r="G16" s="87"/>
      <c r="H16" s="88"/>
      <c r="I16" s="86"/>
      <c r="J16" s="87"/>
      <c r="K16" s="87"/>
      <c r="L16" s="87"/>
      <c r="M16" s="88"/>
    </row>
    <row r="17" spans="1:13" s="109" customFormat="1" ht="28.5" customHeight="1">
      <c r="A17" s="122">
        <v>4</v>
      </c>
      <c r="B17" s="76" t="str">
        <f>IF(①事業者情報!$B18=0,"",①事業者情報!$B18)</f>
        <v/>
      </c>
      <c r="C17" s="76"/>
      <c r="D17" s="324"/>
      <c r="E17" s="325"/>
      <c r="F17" s="325"/>
      <c r="G17" s="87"/>
      <c r="H17" s="88"/>
      <c r="I17" s="86"/>
      <c r="J17" s="87"/>
      <c r="K17" s="87"/>
      <c r="L17" s="87"/>
      <c r="M17" s="88"/>
    </row>
    <row r="18" spans="1:13" s="109" customFormat="1" ht="28.5" customHeight="1">
      <c r="A18" s="122">
        <v>5</v>
      </c>
      <c r="B18" s="76" t="str">
        <f>IF(①事業者情報!$B19=0,"",①事業者情報!$B19)</f>
        <v/>
      </c>
      <c r="C18" s="76"/>
      <c r="D18" s="135"/>
      <c r="E18" s="324"/>
      <c r="F18" s="325"/>
      <c r="G18" s="87"/>
      <c r="H18" s="88"/>
      <c r="I18" s="86"/>
      <c r="J18" s="87"/>
      <c r="K18" s="87"/>
      <c r="L18" s="87"/>
      <c r="M18" s="88"/>
    </row>
    <row r="19" spans="1:13" s="109" customFormat="1" ht="28.5" customHeight="1">
      <c r="A19" s="122">
        <v>6</v>
      </c>
      <c r="B19" s="76" t="str">
        <f>IF(①事業者情報!$B20=0,"",①事業者情報!$B20)</f>
        <v/>
      </c>
      <c r="C19" s="76"/>
      <c r="D19" s="324"/>
      <c r="E19" s="325"/>
      <c r="F19" s="325"/>
      <c r="G19" s="87"/>
      <c r="H19" s="88"/>
      <c r="I19" s="86"/>
      <c r="J19" s="87"/>
      <c r="K19" s="87"/>
      <c r="L19" s="87"/>
      <c r="M19" s="88"/>
    </row>
    <row r="20" spans="1:13" s="109" customFormat="1" ht="28.5" customHeight="1">
      <c r="A20" s="122">
        <v>7</v>
      </c>
      <c r="B20" s="76" t="str">
        <f>IF(①事業者情報!$B21=0,"",①事業者情報!$B21)</f>
        <v/>
      </c>
      <c r="C20" s="76"/>
      <c r="D20" s="324"/>
      <c r="E20" s="325"/>
      <c r="F20" s="325"/>
      <c r="G20" s="87"/>
      <c r="H20" s="88"/>
      <c r="I20" s="86"/>
      <c r="J20" s="87"/>
      <c r="K20" s="87"/>
      <c r="L20" s="87"/>
      <c r="M20" s="88"/>
    </row>
    <row r="21" spans="1:13" s="109" customFormat="1" ht="28.5" customHeight="1">
      <c r="A21" s="122">
        <v>8</v>
      </c>
      <c r="B21" s="76" t="str">
        <f>IF(①事業者情報!$B22=0,"",①事業者情報!$B22)</f>
        <v/>
      </c>
      <c r="C21" s="76"/>
      <c r="D21" s="324"/>
      <c r="E21" s="325"/>
      <c r="F21" s="325"/>
      <c r="G21" s="87"/>
      <c r="H21" s="88"/>
      <c r="I21" s="86"/>
      <c r="J21" s="87"/>
      <c r="K21" s="87"/>
      <c r="L21" s="87"/>
      <c r="M21" s="88"/>
    </row>
    <row r="22" spans="1:13" s="109" customFormat="1" ht="28.5" customHeight="1">
      <c r="A22" s="122">
        <v>9</v>
      </c>
      <c r="B22" s="76" t="str">
        <f>IF(①事業者情報!$B23=0,"",①事業者情報!$B23)</f>
        <v/>
      </c>
      <c r="C22" s="76"/>
      <c r="D22" s="324"/>
      <c r="E22" s="325"/>
      <c r="F22" s="325"/>
      <c r="G22" s="87"/>
      <c r="H22" s="88"/>
      <c r="I22" s="86"/>
      <c r="J22" s="87"/>
      <c r="K22" s="87"/>
      <c r="L22" s="87"/>
      <c r="M22" s="88"/>
    </row>
    <row r="23" spans="1:13" s="109" customFormat="1" ht="28.5" customHeight="1">
      <c r="A23" s="122">
        <v>10</v>
      </c>
      <c r="B23" s="76" t="str">
        <f>IF(①事業者情報!$B24=0,"",①事業者情報!$B24)</f>
        <v/>
      </c>
      <c r="C23" s="76"/>
      <c r="D23" s="324"/>
      <c r="E23" s="325"/>
      <c r="F23" s="325"/>
      <c r="G23" s="87"/>
      <c r="H23" s="88"/>
      <c r="I23" s="86"/>
      <c r="J23" s="87"/>
      <c r="K23" s="87"/>
      <c r="L23" s="87"/>
      <c r="M23" s="88"/>
    </row>
    <row r="24" spans="1:13" s="109" customFormat="1" ht="28.5" customHeight="1">
      <c r="A24" s="122">
        <v>11</v>
      </c>
      <c r="B24" s="76" t="str">
        <f>IF(①事業者情報!$B25=0,"",①事業者情報!$B25)</f>
        <v/>
      </c>
      <c r="C24" s="76"/>
      <c r="D24" s="324"/>
      <c r="E24" s="325"/>
      <c r="F24" s="325"/>
      <c r="G24" s="87"/>
      <c r="H24" s="88"/>
      <c r="I24" s="86"/>
      <c r="J24" s="87"/>
      <c r="K24" s="87"/>
      <c r="L24" s="87"/>
      <c r="M24" s="88"/>
    </row>
    <row r="25" spans="1:13" s="109" customFormat="1" ht="28.5" customHeight="1">
      <c r="A25" s="122">
        <v>12</v>
      </c>
      <c r="B25" s="76" t="str">
        <f>IF(①事業者情報!$B26=0,"",①事業者情報!$B26)</f>
        <v/>
      </c>
      <c r="C25" s="76"/>
      <c r="D25" s="324"/>
      <c r="E25" s="325"/>
      <c r="F25" s="325"/>
      <c r="G25" s="87"/>
      <c r="H25" s="88"/>
      <c r="I25" s="86"/>
      <c r="J25" s="87"/>
      <c r="K25" s="87"/>
      <c r="L25" s="87"/>
      <c r="M25" s="88"/>
    </row>
    <row r="26" spans="1:13" s="109" customFormat="1" ht="28.5" customHeight="1">
      <c r="A26" s="122">
        <v>13</v>
      </c>
      <c r="B26" s="76" t="str">
        <f>IF(①事業者情報!$B27=0,"",①事業者情報!$B27)</f>
        <v/>
      </c>
      <c r="C26" s="76"/>
      <c r="D26" s="324"/>
      <c r="E26" s="325"/>
      <c r="F26" s="325"/>
      <c r="G26" s="87"/>
      <c r="H26" s="88"/>
      <c r="I26" s="86"/>
      <c r="J26" s="87"/>
      <c r="K26" s="87"/>
      <c r="L26" s="87"/>
      <c r="M26" s="88"/>
    </row>
    <row r="27" spans="1:13" s="109" customFormat="1" ht="28.5" customHeight="1">
      <c r="A27" s="122">
        <v>14</v>
      </c>
      <c r="B27" s="76" t="str">
        <f>IF(①事業者情報!$B28=0,"",①事業者情報!$B28)</f>
        <v/>
      </c>
      <c r="C27" s="76"/>
      <c r="D27" s="324"/>
      <c r="E27" s="325"/>
      <c r="F27" s="325"/>
      <c r="G27" s="87"/>
      <c r="H27" s="88"/>
      <c r="I27" s="86"/>
      <c r="J27" s="87"/>
      <c r="K27" s="87"/>
      <c r="L27" s="87"/>
      <c r="M27" s="88"/>
    </row>
    <row r="28" spans="1:13" s="109" customFormat="1" ht="28.5" customHeight="1">
      <c r="A28" s="122">
        <v>15</v>
      </c>
      <c r="B28" s="76" t="str">
        <f>IF(①事業者情報!$B29=0,"",①事業者情報!$B29)</f>
        <v/>
      </c>
      <c r="C28" s="76"/>
      <c r="D28" s="324"/>
      <c r="E28" s="325"/>
      <c r="F28" s="325"/>
      <c r="G28" s="87"/>
      <c r="H28" s="88"/>
      <c r="I28" s="86"/>
      <c r="J28" s="87"/>
      <c r="K28" s="87"/>
      <c r="L28" s="87"/>
      <c r="M28" s="88"/>
    </row>
    <row r="29" spans="1:13" s="109" customFormat="1" ht="28.5" customHeight="1">
      <c r="A29" s="122">
        <v>16</v>
      </c>
      <c r="B29" s="76" t="str">
        <f>IF(①事業者情報!$B30=0,"",①事業者情報!$B30)</f>
        <v/>
      </c>
      <c r="C29" s="76"/>
      <c r="D29" s="324"/>
      <c r="E29" s="325"/>
      <c r="F29" s="325"/>
      <c r="G29" s="87"/>
      <c r="H29" s="88"/>
      <c r="I29" s="86"/>
      <c r="J29" s="87"/>
      <c r="K29" s="87"/>
      <c r="L29" s="87"/>
      <c r="M29" s="88"/>
    </row>
    <row r="30" spans="1:13" s="109" customFormat="1" ht="28.5" customHeight="1">
      <c r="A30" s="122">
        <v>17</v>
      </c>
      <c r="B30" s="76" t="str">
        <f>IF(①事業者情報!$B31=0,"",①事業者情報!$B31)</f>
        <v/>
      </c>
      <c r="C30" s="76"/>
      <c r="D30" s="324"/>
      <c r="E30" s="325"/>
      <c r="F30" s="325"/>
      <c r="G30" s="87"/>
      <c r="H30" s="88"/>
      <c r="I30" s="86"/>
      <c r="J30" s="87"/>
      <c r="K30" s="87"/>
      <c r="L30" s="87"/>
      <c r="M30" s="88"/>
    </row>
    <row r="31" spans="1:13" s="109" customFormat="1" ht="28.5" customHeight="1">
      <c r="A31" s="122">
        <v>18</v>
      </c>
      <c r="B31" s="76" t="str">
        <f>IF(①事業者情報!$B32=0,"",①事業者情報!$B32)</f>
        <v/>
      </c>
      <c r="C31" s="76"/>
      <c r="D31" s="324"/>
      <c r="E31" s="325"/>
      <c r="F31" s="325"/>
      <c r="G31" s="87"/>
      <c r="H31" s="88"/>
      <c r="I31" s="86"/>
      <c r="J31" s="87"/>
      <c r="K31" s="87"/>
      <c r="L31" s="87"/>
      <c r="M31" s="88"/>
    </row>
    <row r="32" spans="1:13" s="109" customFormat="1" ht="28.5" customHeight="1">
      <c r="A32" s="122">
        <v>19</v>
      </c>
      <c r="B32" s="76" t="str">
        <f>IF(①事業者情報!$B33=0,"",①事業者情報!$B33)</f>
        <v/>
      </c>
      <c r="C32" s="76"/>
      <c r="D32" s="324"/>
      <c r="E32" s="325"/>
      <c r="F32" s="325"/>
      <c r="G32" s="87"/>
      <c r="H32" s="88"/>
      <c r="I32" s="86"/>
      <c r="J32" s="87"/>
      <c r="K32" s="87"/>
      <c r="L32" s="87"/>
      <c r="M32" s="88"/>
    </row>
    <row r="33" spans="1:13" s="109" customFormat="1" ht="28.5" customHeight="1">
      <c r="A33" s="123">
        <v>20</v>
      </c>
      <c r="B33" s="82" t="str">
        <f>IF(①事業者情報!$B34=0,"",①事業者情報!$B34)</f>
        <v/>
      </c>
      <c r="C33" s="82"/>
      <c r="D33" s="327"/>
      <c r="E33" s="328"/>
      <c r="F33" s="328"/>
      <c r="G33" s="84"/>
      <c r="H33" s="85"/>
      <c r="I33" s="83"/>
      <c r="J33" s="84"/>
      <c r="K33" s="84"/>
      <c r="L33" s="84"/>
      <c r="M33" s="85"/>
    </row>
  </sheetData>
  <sheetProtection password="DD26" sheet="1" formatCells="0" formatColumns="0" formatRows="0"/>
  <mergeCells count="26">
    <mergeCell ref="A4:A6"/>
    <mergeCell ref="B5:B6"/>
    <mergeCell ref="C5:C6"/>
    <mergeCell ref="D5:D6"/>
    <mergeCell ref="H5:H6"/>
    <mergeCell ref="A11:A13"/>
    <mergeCell ref="B12:B13"/>
    <mergeCell ref="C12:C13"/>
    <mergeCell ref="D12:D13"/>
    <mergeCell ref="H12:H13"/>
    <mergeCell ref="L12:L13"/>
    <mergeCell ref="M12:M13"/>
    <mergeCell ref="E5:E6"/>
    <mergeCell ref="F5:F6"/>
    <mergeCell ref="G5:G6"/>
    <mergeCell ref="E12:E13"/>
    <mergeCell ref="F12:F13"/>
    <mergeCell ref="G12:G13"/>
    <mergeCell ref="I12:I13"/>
    <mergeCell ref="J12:J13"/>
    <mergeCell ref="K12:K13"/>
    <mergeCell ref="I5:I6"/>
    <mergeCell ref="J5:J6"/>
    <mergeCell ref="K5:K6"/>
    <mergeCell ref="L5:L6"/>
    <mergeCell ref="M5:M6"/>
  </mergeCells>
  <phoneticPr fontId="14"/>
  <conditionalFormatting sqref="C8:H8 C14:H17 C19:H33 E18:H18 C18">
    <cfRule type="expression" dxfId="63" priority="9">
      <formula>C8=""</formula>
    </cfRule>
  </conditionalFormatting>
  <conditionalFormatting sqref="I8:M8">
    <cfRule type="expression" dxfId="62" priority="3">
      <formula>I8=""</formula>
    </cfRule>
  </conditionalFormatting>
  <conditionalFormatting sqref="I14:M33">
    <cfRule type="expression" dxfId="61" priority="1">
      <formula>I14=""</formula>
    </cfRule>
  </conditionalFormatting>
  <dataValidations count="2">
    <dataValidation imeMode="hiragana" allowBlank="1" showInputMessage="1" showErrorMessage="1" sqref="B1:M5 B7:F10 L9:M10 E18:F18 L34:M1048576 G34:H1048576 I7:K10 L7:M7 B11:M12 G9:H10 G7:H7 B19:F1048576 B18:C18 B14:F17 I14:K1048576" xr:uid="{E639AFCE-99CE-4245-ACC6-99AE124D2525}"/>
    <dataValidation imeMode="disabled" allowBlank="1" showInputMessage="1" showErrorMessage="1" sqref="L14:M33 L8:M8 G8:H8 G14:H33" xr:uid="{ABFFB192-BC33-394A-9F91-A76F926CD5D9}"/>
  </dataValidations>
  <hyperlinks>
    <hyperlink ref="M7" r:id="rId1" xr:uid="{438B6A4B-A0E3-AC46-AE62-1358BBC29A6D}"/>
    <hyperlink ref="H7" r:id="rId2" xr:uid="{8CEF3033-4C30-F949-A3E4-62498994EF40}"/>
  </hyperlinks>
  <pageMargins left="0.19685039370078741" right="0.19685039370078741" top="0.39370078740157483" bottom="0.39370078740157483" header="0.31496062992125984" footer="0.31496062992125984"/>
  <pageSetup paperSize="9" scale="33" orientation="portrait" r:id="rId3"/>
  <ignoredErrors>
    <ignoredError sqref="B14:B33 B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59999389629810485"/>
  </sheetPr>
  <dimension ref="A1:H35"/>
  <sheetViews>
    <sheetView showGridLines="0" view="pageBreakPreview" zoomScale="73" zoomScaleNormal="75" zoomScaleSheetLayoutView="73" workbookViewId="0">
      <selection activeCell="I4" sqref="I4"/>
    </sheetView>
  </sheetViews>
  <sheetFormatPr defaultColWidth="8.875" defaultRowHeight="13.5"/>
  <cols>
    <col min="1" max="1" width="17" style="99" customWidth="1"/>
    <col min="2" max="2" width="17.375" style="99" customWidth="1"/>
    <col min="3" max="3" width="77.125" style="109" customWidth="1"/>
    <col min="4" max="4" width="24.125" style="109" customWidth="1"/>
    <col min="5" max="5" width="19.5" style="109" customWidth="1"/>
    <col min="6" max="6" width="55.5" style="109" customWidth="1"/>
    <col min="7" max="7" width="3.375" style="99" customWidth="1"/>
    <col min="8" max="8" width="48" style="99" customWidth="1"/>
    <col min="9" max="16384" width="8.875" style="99"/>
  </cols>
  <sheetData>
    <row r="1" spans="1:8" ht="18.75">
      <c r="A1" s="156" t="s">
        <v>18</v>
      </c>
      <c r="B1" s="142"/>
    </row>
    <row r="2" spans="1:8" ht="12" customHeight="1">
      <c r="A2" s="142"/>
      <c r="B2" s="142"/>
    </row>
    <row r="3" spans="1:8" ht="27.95" customHeight="1">
      <c r="A3" s="143" t="s">
        <v>7</v>
      </c>
      <c r="B3" s="143"/>
      <c r="C3" s="144"/>
      <c r="D3" s="144"/>
      <c r="E3" s="144"/>
      <c r="F3" s="144"/>
      <c r="H3" s="145" t="s">
        <v>13</v>
      </c>
    </row>
    <row r="4" spans="1:8" ht="336.95" customHeight="1">
      <c r="A4" s="372" t="s">
        <v>6</v>
      </c>
      <c r="B4" s="373"/>
      <c r="C4" s="308"/>
      <c r="D4" s="309"/>
      <c r="E4" s="309"/>
      <c r="F4" s="310"/>
      <c r="H4" s="146" t="s">
        <v>435</v>
      </c>
    </row>
    <row r="5" spans="1:8" ht="84" customHeight="1">
      <c r="A5" s="377" t="s">
        <v>161</v>
      </c>
      <c r="B5" s="139" t="s">
        <v>163</v>
      </c>
      <c r="C5" s="374" t="s">
        <v>498</v>
      </c>
      <c r="D5" s="374"/>
      <c r="E5" s="374"/>
      <c r="F5" s="374"/>
      <c r="H5" s="384" t="s">
        <v>52</v>
      </c>
    </row>
    <row r="6" spans="1:8" ht="84" customHeight="1">
      <c r="A6" s="378"/>
      <c r="B6" s="139" t="s">
        <v>168</v>
      </c>
      <c r="C6" s="374" t="s">
        <v>396</v>
      </c>
      <c r="D6" s="374"/>
      <c r="E6" s="374"/>
      <c r="F6" s="374"/>
      <c r="H6" s="385"/>
    </row>
    <row r="7" spans="1:8" ht="84" customHeight="1">
      <c r="A7" s="379"/>
      <c r="B7" s="139" t="s">
        <v>162</v>
      </c>
      <c r="C7" s="374" t="s">
        <v>395</v>
      </c>
      <c r="D7" s="380"/>
      <c r="E7" s="380"/>
      <c r="F7" s="380"/>
      <c r="H7" s="386"/>
    </row>
    <row r="8" spans="1:8" ht="27.95" customHeight="1">
      <c r="A8" s="143" t="s">
        <v>8</v>
      </c>
      <c r="B8" s="143"/>
      <c r="C8" s="144"/>
      <c r="D8" s="144"/>
      <c r="E8" s="144"/>
      <c r="F8" s="144"/>
      <c r="H8" s="109"/>
    </row>
    <row r="9" spans="1:8" ht="27.95" customHeight="1">
      <c r="C9" s="390" t="s">
        <v>330</v>
      </c>
      <c r="D9" s="391"/>
      <c r="E9" s="392"/>
      <c r="F9" s="393" t="s">
        <v>331</v>
      </c>
      <c r="H9" s="109"/>
    </row>
    <row r="10" spans="1:8" ht="60.75" customHeight="1">
      <c r="C10" s="140" t="s">
        <v>165</v>
      </c>
      <c r="D10" s="141" t="s">
        <v>437</v>
      </c>
      <c r="E10" s="141" t="s">
        <v>164</v>
      </c>
      <c r="F10" s="394"/>
      <c r="H10" s="109"/>
    </row>
    <row r="11" spans="1:8" ht="105" customHeight="1">
      <c r="A11" s="381" t="s">
        <v>166</v>
      </c>
      <c r="B11" s="382"/>
      <c r="C11" s="151" t="s">
        <v>397</v>
      </c>
      <c r="D11" s="311" t="s">
        <v>543</v>
      </c>
      <c r="E11" s="151" t="s">
        <v>537</v>
      </c>
      <c r="F11" s="312" t="s">
        <v>550</v>
      </c>
      <c r="H11" s="387" t="s">
        <v>243</v>
      </c>
    </row>
    <row r="12" spans="1:8" ht="105" customHeight="1">
      <c r="A12" s="381" t="s">
        <v>167</v>
      </c>
      <c r="B12" s="382"/>
      <c r="C12" s="151" t="s">
        <v>546</v>
      </c>
      <c r="D12" s="311" t="s">
        <v>540</v>
      </c>
      <c r="E12" s="151" t="s">
        <v>537</v>
      </c>
      <c r="F12" s="312" t="s">
        <v>547</v>
      </c>
      <c r="H12" s="388"/>
    </row>
    <row r="13" spans="1:8" ht="105" customHeight="1">
      <c r="A13" s="375" t="s">
        <v>240</v>
      </c>
      <c r="B13" s="376"/>
      <c r="C13" s="152" t="s">
        <v>399</v>
      </c>
      <c r="D13" s="313" t="s">
        <v>541</v>
      </c>
      <c r="E13" s="151" t="s">
        <v>537</v>
      </c>
      <c r="F13" s="312" t="s">
        <v>548</v>
      </c>
      <c r="H13" s="388"/>
    </row>
    <row r="14" spans="1:8" ht="105" customHeight="1">
      <c r="A14" s="375" t="s">
        <v>241</v>
      </c>
      <c r="B14" s="376"/>
      <c r="C14" s="152" t="s">
        <v>545</v>
      </c>
      <c r="D14" s="313" t="s">
        <v>538</v>
      </c>
      <c r="E14" s="151" t="s">
        <v>537</v>
      </c>
      <c r="F14" s="312" t="s">
        <v>549</v>
      </c>
      <c r="H14" s="388"/>
    </row>
    <row r="15" spans="1:8" ht="105" customHeight="1">
      <c r="A15" s="375" t="s">
        <v>239</v>
      </c>
      <c r="B15" s="376"/>
      <c r="C15" s="152" t="s">
        <v>544</v>
      </c>
      <c r="D15" s="313" t="s">
        <v>542</v>
      </c>
      <c r="E15" s="151" t="s">
        <v>537</v>
      </c>
      <c r="F15" s="312" t="s">
        <v>547</v>
      </c>
      <c r="H15" s="388"/>
    </row>
    <row r="16" spans="1:8" ht="105" customHeight="1">
      <c r="A16" s="375" t="s">
        <v>242</v>
      </c>
      <c r="B16" s="376"/>
      <c r="C16" s="152" t="s">
        <v>398</v>
      </c>
      <c r="D16" s="313" t="s">
        <v>539</v>
      </c>
      <c r="E16" s="151" t="s">
        <v>537</v>
      </c>
      <c r="F16" s="312" t="s">
        <v>547</v>
      </c>
      <c r="H16" s="389"/>
    </row>
    <row r="17" spans="1:8" ht="105" customHeight="1">
      <c r="A17" s="375" t="s">
        <v>329</v>
      </c>
      <c r="B17" s="376"/>
      <c r="C17" s="154"/>
      <c r="D17" s="153"/>
      <c r="E17" s="154"/>
      <c r="F17" s="155"/>
      <c r="H17" s="147" t="s">
        <v>328</v>
      </c>
    </row>
    <row r="18" spans="1:8" ht="30.75" customHeight="1">
      <c r="A18" s="143" t="s">
        <v>232</v>
      </c>
      <c r="B18" s="143"/>
      <c r="C18" s="144"/>
      <c r="D18" s="144"/>
      <c r="E18" s="144"/>
      <c r="F18" s="144"/>
      <c r="H18" s="109"/>
    </row>
    <row r="19" spans="1:8" ht="96" customHeight="1">
      <c r="A19" s="375" t="s">
        <v>233</v>
      </c>
      <c r="B19" s="376"/>
      <c r="C19" s="374" t="s">
        <v>400</v>
      </c>
      <c r="D19" s="374"/>
      <c r="E19" s="374"/>
      <c r="F19" s="374"/>
      <c r="H19" s="146" t="s">
        <v>236</v>
      </c>
    </row>
    <row r="20" spans="1:8" ht="119.1" customHeight="1">
      <c r="A20" s="375" t="s">
        <v>234</v>
      </c>
      <c r="B20" s="376"/>
      <c r="C20" s="374" t="s">
        <v>401</v>
      </c>
      <c r="D20" s="374"/>
      <c r="E20" s="374"/>
      <c r="F20" s="374"/>
      <c r="H20" s="146" t="s">
        <v>237</v>
      </c>
    </row>
    <row r="21" spans="1:8" ht="96" customHeight="1">
      <c r="A21" s="375" t="s">
        <v>235</v>
      </c>
      <c r="B21" s="376"/>
      <c r="C21" s="374" t="s">
        <v>402</v>
      </c>
      <c r="D21" s="374"/>
      <c r="E21" s="374"/>
      <c r="F21" s="374"/>
      <c r="H21" s="146" t="s">
        <v>238</v>
      </c>
    </row>
    <row r="22" spans="1:8" ht="30.75" customHeight="1">
      <c r="A22" s="143" t="s">
        <v>9</v>
      </c>
      <c r="B22" s="143"/>
      <c r="C22" s="144"/>
      <c r="D22" s="144"/>
      <c r="E22" s="144"/>
      <c r="F22" s="144"/>
      <c r="H22" s="109"/>
    </row>
    <row r="23" spans="1:8" ht="82.5" customHeight="1">
      <c r="A23" s="375" t="s">
        <v>10</v>
      </c>
      <c r="B23" s="376"/>
      <c r="C23" s="374" t="s">
        <v>403</v>
      </c>
      <c r="D23" s="374"/>
      <c r="E23" s="374"/>
      <c r="F23" s="374"/>
      <c r="H23" s="146" t="s">
        <v>85</v>
      </c>
    </row>
    <row r="24" spans="1:8" ht="82.5" customHeight="1">
      <c r="A24" s="375" t="s">
        <v>11</v>
      </c>
      <c r="B24" s="376"/>
      <c r="C24" s="374" t="s">
        <v>404</v>
      </c>
      <c r="D24" s="374"/>
      <c r="E24" s="374"/>
      <c r="F24" s="374"/>
      <c r="H24" s="146" t="s">
        <v>53</v>
      </c>
    </row>
    <row r="25" spans="1:8" ht="27.95" customHeight="1">
      <c r="A25" s="143" t="s">
        <v>12</v>
      </c>
      <c r="B25" s="143"/>
      <c r="C25" s="144"/>
      <c r="D25" s="144"/>
      <c r="E25" s="144"/>
      <c r="F25" s="144"/>
      <c r="H25" s="109"/>
    </row>
    <row r="26" spans="1:8" ht="82.5" customHeight="1">
      <c r="A26" s="375" t="s">
        <v>209</v>
      </c>
      <c r="B26" s="376"/>
      <c r="C26" s="374" t="s">
        <v>405</v>
      </c>
      <c r="D26" s="374"/>
      <c r="E26" s="374"/>
      <c r="F26" s="374"/>
      <c r="H26" s="384" t="s">
        <v>436</v>
      </c>
    </row>
    <row r="27" spans="1:8" ht="82.5" customHeight="1">
      <c r="A27" s="375" t="s">
        <v>425</v>
      </c>
      <c r="B27" s="376"/>
      <c r="C27" s="374" t="s">
        <v>536</v>
      </c>
      <c r="D27" s="374"/>
      <c r="E27" s="374"/>
      <c r="F27" s="374"/>
      <c r="H27" s="386"/>
    </row>
    <row r="28" spans="1:8" ht="82.5" customHeight="1">
      <c r="A28" s="375" t="s">
        <v>208</v>
      </c>
      <c r="B28" s="376"/>
      <c r="C28" s="374" t="s">
        <v>406</v>
      </c>
      <c r="D28" s="374"/>
      <c r="E28" s="374"/>
      <c r="F28" s="374"/>
      <c r="H28" s="146" t="s">
        <v>53</v>
      </c>
    </row>
    <row r="29" spans="1:8" ht="30.75" customHeight="1">
      <c r="A29" s="143" t="s">
        <v>327</v>
      </c>
      <c r="B29" s="144"/>
      <c r="C29" s="99"/>
      <c r="E29" s="99"/>
      <c r="F29" s="99"/>
    </row>
    <row r="30" spans="1:8" ht="82.5" customHeight="1">
      <c r="A30" s="383" t="s">
        <v>231</v>
      </c>
      <c r="B30" s="383"/>
      <c r="C30" s="374" t="s">
        <v>407</v>
      </c>
      <c r="D30" s="374"/>
      <c r="E30" s="374"/>
      <c r="F30" s="374"/>
      <c r="H30" s="146" t="s">
        <v>244</v>
      </c>
    </row>
    <row r="31" spans="1:8" ht="9" customHeight="1"/>
    <row r="32" spans="1:8" ht="17.25">
      <c r="A32" s="148" t="s">
        <v>249</v>
      </c>
    </row>
    <row r="33" spans="1:6" ht="23.25" customHeight="1">
      <c r="A33" s="148" t="s">
        <v>250</v>
      </c>
    </row>
    <row r="34" spans="1:6" s="148" customFormat="1" ht="17.25">
      <c r="A34" s="99" t="s">
        <v>247</v>
      </c>
      <c r="B34" s="149" t="s">
        <v>245</v>
      </c>
      <c r="C34" s="150"/>
      <c r="D34" s="150"/>
      <c r="E34" s="150"/>
      <c r="F34" s="150"/>
    </row>
    <row r="35" spans="1:6" s="148" customFormat="1" ht="17.25">
      <c r="A35" s="99" t="s">
        <v>248</v>
      </c>
      <c r="B35" s="149" t="s">
        <v>246</v>
      </c>
      <c r="C35" s="150"/>
      <c r="D35" s="150"/>
      <c r="E35" s="150"/>
      <c r="F35" s="150"/>
    </row>
  </sheetData>
  <sheetProtection algorithmName="SHA-512" hashValue="4rQSlxYD/jY2GYe2ndgOr437FoHMDOoFLgM2+a3yRkwiVH21ssAIigLfzDDtFW/beTb4N4p6ojXObhoj159VLw==" saltValue="f1OB48D/PcxYgV5OslCmpg==" spinCount="100000" sheet="1" formatCells="0" formatColumns="0" formatRows="0" insertRows="0"/>
  <mergeCells count="35">
    <mergeCell ref="H5:H7"/>
    <mergeCell ref="H26:H27"/>
    <mergeCell ref="C27:F27"/>
    <mergeCell ref="C20:F20"/>
    <mergeCell ref="C21:F21"/>
    <mergeCell ref="C23:F23"/>
    <mergeCell ref="C24:F24"/>
    <mergeCell ref="C26:F26"/>
    <mergeCell ref="H11:H16"/>
    <mergeCell ref="C9:E9"/>
    <mergeCell ref="F9:F10"/>
    <mergeCell ref="C5:F5"/>
    <mergeCell ref="A20:B20"/>
    <mergeCell ref="A19:B19"/>
    <mergeCell ref="A27:B27"/>
    <mergeCell ref="C30:F30"/>
    <mergeCell ref="A30:B30"/>
    <mergeCell ref="C28:F28"/>
    <mergeCell ref="A28:B28"/>
    <mergeCell ref="A26:B26"/>
    <mergeCell ref="A24:B24"/>
    <mergeCell ref="A23:B23"/>
    <mergeCell ref="A21:B21"/>
    <mergeCell ref="A4:B4"/>
    <mergeCell ref="C19:F19"/>
    <mergeCell ref="A15:B15"/>
    <mergeCell ref="A14:B14"/>
    <mergeCell ref="A13:B13"/>
    <mergeCell ref="A5:A7"/>
    <mergeCell ref="C7:F7"/>
    <mergeCell ref="C6:F6"/>
    <mergeCell ref="A12:B12"/>
    <mergeCell ref="A16:B16"/>
    <mergeCell ref="A17:B17"/>
    <mergeCell ref="A11:B11"/>
  </mergeCells>
  <phoneticPr fontId="6"/>
  <hyperlinks>
    <hyperlink ref="B34" r:id="rId1" xr:uid="{EA67DB7C-032E-48CE-9AD5-1B8594A9A49A}"/>
    <hyperlink ref="B35" r:id="rId2" xr:uid="{5A31433E-B8D0-4D7D-838B-25E5E17A69DE}"/>
  </hyperlinks>
  <pageMargins left="0.19685039370078741" right="0.19685039370078741" top="0.39370078740157483" bottom="0.39370078740157483" header="0.31496062992125984" footer="0.31496062992125984"/>
  <pageSetup paperSize="9" scale="44" orientation="portrait" r:id="rId3"/>
  <rowBreaks count="1" manualBreakCount="1">
    <brk id="17" max="5"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59999389629810485"/>
    <pageSetUpPr fitToPage="1"/>
  </sheetPr>
  <dimension ref="A1:M213"/>
  <sheetViews>
    <sheetView showGridLines="0" view="pageBreakPreview" zoomScaleNormal="100" zoomScaleSheetLayoutView="100" workbookViewId="0"/>
  </sheetViews>
  <sheetFormatPr defaultColWidth="9" defaultRowHeight="12"/>
  <cols>
    <col min="1" max="1" width="8.375" style="157" customWidth="1"/>
    <col min="2" max="2" width="22.125" style="157" customWidth="1"/>
    <col min="3" max="3" width="26.125" style="157" customWidth="1"/>
    <col min="4" max="4" width="15.125" style="157" customWidth="1"/>
    <col min="5" max="5" width="11.875" style="157" customWidth="1"/>
    <col min="6" max="6" width="26.125" style="157" customWidth="1"/>
    <col min="7" max="7" width="1.5" style="157" customWidth="1"/>
    <col min="8" max="8" width="56.625" style="157" customWidth="1"/>
    <col min="9" max="16384" width="9" style="157"/>
  </cols>
  <sheetData>
    <row r="1" spans="1:8" ht="18.75">
      <c r="A1" s="156" t="s">
        <v>55</v>
      </c>
    </row>
    <row r="3" spans="1:8" ht="28.5" customHeight="1">
      <c r="A3" s="158" t="s">
        <v>103</v>
      </c>
      <c r="B3" s="159" t="s">
        <v>183</v>
      </c>
      <c r="C3" s="158" t="s">
        <v>24</v>
      </c>
      <c r="D3" s="397" t="s">
        <v>25</v>
      </c>
      <c r="E3" s="398"/>
      <c r="F3" s="158" t="s">
        <v>57</v>
      </c>
      <c r="G3" s="160"/>
      <c r="H3" s="161" t="s">
        <v>54</v>
      </c>
    </row>
    <row r="4" spans="1:8" ht="24">
      <c r="A4" s="162">
        <v>1</v>
      </c>
      <c r="B4" s="54" t="s">
        <v>408</v>
      </c>
      <c r="C4" s="54" t="s">
        <v>409</v>
      </c>
      <c r="D4" s="399" t="s">
        <v>410</v>
      </c>
      <c r="E4" s="400"/>
      <c r="F4" s="54" t="s">
        <v>411</v>
      </c>
      <c r="G4" s="163"/>
      <c r="H4" s="428" t="s">
        <v>179</v>
      </c>
    </row>
    <row r="5" spans="1:8" ht="13.5">
      <c r="A5" s="162">
        <v>2</v>
      </c>
      <c r="B5" s="54"/>
      <c r="C5" s="54"/>
      <c r="D5" s="399"/>
      <c r="E5" s="400"/>
      <c r="F5" s="54"/>
      <c r="G5" s="163"/>
      <c r="H5" s="429"/>
    </row>
    <row r="6" spans="1:8" ht="13.5">
      <c r="A6" s="162">
        <v>3</v>
      </c>
      <c r="B6" s="42"/>
      <c r="C6" s="42"/>
      <c r="D6" s="395"/>
      <c r="E6" s="396"/>
      <c r="F6" s="42"/>
      <c r="G6" s="163"/>
      <c r="H6" s="429"/>
    </row>
    <row r="7" spans="1:8" ht="13.5">
      <c r="A7" s="162">
        <v>4</v>
      </c>
      <c r="B7" s="42"/>
      <c r="C7" s="42"/>
      <c r="D7" s="395"/>
      <c r="E7" s="396"/>
      <c r="F7" s="42"/>
      <c r="G7" s="163"/>
      <c r="H7" s="429"/>
    </row>
    <row r="8" spans="1:8" ht="13.5">
      <c r="A8" s="162">
        <v>5</v>
      </c>
      <c r="B8" s="42"/>
      <c r="C8" s="42"/>
      <c r="D8" s="395"/>
      <c r="E8" s="396"/>
      <c r="F8" s="42"/>
      <c r="G8" s="163"/>
      <c r="H8" s="429"/>
    </row>
    <row r="9" spans="1:8" ht="13.5">
      <c r="A9" s="162">
        <v>6</v>
      </c>
      <c r="B9" s="42"/>
      <c r="C9" s="42"/>
      <c r="D9" s="395"/>
      <c r="E9" s="396"/>
      <c r="F9" s="42"/>
      <c r="G9" s="163"/>
      <c r="H9" s="429"/>
    </row>
    <row r="10" spans="1:8" ht="13.5">
      <c r="A10" s="162">
        <v>7</v>
      </c>
      <c r="B10" s="42"/>
      <c r="C10" s="42"/>
      <c r="D10" s="395"/>
      <c r="E10" s="396"/>
      <c r="F10" s="42"/>
      <c r="G10" s="163"/>
      <c r="H10" s="429"/>
    </row>
    <row r="11" spans="1:8" ht="13.5">
      <c r="A11" s="162">
        <v>8</v>
      </c>
      <c r="B11" s="42"/>
      <c r="C11" s="42"/>
      <c r="D11" s="395"/>
      <c r="E11" s="396"/>
      <c r="F11" s="42"/>
      <c r="G11" s="163"/>
      <c r="H11" s="429"/>
    </row>
    <row r="12" spans="1:8" ht="13.5">
      <c r="A12" s="162">
        <v>9</v>
      </c>
      <c r="B12" s="42"/>
      <c r="C12" s="42"/>
      <c r="D12" s="395"/>
      <c r="E12" s="396"/>
      <c r="F12" s="42"/>
      <c r="G12" s="163"/>
      <c r="H12" s="429"/>
    </row>
    <row r="13" spans="1:8" ht="13.5">
      <c r="A13" s="162">
        <v>10</v>
      </c>
      <c r="B13" s="42"/>
      <c r="C13" s="42"/>
      <c r="D13" s="395"/>
      <c r="E13" s="396"/>
      <c r="F13" s="42"/>
      <c r="G13" s="163"/>
      <c r="H13" s="429"/>
    </row>
    <row r="14" spans="1:8" ht="13.5">
      <c r="A14" s="162">
        <v>11</v>
      </c>
      <c r="B14" s="42"/>
      <c r="C14" s="42"/>
      <c r="D14" s="395"/>
      <c r="E14" s="396"/>
      <c r="F14" s="42"/>
      <c r="G14" s="163"/>
      <c r="H14" s="429"/>
    </row>
    <row r="15" spans="1:8" ht="13.5">
      <c r="A15" s="162">
        <v>12</v>
      </c>
      <c r="B15" s="42"/>
      <c r="C15" s="42"/>
      <c r="D15" s="395"/>
      <c r="E15" s="396"/>
      <c r="F15" s="42"/>
      <c r="G15" s="163"/>
      <c r="H15" s="429"/>
    </row>
    <row r="16" spans="1:8" ht="13.5">
      <c r="A16" s="162">
        <v>13</v>
      </c>
      <c r="B16" s="42"/>
      <c r="C16" s="42"/>
      <c r="D16" s="395"/>
      <c r="E16" s="396"/>
      <c r="F16" s="42"/>
      <c r="G16" s="163"/>
      <c r="H16" s="429"/>
    </row>
    <row r="17" spans="1:13" ht="13.5">
      <c r="A17" s="162">
        <v>14</v>
      </c>
      <c r="B17" s="42"/>
      <c r="C17" s="42"/>
      <c r="D17" s="395"/>
      <c r="E17" s="396"/>
      <c r="F17" s="42"/>
      <c r="G17" s="163"/>
      <c r="H17" s="429"/>
    </row>
    <row r="18" spans="1:13" ht="13.5">
      <c r="A18" s="162">
        <v>15</v>
      </c>
      <c r="B18" s="42"/>
      <c r="C18" s="42"/>
      <c r="D18" s="395"/>
      <c r="E18" s="396"/>
      <c r="F18" s="42"/>
      <c r="G18" s="163"/>
      <c r="H18" s="430"/>
    </row>
    <row r="20" spans="1:13" ht="13.5">
      <c r="A20" s="165">
        <v>1</v>
      </c>
      <c r="B20" s="166" t="s">
        <v>113</v>
      </c>
      <c r="C20" s="167"/>
    </row>
    <row r="21" spans="1:13" ht="17.25" customHeight="1">
      <c r="A21" s="416" t="s">
        <v>15</v>
      </c>
      <c r="B21" s="168" t="s">
        <v>24</v>
      </c>
      <c r="C21" s="410" t="str">
        <f>INDEX($B$4:$F$18,MATCH($A20,$A$4:$A$18,),MATCH($B21,$B$3:$F$3,0))</f>
        <v>人感センサー付きエアコン</v>
      </c>
      <c r="D21" s="411"/>
      <c r="E21" s="411"/>
      <c r="F21" s="412"/>
      <c r="H21" s="431" t="s">
        <v>58</v>
      </c>
    </row>
    <row r="22" spans="1:13" ht="36" customHeight="1">
      <c r="A22" s="417"/>
      <c r="B22" s="168" t="s">
        <v>57</v>
      </c>
      <c r="C22" s="410" t="str">
        <f>INDEX($B$4:$F$18,MATCH($A20,$A$4:$A$18,),MATCH($B22,$B$3:$F$3,0))</f>
        <v>宅内情報（居室空間、配置等）
行動情報（居室時間、位置等）</v>
      </c>
      <c r="D22" s="411"/>
      <c r="E22" s="411"/>
      <c r="F22" s="412"/>
      <c r="H22" s="432"/>
    </row>
    <row r="23" spans="1:13" ht="15" customHeight="1">
      <c r="A23" s="417"/>
      <c r="B23" s="413" t="s">
        <v>176</v>
      </c>
      <c r="C23" s="169" t="s">
        <v>177</v>
      </c>
      <c r="D23" s="419" t="s">
        <v>178</v>
      </c>
      <c r="E23" s="420"/>
      <c r="F23" s="170" t="s">
        <v>180</v>
      </c>
      <c r="H23" s="428" t="s">
        <v>181</v>
      </c>
    </row>
    <row r="24" spans="1:13" ht="29.1" customHeight="1">
      <c r="A24" s="417"/>
      <c r="B24" s="415"/>
      <c r="C24" s="303" t="s">
        <v>524</v>
      </c>
      <c r="D24" s="421" t="s">
        <v>525</v>
      </c>
      <c r="E24" s="422"/>
      <c r="F24" s="304" t="s">
        <v>497</v>
      </c>
      <c r="H24" s="430"/>
    </row>
    <row r="25" spans="1:13" ht="45.95" customHeight="1">
      <c r="A25" s="418"/>
      <c r="B25" s="171" t="s">
        <v>207</v>
      </c>
      <c r="C25" s="425" t="s">
        <v>526</v>
      </c>
      <c r="D25" s="427"/>
      <c r="E25" s="427"/>
      <c r="F25" s="426"/>
      <c r="H25" s="172" t="s">
        <v>332</v>
      </c>
    </row>
    <row r="26" spans="1:13" ht="33.75" customHeight="1">
      <c r="A26" s="401" t="s">
        <v>26</v>
      </c>
      <c r="B26" s="168" t="s">
        <v>211</v>
      </c>
      <c r="C26" s="404" t="s">
        <v>527</v>
      </c>
      <c r="D26" s="405"/>
      <c r="E26" s="405"/>
      <c r="F26" s="406"/>
      <c r="H26" s="164" t="s">
        <v>333</v>
      </c>
    </row>
    <row r="27" spans="1:13" ht="60.95" customHeight="1">
      <c r="A27" s="402"/>
      <c r="B27" s="413" t="s">
        <v>439</v>
      </c>
      <c r="C27" s="173" t="s">
        <v>210</v>
      </c>
      <c r="D27" s="174" t="s">
        <v>266</v>
      </c>
      <c r="E27" s="423" t="s">
        <v>267</v>
      </c>
      <c r="F27" s="424"/>
      <c r="H27" s="428" t="s">
        <v>438</v>
      </c>
    </row>
    <row r="28" spans="1:13" ht="47.1" customHeight="1">
      <c r="A28" s="402"/>
      <c r="B28" s="414"/>
      <c r="C28" s="55" t="s">
        <v>530</v>
      </c>
      <c r="D28" s="307" t="s">
        <v>529</v>
      </c>
      <c r="E28" s="425" t="s">
        <v>533</v>
      </c>
      <c r="F28" s="426"/>
      <c r="H28" s="429"/>
    </row>
    <row r="29" spans="1:13" ht="47.1" customHeight="1">
      <c r="A29" s="402"/>
      <c r="B29" s="414"/>
      <c r="C29" s="55" t="s">
        <v>531</v>
      </c>
      <c r="D29" s="58" t="s">
        <v>528</v>
      </c>
      <c r="E29" s="425" t="s">
        <v>534</v>
      </c>
      <c r="F29" s="426"/>
      <c r="H29" s="429"/>
    </row>
    <row r="30" spans="1:13" ht="47.1" customHeight="1">
      <c r="A30" s="402"/>
      <c r="B30" s="415"/>
      <c r="C30" s="55" t="s">
        <v>532</v>
      </c>
      <c r="D30" s="58" t="s">
        <v>528</v>
      </c>
      <c r="E30" s="425" t="s">
        <v>535</v>
      </c>
      <c r="F30" s="426"/>
      <c r="H30" s="430"/>
    </row>
    <row r="31" spans="1:13" ht="213.95" customHeight="1">
      <c r="A31" s="403"/>
      <c r="B31" s="168" t="s">
        <v>88</v>
      </c>
      <c r="C31" s="407"/>
      <c r="D31" s="408"/>
      <c r="E31" s="408"/>
      <c r="F31" s="409"/>
      <c r="H31" s="164" t="s">
        <v>175</v>
      </c>
      <c r="M31"/>
    </row>
    <row r="33" spans="1:8" ht="13.5">
      <c r="A33" s="165">
        <v>2</v>
      </c>
      <c r="B33" s="166" t="s">
        <v>113</v>
      </c>
      <c r="C33" s="167"/>
    </row>
    <row r="34" spans="1:8" ht="17.25" customHeight="1">
      <c r="A34" s="416" t="s">
        <v>15</v>
      </c>
      <c r="B34" s="168" t="s">
        <v>24</v>
      </c>
      <c r="C34" s="410">
        <f>INDEX($B$4:$F$18,MATCH($A33,$A$4:$A$18,),MATCH($B34,$B$3:$F$3,0))</f>
        <v>0</v>
      </c>
      <c r="D34" s="411"/>
      <c r="E34" s="411"/>
      <c r="F34" s="412"/>
      <c r="H34" s="431" t="s">
        <v>58</v>
      </c>
    </row>
    <row r="35" spans="1:8" ht="36" customHeight="1">
      <c r="A35" s="417"/>
      <c r="B35" s="168" t="s">
        <v>57</v>
      </c>
      <c r="C35" s="410">
        <f>INDEX($B$4:$F$18,MATCH($A33,$A$4:$A$18,),MATCH($B35,$B$3:$F$3,0))</f>
        <v>0</v>
      </c>
      <c r="D35" s="411"/>
      <c r="E35" s="411"/>
      <c r="F35" s="412"/>
      <c r="H35" s="432"/>
    </row>
    <row r="36" spans="1:8" ht="15" customHeight="1">
      <c r="A36" s="417"/>
      <c r="B36" s="413" t="s">
        <v>176</v>
      </c>
      <c r="C36" s="169" t="s">
        <v>177</v>
      </c>
      <c r="D36" s="419" t="s">
        <v>178</v>
      </c>
      <c r="E36" s="420"/>
      <c r="F36" s="170" t="s">
        <v>180</v>
      </c>
      <c r="H36" s="428" t="s">
        <v>181</v>
      </c>
    </row>
    <row r="37" spans="1:8" ht="29.1" customHeight="1">
      <c r="A37" s="417"/>
      <c r="B37" s="415"/>
      <c r="C37" s="66"/>
      <c r="D37" s="433"/>
      <c r="E37" s="434"/>
      <c r="F37" s="67"/>
      <c r="H37" s="430"/>
    </row>
    <row r="38" spans="1:8" ht="45.95" customHeight="1">
      <c r="A38" s="418"/>
      <c r="B38" s="171" t="s">
        <v>207</v>
      </c>
      <c r="C38" s="433"/>
      <c r="D38" s="435"/>
      <c r="E38" s="435"/>
      <c r="F38" s="434"/>
      <c r="H38" s="172" t="s">
        <v>332</v>
      </c>
    </row>
    <row r="39" spans="1:8" ht="33.75" customHeight="1">
      <c r="A39" s="401" t="s">
        <v>26</v>
      </c>
      <c r="B39" s="168" t="s">
        <v>211</v>
      </c>
      <c r="C39" s="407"/>
      <c r="D39" s="438"/>
      <c r="E39" s="438"/>
      <c r="F39" s="439"/>
      <c r="H39" s="164" t="s">
        <v>333</v>
      </c>
    </row>
    <row r="40" spans="1:8" ht="60.95" customHeight="1">
      <c r="A40" s="402"/>
      <c r="B40" s="413" t="s">
        <v>439</v>
      </c>
      <c r="C40" s="173" t="s">
        <v>210</v>
      </c>
      <c r="D40" s="174" t="s">
        <v>266</v>
      </c>
      <c r="E40" s="423" t="s">
        <v>267</v>
      </c>
      <c r="F40" s="424"/>
      <c r="H40" s="428" t="s">
        <v>438</v>
      </c>
    </row>
    <row r="41" spans="1:8" ht="47.1" customHeight="1">
      <c r="A41" s="402"/>
      <c r="B41" s="414"/>
      <c r="C41" s="60"/>
      <c r="D41" s="43"/>
      <c r="E41" s="436"/>
      <c r="F41" s="437"/>
      <c r="H41" s="429"/>
    </row>
    <row r="42" spans="1:8" ht="47.1" customHeight="1">
      <c r="A42" s="402"/>
      <c r="B42" s="414"/>
      <c r="C42" s="60"/>
      <c r="D42" s="44"/>
      <c r="E42" s="436"/>
      <c r="F42" s="437"/>
      <c r="H42" s="429"/>
    </row>
    <row r="43" spans="1:8" ht="47.1" customHeight="1">
      <c r="A43" s="402"/>
      <c r="B43" s="415"/>
      <c r="C43" s="60"/>
      <c r="D43" s="44"/>
      <c r="E43" s="436"/>
      <c r="F43" s="437"/>
      <c r="H43" s="430"/>
    </row>
    <row r="44" spans="1:8" ht="180.75" customHeight="1">
      <c r="A44" s="403"/>
      <c r="B44" s="168" t="s">
        <v>88</v>
      </c>
      <c r="C44" s="407"/>
      <c r="D44" s="408"/>
      <c r="E44" s="408"/>
      <c r="F44" s="409"/>
      <c r="H44" s="164" t="s">
        <v>175</v>
      </c>
    </row>
    <row r="46" spans="1:8" ht="13.5">
      <c r="A46" s="165">
        <v>3</v>
      </c>
      <c r="B46" s="166" t="s">
        <v>113</v>
      </c>
      <c r="C46" s="167"/>
    </row>
    <row r="47" spans="1:8" ht="17.25" customHeight="1">
      <c r="A47" s="416" t="s">
        <v>15</v>
      </c>
      <c r="B47" s="168" t="s">
        <v>24</v>
      </c>
      <c r="C47" s="410">
        <f>INDEX($B$4:$F$18,MATCH($A46,$A$4:$A$18,),MATCH($B47,$B$3:$F$3,0))</f>
        <v>0</v>
      </c>
      <c r="D47" s="411"/>
      <c r="E47" s="411"/>
      <c r="F47" s="412"/>
      <c r="H47" s="431" t="s">
        <v>58</v>
      </c>
    </row>
    <row r="48" spans="1:8" ht="36" customHeight="1">
      <c r="A48" s="417"/>
      <c r="B48" s="168" t="s">
        <v>57</v>
      </c>
      <c r="C48" s="410">
        <f>INDEX($B$4:$F$18,MATCH($A46,$A$4:$A$18,),MATCH($B48,$B$3:$F$3,0))</f>
        <v>0</v>
      </c>
      <c r="D48" s="411"/>
      <c r="E48" s="411"/>
      <c r="F48" s="412"/>
      <c r="H48" s="432"/>
    </row>
    <row r="49" spans="1:8" ht="15" customHeight="1">
      <c r="A49" s="417"/>
      <c r="B49" s="413" t="s">
        <v>176</v>
      </c>
      <c r="C49" s="169" t="s">
        <v>177</v>
      </c>
      <c r="D49" s="419" t="s">
        <v>178</v>
      </c>
      <c r="E49" s="420"/>
      <c r="F49" s="170" t="s">
        <v>180</v>
      </c>
      <c r="H49" s="428" t="s">
        <v>181</v>
      </c>
    </row>
    <row r="50" spans="1:8" ht="29.1" customHeight="1">
      <c r="A50" s="417"/>
      <c r="B50" s="415"/>
      <c r="C50" s="60"/>
      <c r="D50" s="433"/>
      <c r="E50" s="434"/>
      <c r="F50" s="61"/>
      <c r="H50" s="430"/>
    </row>
    <row r="51" spans="1:8" ht="45.95" customHeight="1">
      <c r="A51" s="418"/>
      <c r="B51" s="171" t="s">
        <v>207</v>
      </c>
      <c r="C51" s="433"/>
      <c r="D51" s="435"/>
      <c r="E51" s="435"/>
      <c r="F51" s="434"/>
      <c r="H51" s="172" t="s">
        <v>332</v>
      </c>
    </row>
    <row r="52" spans="1:8" ht="33.75" customHeight="1">
      <c r="A52" s="401" t="s">
        <v>26</v>
      </c>
      <c r="B52" s="168" t="s">
        <v>211</v>
      </c>
      <c r="C52" s="407"/>
      <c r="D52" s="438"/>
      <c r="E52" s="438"/>
      <c r="F52" s="439"/>
      <c r="H52" s="164" t="s">
        <v>333</v>
      </c>
    </row>
    <row r="53" spans="1:8" ht="60.95" customHeight="1">
      <c r="A53" s="402"/>
      <c r="B53" s="413" t="s">
        <v>439</v>
      </c>
      <c r="C53" s="173" t="s">
        <v>210</v>
      </c>
      <c r="D53" s="174" t="s">
        <v>266</v>
      </c>
      <c r="E53" s="423" t="s">
        <v>267</v>
      </c>
      <c r="F53" s="424"/>
      <c r="H53" s="428" t="s">
        <v>438</v>
      </c>
    </row>
    <row r="54" spans="1:8" ht="47.1" customHeight="1">
      <c r="A54" s="402"/>
      <c r="B54" s="414"/>
      <c r="C54" s="60"/>
      <c r="D54" s="43"/>
      <c r="E54" s="436"/>
      <c r="F54" s="437"/>
      <c r="H54" s="429"/>
    </row>
    <row r="55" spans="1:8" ht="47.1" customHeight="1">
      <c r="A55" s="402"/>
      <c r="B55" s="414"/>
      <c r="C55" s="60"/>
      <c r="D55" s="44"/>
      <c r="E55" s="436"/>
      <c r="F55" s="437"/>
      <c r="H55" s="429"/>
    </row>
    <row r="56" spans="1:8" ht="47.1" customHeight="1">
      <c r="A56" s="402"/>
      <c r="B56" s="415"/>
      <c r="C56" s="60"/>
      <c r="D56" s="44"/>
      <c r="E56" s="436"/>
      <c r="F56" s="437"/>
      <c r="H56" s="430"/>
    </row>
    <row r="57" spans="1:8" ht="180.75" customHeight="1">
      <c r="A57" s="403"/>
      <c r="B57" s="168" t="s">
        <v>88</v>
      </c>
      <c r="C57" s="407"/>
      <c r="D57" s="408"/>
      <c r="E57" s="408"/>
      <c r="F57" s="409"/>
      <c r="H57" s="164" t="s">
        <v>175</v>
      </c>
    </row>
    <row r="59" spans="1:8" ht="13.5">
      <c r="A59" s="165">
        <v>4</v>
      </c>
      <c r="B59" s="166" t="s">
        <v>113</v>
      </c>
      <c r="C59" s="167"/>
    </row>
    <row r="60" spans="1:8" ht="17.25" customHeight="1">
      <c r="A60" s="416" t="s">
        <v>15</v>
      </c>
      <c r="B60" s="168" t="s">
        <v>24</v>
      </c>
      <c r="C60" s="410">
        <f>INDEX($B$4:$F$18,MATCH($A59,$A$4:$A$18,),MATCH($B60,$B$3:$F$3,0))</f>
        <v>0</v>
      </c>
      <c r="D60" s="411"/>
      <c r="E60" s="411"/>
      <c r="F60" s="412"/>
      <c r="H60" s="431" t="s">
        <v>58</v>
      </c>
    </row>
    <row r="61" spans="1:8" ht="36" customHeight="1">
      <c r="A61" s="417"/>
      <c r="B61" s="168" t="s">
        <v>57</v>
      </c>
      <c r="C61" s="410">
        <f>INDEX($B$4:$F$13,MATCH($A59,$A$4:$A$13,),MATCH($B61,$B$3:$F$3,0))</f>
        <v>0</v>
      </c>
      <c r="D61" s="411"/>
      <c r="E61" s="411"/>
      <c r="F61" s="412"/>
      <c r="H61" s="432"/>
    </row>
    <row r="62" spans="1:8" ht="15" customHeight="1">
      <c r="A62" s="417"/>
      <c r="B62" s="413" t="s">
        <v>176</v>
      </c>
      <c r="C62" s="169" t="s">
        <v>177</v>
      </c>
      <c r="D62" s="419" t="s">
        <v>178</v>
      </c>
      <c r="E62" s="420"/>
      <c r="F62" s="170" t="s">
        <v>180</v>
      </c>
      <c r="H62" s="428" t="s">
        <v>181</v>
      </c>
    </row>
    <row r="63" spans="1:8" ht="29.1" customHeight="1">
      <c r="A63" s="417"/>
      <c r="B63" s="415"/>
      <c r="C63" s="60"/>
      <c r="D63" s="433"/>
      <c r="E63" s="434"/>
      <c r="F63" s="61"/>
      <c r="H63" s="430"/>
    </row>
    <row r="64" spans="1:8" ht="45.95" customHeight="1">
      <c r="A64" s="418"/>
      <c r="B64" s="171" t="s">
        <v>207</v>
      </c>
      <c r="C64" s="433"/>
      <c r="D64" s="435"/>
      <c r="E64" s="435"/>
      <c r="F64" s="434"/>
      <c r="H64" s="172" t="s">
        <v>332</v>
      </c>
    </row>
    <row r="65" spans="1:8" ht="33.75" customHeight="1">
      <c r="A65" s="401" t="s">
        <v>26</v>
      </c>
      <c r="B65" s="168" t="s">
        <v>211</v>
      </c>
      <c r="C65" s="407"/>
      <c r="D65" s="438"/>
      <c r="E65" s="438"/>
      <c r="F65" s="439"/>
      <c r="H65" s="164" t="s">
        <v>333</v>
      </c>
    </row>
    <row r="66" spans="1:8" ht="60.95" customHeight="1">
      <c r="A66" s="402"/>
      <c r="B66" s="413" t="s">
        <v>439</v>
      </c>
      <c r="C66" s="173" t="s">
        <v>210</v>
      </c>
      <c r="D66" s="174" t="s">
        <v>266</v>
      </c>
      <c r="E66" s="423" t="s">
        <v>267</v>
      </c>
      <c r="F66" s="424"/>
      <c r="H66" s="428" t="s">
        <v>438</v>
      </c>
    </row>
    <row r="67" spans="1:8" ht="47.1" customHeight="1">
      <c r="A67" s="402"/>
      <c r="B67" s="414"/>
      <c r="C67" s="60"/>
      <c r="D67" s="43"/>
      <c r="E67" s="436"/>
      <c r="F67" s="437"/>
      <c r="H67" s="429"/>
    </row>
    <row r="68" spans="1:8" ht="47.1" customHeight="1">
      <c r="A68" s="402"/>
      <c r="B68" s="414"/>
      <c r="C68" s="60"/>
      <c r="D68" s="44"/>
      <c r="E68" s="436"/>
      <c r="F68" s="437"/>
      <c r="H68" s="429"/>
    </row>
    <row r="69" spans="1:8" ht="47.1" customHeight="1">
      <c r="A69" s="402"/>
      <c r="B69" s="415"/>
      <c r="C69" s="60"/>
      <c r="D69" s="44"/>
      <c r="E69" s="436"/>
      <c r="F69" s="437"/>
      <c r="H69" s="430"/>
    </row>
    <row r="70" spans="1:8" ht="180.75" customHeight="1">
      <c r="A70" s="403"/>
      <c r="B70" s="168" t="s">
        <v>88</v>
      </c>
      <c r="C70" s="407"/>
      <c r="D70" s="408"/>
      <c r="E70" s="408"/>
      <c r="F70" s="409"/>
      <c r="H70" s="164" t="s">
        <v>175</v>
      </c>
    </row>
    <row r="72" spans="1:8" ht="13.5">
      <c r="A72" s="165">
        <v>5</v>
      </c>
      <c r="B72" s="166" t="s">
        <v>113</v>
      </c>
      <c r="C72" s="167"/>
    </row>
    <row r="73" spans="1:8" ht="17.25" customHeight="1">
      <c r="A73" s="416" t="s">
        <v>15</v>
      </c>
      <c r="B73" s="168" t="s">
        <v>24</v>
      </c>
      <c r="C73" s="410">
        <f>INDEX($B$4:$F$18,MATCH($A72,$A$4:$A$18,),MATCH($B73,$B$3:$F$3,0))</f>
        <v>0</v>
      </c>
      <c r="D73" s="411"/>
      <c r="E73" s="411"/>
      <c r="F73" s="412"/>
      <c r="H73" s="431" t="s">
        <v>58</v>
      </c>
    </row>
    <row r="74" spans="1:8" ht="36" customHeight="1">
      <c r="A74" s="417"/>
      <c r="B74" s="168" t="s">
        <v>57</v>
      </c>
      <c r="C74" s="410">
        <f>INDEX($B$4:$F$13,MATCH($A72,$A$4:$A$13,),MATCH($B74,$B$3:$F$3,0))</f>
        <v>0</v>
      </c>
      <c r="D74" s="411"/>
      <c r="E74" s="411"/>
      <c r="F74" s="412"/>
      <c r="H74" s="432"/>
    </row>
    <row r="75" spans="1:8" ht="15" customHeight="1">
      <c r="A75" s="417"/>
      <c r="B75" s="413" t="s">
        <v>176</v>
      </c>
      <c r="C75" s="169" t="s">
        <v>177</v>
      </c>
      <c r="D75" s="419" t="s">
        <v>178</v>
      </c>
      <c r="E75" s="420"/>
      <c r="F75" s="170" t="s">
        <v>180</v>
      </c>
      <c r="H75" s="428" t="s">
        <v>181</v>
      </c>
    </row>
    <row r="76" spans="1:8" ht="29.1" customHeight="1">
      <c r="A76" s="417"/>
      <c r="B76" s="415"/>
      <c r="C76" s="60"/>
      <c r="D76" s="433"/>
      <c r="E76" s="434"/>
      <c r="F76" s="61"/>
      <c r="H76" s="430"/>
    </row>
    <row r="77" spans="1:8" ht="45.95" customHeight="1">
      <c r="A77" s="418"/>
      <c r="B77" s="171" t="s">
        <v>207</v>
      </c>
      <c r="C77" s="433"/>
      <c r="D77" s="435"/>
      <c r="E77" s="435"/>
      <c r="F77" s="434"/>
      <c r="H77" s="172" t="s">
        <v>332</v>
      </c>
    </row>
    <row r="78" spans="1:8" ht="33.75" customHeight="1">
      <c r="A78" s="401" t="s">
        <v>26</v>
      </c>
      <c r="B78" s="168" t="s">
        <v>211</v>
      </c>
      <c r="C78" s="407"/>
      <c r="D78" s="438"/>
      <c r="E78" s="438"/>
      <c r="F78" s="439"/>
      <c r="H78" s="164" t="s">
        <v>333</v>
      </c>
    </row>
    <row r="79" spans="1:8" ht="60.95" customHeight="1">
      <c r="A79" s="402"/>
      <c r="B79" s="413" t="s">
        <v>439</v>
      </c>
      <c r="C79" s="173" t="s">
        <v>210</v>
      </c>
      <c r="D79" s="174" t="s">
        <v>266</v>
      </c>
      <c r="E79" s="423" t="s">
        <v>267</v>
      </c>
      <c r="F79" s="424"/>
      <c r="H79" s="428" t="s">
        <v>438</v>
      </c>
    </row>
    <row r="80" spans="1:8" ht="47.1" customHeight="1">
      <c r="A80" s="402"/>
      <c r="B80" s="414"/>
      <c r="C80" s="60"/>
      <c r="D80" s="43"/>
      <c r="E80" s="436"/>
      <c r="F80" s="437"/>
      <c r="H80" s="429"/>
    </row>
    <row r="81" spans="1:8" ht="47.1" customHeight="1">
      <c r="A81" s="402"/>
      <c r="B81" s="414"/>
      <c r="C81" s="60"/>
      <c r="D81" s="44"/>
      <c r="E81" s="436"/>
      <c r="F81" s="437"/>
      <c r="H81" s="429"/>
    </row>
    <row r="82" spans="1:8" ht="47.1" customHeight="1">
      <c r="A82" s="402"/>
      <c r="B82" s="415"/>
      <c r="C82" s="60"/>
      <c r="D82" s="44"/>
      <c r="E82" s="436"/>
      <c r="F82" s="437"/>
      <c r="H82" s="430"/>
    </row>
    <row r="83" spans="1:8" ht="180.75" customHeight="1">
      <c r="A83" s="403"/>
      <c r="B83" s="168" t="s">
        <v>88</v>
      </c>
      <c r="C83" s="407"/>
      <c r="D83" s="408"/>
      <c r="E83" s="408"/>
      <c r="F83" s="409"/>
      <c r="H83" s="164" t="s">
        <v>175</v>
      </c>
    </row>
    <row r="85" spans="1:8" ht="13.5">
      <c r="A85" s="165">
        <v>6</v>
      </c>
      <c r="B85" s="166" t="s">
        <v>113</v>
      </c>
      <c r="C85" s="167"/>
    </row>
    <row r="86" spans="1:8" ht="17.25" customHeight="1">
      <c r="A86" s="416" t="s">
        <v>15</v>
      </c>
      <c r="B86" s="168" t="s">
        <v>24</v>
      </c>
      <c r="C86" s="410">
        <f>INDEX($B$4:$F$18,MATCH($A85,$A$4:$A$18,),MATCH($B86,$B$3:$F$3,0))</f>
        <v>0</v>
      </c>
      <c r="D86" s="411"/>
      <c r="E86" s="411"/>
      <c r="F86" s="412"/>
      <c r="H86" s="431" t="s">
        <v>58</v>
      </c>
    </row>
    <row r="87" spans="1:8" ht="36" customHeight="1">
      <c r="A87" s="417"/>
      <c r="B87" s="168" t="s">
        <v>57</v>
      </c>
      <c r="C87" s="410">
        <f>INDEX($B$4:$F$13,MATCH($A85,$A$4:$A$13,),MATCH($B87,$B$3:$F$3,0))</f>
        <v>0</v>
      </c>
      <c r="D87" s="411"/>
      <c r="E87" s="411"/>
      <c r="F87" s="412"/>
      <c r="H87" s="432"/>
    </row>
    <row r="88" spans="1:8" ht="15" customHeight="1">
      <c r="A88" s="417"/>
      <c r="B88" s="413" t="s">
        <v>176</v>
      </c>
      <c r="C88" s="169" t="s">
        <v>177</v>
      </c>
      <c r="D88" s="419" t="s">
        <v>178</v>
      </c>
      <c r="E88" s="420"/>
      <c r="F88" s="170" t="s">
        <v>180</v>
      </c>
      <c r="H88" s="428" t="s">
        <v>181</v>
      </c>
    </row>
    <row r="89" spans="1:8" ht="29.1" customHeight="1">
      <c r="A89" s="417"/>
      <c r="B89" s="415"/>
      <c r="C89" s="60"/>
      <c r="D89" s="433"/>
      <c r="E89" s="434"/>
      <c r="F89" s="61"/>
      <c r="H89" s="430"/>
    </row>
    <row r="90" spans="1:8" ht="45.95" customHeight="1">
      <c r="A90" s="418"/>
      <c r="B90" s="171" t="s">
        <v>207</v>
      </c>
      <c r="C90" s="433"/>
      <c r="D90" s="435"/>
      <c r="E90" s="435"/>
      <c r="F90" s="434"/>
      <c r="H90" s="172" t="s">
        <v>332</v>
      </c>
    </row>
    <row r="91" spans="1:8" ht="33.75" customHeight="1">
      <c r="A91" s="401" t="s">
        <v>26</v>
      </c>
      <c r="B91" s="168" t="s">
        <v>211</v>
      </c>
      <c r="C91" s="407"/>
      <c r="D91" s="438"/>
      <c r="E91" s="438"/>
      <c r="F91" s="439"/>
      <c r="H91" s="164" t="s">
        <v>333</v>
      </c>
    </row>
    <row r="92" spans="1:8" ht="60.95" customHeight="1">
      <c r="A92" s="402"/>
      <c r="B92" s="413" t="s">
        <v>439</v>
      </c>
      <c r="C92" s="173" t="s">
        <v>210</v>
      </c>
      <c r="D92" s="174" t="s">
        <v>266</v>
      </c>
      <c r="E92" s="423" t="s">
        <v>267</v>
      </c>
      <c r="F92" s="424"/>
      <c r="H92" s="428" t="s">
        <v>438</v>
      </c>
    </row>
    <row r="93" spans="1:8" ht="47.1" customHeight="1">
      <c r="A93" s="402"/>
      <c r="B93" s="414"/>
      <c r="C93" s="60"/>
      <c r="D93" s="43"/>
      <c r="E93" s="436"/>
      <c r="F93" s="437"/>
      <c r="H93" s="429"/>
    </row>
    <row r="94" spans="1:8" ht="47.1" customHeight="1">
      <c r="A94" s="402"/>
      <c r="B94" s="414"/>
      <c r="C94" s="60"/>
      <c r="D94" s="44"/>
      <c r="E94" s="436"/>
      <c r="F94" s="437"/>
      <c r="H94" s="429"/>
    </row>
    <row r="95" spans="1:8" ht="47.1" customHeight="1">
      <c r="A95" s="402"/>
      <c r="B95" s="415"/>
      <c r="C95" s="60"/>
      <c r="D95" s="44"/>
      <c r="E95" s="436"/>
      <c r="F95" s="437"/>
      <c r="H95" s="430"/>
    </row>
    <row r="96" spans="1:8" ht="180.75" customHeight="1">
      <c r="A96" s="403"/>
      <c r="B96" s="168" t="s">
        <v>88</v>
      </c>
      <c r="C96" s="407"/>
      <c r="D96" s="408"/>
      <c r="E96" s="408"/>
      <c r="F96" s="409"/>
      <c r="H96" s="164" t="s">
        <v>175</v>
      </c>
    </row>
    <row r="98" spans="1:8" ht="13.5">
      <c r="A98" s="165">
        <v>7</v>
      </c>
      <c r="B98" s="166" t="s">
        <v>113</v>
      </c>
      <c r="C98" s="167"/>
    </row>
    <row r="99" spans="1:8" ht="17.25" customHeight="1">
      <c r="A99" s="416" t="s">
        <v>15</v>
      </c>
      <c r="B99" s="168" t="s">
        <v>24</v>
      </c>
      <c r="C99" s="410">
        <f>INDEX($B$4:$F$18,MATCH($A98,$A$4:$A$18,),MATCH($B99,$B$3:$F$3,0))</f>
        <v>0</v>
      </c>
      <c r="D99" s="411"/>
      <c r="E99" s="411"/>
      <c r="F99" s="412"/>
      <c r="H99" s="431" t="s">
        <v>58</v>
      </c>
    </row>
    <row r="100" spans="1:8" ht="36" customHeight="1">
      <c r="A100" s="417"/>
      <c r="B100" s="168" t="s">
        <v>57</v>
      </c>
      <c r="C100" s="410">
        <f>INDEX($B$4:$F$13,MATCH($A98,$A$4:$A$13,),MATCH($B100,$B$3:$F$3,0))</f>
        <v>0</v>
      </c>
      <c r="D100" s="411"/>
      <c r="E100" s="411"/>
      <c r="F100" s="412"/>
      <c r="H100" s="432"/>
    </row>
    <row r="101" spans="1:8" ht="15" customHeight="1">
      <c r="A101" s="417"/>
      <c r="B101" s="413" t="s">
        <v>176</v>
      </c>
      <c r="C101" s="169" t="s">
        <v>177</v>
      </c>
      <c r="D101" s="419" t="s">
        <v>178</v>
      </c>
      <c r="E101" s="420"/>
      <c r="F101" s="170" t="s">
        <v>180</v>
      </c>
      <c r="H101" s="428" t="s">
        <v>181</v>
      </c>
    </row>
    <row r="102" spans="1:8" ht="29.1" customHeight="1">
      <c r="A102" s="417"/>
      <c r="B102" s="415"/>
      <c r="C102" s="60"/>
      <c r="D102" s="433"/>
      <c r="E102" s="434"/>
      <c r="F102" s="61"/>
      <c r="H102" s="430"/>
    </row>
    <row r="103" spans="1:8" ht="45.95" customHeight="1">
      <c r="A103" s="418"/>
      <c r="B103" s="171" t="s">
        <v>207</v>
      </c>
      <c r="C103" s="433"/>
      <c r="D103" s="435"/>
      <c r="E103" s="435"/>
      <c r="F103" s="434"/>
      <c r="H103" s="172" t="s">
        <v>332</v>
      </c>
    </row>
    <row r="104" spans="1:8" ht="33.75" customHeight="1">
      <c r="A104" s="401" t="s">
        <v>26</v>
      </c>
      <c r="B104" s="168" t="s">
        <v>211</v>
      </c>
      <c r="C104" s="407"/>
      <c r="D104" s="438"/>
      <c r="E104" s="438"/>
      <c r="F104" s="439"/>
      <c r="H104" s="164" t="s">
        <v>333</v>
      </c>
    </row>
    <row r="105" spans="1:8" ht="60.95" customHeight="1">
      <c r="A105" s="402"/>
      <c r="B105" s="413" t="s">
        <v>439</v>
      </c>
      <c r="C105" s="173" t="s">
        <v>210</v>
      </c>
      <c r="D105" s="174" t="s">
        <v>266</v>
      </c>
      <c r="E105" s="423" t="s">
        <v>267</v>
      </c>
      <c r="F105" s="424"/>
      <c r="H105" s="428" t="s">
        <v>438</v>
      </c>
    </row>
    <row r="106" spans="1:8" ht="47.1" customHeight="1">
      <c r="A106" s="402"/>
      <c r="B106" s="414"/>
      <c r="C106" s="60"/>
      <c r="D106" s="43"/>
      <c r="E106" s="436"/>
      <c r="F106" s="437"/>
      <c r="H106" s="429"/>
    </row>
    <row r="107" spans="1:8" ht="47.1" customHeight="1">
      <c r="A107" s="402"/>
      <c r="B107" s="414"/>
      <c r="C107" s="60"/>
      <c r="D107" s="44"/>
      <c r="E107" s="436"/>
      <c r="F107" s="437"/>
      <c r="H107" s="429"/>
    </row>
    <row r="108" spans="1:8" ht="47.1" customHeight="1">
      <c r="A108" s="402"/>
      <c r="B108" s="415"/>
      <c r="C108" s="60"/>
      <c r="D108" s="44"/>
      <c r="E108" s="436"/>
      <c r="F108" s="437"/>
      <c r="H108" s="430"/>
    </row>
    <row r="109" spans="1:8" ht="180.75" customHeight="1">
      <c r="A109" s="403"/>
      <c r="B109" s="168" t="s">
        <v>88</v>
      </c>
      <c r="C109" s="407"/>
      <c r="D109" s="408"/>
      <c r="E109" s="408"/>
      <c r="F109" s="409"/>
      <c r="H109" s="164" t="s">
        <v>175</v>
      </c>
    </row>
    <row r="111" spans="1:8" ht="13.5">
      <c r="A111" s="165">
        <v>8</v>
      </c>
      <c r="B111" s="166" t="s">
        <v>113</v>
      </c>
      <c r="C111" s="167"/>
    </row>
    <row r="112" spans="1:8" ht="17.25" customHeight="1">
      <c r="A112" s="416" t="s">
        <v>15</v>
      </c>
      <c r="B112" s="168" t="s">
        <v>24</v>
      </c>
      <c r="C112" s="410">
        <f>INDEX($B$4:$F$18,MATCH($A111,$A$4:$A$18,),MATCH($B112,$B$3:$F$3,0))</f>
        <v>0</v>
      </c>
      <c r="D112" s="411"/>
      <c r="E112" s="411"/>
      <c r="F112" s="412"/>
      <c r="H112" s="431" t="s">
        <v>58</v>
      </c>
    </row>
    <row r="113" spans="1:8" ht="36" customHeight="1">
      <c r="A113" s="417"/>
      <c r="B113" s="168" t="s">
        <v>57</v>
      </c>
      <c r="C113" s="410">
        <f>INDEX($B$4:$F$13,MATCH($A111,$A$4:$A$13,),MATCH($B113,$B$3:$F$3,0))</f>
        <v>0</v>
      </c>
      <c r="D113" s="411"/>
      <c r="E113" s="411"/>
      <c r="F113" s="412"/>
      <c r="H113" s="432"/>
    </row>
    <row r="114" spans="1:8" ht="15" customHeight="1">
      <c r="A114" s="417"/>
      <c r="B114" s="413" t="s">
        <v>176</v>
      </c>
      <c r="C114" s="169" t="s">
        <v>177</v>
      </c>
      <c r="D114" s="419" t="s">
        <v>178</v>
      </c>
      <c r="E114" s="420"/>
      <c r="F114" s="170" t="s">
        <v>180</v>
      </c>
      <c r="H114" s="428" t="s">
        <v>181</v>
      </c>
    </row>
    <row r="115" spans="1:8" ht="29.1" customHeight="1">
      <c r="A115" s="417"/>
      <c r="B115" s="415"/>
      <c r="C115" s="60"/>
      <c r="D115" s="433"/>
      <c r="E115" s="434"/>
      <c r="F115" s="61"/>
      <c r="H115" s="430"/>
    </row>
    <row r="116" spans="1:8" ht="45.95" customHeight="1">
      <c r="A116" s="418"/>
      <c r="B116" s="171" t="s">
        <v>207</v>
      </c>
      <c r="C116" s="433"/>
      <c r="D116" s="435"/>
      <c r="E116" s="435"/>
      <c r="F116" s="434"/>
      <c r="H116" s="172" t="s">
        <v>332</v>
      </c>
    </row>
    <row r="117" spans="1:8" ht="33.75" customHeight="1">
      <c r="A117" s="401" t="s">
        <v>26</v>
      </c>
      <c r="B117" s="168" t="s">
        <v>211</v>
      </c>
      <c r="C117" s="407"/>
      <c r="D117" s="438"/>
      <c r="E117" s="438"/>
      <c r="F117" s="439"/>
      <c r="H117" s="164" t="s">
        <v>333</v>
      </c>
    </row>
    <row r="118" spans="1:8" ht="60.95" customHeight="1">
      <c r="A118" s="402"/>
      <c r="B118" s="413" t="s">
        <v>439</v>
      </c>
      <c r="C118" s="173" t="s">
        <v>210</v>
      </c>
      <c r="D118" s="174" t="s">
        <v>266</v>
      </c>
      <c r="E118" s="423" t="s">
        <v>267</v>
      </c>
      <c r="F118" s="424"/>
      <c r="H118" s="428" t="s">
        <v>438</v>
      </c>
    </row>
    <row r="119" spans="1:8" ht="47.1" customHeight="1">
      <c r="A119" s="402"/>
      <c r="B119" s="414"/>
      <c r="C119" s="60"/>
      <c r="D119" s="43"/>
      <c r="E119" s="436"/>
      <c r="F119" s="437"/>
      <c r="H119" s="429"/>
    </row>
    <row r="120" spans="1:8" ht="47.1" customHeight="1">
      <c r="A120" s="402"/>
      <c r="B120" s="414"/>
      <c r="C120" s="60"/>
      <c r="D120" s="44"/>
      <c r="E120" s="436"/>
      <c r="F120" s="437"/>
      <c r="H120" s="429"/>
    </row>
    <row r="121" spans="1:8" ht="47.1" customHeight="1">
      <c r="A121" s="402"/>
      <c r="B121" s="415"/>
      <c r="C121" s="60"/>
      <c r="D121" s="44"/>
      <c r="E121" s="436"/>
      <c r="F121" s="437"/>
      <c r="H121" s="430"/>
    </row>
    <row r="122" spans="1:8" ht="180.75" customHeight="1">
      <c r="A122" s="403"/>
      <c r="B122" s="168" t="s">
        <v>88</v>
      </c>
      <c r="C122" s="407"/>
      <c r="D122" s="408"/>
      <c r="E122" s="408"/>
      <c r="F122" s="409"/>
      <c r="H122" s="164" t="s">
        <v>175</v>
      </c>
    </row>
    <row r="124" spans="1:8" ht="13.5">
      <c r="A124" s="165">
        <v>9</v>
      </c>
      <c r="B124" s="166" t="s">
        <v>113</v>
      </c>
      <c r="C124" s="167"/>
    </row>
    <row r="125" spans="1:8" ht="17.25" customHeight="1">
      <c r="A125" s="416" t="s">
        <v>15</v>
      </c>
      <c r="B125" s="168" t="s">
        <v>24</v>
      </c>
      <c r="C125" s="410">
        <f>INDEX($B$4:$F$18,MATCH($A124,$A$4:$A$18,),MATCH($B125,$B$3:$F$3,0))</f>
        <v>0</v>
      </c>
      <c r="D125" s="411"/>
      <c r="E125" s="411"/>
      <c r="F125" s="412"/>
      <c r="H125" s="431" t="s">
        <v>58</v>
      </c>
    </row>
    <row r="126" spans="1:8" ht="36" customHeight="1">
      <c r="A126" s="417"/>
      <c r="B126" s="168" t="s">
        <v>57</v>
      </c>
      <c r="C126" s="410">
        <f>INDEX($B$4:$F$13,MATCH($A124,$A$4:$A$13,),MATCH($B126,$B$3:$F$3,0))</f>
        <v>0</v>
      </c>
      <c r="D126" s="411"/>
      <c r="E126" s="411"/>
      <c r="F126" s="412"/>
      <c r="H126" s="432"/>
    </row>
    <row r="127" spans="1:8" ht="15" customHeight="1">
      <c r="A127" s="417"/>
      <c r="B127" s="413" t="s">
        <v>176</v>
      </c>
      <c r="C127" s="169" t="s">
        <v>177</v>
      </c>
      <c r="D127" s="419" t="s">
        <v>178</v>
      </c>
      <c r="E127" s="420"/>
      <c r="F127" s="170" t="s">
        <v>180</v>
      </c>
      <c r="H127" s="428" t="s">
        <v>181</v>
      </c>
    </row>
    <row r="128" spans="1:8" ht="29.1" customHeight="1">
      <c r="A128" s="417"/>
      <c r="B128" s="415"/>
      <c r="C128" s="60"/>
      <c r="D128" s="433"/>
      <c r="E128" s="434"/>
      <c r="F128" s="61"/>
      <c r="H128" s="430"/>
    </row>
    <row r="129" spans="1:8" ht="45.95" customHeight="1">
      <c r="A129" s="418"/>
      <c r="B129" s="171" t="s">
        <v>207</v>
      </c>
      <c r="C129" s="433"/>
      <c r="D129" s="435"/>
      <c r="E129" s="435"/>
      <c r="F129" s="434"/>
      <c r="H129" s="172" t="s">
        <v>332</v>
      </c>
    </row>
    <row r="130" spans="1:8" ht="33.75" customHeight="1">
      <c r="A130" s="401" t="s">
        <v>26</v>
      </c>
      <c r="B130" s="168" t="s">
        <v>211</v>
      </c>
      <c r="C130" s="407"/>
      <c r="D130" s="438"/>
      <c r="E130" s="438"/>
      <c r="F130" s="439"/>
      <c r="H130" s="164" t="s">
        <v>333</v>
      </c>
    </row>
    <row r="131" spans="1:8" ht="60.95" customHeight="1">
      <c r="A131" s="402"/>
      <c r="B131" s="413" t="s">
        <v>439</v>
      </c>
      <c r="C131" s="173" t="s">
        <v>210</v>
      </c>
      <c r="D131" s="174" t="s">
        <v>266</v>
      </c>
      <c r="E131" s="423" t="s">
        <v>267</v>
      </c>
      <c r="F131" s="424"/>
      <c r="H131" s="428" t="s">
        <v>438</v>
      </c>
    </row>
    <row r="132" spans="1:8" ht="47.1" customHeight="1">
      <c r="A132" s="402"/>
      <c r="B132" s="414"/>
      <c r="C132" s="60"/>
      <c r="D132" s="43"/>
      <c r="E132" s="436"/>
      <c r="F132" s="437"/>
      <c r="H132" s="429"/>
    </row>
    <row r="133" spans="1:8" ht="47.1" customHeight="1">
      <c r="A133" s="402"/>
      <c r="B133" s="414"/>
      <c r="C133" s="60"/>
      <c r="D133" s="44"/>
      <c r="E133" s="436"/>
      <c r="F133" s="437"/>
      <c r="H133" s="429"/>
    </row>
    <row r="134" spans="1:8" ht="47.1" customHeight="1">
      <c r="A134" s="402"/>
      <c r="B134" s="415"/>
      <c r="C134" s="60"/>
      <c r="D134" s="44"/>
      <c r="E134" s="436"/>
      <c r="F134" s="437"/>
      <c r="H134" s="430"/>
    </row>
    <row r="135" spans="1:8" ht="180.75" customHeight="1">
      <c r="A135" s="403"/>
      <c r="B135" s="168" t="s">
        <v>88</v>
      </c>
      <c r="C135" s="407"/>
      <c r="D135" s="408"/>
      <c r="E135" s="408"/>
      <c r="F135" s="409"/>
      <c r="H135" s="164" t="s">
        <v>175</v>
      </c>
    </row>
    <row r="137" spans="1:8" ht="13.5">
      <c r="A137" s="165">
        <v>10</v>
      </c>
      <c r="B137" s="166" t="s">
        <v>113</v>
      </c>
      <c r="C137" s="167"/>
    </row>
    <row r="138" spans="1:8" ht="17.25" customHeight="1">
      <c r="A138" s="416" t="s">
        <v>15</v>
      </c>
      <c r="B138" s="168" t="s">
        <v>24</v>
      </c>
      <c r="C138" s="410">
        <f>INDEX($B$4:$F$18,MATCH($A137,$A$4:$A$18,),MATCH($B138,$B$3:$F$3,0))</f>
        <v>0</v>
      </c>
      <c r="D138" s="411"/>
      <c r="E138" s="411"/>
      <c r="F138" s="412"/>
      <c r="H138" s="431" t="s">
        <v>58</v>
      </c>
    </row>
    <row r="139" spans="1:8" ht="36" customHeight="1">
      <c r="A139" s="417"/>
      <c r="B139" s="168" t="s">
        <v>57</v>
      </c>
      <c r="C139" s="410">
        <f>INDEX($B$4:$F$13,MATCH($A137,$A$4:$A$13,),MATCH($B139,$B$3:$F$3,0))</f>
        <v>0</v>
      </c>
      <c r="D139" s="411"/>
      <c r="E139" s="411"/>
      <c r="F139" s="412"/>
      <c r="H139" s="432"/>
    </row>
    <row r="140" spans="1:8" ht="15" customHeight="1">
      <c r="A140" s="417"/>
      <c r="B140" s="413" t="s">
        <v>176</v>
      </c>
      <c r="C140" s="169" t="s">
        <v>177</v>
      </c>
      <c r="D140" s="419" t="s">
        <v>178</v>
      </c>
      <c r="E140" s="420"/>
      <c r="F140" s="170" t="s">
        <v>180</v>
      </c>
      <c r="H140" s="428" t="s">
        <v>181</v>
      </c>
    </row>
    <row r="141" spans="1:8" ht="29.1" customHeight="1">
      <c r="A141" s="417"/>
      <c r="B141" s="415"/>
      <c r="C141" s="60"/>
      <c r="D141" s="433"/>
      <c r="E141" s="434"/>
      <c r="F141" s="61"/>
      <c r="H141" s="430"/>
    </row>
    <row r="142" spans="1:8" ht="45.95" customHeight="1">
      <c r="A142" s="418"/>
      <c r="B142" s="171" t="s">
        <v>207</v>
      </c>
      <c r="C142" s="433"/>
      <c r="D142" s="435"/>
      <c r="E142" s="435"/>
      <c r="F142" s="434"/>
      <c r="H142" s="172" t="s">
        <v>332</v>
      </c>
    </row>
    <row r="143" spans="1:8" ht="33.75" customHeight="1">
      <c r="A143" s="401" t="s">
        <v>26</v>
      </c>
      <c r="B143" s="168" t="s">
        <v>211</v>
      </c>
      <c r="C143" s="407"/>
      <c r="D143" s="438"/>
      <c r="E143" s="438"/>
      <c r="F143" s="439"/>
      <c r="H143" s="164" t="s">
        <v>333</v>
      </c>
    </row>
    <row r="144" spans="1:8" ht="60.95" customHeight="1">
      <c r="A144" s="402"/>
      <c r="B144" s="413" t="s">
        <v>439</v>
      </c>
      <c r="C144" s="173" t="s">
        <v>210</v>
      </c>
      <c r="D144" s="174" t="s">
        <v>266</v>
      </c>
      <c r="E144" s="423" t="s">
        <v>267</v>
      </c>
      <c r="F144" s="424"/>
      <c r="H144" s="428" t="s">
        <v>438</v>
      </c>
    </row>
    <row r="145" spans="1:8" ht="47.1" customHeight="1">
      <c r="A145" s="402"/>
      <c r="B145" s="414"/>
      <c r="C145" s="60"/>
      <c r="D145" s="43"/>
      <c r="E145" s="436"/>
      <c r="F145" s="437"/>
      <c r="H145" s="429"/>
    </row>
    <row r="146" spans="1:8" ht="47.1" customHeight="1">
      <c r="A146" s="402"/>
      <c r="B146" s="414"/>
      <c r="C146" s="60"/>
      <c r="D146" s="44"/>
      <c r="E146" s="436"/>
      <c r="F146" s="437"/>
      <c r="H146" s="429"/>
    </row>
    <row r="147" spans="1:8" ht="47.1" customHeight="1">
      <c r="A147" s="402"/>
      <c r="B147" s="415"/>
      <c r="C147" s="60"/>
      <c r="D147" s="44"/>
      <c r="E147" s="436"/>
      <c r="F147" s="437"/>
      <c r="H147" s="430"/>
    </row>
    <row r="148" spans="1:8" ht="180.75" customHeight="1">
      <c r="A148" s="403"/>
      <c r="B148" s="168" t="s">
        <v>88</v>
      </c>
      <c r="C148" s="407"/>
      <c r="D148" s="408"/>
      <c r="E148" s="408"/>
      <c r="F148" s="409"/>
      <c r="H148" s="164" t="s">
        <v>175</v>
      </c>
    </row>
    <row r="150" spans="1:8" ht="13.5">
      <c r="A150" s="165">
        <v>11</v>
      </c>
      <c r="B150" s="166" t="s">
        <v>113</v>
      </c>
      <c r="C150" s="167"/>
    </row>
    <row r="151" spans="1:8" ht="17.25" customHeight="1">
      <c r="A151" s="416" t="s">
        <v>15</v>
      </c>
      <c r="B151" s="168" t="s">
        <v>24</v>
      </c>
      <c r="C151" s="410">
        <f>INDEX($B$4:$F$18,MATCH($A150,$A$4:$A$18,),MATCH($B151,$B$3:$F$3,0))</f>
        <v>0</v>
      </c>
      <c r="D151" s="411"/>
      <c r="E151" s="411"/>
      <c r="F151" s="412"/>
      <c r="H151" s="431" t="s">
        <v>58</v>
      </c>
    </row>
    <row r="152" spans="1:8" ht="36" customHeight="1">
      <c r="A152" s="417"/>
      <c r="B152" s="168" t="s">
        <v>57</v>
      </c>
      <c r="C152" s="410">
        <f>INDEX($B$4:$F$18,MATCH($A150,$A$4:$A$18,),MATCH($B152,$B$3:$F$3,0))</f>
        <v>0</v>
      </c>
      <c r="D152" s="411"/>
      <c r="E152" s="411"/>
      <c r="F152" s="412"/>
      <c r="H152" s="432"/>
    </row>
    <row r="153" spans="1:8" ht="15" customHeight="1">
      <c r="A153" s="417"/>
      <c r="B153" s="413" t="s">
        <v>176</v>
      </c>
      <c r="C153" s="169" t="s">
        <v>177</v>
      </c>
      <c r="D153" s="419" t="s">
        <v>178</v>
      </c>
      <c r="E153" s="420"/>
      <c r="F153" s="170" t="s">
        <v>180</v>
      </c>
      <c r="H153" s="428" t="s">
        <v>181</v>
      </c>
    </row>
    <row r="154" spans="1:8" ht="29.1" customHeight="1">
      <c r="A154" s="417"/>
      <c r="B154" s="415"/>
      <c r="C154" s="60"/>
      <c r="D154" s="433"/>
      <c r="E154" s="434"/>
      <c r="F154" s="61"/>
      <c r="H154" s="430"/>
    </row>
    <row r="155" spans="1:8" ht="45.95" customHeight="1">
      <c r="A155" s="418"/>
      <c r="B155" s="171" t="s">
        <v>207</v>
      </c>
      <c r="C155" s="433"/>
      <c r="D155" s="435"/>
      <c r="E155" s="435"/>
      <c r="F155" s="434"/>
      <c r="H155" s="172" t="s">
        <v>332</v>
      </c>
    </row>
    <row r="156" spans="1:8" ht="33.75" customHeight="1">
      <c r="A156" s="401" t="s">
        <v>26</v>
      </c>
      <c r="B156" s="168" t="s">
        <v>211</v>
      </c>
      <c r="C156" s="407"/>
      <c r="D156" s="438"/>
      <c r="E156" s="438"/>
      <c r="F156" s="439"/>
      <c r="H156" s="164" t="s">
        <v>333</v>
      </c>
    </row>
    <row r="157" spans="1:8" ht="60.95" customHeight="1">
      <c r="A157" s="402"/>
      <c r="B157" s="413" t="s">
        <v>439</v>
      </c>
      <c r="C157" s="173" t="s">
        <v>210</v>
      </c>
      <c r="D157" s="174" t="s">
        <v>266</v>
      </c>
      <c r="E157" s="423" t="s">
        <v>267</v>
      </c>
      <c r="F157" s="424"/>
      <c r="H157" s="428" t="s">
        <v>438</v>
      </c>
    </row>
    <row r="158" spans="1:8" ht="47.1" customHeight="1">
      <c r="A158" s="402"/>
      <c r="B158" s="414"/>
      <c r="C158" s="60"/>
      <c r="D158" s="43"/>
      <c r="E158" s="436"/>
      <c r="F158" s="437"/>
      <c r="H158" s="429"/>
    </row>
    <row r="159" spans="1:8" ht="47.1" customHeight="1">
      <c r="A159" s="402"/>
      <c r="B159" s="414"/>
      <c r="C159" s="60"/>
      <c r="D159" s="44"/>
      <c r="E159" s="436"/>
      <c r="F159" s="437"/>
      <c r="H159" s="429"/>
    </row>
    <row r="160" spans="1:8" ht="47.1" customHeight="1">
      <c r="A160" s="402"/>
      <c r="B160" s="415"/>
      <c r="C160" s="60"/>
      <c r="D160" s="44"/>
      <c r="E160" s="436"/>
      <c r="F160" s="437"/>
      <c r="H160" s="430"/>
    </row>
    <row r="161" spans="1:8" ht="180.75" customHeight="1">
      <c r="A161" s="403"/>
      <c r="B161" s="168" t="s">
        <v>88</v>
      </c>
      <c r="C161" s="407"/>
      <c r="D161" s="408"/>
      <c r="E161" s="408"/>
      <c r="F161" s="409"/>
      <c r="H161" s="164" t="s">
        <v>175</v>
      </c>
    </row>
    <row r="163" spans="1:8" ht="13.5">
      <c r="A163" s="165">
        <v>12</v>
      </c>
      <c r="B163" s="166" t="s">
        <v>113</v>
      </c>
      <c r="C163" s="167"/>
    </row>
    <row r="164" spans="1:8" ht="17.25" customHeight="1">
      <c r="A164" s="416" t="s">
        <v>15</v>
      </c>
      <c r="B164" s="168" t="s">
        <v>24</v>
      </c>
      <c r="C164" s="410">
        <f>INDEX($B$4:$F$18,MATCH($A163,$A$4:$A$18,),MATCH($B164,$B$3:$F$3,0))</f>
        <v>0</v>
      </c>
      <c r="D164" s="411"/>
      <c r="E164" s="411"/>
      <c r="F164" s="412"/>
      <c r="H164" s="431" t="s">
        <v>58</v>
      </c>
    </row>
    <row r="165" spans="1:8" ht="36" customHeight="1">
      <c r="A165" s="417"/>
      <c r="B165" s="168" t="s">
        <v>57</v>
      </c>
      <c r="C165" s="410">
        <f>INDEX($B$4:$F$18,MATCH($A163,$A$4:$A$18,),MATCH($B165,$B$3:$F$3,0))</f>
        <v>0</v>
      </c>
      <c r="D165" s="411"/>
      <c r="E165" s="411"/>
      <c r="F165" s="412"/>
      <c r="H165" s="432"/>
    </row>
    <row r="166" spans="1:8" ht="15" customHeight="1">
      <c r="A166" s="417"/>
      <c r="B166" s="413" t="s">
        <v>176</v>
      </c>
      <c r="C166" s="169" t="s">
        <v>177</v>
      </c>
      <c r="D166" s="419" t="s">
        <v>178</v>
      </c>
      <c r="E166" s="420"/>
      <c r="F166" s="170" t="s">
        <v>180</v>
      </c>
      <c r="H166" s="428" t="s">
        <v>181</v>
      </c>
    </row>
    <row r="167" spans="1:8" ht="29.1" customHeight="1">
      <c r="A167" s="417"/>
      <c r="B167" s="415"/>
      <c r="C167" s="60"/>
      <c r="D167" s="433"/>
      <c r="E167" s="434"/>
      <c r="F167" s="61"/>
      <c r="H167" s="430"/>
    </row>
    <row r="168" spans="1:8" ht="45.95" customHeight="1">
      <c r="A168" s="418"/>
      <c r="B168" s="171" t="s">
        <v>207</v>
      </c>
      <c r="C168" s="433"/>
      <c r="D168" s="435"/>
      <c r="E168" s="435"/>
      <c r="F168" s="434"/>
      <c r="H168" s="172" t="s">
        <v>332</v>
      </c>
    </row>
    <row r="169" spans="1:8" ht="33.75" customHeight="1">
      <c r="A169" s="401" t="s">
        <v>26</v>
      </c>
      <c r="B169" s="168" t="s">
        <v>211</v>
      </c>
      <c r="C169" s="407"/>
      <c r="D169" s="438"/>
      <c r="E169" s="438"/>
      <c r="F169" s="439"/>
      <c r="H169" s="164" t="s">
        <v>333</v>
      </c>
    </row>
    <row r="170" spans="1:8" ht="60.95" customHeight="1">
      <c r="A170" s="402"/>
      <c r="B170" s="413" t="s">
        <v>439</v>
      </c>
      <c r="C170" s="173" t="s">
        <v>210</v>
      </c>
      <c r="D170" s="174" t="s">
        <v>266</v>
      </c>
      <c r="E170" s="423" t="s">
        <v>267</v>
      </c>
      <c r="F170" s="424"/>
      <c r="H170" s="428" t="s">
        <v>438</v>
      </c>
    </row>
    <row r="171" spans="1:8" ht="47.1" customHeight="1">
      <c r="A171" s="402"/>
      <c r="B171" s="414"/>
      <c r="C171" s="60"/>
      <c r="D171" s="43"/>
      <c r="E171" s="436"/>
      <c r="F171" s="437"/>
      <c r="H171" s="429"/>
    </row>
    <row r="172" spans="1:8" ht="47.1" customHeight="1">
      <c r="A172" s="402"/>
      <c r="B172" s="414"/>
      <c r="C172" s="60"/>
      <c r="D172" s="44"/>
      <c r="E172" s="436"/>
      <c r="F172" s="437"/>
      <c r="H172" s="429"/>
    </row>
    <row r="173" spans="1:8" ht="47.1" customHeight="1">
      <c r="A173" s="402"/>
      <c r="B173" s="415"/>
      <c r="C173" s="60"/>
      <c r="D173" s="44"/>
      <c r="E173" s="436"/>
      <c r="F173" s="437"/>
      <c r="H173" s="430"/>
    </row>
    <row r="174" spans="1:8" ht="180.75" customHeight="1">
      <c r="A174" s="403"/>
      <c r="B174" s="168" t="s">
        <v>88</v>
      </c>
      <c r="C174" s="407"/>
      <c r="D174" s="408"/>
      <c r="E174" s="408"/>
      <c r="F174" s="409"/>
      <c r="H174" s="164" t="s">
        <v>175</v>
      </c>
    </row>
    <row r="176" spans="1:8" ht="13.5">
      <c r="A176" s="165">
        <v>13</v>
      </c>
      <c r="B176" s="166" t="s">
        <v>113</v>
      </c>
      <c r="C176" s="167"/>
    </row>
    <row r="177" spans="1:8" ht="17.25" customHeight="1">
      <c r="A177" s="416" t="s">
        <v>15</v>
      </c>
      <c r="B177" s="168" t="s">
        <v>24</v>
      </c>
      <c r="C177" s="410">
        <f>INDEX($B$4:$F$18,MATCH($A176,$A$4:$A$18,),MATCH($B177,$B$3:$F$3,0))</f>
        <v>0</v>
      </c>
      <c r="D177" s="411"/>
      <c r="E177" s="411"/>
      <c r="F177" s="412"/>
      <c r="H177" s="431" t="s">
        <v>58</v>
      </c>
    </row>
    <row r="178" spans="1:8" ht="36" customHeight="1">
      <c r="A178" s="417"/>
      <c r="B178" s="168" t="s">
        <v>57</v>
      </c>
      <c r="C178" s="410">
        <f>INDEX($B$4:$F$18,MATCH($A176,$A$4:$A$18,),MATCH($B178,$B$3:$F$3,0))</f>
        <v>0</v>
      </c>
      <c r="D178" s="411"/>
      <c r="E178" s="411"/>
      <c r="F178" s="412"/>
      <c r="H178" s="432"/>
    </row>
    <row r="179" spans="1:8" ht="15" customHeight="1">
      <c r="A179" s="417"/>
      <c r="B179" s="413" t="s">
        <v>176</v>
      </c>
      <c r="C179" s="169" t="s">
        <v>177</v>
      </c>
      <c r="D179" s="419" t="s">
        <v>178</v>
      </c>
      <c r="E179" s="420"/>
      <c r="F179" s="170" t="s">
        <v>180</v>
      </c>
      <c r="H179" s="428" t="s">
        <v>181</v>
      </c>
    </row>
    <row r="180" spans="1:8" ht="29.1" customHeight="1">
      <c r="A180" s="417"/>
      <c r="B180" s="415"/>
      <c r="C180" s="60"/>
      <c r="D180" s="433"/>
      <c r="E180" s="434"/>
      <c r="F180" s="61"/>
      <c r="H180" s="430"/>
    </row>
    <row r="181" spans="1:8" ht="45.95" customHeight="1">
      <c r="A181" s="418"/>
      <c r="B181" s="171" t="s">
        <v>207</v>
      </c>
      <c r="C181" s="433"/>
      <c r="D181" s="435"/>
      <c r="E181" s="435"/>
      <c r="F181" s="434"/>
      <c r="H181" s="172" t="s">
        <v>332</v>
      </c>
    </row>
    <row r="182" spans="1:8" ht="33.75" customHeight="1">
      <c r="A182" s="401" t="s">
        <v>26</v>
      </c>
      <c r="B182" s="168" t="s">
        <v>211</v>
      </c>
      <c r="C182" s="407"/>
      <c r="D182" s="438"/>
      <c r="E182" s="438"/>
      <c r="F182" s="439"/>
      <c r="H182" s="164" t="s">
        <v>333</v>
      </c>
    </row>
    <row r="183" spans="1:8" ht="60.95" customHeight="1">
      <c r="A183" s="402"/>
      <c r="B183" s="413" t="s">
        <v>439</v>
      </c>
      <c r="C183" s="173" t="s">
        <v>210</v>
      </c>
      <c r="D183" s="174" t="s">
        <v>266</v>
      </c>
      <c r="E183" s="423" t="s">
        <v>267</v>
      </c>
      <c r="F183" s="424"/>
      <c r="H183" s="428" t="s">
        <v>438</v>
      </c>
    </row>
    <row r="184" spans="1:8" ht="47.1" customHeight="1">
      <c r="A184" s="402"/>
      <c r="B184" s="414"/>
      <c r="C184" s="60"/>
      <c r="D184" s="43"/>
      <c r="E184" s="436"/>
      <c r="F184" s="437"/>
      <c r="H184" s="429"/>
    </row>
    <row r="185" spans="1:8" ht="47.1" customHeight="1">
      <c r="A185" s="402"/>
      <c r="B185" s="414"/>
      <c r="C185" s="60"/>
      <c r="D185" s="44"/>
      <c r="E185" s="436"/>
      <c r="F185" s="437"/>
      <c r="H185" s="429"/>
    </row>
    <row r="186" spans="1:8" ht="47.1" customHeight="1">
      <c r="A186" s="402"/>
      <c r="B186" s="415"/>
      <c r="C186" s="60"/>
      <c r="D186" s="44"/>
      <c r="E186" s="436"/>
      <c r="F186" s="437"/>
      <c r="H186" s="430"/>
    </row>
    <row r="187" spans="1:8" ht="180.75" customHeight="1">
      <c r="A187" s="403"/>
      <c r="B187" s="168" t="s">
        <v>88</v>
      </c>
      <c r="C187" s="407"/>
      <c r="D187" s="408"/>
      <c r="E187" s="408"/>
      <c r="F187" s="409"/>
      <c r="H187" s="164" t="s">
        <v>175</v>
      </c>
    </row>
    <row r="189" spans="1:8" ht="13.5">
      <c r="A189" s="165">
        <v>14</v>
      </c>
      <c r="B189" s="166" t="s">
        <v>113</v>
      </c>
      <c r="C189" s="167"/>
    </row>
    <row r="190" spans="1:8" ht="17.25" customHeight="1">
      <c r="A190" s="416" t="s">
        <v>15</v>
      </c>
      <c r="B190" s="168" t="s">
        <v>24</v>
      </c>
      <c r="C190" s="410">
        <f>INDEX($B$4:$F$18,MATCH($A189,$A$4:$A$18,),MATCH($B190,$B$3:$F$3,0))</f>
        <v>0</v>
      </c>
      <c r="D190" s="411"/>
      <c r="E190" s="411"/>
      <c r="F190" s="412"/>
      <c r="H190" s="431" t="s">
        <v>58</v>
      </c>
    </row>
    <row r="191" spans="1:8" ht="36" customHeight="1">
      <c r="A191" s="417"/>
      <c r="B191" s="168" t="s">
        <v>57</v>
      </c>
      <c r="C191" s="410">
        <f>INDEX($B$4:$F$18,MATCH($A189,$A$4:$A$18,),MATCH($B191,$B$3:$F$3,0))</f>
        <v>0</v>
      </c>
      <c r="D191" s="411"/>
      <c r="E191" s="411"/>
      <c r="F191" s="412"/>
      <c r="H191" s="432"/>
    </row>
    <row r="192" spans="1:8" ht="15" customHeight="1">
      <c r="A192" s="417"/>
      <c r="B192" s="413" t="s">
        <v>176</v>
      </c>
      <c r="C192" s="169" t="s">
        <v>177</v>
      </c>
      <c r="D192" s="419" t="s">
        <v>178</v>
      </c>
      <c r="E192" s="420"/>
      <c r="F192" s="170" t="s">
        <v>180</v>
      </c>
      <c r="H192" s="428" t="s">
        <v>181</v>
      </c>
    </row>
    <row r="193" spans="1:8" ht="29.1" customHeight="1">
      <c r="A193" s="417"/>
      <c r="B193" s="415"/>
      <c r="C193" s="60"/>
      <c r="D193" s="433"/>
      <c r="E193" s="434"/>
      <c r="F193" s="61"/>
      <c r="H193" s="430"/>
    </row>
    <row r="194" spans="1:8" ht="45.95" customHeight="1">
      <c r="A194" s="418"/>
      <c r="B194" s="171" t="s">
        <v>207</v>
      </c>
      <c r="C194" s="433"/>
      <c r="D194" s="435"/>
      <c r="E194" s="435"/>
      <c r="F194" s="434"/>
      <c r="H194" s="172" t="s">
        <v>332</v>
      </c>
    </row>
    <row r="195" spans="1:8" ht="33.75" customHeight="1">
      <c r="A195" s="401" t="s">
        <v>26</v>
      </c>
      <c r="B195" s="168" t="s">
        <v>211</v>
      </c>
      <c r="C195" s="407"/>
      <c r="D195" s="438"/>
      <c r="E195" s="438"/>
      <c r="F195" s="439"/>
      <c r="H195" s="164" t="s">
        <v>333</v>
      </c>
    </row>
    <row r="196" spans="1:8" ht="60.95" customHeight="1">
      <c r="A196" s="402"/>
      <c r="B196" s="413" t="s">
        <v>439</v>
      </c>
      <c r="C196" s="173" t="s">
        <v>210</v>
      </c>
      <c r="D196" s="174" t="s">
        <v>266</v>
      </c>
      <c r="E196" s="423" t="s">
        <v>267</v>
      </c>
      <c r="F196" s="424"/>
      <c r="H196" s="428" t="s">
        <v>438</v>
      </c>
    </row>
    <row r="197" spans="1:8" ht="47.1" customHeight="1">
      <c r="A197" s="402"/>
      <c r="B197" s="414"/>
      <c r="C197" s="60"/>
      <c r="D197" s="43"/>
      <c r="E197" s="436"/>
      <c r="F197" s="437"/>
      <c r="H197" s="429"/>
    </row>
    <row r="198" spans="1:8" ht="47.1" customHeight="1">
      <c r="A198" s="402"/>
      <c r="B198" s="414"/>
      <c r="C198" s="60"/>
      <c r="D198" s="44"/>
      <c r="E198" s="436"/>
      <c r="F198" s="437"/>
      <c r="H198" s="429"/>
    </row>
    <row r="199" spans="1:8" ht="47.1" customHeight="1">
      <c r="A199" s="402"/>
      <c r="B199" s="415"/>
      <c r="C199" s="60"/>
      <c r="D199" s="44"/>
      <c r="E199" s="436"/>
      <c r="F199" s="437"/>
      <c r="H199" s="430"/>
    </row>
    <row r="200" spans="1:8" ht="180.75" customHeight="1">
      <c r="A200" s="403"/>
      <c r="B200" s="168" t="s">
        <v>88</v>
      </c>
      <c r="C200" s="407"/>
      <c r="D200" s="408"/>
      <c r="E200" s="408"/>
      <c r="F200" s="409"/>
      <c r="H200" s="164" t="s">
        <v>175</v>
      </c>
    </row>
    <row r="202" spans="1:8" ht="13.5">
      <c r="A202" s="165">
        <v>15</v>
      </c>
      <c r="B202" s="166" t="s">
        <v>113</v>
      </c>
      <c r="C202" s="167"/>
    </row>
    <row r="203" spans="1:8" ht="17.25" customHeight="1">
      <c r="A203" s="416" t="s">
        <v>15</v>
      </c>
      <c r="B203" s="168" t="s">
        <v>24</v>
      </c>
      <c r="C203" s="410">
        <f>INDEX($B$4:$F$18,MATCH($A202,$A$4:$A$18,),MATCH($B203,$B$3:$F$3,0))</f>
        <v>0</v>
      </c>
      <c r="D203" s="411"/>
      <c r="E203" s="411"/>
      <c r="F203" s="412"/>
      <c r="H203" s="431" t="s">
        <v>58</v>
      </c>
    </row>
    <row r="204" spans="1:8" ht="36" customHeight="1">
      <c r="A204" s="417"/>
      <c r="B204" s="168" t="s">
        <v>57</v>
      </c>
      <c r="C204" s="410">
        <f>INDEX($B$4:$F$18,MATCH($A202,$A$4:$A$18,),MATCH($B204,$B$3:$F$3,0))</f>
        <v>0</v>
      </c>
      <c r="D204" s="411"/>
      <c r="E204" s="411"/>
      <c r="F204" s="412"/>
      <c r="H204" s="432"/>
    </row>
    <row r="205" spans="1:8" ht="15" customHeight="1">
      <c r="A205" s="417"/>
      <c r="B205" s="413" t="s">
        <v>176</v>
      </c>
      <c r="C205" s="169" t="s">
        <v>177</v>
      </c>
      <c r="D205" s="419" t="s">
        <v>178</v>
      </c>
      <c r="E205" s="420"/>
      <c r="F205" s="170" t="s">
        <v>180</v>
      </c>
      <c r="H205" s="428" t="s">
        <v>181</v>
      </c>
    </row>
    <row r="206" spans="1:8" ht="29.1" customHeight="1">
      <c r="A206" s="417"/>
      <c r="B206" s="415"/>
      <c r="C206" s="60"/>
      <c r="D206" s="433"/>
      <c r="E206" s="434"/>
      <c r="F206" s="61"/>
      <c r="H206" s="430"/>
    </row>
    <row r="207" spans="1:8" ht="45.95" customHeight="1">
      <c r="A207" s="418"/>
      <c r="B207" s="171" t="s">
        <v>207</v>
      </c>
      <c r="C207" s="433"/>
      <c r="D207" s="435"/>
      <c r="E207" s="435"/>
      <c r="F207" s="434"/>
      <c r="H207" s="172" t="s">
        <v>332</v>
      </c>
    </row>
    <row r="208" spans="1:8" ht="33.75" customHeight="1">
      <c r="A208" s="401" t="s">
        <v>26</v>
      </c>
      <c r="B208" s="168" t="s">
        <v>211</v>
      </c>
      <c r="C208" s="407"/>
      <c r="D208" s="438"/>
      <c r="E208" s="438"/>
      <c r="F208" s="439"/>
      <c r="H208" s="164" t="s">
        <v>333</v>
      </c>
    </row>
    <row r="209" spans="1:8" ht="60.95" customHeight="1">
      <c r="A209" s="402"/>
      <c r="B209" s="413" t="s">
        <v>439</v>
      </c>
      <c r="C209" s="173" t="s">
        <v>210</v>
      </c>
      <c r="D209" s="174" t="s">
        <v>266</v>
      </c>
      <c r="E209" s="423" t="s">
        <v>267</v>
      </c>
      <c r="F209" s="424"/>
      <c r="H209" s="428" t="s">
        <v>438</v>
      </c>
    </row>
    <row r="210" spans="1:8" ht="47.1" customHeight="1">
      <c r="A210" s="402"/>
      <c r="B210" s="414"/>
      <c r="C210" s="60"/>
      <c r="D210" s="43"/>
      <c r="E210" s="436"/>
      <c r="F210" s="437"/>
      <c r="H210" s="429"/>
    </row>
    <row r="211" spans="1:8" ht="47.1" customHeight="1">
      <c r="A211" s="402"/>
      <c r="B211" s="414"/>
      <c r="C211" s="60"/>
      <c r="D211" s="44"/>
      <c r="E211" s="436"/>
      <c r="F211" s="437"/>
      <c r="H211" s="429"/>
    </row>
    <row r="212" spans="1:8" ht="47.1" customHeight="1">
      <c r="A212" s="402"/>
      <c r="B212" s="415"/>
      <c r="C212" s="60"/>
      <c r="D212" s="44"/>
      <c r="E212" s="436"/>
      <c r="F212" s="437"/>
      <c r="H212" s="430"/>
    </row>
    <row r="213" spans="1:8" ht="180.75" customHeight="1">
      <c r="A213" s="403"/>
      <c r="B213" s="168" t="s">
        <v>88</v>
      </c>
      <c r="C213" s="407"/>
      <c r="D213" s="408"/>
      <c r="E213" s="408"/>
      <c r="F213" s="409"/>
      <c r="H213" s="164" t="s">
        <v>175</v>
      </c>
    </row>
  </sheetData>
  <sheetProtection algorithmName="SHA-512" hashValue="ECxDvxJZsElynDbN3UUuPjX8LKOIizK5TBgJgXJIRCwcOB+5dA37rZf9kzg86uPvQ58d/U/oxtory4Z48ReVCw==" saltValue="wNMoU4kOQngRnb0B6rktdA==" spinCount="100000" sheet="1" formatCells="0" formatColumns="0" formatRows="0" insertRows="0"/>
  <mergeCells count="287">
    <mergeCell ref="A208:A213"/>
    <mergeCell ref="C208:F208"/>
    <mergeCell ref="B209:B212"/>
    <mergeCell ref="E209:F209"/>
    <mergeCell ref="H209:H212"/>
    <mergeCell ref="E210:F210"/>
    <mergeCell ref="E211:F211"/>
    <mergeCell ref="E212:F212"/>
    <mergeCell ref="C213:F213"/>
    <mergeCell ref="A203:A207"/>
    <mergeCell ref="C203:F203"/>
    <mergeCell ref="H203:H204"/>
    <mergeCell ref="C204:F204"/>
    <mergeCell ref="B205:B206"/>
    <mergeCell ref="D205:E205"/>
    <mergeCell ref="H205:H206"/>
    <mergeCell ref="D206:E206"/>
    <mergeCell ref="C207:F207"/>
    <mergeCell ref="A195:A200"/>
    <mergeCell ref="C195:F195"/>
    <mergeCell ref="B196:B199"/>
    <mergeCell ref="E196:F196"/>
    <mergeCell ref="H196:H199"/>
    <mergeCell ref="E197:F197"/>
    <mergeCell ref="E198:F198"/>
    <mergeCell ref="E199:F199"/>
    <mergeCell ref="C200:F200"/>
    <mergeCell ref="A190:A194"/>
    <mergeCell ref="C190:F190"/>
    <mergeCell ref="H190:H191"/>
    <mergeCell ref="C191:F191"/>
    <mergeCell ref="B192:B193"/>
    <mergeCell ref="D192:E192"/>
    <mergeCell ref="H192:H193"/>
    <mergeCell ref="D193:E193"/>
    <mergeCell ref="C194:F194"/>
    <mergeCell ref="A182:A187"/>
    <mergeCell ref="C182:F182"/>
    <mergeCell ref="B183:B186"/>
    <mergeCell ref="E183:F183"/>
    <mergeCell ref="H183:H186"/>
    <mergeCell ref="E184:F184"/>
    <mergeCell ref="E185:F185"/>
    <mergeCell ref="E186:F186"/>
    <mergeCell ref="C187:F187"/>
    <mergeCell ref="A177:A181"/>
    <mergeCell ref="C177:F177"/>
    <mergeCell ref="H177:H178"/>
    <mergeCell ref="C178:F178"/>
    <mergeCell ref="B179:B180"/>
    <mergeCell ref="D179:E179"/>
    <mergeCell ref="H179:H180"/>
    <mergeCell ref="D180:E180"/>
    <mergeCell ref="C181:F181"/>
    <mergeCell ref="A169:A174"/>
    <mergeCell ref="C169:F169"/>
    <mergeCell ref="B170:B173"/>
    <mergeCell ref="E170:F170"/>
    <mergeCell ref="H170:H173"/>
    <mergeCell ref="E171:F171"/>
    <mergeCell ref="E172:F172"/>
    <mergeCell ref="E173:F173"/>
    <mergeCell ref="C174:F174"/>
    <mergeCell ref="A164:A168"/>
    <mergeCell ref="C164:F164"/>
    <mergeCell ref="H164:H165"/>
    <mergeCell ref="C165:F165"/>
    <mergeCell ref="B166:B167"/>
    <mergeCell ref="D166:E166"/>
    <mergeCell ref="H166:H167"/>
    <mergeCell ref="D167:E167"/>
    <mergeCell ref="C168:F168"/>
    <mergeCell ref="A156:A161"/>
    <mergeCell ref="C156:F156"/>
    <mergeCell ref="B157:B160"/>
    <mergeCell ref="E157:F157"/>
    <mergeCell ref="H157:H160"/>
    <mergeCell ref="E158:F158"/>
    <mergeCell ref="E159:F159"/>
    <mergeCell ref="E160:F160"/>
    <mergeCell ref="C161:F161"/>
    <mergeCell ref="A151:A155"/>
    <mergeCell ref="C151:F151"/>
    <mergeCell ref="H151:H152"/>
    <mergeCell ref="C152:F152"/>
    <mergeCell ref="B153:B154"/>
    <mergeCell ref="D153:E153"/>
    <mergeCell ref="H153:H154"/>
    <mergeCell ref="D154:E154"/>
    <mergeCell ref="C155:F155"/>
    <mergeCell ref="A143:A148"/>
    <mergeCell ref="C143:F143"/>
    <mergeCell ref="B144:B147"/>
    <mergeCell ref="E144:F144"/>
    <mergeCell ref="H144:H147"/>
    <mergeCell ref="E145:F145"/>
    <mergeCell ref="E146:F146"/>
    <mergeCell ref="E147:F147"/>
    <mergeCell ref="C148:F148"/>
    <mergeCell ref="A138:A142"/>
    <mergeCell ref="C138:F138"/>
    <mergeCell ref="H138:H139"/>
    <mergeCell ref="C139:F139"/>
    <mergeCell ref="B140:B141"/>
    <mergeCell ref="D140:E140"/>
    <mergeCell ref="H140:H141"/>
    <mergeCell ref="D141:E141"/>
    <mergeCell ref="C142:F142"/>
    <mergeCell ref="A130:A135"/>
    <mergeCell ref="C130:F130"/>
    <mergeCell ref="B131:B134"/>
    <mergeCell ref="E131:F131"/>
    <mergeCell ref="H131:H134"/>
    <mergeCell ref="E132:F132"/>
    <mergeCell ref="E133:F133"/>
    <mergeCell ref="E134:F134"/>
    <mergeCell ref="C135:F135"/>
    <mergeCell ref="A125:A129"/>
    <mergeCell ref="C125:F125"/>
    <mergeCell ref="H125:H126"/>
    <mergeCell ref="C126:F126"/>
    <mergeCell ref="B127:B128"/>
    <mergeCell ref="D127:E127"/>
    <mergeCell ref="H127:H128"/>
    <mergeCell ref="D128:E128"/>
    <mergeCell ref="C129:F129"/>
    <mergeCell ref="A117:A122"/>
    <mergeCell ref="C117:F117"/>
    <mergeCell ref="B118:B121"/>
    <mergeCell ref="E118:F118"/>
    <mergeCell ref="H118:H121"/>
    <mergeCell ref="E119:F119"/>
    <mergeCell ref="E120:F120"/>
    <mergeCell ref="E121:F121"/>
    <mergeCell ref="C122:F122"/>
    <mergeCell ref="A112:A116"/>
    <mergeCell ref="C112:F112"/>
    <mergeCell ref="H112:H113"/>
    <mergeCell ref="C113:F113"/>
    <mergeCell ref="B114:B115"/>
    <mergeCell ref="D114:E114"/>
    <mergeCell ref="H114:H115"/>
    <mergeCell ref="D115:E115"/>
    <mergeCell ref="C116:F116"/>
    <mergeCell ref="A104:A109"/>
    <mergeCell ref="C104:F104"/>
    <mergeCell ref="B105:B108"/>
    <mergeCell ref="E105:F105"/>
    <mergeCell ref="H105:H108"/>
    <mergeCell ref="E106:F106"/>
    <mergeCell ref="E107:F107"/>
    <mergeCell ref="E108:F108"/>
    <mergeCell ref="C109:F109"/>
    <mergeCell ref="A99:A103"/>
    <mergeCell ref="C99:F99"/>
    <mergeCell ref="H99:H100"/>
    <mergeCell ref="C100:F100"/>
    <mergeCell ref="B101:B102"/>
    <mergeCell ref="D101:E101"/>
    <mergeCell ref="H101:H102"/>
    <mergeCell ref="D102:E102"/>
    <mergeCell ref="C103:F103"/>
    <mergeCell ref="A91:A96"/>
    <mergeCell ref="C91:F91"/>
    <mergeCell ref="B92:B95"/>
    <mergeCell ref="E92:F92"/>
    <mergeCell ref="H92:H95"/>
    <mergeCell ref="E93:F93"/>
    <mergeCell ref="E94:F94"/>
    <mergeCell ref="E95:F95"/>
    <mergeCell ref="C96:F96"/>
    <mergeCell ref="A86:A90"/>
    <mergeCell ref="C86:F86"/>
    <mergeCell ref="H86:H87"/>
    <mergeCell ref="C87:F87"/>
    <mergeCell ref="B88:B89"/>
    <mergeCell ref="D88:E88"/>
    <mergeCell ref="H88:H89"/>
    <mergeCell ref="D89:E89"/>
    <mergeCell ref="C90:F90"/>
    <mergeCell ref="A78:A83"/>
    <mergeCell ref="C78:F78"/>
    <mergeCell ref="B79:B82"/>
    <mergeCell ref="E79:F79"/>
    <mergeCell ref="H79:H82"/>
    <mergeCell ref="E80:F80"/>
    <mergeCell ref="E81:F81"/>
    <mergeCell ref="E82:F82"/>
    <mergeCell ref="C83:F83"/>
    <mergeCell ref="A73:A77"/>
    <mergeCell ref="C73:F73"/>
    <mergeCell ref="H73:H74"/>
    <mergeCell ref="C74:F74"/>
    <mergeCell ref="B75:B76"/>
    <mergeCell ref="D75:E75"/>
    <mergeCell ref="H75:H76"/>
    <mergeCell ref="D76:E76"/>
    <mergeCell ref="C77:F77"/>
    <mergeCell ref="A65:A70"/>
    <mergeCell ref="C65:F65"/>
    <mergeCell ref="B66:B69"/>
    <mergeCell ref="E66:F66"/>
    <mergeCell ref="H66:H69"/>
    <mergeCell ref="E67:F67"/>
    <mergeCell ref="E68:F68"/>
    <mergeCell ref="E69:F69"/>
    <mergeCell ref="C70:F70"/>
    <mergeCell ref="A60:A64"/>
    <mergeCell ref="C60:F60"/>
    <mergeCell ref="H60:H61"/>
    <mergeCell ref="C61:F61"/>
    <mergeCell ref="B62:B63"/>
    <mergeCell ref="D62:E62"/>
    <mergeCell ref="H62:H63"/>
    <mergeCell ref="D63:E63"/>
    <mergeCell ref="C64:F64"/>
    <mergeCell ref="C57:F57"/>
    <mergeCell ref="A47:A51"/>
    <mergeCell ref="H47:H48"/>
    <mergeCell ref="C48:F48"/>
    <mergeCell ref="B49:B50"/>
    <mergeCell ref="D49:E49"/>
    <mergeCell ref="H49:H50"/>
    <mergeCell ref="D50:E50"/>
    <mergeCell ref="C51:F51"/>
    <mergeCell ref="C47:F47"/>
    <mergeCell ref="C52:F52"/>
    <mergeCell ref="A52:A57"/>
    <mergeCell ref="B53:B56"/>
    <mergeCell ref="E53:F53"/>
    <mergeCell ref="H53:H56"/>
    <mergeCell ref="E54:F54"/>
    <mergeCell ref="E55:F55"/>
    <mergeCell ref="E56:F56"/>
    <mergeCell ref="C44:F44"/>
    <mergeCell ref="D18:E18"/>
    <mergeCell ref="H4:H18"/>
    <mergeCell ref="A34:A38"/>
    <mergeCell ref="H34:H35"/>
    <mergeCell ref="C35:F35"/>
    <mergeCell ref="B36:B37"/>
    <mergeCell ref="D36:E36"/>
    <mergeCell ref="H36:H37"/>
    <mergeCell ref="D37:E37"/>
    <mergeCell ref="C38:F38"/>
    <mergeCell ref="A39:A44"/>
    <mergeCell ref="B40:B43"/>
    <mergeCell ref="E40:F40"/>
    <mergeCell ref="H40:H43"/>
    <mergeCell ref="E41:F41"/>
    <mergeCell ref="E42:F42"/>
    <mergeCell ref="E43:F43"/>
    <mergeCell ref="C34:F34"/>
    <mergeCell ref="C39:F39"/>
    <mergeCell ref="H21:H22"/>
    <mergeCell ref="H27:H30"/>
    <mergeCell ref="H23:H24"/>
    <mergeCell ref="D12:E12"/>
    <mergeCell ref="A26:A31"/>
    <mergeCell ref="C26:F26"/>
    <mergeCell ref="C31:F31"/>
    <mergeCell ref="C22:F22"/>
    <mergeCell ref="B27:B30"/>
    <mergeCell ref="B23:B24"/>
    <mergeCell ref="A21:A25"/>
    <mergeCell ref="D23:E23"/>
    <mergeCell ref="D24:E24"/>
    <mergeCell ref="E27:F27"/>
    <mergeCell ref="E28:F28"/>
    <mergeCell ref="E29:F29"/>
    <mergeCell ref="E30:F30"/>
    <mergeCell ref="C21:F21"/>
    <mergeCell ref="C25:F25"/>
    <mergeCell ref="D13:E13"/>
    <mergeCell ref="D14:E14"/>
    <mergeCell ref="D15:E15"/>
    <mergeCell ref="D16:E16"/>
    <mergeCell ref="D17:E17"/>
    <mergeCell ref="D3:E3"/>
    <mergeCell ref="D4:E4"/>
    <mergeCell ref="D5:E5"/>
    <mergeCell ref="D6:E6"/>
    <mergeCell ref="D7:E7"/>
    <mergeCell ref="D8:E8"/>
    <mergeCell ref="D9:E9"/>
    <mergeCell ref="D10:E10"/>
    <mergeCell ref="D11:E11"/>
  </mergeCells>
  <phoneticPr fontId="6"/>
  <dataValidations count="2">
    <dataValidation type="list" allowBlank="1" showInputMessage="1" showErrorMessage="1" sqref="C24 C37 C50 C63 C76 C89 C102 C115 C128 C141 C154 C167 C180 C193 C206" xr:uid="{0B5744AD-77C2-4807-B615-49DBC7B21022}">
      <formula1>"販売中,販売予定,追加機種販売予定"</formula1>
    </dataValidation>
    <dataValidation type="list" allowBlank="1" showInputMessage="1" showErrorMessage="1" sqref="D28:D30 D41:D43 D54:D56 D67:D69 D80:D82 D93:D95 D106:D108 D119:D121 D132:D134 D145:D147 D158:D160 D171:D173 D184:D186 D197:D199 D210:D212" xr:uid="{4172A9D6-99DC-470B-A9CC-562128AD576E}">
      <formula1>"常時,一定間隔,使用時"</formula1>
    </dataValidation>
  </dataValidations>
  <hyperlinks>
    <hyperlink ref="B20" location="④機器登録!B2" display="↑ページTOPに戻る" xr:uid="{00000000-0004-0000-0400-000002000000}"/>
    <hyperlink ref="B33" location="④機器登録!B2" display="↑ページTOPに戻る" xr:uid="{D476EB04-716C-4445-9E79-2AC9ABF3EDDC}"/>
    <hyperlink ref="B46" location="④機器登録!B2" display="↑ページTOPに戻る" xr:uid="{EB8E1367-CD6A-478F-821E-43736147277C}"/>
    <hyperlink ref="B59" location="④機器登録!B2" display="↑ページTOPに戻る" xr:uid="{75A39A52-6B7F-489D-B014-24CED360B1ED}"/>
    <hyperlink ref="B72" location="④機器登録!B2" display="↑ページTOPに戻る" xr:uid="{A34382D2-C942-4EE9-8FEC-131199161279}"/>
    <hyperlink ref="B85" location="④機器登録!B2" display="↑ページTOPに戻る" xr:uid="{D8C98CDF-9A08-40C4-B292-249998D94B8A}"/>
    <hyperlink ref="B98" location="④機器登録!B2" display="↑ページTOPに戻る" xr:uid="{7AC93635-64B0-4E75-8BF3-88841ADF0A07}"/>
    <hyperlink ref="B111" location="④機器登録!B2" display="↑ページTOPに戻る" xr:uid="{163FCFDE-4B12-4486-BF43-1CCC954A3983}"/>
    <hyperlink ref="B124" location="④機器登録!B2" display="↑ページTOPに戻る" xr:uid="{F67490D7-EF69-4A5D-847C-1B804225A9D2}"/>
    <hyperlink ref="B137" location="④機器登録!B2" display="↑ページTOPに戻る" xr:uid="{F2AC9506-17F2-41D0-A9CF-1BABB253FD42}"/>
    <hyperlink ref="B150" location="④機器登録!B2" display="↑ページTOPに戻る" xr:uid="{30BC25D3-EE42-4282-8070-B95F1DC2C550}"/>
    <hyperlink ref="B163" location="④機器登録!B2" display="↑ページTOPに戻る" xr:uid="{B0E92592-E523-4630-BD1A-F16521BDE2A2}"/>
    <hyperlink ref="B176" location="④機器登録!B2" display="↑ページTOPに戻る" xr:uid="{FF6446B2-BC1F-4D09-B984-FD58B6EF3ED8}"/>
    <hyperlink ref="B189" location="④機器登録!B2" display="↑ページTOPに戻る" xr:uid="{9AEB663A-9227-4B73-A0A2-63C76F593525}"/>
    <hyperlink ref="B202" location="④機器登録!B2" display="↑ページTOPに戻る" xr:uid="{3E9B9DCC-FBDC-48A8-B5A8-5D44BF99C7A3}"/>
    <hyperlink ref="A4" location="④機器登録!A23" display="④機器登録!A23" xr:uid="{F0EF537D-849F-4D21-85BB-E0B9676659C1}"/>
    <hyperlink ref="A5" location="④機器登録!A36" display="④機器登録!A36" xr:uid="{33C20637-0721-4276-8E90-15F527417960}"/>
    <hyperlink ref="A6" location="④機器登録!A50" display="④機器登録!A50" xr:uid="{AC763C92-7229-479B-B1FF-D51DBDE3397B}"/>
    <hyperlink ref="A7" location="④機器登録!A63" display="④機器登録!A63" xr:uid="{9ED31339-D3F1-4654-83B5-5023AC34DE1F}"/>
    <hyperlink ref="A8" location="④機器登録!A76" display="④機器登録!A76" xr:uid="{B9E5DF06-AEB0-440D-8A5B-52F69B80EE67}"/>
    <hyperlink ref="A9" location="④機器登録!A89" display="④機器登録!A89" xr:uid="{02CD76B2-81B0-4F97-8470-B44A1FE7148A}"/>
    <hyperlink ref="A10" location="④機器登録!A102" display="④機器登録!A102" xr:uid="{60D1268B-F031-4A26-840A-60CC04D8701E}"/>
    <hyperlink ref="A11" location="④機器登録!A115" display="④機器登録!A115" xr:uid="{EF087409-7866-4983-8892-451F4569C6F0}"/>
    <hyperlink ref="A12" location="④機器登録!A128" display="④機器登録!A128" xr:uid="{D79F455D-0D9E-4BA6-9889-8655A19C0563}"/>
    <hyperlink ref="A13" location="④機器登録!A141" display="④機器登録!A141" xr:uid="{9928406D-349C-495A-B446-D3601A626986}"/>
    <hyperlink ref="A14" location="④機器登録!A154" display="④機器登録!A154" xr:uid="{6AC77781-D0EE-4500-BBDB-627C1AEFD433}"/>
    <hyperlink ref="A15" location="④機器登録!A167" display="④機器登録!A167" xr:uid="{69F38A6C-9E6A-4FD6-B107-0A9648803C94}"/>
    <hyperlink ref="A16" location="④機器登録!A180" display="④機器登録!A180" xr:uid="{AF94B6DA-1A6B-4572-BEC9-F887D9A66277}"/>
    <hyperlink ref="A17" location="④機器登録!A193" display="④機器登録!A193" xr:uid="{72C76454-8301-4845-AF21-DC7DC022A314}"/>
    <hyperlink ref="A18" location="④機器登録!A206" display="④機器登録!A206" xr:uid="{3D7BA9C3-8FE1-427B-850B-8A5599A40D63}"/>
  </hyperlinks>
  <pageMargins left="0.19685039370078741" right="0.19685039370078741" top="0.39370078740157483" bottom="0.39370078740157483" header="0.31496062992125984" footer="0.31496062992125984"/>
  <pageSetup paperSize="9" scale="92" fitToHeight="0" orientation="portrait" r:id="rId1"/>
  <headerFooter>
    <oddFooter>&amp;P / &amp;N ページ</oddFooter>
  </headerFooter>
  <rowBreaks count="1" manualBreakCount="1">
    <brk id="31" max="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E61F0DC-D6CC-47D2-91C4-99BEBD1B42E1}">
          <x14:formula1>
            <xm:f>OFFSET(プルダウンリスト!$I$3,,,52-COUNTIF(プルダウンリスト!$I$3:$I$53,""))</xm:f>
          </x14:formula1>
          <xm:sqref>B4:B18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pageSetUpPr fitToPage="1"/>
  </sheetPr>
  <dimension ref="A1:G363"/>
  <sheetViews>
    <sheetView showGridLines="0" view="pageBreakPreview" zoomScaleNormal="100" zoomScaleSheetLayoutView="100" workbookViewId="0"/>
  </sheetViews>
  <sheetFormatPr defaultColWidth="9" defaultRowHeight="12"/>
  <cols>
    <col min="1" max="1" width="8.375" style="157" customWidth="1"/>
    <col min="2" max="2" width="22.125" style="157" customWidth="1"/>
    <col min="3" max="5" width="26.125" style="157" customWidth="1"/>
    <col min="6" max="6" width="1.5" style="157" customWidth="1"/>
    <col min="7" max="7" width="56.625" style="157" customWidth="1"/>
    <col min="8" max="16384" width="9" style="157"/>
  </cols>
  <sheetData>
    <row r="1" spans="1:7" ht="18.75">
      <c r="A1" s="156" t="s">
        <v>56</v>
      </c>
    </row>
    <row r="3" spans="1:7" ht="24">
      <c r="A3" s="177" t="s">
        <v>105</v>
      </c>
      <c r="B3" s="159" t="s">
        <v>182</v>
      </c>
      <c r="C3" s="158" t="s">
        <v>14</v>
      </c>
      <c r="D3" s="178" t="s">
        <v>60</v>
      </c>
      <c r="E3" s="179" t="s">
        <v>104</v>
      </c>
      <c r="G3" s="180" t="s">
        <v>54</v>
      </c>
    </row>
    <row r="4" spans="1:7" ht="18" customHeight="1">
      <c r="A4" s="181">
        <v>1</v>
      </c>
      <c r="B4" s="54" t="s">
        <v>496</v>
      </c>
      <c r="C4" s="196" t="s">
        <v>412</v>
      </c>
      <c r="D4" s="196" t="s">
        <v>413</v>
      </c>
      <c r="E4" s="196" t="s">
        <v>414</v>
      </c>
      <c r="G4" s="428" t="s">
        <v>195</v>
      </c>
    </row>
    <row r="5" spans="1:7" ht="18" customHeight="1">
      <c r="A5" s="181">
        <v>2</v>
      </c>
      <c r="B5" s="42"/>
      <c r="C5" s="42"/>
      <c r="D5" s="42"/>
      <c r="E5" s="63"/>
      <c r="G5" s="429"/>
    </row>
    <row r="6" spans="1:7" ht="18" customHeight="1">
      <c r="A6" s="181">
        <v>3</v>
      </c>
      <c r="B6" s="42"/>
      <c r="C6" s="42"/>
      <c r="D6" s="42"/>
      <c r="E6" s="63"/>
      <c r="G6" s="429"/>
    </row>
    <row r="7" spans="1:7" ht="18" customHeight="1">
      <c r="A7" s="181">
        <v>4</v>
      </c>
      <c r="B7" s="42"/>
      <c r="C7" s="42"/>
      <c r="D7" s="42"/>
      <c r="E7" s="63"/>
      <c r="G7" s="429"/>
    </row>
    <row r="8" spans="1:7" ht="18" customHeight="1">
      <c r="A8" s="181">
        <v>5</v>
      </c>
      <c r="B8" s="42"/>
      <c r="C8" s="42"/>
      <c r="D8" s="42"/>
      <c r="E8" s="63"/>
      <c r="G8" s="429"/>
    </row>
    <row r="9" spans="1:7" ht="18" customHeight="1">
      <c r="A9" s="181">
        <v>6</v>
      </c>
      <c r="B9" s="42"/>
      <c r="C9" s="42"/>
      <c r="D9" s="42"/>
      <c r="E9" s="63"/>
      <c r="G9" s="429"/>
    </row>
    <row r="10" spans="1:7" ht="18" customHeight="1">
      <c r="A10" s="181">
        <v>7</v>
      </c>
      <c r="B10" s="42"/>
      <c r="C10" s="42"/>
      <c r="D10" s="42"/>
      <c r="E10" s="63"/>
      <c r="G10" s="429"/>
    </row>
    <row r="11" spans="1:7" ht="18" customHeight="1">
      <c r="A11" s="181">
        <v>8</v>
      </c>
      <c r="B11" s="42"/>
      <c r="C11" s="42"/>
      <c r="D11" s="42"/>
      <c r="E11" s="63"/>
      <c r="G11" s="429"/>
    </row>
    <row r="12" spans="1:7" ht="18" customHeight="1">
      <c r="A12" s="181">
        <v>9</v>
      </c>
      <c r="B12" s="42"/>
      <c r="C12" s="42"/>
      <c r="D12" s="42"/>
      <c r="E12" s="63"/>
      <c r="G12" s="429"/>
    </row>
    <row r="13" spans="1:7" ht="18" customHeight="1">
      <c r="A13" s="181">
        <v>10</v>
      </c>
      <c r="B13" s="42"/>
      <c r="C13" s="42"/>
      <c r="D13" s="42"/>
      <c r="E13" s="63"/>
      <c r="G13" s="429"/>
    </row>
    <row r="14" spans="1:7" ht="18" customHeight="1">
      <c r="A14" s="181">
        <v>11</v>
      </c>
      <c r="B14" s="42"/>
      <c r="C14" s="42"/>
      <c r="D14" s="42"/>
      <c r="E14" s="63"/>
      <c r="G14" s="429"/>
    </row>
    <row r="15" spans="1:7" ht="18" customHeight="1">
      <c r="A15" s="181">
        <v>12</v>
      </c>
      <c r="B15" s="42"/>
      <c r="C15" s="42"/>
      <c r="D15" s="42"/>
      <c r="E15" s="63"/>
      <c r="G15" s="429"/>
    </row>
    <row r="16" spans="1:7" ht="18" customHeight="1">
      <c r="A16" s="181">
        <v>13</v>
      </c>
      <c r="B16" s="42"/>
      <c r="C16" s="42"/>
      <c r="D16" s="42"/>
      <c r="E16" s="63"/>
      <c r="G16" s="429"/>
    </row>
    <row r="17" spans="1:7" ht="18" customHeight="1">
      <c r="A17" s="181">
        <v>14</v>
      </c>
      <c r="B17" s="42"/>
      <c r="C17" s="42"/>
      <c r="D17" s="42"/>
      <c r="E17" s="63"/>
      <c r="G17" s="429"/>
    </row>
    <row r="18" spans="1:7" ht="18" customHeight="1">
      <c r="A18" s="181">
        <v>15</v>
      </c>
      <c r="B18" s="42"/>
      <c r="C18" s="42"/>
      <c r="D18" s="42"/>
      <c r="E18" s="63"/>
      <c r="G18" s="430"/>
    </row>
    <row r="19" spans="1:7">
      <c r="G19" s="183"/>
    </row>
    <row r="20" spans="1:7" ht="13.5">
      <c r="A20" s="165">
        <v>1</v>
      </c>
      <c r="B20" s="166" t="s">
        <v>113</v>
      </c>
      <c r="G20" s="183"/>
    </row>
    <row r="21" spans="1:7" ht="19.5" customHeight="1">
      <c r="A21" s="413" t="s">
        <v>15</v>
      </c>
      <c r="B21" s="168" t="s">
        <v>14</v>
      </c>
      <c r="C21" s="460" t="str">
        <f>INDEX($B$4:$E$18,MATCH($A20,$A$4:$A$18,),MATCH($B21,$B$3:$E$3,0))</f>
        <v>自動健康モニタリング（仮）</v>
      </c>
      <c r="D21" s="461"/>
      <c r="E21" s="462"/>
      <c r="G21" s="431" t="s">
        <v>212</v>
      </c>
    </row>
    <row r="22" spans="1:7" ht="29.1" customHeight="1">
      <c r="A22" s="414"/>
      <c r="B22" s="168" t="s">
        <v>60</v>
      </c>
      <c r="C22" s="460" t="str">
        <f>INDEX($B$4:$E$18,MATCH($A20,$A$4:$A$18,),MATCH($B22,$B$3:$E$3,0))</f>
        <v>生体情報、行動情報</v>
      </c>
      <c r="D22" s="461"/>
      <c r="E22" s="462"/>
      <c r="G22" s="467"/>
    </row>
    <row r="23" spans="1:7" ht="15" customHeight="1">
      <c r="A23" s="414"/>
      <c r="B23" s="413" t="s">
        <v>213</v>
      </c>
      <c r="C23" s="169" t="s">
        <v>184</v>
      </c>
      <c r="D23" s="184" t="s">
        <v>185</v>
      </c>
      <c r="E23" s="184" t="s">
        <v>259</v>
      </c>
      <c r="G23" s="428" t="s">
        <v>260</v>
      </c>
    </row>
    <row r="24" spans="1:7" ht="24">
      <c r="A24" s="414"/>
      <c r="B24" s="415"/>
      <c r="C24" s="303" t="s">
        <v>508</v>
      </c>
      <c r="D24" s="305" t="s">
        <v>509</v>
      </c>
      <c r="E24" s="306" t="s">
        <v>510</v>
      </c>
      <c r="G24" s="430"/>
    </row>
    <row r="25" spans="1:7" ht="15" customHeight="1">
      <c r="A25" s="414"/>
      <c r="B25" s="413" t="s">
        <v>261</v>
      </c>
      <c r="C25" s="468" t="s">
        <v>511</v>
      </c>
      <c r="D25" s="465" t="s">
        <v>262</v>
      </c>
      <c r="E25" s="466"/>
      <c r="G25" s="428" t="s">
        <v>322</v>
      </c>
    </row>
    <row r="26" spans="1:7" ht="54" customHeight="1">
      <c r="A26" s="414"/>
      <c r="B26" s="415"/>
      <c r="C26" s="469"/>
      <c r="D26" s="458" t="s">
        <v>512</v>
      </c>
      <c r="E26" s="459"/>
      <c r="G26" s="430"/>
    </row>
    <row r="27" spans="1:7" ht="54.95" customHeight="1">
      <c r="A27" s="440"/>
      <c r="B27" s="185" t="s">
        <v>207</v>
      </c>
      <c r="C27" s="425" t="s">
        <v>513</v>
      </c>
      <c r="D27" s="427"/>
      <c r="E27" s="426"/>
      <c r="G27" s="186" t="s">
        <v>257</v>
      </c>
    </row>
    <row r="28" spans="1:7" ht="42" customHeight="1">
      <c r="A28" s="450" t="s">
        <v>186</v>
      </c>
      <c r="B28" s="187" t="s">
        <v>256</v>
      </c>
      <c r="C28" s="463" t="s">
        <v>514</v>
      </c>
      <c r="D28" s="427"/>
      <c r="E28" s="426"/>
      <c r="G28" s="188" t="s">
        <v>258</v>
      </c>
    </row>
    <row r="29" spans="1:7" ht="188.1" customHeight="1">
      <c r="A29" s="451"/>
      <c r="B29" s="189" t="s">
        <v>194</v>
      </c>
      <c r="C29" s="436"/>
      <c r="D29" s="464"/>
      <c r="E29" s="437"/>
      <c r="G29" s="186" t="s">
        <v>523</v>
      </c>
    </row>
    <row r="30" spans="1:7" ht="69" customHeight="1">
      <c r="A30" s="451"/>
      <c r="B30" s="190" t="s">
        <v>215</v>
      </c>
      <c r="C30" s="453" t="s">
        <v>415</v>
      </c>
      <c r="D30" s="454"/>
      <c r="E30" s="455"/>
      <c r="G30" s="188" t="s">
        <v>219</v>
      </c>
    </row>
    <row r="31" spans="1:7" ht="32.1" customHeight="1">
      <c r="A31" s="451"/>
      <c r="B31" s="450" t="s">
        <v>214</v>
      </c>
      <c r="C31" s="191" t="s">
        <v>216</v>
      </c>
      <c r="D31" s="456" t="s">
        <v>515</v>
      </c>
      <c r="E31" s="457"/>
      <c r="G31" s="188" t="s">
        <v>221</v>
      </c>
    </row>
    <row r="32" spans="1:7" ht="32.1" customHeight="1">
      <c r="A32" s="451"/>
      <c r="B32" s="451"/>
      <c r="C32" s="191" t="s">
        <v>217</v>
      </c>
      <c r="D32" s="456" t="s">
        <v>516</v>
      </c>
      <c r="E32" s="457"/>
      <c r="G32" s="188" t="s">
        <v>220</v>
      </c>
    </row>
    <row r="33" spans="1:7" ht="32.1" customHeight="1">
      <c r="A33" s="451"/>
      <c r="B33" s="452"/>
      <c r="C33" s="192" t="s">
        <v>218</v>
      </c>
      <c r="D33" s="478" t="s">
        <v>517</v>
      </c>
      <c r="E33" s="447"/>
      <c r="G33" s="188" t="s">
        <v>221</v>
      </c>
    </row>
    <row r="34" spans="1:7" ht="23.1" customHeight="1">
      <c r="A34" s="451"/>
      <c r="B34" s="193" t="s">
        <v>190</v>
      </c>
      <c r="C34" s="475" t="s">
        <v>518</v>
      </c>
      <c r="D34" s="476"/>
      <c r="E34" s="477"/>
      <c r="G34" s="182" t="s">
        <v>191</v>
      </c>
    </row>
    <row r="35" spans="1:7" ht="51.95" customHeight="1">
      <c r="A35" s="451"/>
      <c r="B35" s="441" t="s">
        <v>193</v>
      </c>
      <c r="C35" s="194" t="s">
        <v>187</v>
      </c>
      <c r="D35" s="448" t="s">
        <v>416</v>
      </c>
      <c r="E35" s="449"/>
      <c r="G35" s="428" t="s">
        <v>192</v>
      </c>
    </row>
    <row r="36" spans="1:7" ht="51.95" customHeight="1">
      <c r="A36" s="451"/>
      <c r="B36" s="442"/>
      <c r="C36" s="194" t="s">
        <v>188</v>
      </c>
      <c r="D36" s="444" t="s">
        <v>417</v>
      </c>
      <c r="E36" s="445"/>
      <c r="G36" s="429"/>
    </row>
    <row r="37" spans="1:7" ht="51.95" customHeight="1">
      <c r="A37" s="479"/>
      <c r="B37" s="443"/>
      <c r="C37" s="194" t="s">
        <v>189</v>
      </c>
      <c r="D37" s="446" t="s">
        <v>551</v>
      </c>
      <c r="E37" s="447"/>
      <c r="G37" s="430"/>
    </row>
    <row r="38" spans="1:7" ht="27.95" customHeight="1">
      <c r="A38" s="413" t="s">
        <v>316</v>
      </c>
      <c r="B38" s="195" t="s">
        <v>317</v>
      </c>
      <c r="C38" s="475" t="s">
        <v>519</v>
      </c>
      <c r="D38" s="476"/>
      <c r="E38" s="477"/>
      <c r="G38" s="164" t="s">
        <v>323</v>
      </c>
    </row>
    <row r="39" spans="1:7" ht="39" customHeight="1">
      <c r="A39" s="414"/>
      <c r="B39" s="413" t="s">
        <v>335</v>
      </c>
      <c r="C39" s="194" t="s">
        <v>321</v>
      </c>
      <c r="D39" s="473" t="s">
        <v>520</v>
      </c>
      <c r="E39" s="474"/>
      <c r="G39" s="470" t="s">
        <v>318</v>
      </c>
    </row>
    <row r="40" spans="1:7" ht="48.95" customHeight="1">
      <c r="A40" s="414"/>
      <c r="B40" s="414"/>
      <c r="C40" s="194" t="s">
        <v>319</v>
      </c>
      <c r="D40" s="473" t="s">
        <v>522</v>
      </c>
      <c r="E40" s="474"/>
      <c r="G40" s="471"/>
    </row>
    <row r="41" spans="1:7" ht="42.95" customHeight="1">
      <c r="A41" s="415"/>
      <c r="B41" s="415"/>
      <c r="C41" s="194" t="s">
        <v>320</v>
      </c>
      <c r="D41" s="473" t="s">
        <v>521</v>
      </c>
      <c r="E41" s="474"/>
      <c r="G41" s="472"/>
    </row>
    <row r="43" spans="1:7" ht="13.5">
      <c r="A43" s="165">
        <v>2</v>
      </c>
      <c r="B43" s="166" t="s">
        <v>113</v>
      </c>
      <c r="G43" s="183"/>
    </row>
    <row r="44" spans="1:7" ht="19.5" customHeight="1">
      <c r="A44" s="413" t="s">
        <v>15</v>
      </c>
      <c r="B44" s="168" t="s">
        <v>14</v>
      </c>
      <c r="C44" s="460">
        <f>INDEX($B$4:$E$18,MATCH($A43,$A$4:$A$18,),MATCH($B44,$B$3:$E$3,0))</f>
        <v>0</v>
      </c>
      <c r="D44" s="461"/>
      <c r="E44" s="462"/>
      <c r="G44" s="431" t="s">
        <v>212</v>
      </c>
    </row>
    <row r="45" spans="1:7" ht="29.1" customHeight="1">
      <c r="A45" s="414"/>
      <c r="B45" s="168" t="s">
        <v>60</v>
      </c>
      <c r="C45" s="460">
        <f>INDEX($B$4:$E$18,MATCH($A43,$A$4:$A$18,),MATCH($B45,$B$3:$E$3,0))</f>
        <v>0</v>
      </c>
      <c r="D45" s="461"/>
      <c r="E45" s="462"/>
      <c r="G45" s="467"/>
    </row>
    <row r="46" spans="1:7" ht="15" customHeight="1">
      <c r="A46" s="414"/>
      <c r="B46" s="413" t="s">
        <v>213</v>
      </c>
      <c r="C46" s="169" t="s">
        <v>184</v>
      </c>
      <c r="D46" s="184" t="s">
        <v>185</v>
      </c>
      <c r="E46" s="184" t="s">
        <v>259</v>
      </c>
      <c r="G46" s="428" t="s">
        <v>260</v>
      </c>
    </row>
    <row r="47" spans="1:7" ht="23.1" customHeight="1">
      <c r="A47" s="414"/>
      <c r="B47" s="415"/>
      <c r="C47" s="62"/>
      <c r="D47" s="45"/>
      <c r="E47" s="46"/>
      <c r="G47" s="430"/>
    </row>
    <row r="48" spans="1:7" ht="15" customHeight="1">
      <c r="A48" s="414"/>
      <c r="B48" s="413" t="s">
        <v>261</v>
      </c>
      <c r="C48" s="480"/>
      <c r="D48" s="482" t="s">
        <v>262</v>
      </c>
      <c r="E48" s="466"/>
      <c r="G48" s="428" t="s">
        <v>322</v>
      </c>
    </row>
    <row r="49" spans="1:7" ht="27" customHeight="1">
      <c r="A49" s="414"/>
      <c r="B49" s="415"/>
      <c r="C49" s="481"/>
      <c r="D49" s="483"/>
      <c r="E49" s="484"/>
      <c r="G49" s="430"/>
    </row>
    <row r="50" spans="1:7" ht="54.95" customHeight="1">
      <c r="A50" s="414"/>
      <c r="B50" s="185" t="s">
        <v>207</v>
      </c>
      <c r="C50" s="436"/>
      <c r="D50" s="464"/>
      <c r="E50" s="437"/>
      <c r="G50" s="186" t="s">
        <v>257</v>
      </c>
    </row>
    <row r="51" spans="1:7" ht="42" customHeight="1">
      <c r="A51" s="492" t="s">
        <v>186</v>
      </c>
      <c r="B51" s="187" t="s">
        <v>256</v>
      </c>
      <c r="C51" s="493"/>
      <c r="D51" s="494"/>
      <c r="E51" s="495"/>
      <c r="G51" s="188" t="s">
        <v>258</v>
      </c>
    </row>
    <row r="52" spans="1:7" ht="123" customHeight="1">
      <c r="A52" s="492"/>
      <c r="B52" s="189" t="s">
        <v>194</v>
      </c>
      <c r="C52" s="436"/>
      <c r="D52" s="464"/>
      <c r="E52" s="437"/>
      <c r="G52" s="186" t="s">
        <v>334</v>
      </c>
    </row>
    <row r="53" spans="1:7" ht="37.5" customHeight="1">
      <c r="A53" s="492"/>
      <c r="B53" s="190" t="s">
        <v>215</v>
      </c>
      <c r="C53" s="496"/>
      <c r="D53" s="497"/>
      <c r="E53" s="498"/>
      <c r="G53" s="188" t="s">
        <v>219</v>
      </c>
    </row>
    <row r="54" spans="1:7" ht="32.1" customHeight="1">
      <c r="A54" s="492"/>
      <c r="B54" s="450" t="s">
        <v>214</v>
      </c>
      <c r="C54" s="191" t="s">
        <v>216</v>
      </c>
      <c r="D54" s="485"/>
      <c r="E54" s="485"/>
      <c r="G54" s="188" t="s">
        <v>221</v>
      </c>
    </row>
    <row r="55" spans="1:7" ht="32.1" customHeight="1">
      <c r="A55" s="492"/>
      <c r="B55" s="451"/>
      <c r="C55" s="191" t="s">
        <v>217</v>
      </c>
      <c r="D55" s="485"/>
      <c r="E55" s="485"/>
      <c r="G55" s="188" t="s">
        <v>220</v>
      </c>
    </row>
    <row r="56" spans="1:7" ht="32.1" customHeight="1">
      <c r="A56" s="492"/>
      <c r="B56" s="452"/>
      <c r="C56" s="192" t="s">
        <v>218</v>
      </c>
      <c r="D56" s="499"/>
      <c r="E56" s="499"/>
      <c r="G56" s="188" t="s">
        <v>221</v>
      </c>
    </row>
    <row r="57" spans="1:7" ht="23.1" customHeight="1">
      <c r="A57" s="492"/>
      <c r="B57" s="193" t="s">
        <v>190</v>
      </c>
      <c r="C57" s="487" t="s">
        <v>351</v>
      </c>
      <c r="D57" s="488"/>
      <c r="E57" s="489"/>
      <c r="G57" s="182" t="s">
        <v>191</v>
      </c>
    </row>
    <row r="58" spans="1:7" ht="51.95" customHeight="1">
      <c r="A58" s="492"/>
      <c r="B58" s="450" t="s">
        <v>193</v>
      </c>
      <c r="C58" s="175" t="s">
        <v>187</v>
      </c>
      <c r="D58" s="485"/>
      <c r="E58" s="485"/>
      <c r="G58" s="428" t="s">
        <v>192</v>
      </c>
    </row>
    <row r="59" spans="1:7" ht="51.95" customHeight="1">
      <c r="A59" s="492"/>
      <c r="B59" s="451"/>
      <c r="C59" s="194" t="s">
        <v>188</v>
      </c>
      <c r="D59" s="485"/>
      <c r="E59" s="485"/>
      <c r="G59" s="429"/>
    </row>
    <row r="60" spans="1:7" ht="51.95" customHeight="1">
      <c r="A60" s="492"/>
      <c r="B60" s="452"/>
      <c r="C60" s="175" t="s">
        <v>189</v>
      </c>
      <c r="D60" s="485"/>
      <c r="E60" s="485"/>
      <c r="G60" s="429"/>
    </row>
    <row r="61" spans="1:7" ht="23.1" customHeight="1">
      <c r="A61" s="486" t="s">
        <v>316</v>
      </c>
      <c r="B61" s="195" t="s">
        <v>317</v>
      </c>
      <c r="C61" s="487" t="s">
        <v>125</v>
      </c>
      <c r="D61" s="488"/>
      <c r="E61" s="489"/>
      <c r="G61" s="164" t="s">
        <v>323</v>
      </c>
    </row>
    <row r="62" spans="1:7" ht="39" customHeight="1">
      <c r="A62" s="486"/>
      <c r="B62" s="486" t="s">
        <v>335</v>
      </c>
      <c r="C62" s="194" t="s">
        <v>321</v>
      </c>
      <c r="D62" s="490"/>
      <c r="E62" s="490"/>
      <c r="G62" s="491" t="s">
        <v>318</v>
      </c>
    </row>
    <row r="63" spans="1:7" ht="39" customHeight="1">
      <c r="A63" s="486"/>
      <c r="B63" s="486"/>
      <c r="C63" s="194" t="s">
        <v>319</v>
      </c>
      <c r="D63" s="490"/>
      <c r="E63" s="490"/>
      <c r="G63" s="491"/>
    </row>
    <row r="64" spans="1:7" ht="39" customHeight="1">
      <c r="A64" s="486"/>
      <c r="B64" s="486"/>
      <c r="C64" s="194" t="s">
        <v>320</v>
      </c>
      <c r="D64" s="490"/>
      <c r="E64" s="490"/>
      <c r="G64" s="491"/>
    </row>
    <row r="66" spans="1:7" ht="13.5">
      <c r="A66" s="165">
        <v>3</v>
      </c>
      <c r="B66" s="166" t="s">
        <v>113</v>
      </c>
      <c r="G66" s="183"/>
    </row>
    <row r="67" spans="1:7" ht="19.5" customHeight="1">
      <c r="A67" s="413" t="s">
        <v>15</v>
      </c>
      <c r="B67" s="168" t="s">
        <v>14</v>
      </c>
      <c r="C67" s="460">
        <f>INDEX($B$4:$E$18,MATCH($A66,$A$4:$A$18,),MATCH($B67,$B$3:$E$3,0))</f>
        <v>0</v>
      </c>
      <c r="D67" s="461"/>
      <c r="E67" s="462"/>
      <c r="G67" s="431" t="s">
        <v>212</v>
      </c>
    </row>
    <row r="68" spans="1:7" ht="29.1" customHeight="1">
      <c r="A68" s="414"/>
      <c r="B68" s="168" t="s">
        <v>60</v>
      </c>
      <c r="C68" s="460">
        <f>INDEX($B$4:$E$18,MATCH($A66,$A$4:$A$18,),MATCH($B68,$B$3:$E$3,0))</f>
        <v>0</v>
      </c>
      <c r="D68" s="461"/>
      <c r="E68" s="462"/>
      <c r="G68" s="467"/>
    </row>
    <row r="69" spans="1:7" ht="15" customHeight="1">
      <c r="A69" s="414"/>
      <c r="B69" s="413" t="s">
        <v>213</v>
      </c>
      <c r="C69" s="169" t="s">
        <v>184</v>
      </c>
      <c r="D69" s="184" t="s">
        <v>185</v>
      </c>
      <c r="E69" s="184" t="s">
        <v>259</v>
      </c>
      <c r="G69" s="428" t="s">
        <v>260</v>
      </c>
    </row>
    <row r="70" spans="1:7" ht="23.1" customHeight="1">
      <c r="A70" s="414"/>
      <c r="B70" s="415"/>
      <c r="C70" s="62"/>
      <c r="D70" s="45"/>
      <c r="E70" s="46"/>
      <c r="G70" s="430"/>
    </row>
    <row r="71" spans="1:7" ht="15" customHeight="1">
      <c r="A71" s="414"/>
      <c r="B71" s="413" t="s">
        <v>261</v>
      </c>
      <c r="C71" s="480"/>
      <c r="D71" s="482" t="s">
        <v>262</v>
      </c>
      <c r="E71" s="466"/>
      <c r="G71" s="428" t="s">
        <v>322</v>
      </c>
    </row>
    <row r="72" spans="1:7" ht="27" customHeight="1">
      <c r="A72" s="414"/>
      <c r="B72" s="415"/>
      <c r="C72" s="481"/>
      <c r="D72" s="483"/>
      <c r="E72" s="484"/>
      <c r="G72" s="430"/>
    </row>
    <row r="73" spans="1:7" ht="54.95" customHeight="1">
      <c r="A73" s="414"/>
      <c r="B73" s="185" t="s">
        <v>207</v>
      </c>
      <c r="C73" s="436"/>
      <c r="D73" s="464"/>
      <c r="E73" s="437"/>
      <c r="G73" s="186" t="s">
        <v>257</v>
      </c>
    </row>
    <row r="74" spans="1:7" ht="42" customHeight="1">
      <c r="A74" s="492" t="s">
        <v>186</v>
      </c>
      <c r="B74" s="187" t="s">
        <v>256</v>
      </c>
      <c r="C74" s="493"/>
      <c r="D74" s="494"/>
      <c r="E74" s="495"/>
      <c r="G74" s="188" t="s">
        <v>258</v>
      </c>
    </row>
    <row r="75" spans="1:7" ht="123" customHeight="1">
      <c r="A75" s="492"/>
      <c r="B75" s="189" t="s">
        <v>194</v>
      </c>
      <c r="C75" s="436"/>
      <c r="D75" s="464"/>
      <c r="E75" s="437"/>
      <c r="G75" s="186" t="s">
        <v>334</v>
      </c>
    </row>
    <row r="76" spans="1:7" ht="37.5" customHeight="1">
      <c r="A76" s="492"/>
      <c r="B76" s="190" t="s">
        <v>215</v>
      </c>
      <c r="C76" s="496"/>
      <c r="D76" s="497"/>
      <c r="E76" s="498"/>
      <c r="G76" s="188" t="s">
        <v>219</v>
      </c>
    </row>
    <row r="77" spans="1:7" ht="32.1" customHeight="1">
      <c r="A77" s="492"/>
      <c r="B77" s="450" t="s">
        <v>214</v>
      </c>
      <c r="C77" s="191" t="s">
        <v>216</v>
      </c>
      <c r="D77" s="485"/>
      <c r="E77" s="485"/>
      <c r="G77" s="188" t="s">
        <v>221</v>
      </c>
    </row>
    <row r="78" spans="1:7" ht="32.1" customHeight="1">
      <c r="A78" s="492"/>
      <c r="B78" s="451"/>
      <c r="C78" s="191" t="s">
        <v>217</v>
      </c>
      <c r="D78" s="485"/>
      <c r="E78" s="485"/>
      <c r="G78" s="188" t="s">
        <v>220</v>
      </c>
    </row>
    <row r="79" spans="1:7" ht="32.1" customHeight="1">
      <c r="A79" s="492"/>
      <c r="B79" s="452"/>
      <c r="C79" s="192" t="s">
        <v>218</v>
      </c>
      <c r="D79" s="499"/>
      <c r="E79" s="499"/>
      <c r="G79" s="188" t="s">
        <v>221</v>
      </c>
    </row>
    <row r="80" spans="1:7" ht="23.1" customHeight="1">
      <c r="A80" s="492"/>
      <c r="B80" s="193" t="s">
        <v>190</v>
      </c>
      <c r="C80" s="487" t="s">
        <v>351</v>
      </c>
      <c r="D80" s="488"/>
      <c r="E80" s="489"/>
      <c r="G80" s="182" t="s">
        <v>191</v>
      </c>
    </row>
    <row r="81" spans="1:7" ht="51.95" customHeight="1">
      <c r="A81" s="492"/>
      <c r="B81" s="450" t="s">
        <v>193</v>
      </c>
      <c r="C81" s="175" t="s">
        <v>187</v>
      </c>
      <c r="D81" s="485"/>
      <c r="E81" s="485"/>
      <c r="G81" s="428" t="s">
        <v>192</v>
      </c>
    </row>
    <row r="82" spans="1:7" ht="51.95" customHeight="1">
      <c r="A82" s="492"/>
      <c r="B82" s="451"/>
      <c r="C82" s="194" t="s">
        <v>188</v>
      </c>
      <c r="D82" s="485"/>
      <c r="E82" s="485"/>
      <c r="G82" s="429"/>
    </row>
    <row r="83" spans="1:7" ht="51.95" customHeight="1">
      <c r="A83" s="492"/>
      <c r="B83" s="452"/>
      <c r="C83" s="175" t="s">
        <v>189</v>
      </c>
      <c r="D83" s="485"/>
      <c r="E83" s="485"/>
      <c r="G83" s="429"/>
    </row>
    <row r="84" spans="1:7" ht="23.1" customHeight="1">
      <c r="A84" s="486" t="s">
        <v>316</v>
      </c>
      <c r="B84" s="195" t="s">
        <v>317</v>
      </c>
      <c r="C84" s="487" t="s">
        <v>125</v>
      </c>
      <c r="D84" s="488"/>
      <c r="E84" s="489"/>
      <c r="G84" s="164" t="s">
        <v>323</v>
      </c>
    </row>
    <row r="85" spans="1:7" ht="39" customHeight="1">
      <c r="A85" s="486"/>
      <c r="B85" s="486" t="s">
        <v>335</v>
      </c>
      <c r="C85" s="194" t="s">
        <v>321</v>
      </c>
      <c r="D85" s="490"/>
      <c r="E85" s="490"/>
      <c r="G85" s="491" t="s">
        <v>318</v>
      </c>
    </row>
    <row r="86" spans="1:7" ht="39" customHeight="1">
      <c r="A86" s="486"/>
      <c r="B86" s="486"/>
      <c r="C86" s="194" t="s">
        <v>319</v>
      </c>
      <c r="D86" s="490"/>
      <c r="E86" s="490"/>
      <c r="G86" s="491"/>
    </row>
    <row r="87" spans="1:7" ht="39" customHeight="1">
      <c r="A87" s="486"/>
      <c r="B87" s="486"/>
      <c r="C87" s="194" t="s">
        <v>320</v>
      </c>
      <c r="D87" s="490"/>
      <c r="E87" s="490"/>
      <c r="G87" s="491"/>
    </row>
    <row r="89" spans="1:7" ht="13.5">
      <c r="A89" s="165">
        <v>4</v>
      </c>
      <c r="B89" s="166" t="s">
        <v>113</v>
      </c>
      <c r="G89" s="183"/>
    </row>
    <row r="90" spans="1:7" ht="19.5" customHeight="1">
      <c r="A90" s="413" t="s">
        <v>15</v>
      </c>
      <c r="B90" s="168" t="s">
        <v>14</v>
      </c>
      <c r="C90" s="460">
        <f>INDEX($B$4:$E$18,MATCH($A89,$A$4:$A$18,),MATCH($B90,$B$3:$E$3,0))</f>
        <v>0</v>
      </c>
      <c r="D90" s="461"/>
      <c r="E90" s="462"/>
      <c r="G90" s="431" t="s">
        <v>212</v>
      </c>
    </row>
    <row r="91" spans="1:7" ht="29.1" customHeight="1">
      <c r="A91" s="414"/>
      <c r="B91" s="168" t="s">
        <v>60</v>
      </c>
      <c r="C91" s="460">
        <f>INDEX($B$4:$E$18,MATCH($A89,$A$4:$A$18,),MATCH($B91,$B$3:$E$3,0))</f>
        <v>0</v>
      </c>
      <c r="D91" s="461"/>
      <c r="E91" s="462"/>
      <c r="G91" s="467"/>
    </row>
    <row r="92" spans="1:7" ht="15" customHeight="1">
      <c r="A92" s="414"/>
      <c r="B92" s="413" t="s">
        <v>213</v>
      </c>
      <c r="C92" s="169" t="s">
        <v>184</v>
      </c>
      <c r="D92" s="184" t="s">
        <v>185</v>
      </c>
      <c r="E92" s="184" t="s">
        <v>259</v>
      </c>
      <c r="G92" s="428" t="s">
        <v>260</v>
      </c>
    </row>
    <row r="93" spans="1:7" ht="23.1" customHeight="1">
      <c r="A93" s="414"/>
      <c r="B93" s="415"/>
      <c r="C93" s="62"/>
      <c r="D93" s="45"/>
      <c r="E93" s="46"/>
      <c r="G93" s="430"/>
    </row>
    <row r="94" spans="1:7" ht="15" customHeight="1">
      <c r="A94" s="414"/>
      <c r="B94" s="413" t="s">
        <v>261</v>
      </c>
      <c r="C94" s="480"/>
      <c r="D94" s="482" t="s">
        <v>262</v>
      </c>
      <c r="E94" s="466"/>
      <c r="G94" s="428" t="s">
        <v>322</v>
      </c>
    </row>
    <row r="95" spans="1:7" ht="27" customHeight="1">
      <c r="A95" s="414"/>
      <c r="B95" s="415"/>
      <c r="C95" s="481"/>
      <c r="D95" s="483"/>
      <c r="E95" s="484"/>
      <c r="G95" s="430"/>
    </row>
    <row r="96" spans="1:7" ht="54.95" customHeight="1">
      <c r="A96" s="414"/>
      <c r="B96" s="185" t="s">
        <v>207</v>
      </c>
      <c r="C96" s="436"/>
      <c r="D96" s="464"/>
      <c r="E96" s="437"/>
      <c r="G96" s="186" t="s">
        <v>257</v>
      </c>
    </row>
    <row r="97" spans="1:7" ht="42" customHeight="1">
      <c r="A97" s="492" t="s">
        <v>186</v>
      </c>
      <c r="B97" s="187" t="s">
        <v>256</v>
      </c>
      <c r="C97" s="493"/>
      <c r="D97" s="494"/>
      <c r="E97" s="495"/>
      <c r="G97" s="188" t="s">
        <v>258</v>
      </c>
    </row>
    <row r="98" spans="1:7" ht="123" customHeight="1">
      <c r="A98" s="492"/>
      <c r="B98" s="189" t="s">
        <v>194</v>
      </c>
      <c r="C98" s="436"/>
      <c r="D98" s="464"/>
      <c r="E98" s="437"/>
      <c r="G98" s="186" t="s">
        <v>334</v>
      </c>
    </row>
    <row r="99" spans="1:7" ht="37.5" customHeight="1">
      <c r="A99" s="492"/>
      <c r="B99" s="190" t="s">
        <v>215</v>
      </c>
      <c r="C99" s="496"/>
      <c r="D99" s="497"/>
      <c r="E99" s="498"/>
      <c r="G99" s="188" t="s">
        <v>219</v>
      </c>
    </row>
    <row r="100" spans="1:7" ht="32.1" customHeight="1">
      <c r="A100" s="492"/>
      <c r="B100" s="450" t="s">
        <v>214</v>
      </c>
      <c r="C100" s="191" t="s">
        <v>216</v>
      </c>
      <c r="D100" s="485"/>
      <c r="E100" s="485"/>
      <c r="G100" s="188" t="s">
        <v>221</v>
      </c>
    </row>
    <row r="101" spans="1:7" ht="32.1" customHeight="1">
      <c r="A101" s="492"/>
      <c r="B101" s="451"/>
      <c r="C101" s="191" t="s">
        <v>217</v>
      </c>
      <c r="D101" s="485"/>
      <c r="E101" s="485"/>
      <c r="G101" s="188" t="s">
        <v>220</v>
      </c>
    </row>
    <row r="102" spans="1:7" ht="32.1" customHeight="1">
      <c r="A102" s="492"/>
      <c r="B102" s="452"/>
      <c r="C102" s="192" t="s">
        <v>218</v>
      </c>
      <c r="D102" s="499"/>
      <c r="E102" s="499"/>
      <c r="G102" s="188" t="s">
        <v>221</v>
      </c>
    </row>
    <row r="103" spans="1:7" ht="23.1" customHeight="1">
      <c r="A103" s="492"/>
      <c r="B103" s="193" t="s">
        <v>190</v>
      </c>
      <c r="C103" s="487" t="s">
        <v>351</v>
      </c>
      <c r="D103" s="488"/>
      <c r="E103" s="489"/>
      <c r="G103" s="182" t="s">
        <v>191</v>
      </c>
    </row>
    <row r="104" spans="1:7" ht="51.95" customHeight="1">
      <c r="A104" s="492"/>
      <c r="B104" s="450" t="s">
        <v>193</v>
      </c>
      <c r="C104" s="175" t="s">
        <v>187</v>
      </c>
      <c r="D104" s="485"/>
      <c r="E104" s="485"/>
      <c r="G104" s="428" t="s">
        <v>192</v>
      </c>
    </row>
    <row r="105" spans="1:7" ht="51.95" customHeight="1">
      <c r="A105" s="492"/>
      <c r="B105" s="451"/>
      <c r="C105" s="194" t="s">
        <v>188</v>
      </c>
      <c r="D105" s="485"/>
      <c r="E105" s="485"/>
      <c r="G105" s="429"/>
    </row>
    <row r="106" spans="1:7" ht="51.95" customHeight="1">
      <c r="A106" s="492"/>
      <c r="B106" s="452"/>
      <c r="C106" s="175" t="s">
        <v>189</v>
      </c>
      <c r="D106" s="485"/>
      <c r="E106" s="485"/>
      <c r="G106" s="429"/>
    </row>
    <row r="107" spans="1:7" ht="23.1" customHeight="1">
      <c r="A107" s="486" t="s">
        <v>316</v>
      </c>
      <c r="B107" s="195" t="s">
        <v>317</v>
      </c>
      <c r="C107" s="487" t="s">
        <v>125</v>
      </c>
      <c r="D107" s="488"/>
      <c r="E107" s="489"/>
      <c r="G107" s="164" t="s">
        <v>323</v>
      </c>
    </row>
    <row r="108" spans="1:7" ht="39" customHeight="1">
      <c r="A108" s="486"/>
      <c r="B108" s="486" t="s">
        <v>335</v>
      </c>
      <c r="C108" s="194" t="s">
        <v>321</v>
      </c>
      <c r="D108" s="490"/>
      <c r="E108" s="490"/>
      <c r="G108" s="491" t="s">
        <v>318</v>
      </c>
    </row>
    <row r="109" spans="1:7" ht="39" customHeight="1">
      <c r="A109" s="486"/>
      <c r="B109" s="486"/>
      <c r="C109" s="194" t="s">
        <v>319</v>
      </c>
      <c r="D109" s="490"/>
      <c r="E109" s="490"/>
      <c r="G109" s="491"/>
    </row>
    <row r="110" spans="1:7" ht="39" customHeight="1">
      <c r="A110" s="486"/>
      <c r="B110" s="486"/>
      <c r="C110" s="194" t="s">
        <v>320</v>
      </c>
      <c r="D110" s="490"/>
      <c r="E110" s="490"/>
      <c r="G110" s="491"/>
    </row>
    <row r="112" spans="1:7" ht="13.5">
      <c r="A112" s="165">
        <v>5</v>
      </c>
      <c r="B112" s="166" t="s">
        <v>113</v>
      </c>
      <c r="G112" s="183"/>
    </row>
    <row r="113" spans="1:7" ht="19.5" customHeight="1">
      <c r="A113" s="413" t="s">
        <v>15</v>
      </c>
      <c r="B113" s="168" t="s">
        <v>14</v>
      </c>
      <c r="C113" s="460">
        <f>INDEX($B$4:$E$18,MATCH($A112,$A$4:$A$18,),MATCH($B113,$B$3:$E$3,0))</f>
        <v>0</v>
      </c>
      <c r="D113" s="461"/>
      <c r="E113" s="462"/>
      <c r="G113" s="431" t="s">
        <v>212</v>
      </c>
    </row>
    <row r="114" spans="1:7" ht="29.1" customHeight="1">
      <c r="A114" s="414"/>
      <c r="B114" s="168" t="s">
        <v>60</v>
      </c>
      <c r="C114" s="460">
        <f>INDEX($B$4:$E$18,MATCH($A112,$A$4:$A$18,),MATCH($B114,$B$3:$E$3,0))</f>
        <v>0</v>
      </c>
      <c r="D114" s="461"/>
      <c r="E114" s="462"/>
      <c r="G114" s="467"/>
    </row>
    <row r="115" spans="1:7" ht="15" customHeight="1">
      <c r="A115" s="414"/>
      <c r="B115" s="413" t="s">
        <v>213</v>
      </c>
      <c r="C115" s="169" t="s">
        <v>184</v>
      </c>
      <c r="D115" s="184" t="s">
        <v>185</v>
      </c>
      <c r="E115" s="184" t="s">
        <v>259</v>
      </c>
      <c r="G115" s="428" t="s">
        <v>260</v>
      </c>
    </row>
    <row r="116" spans="1:7" ht="23.1" customHeight="1">
      <c r="A116" s="414"/>
      <c r="B116" s="415"/>
      <c r="C116" s="62"/>
      <c r="D116" s="45"/>
      <c r="E116" s="46"/>
      <c r="G116" s="430"/>
    </row>
    <row r="117" spans="1:7" ht="15" customHeight="1">
      <c r="A117" s="414"/>
      <c r="B117" s="413" t="s">
        <v>261</v>
      </c>
      <c r="C117" s="480"/>
      <c r="D117" s="482" t="s">
        <v>262</v>
      </c>
      <c r="E117" s="466"/>
      <c r="G117" s="428" t="s">
        <v>322</v>
      </c>
    </row>
    <row r="118" spans="1:7" ht="27" customHeight="1">
      <c r="A118" s="414"/>
      <c r="B118" s="415"/>
      <c r="C118" s="481"/>
      <c r="D118" s="483"/>
      <c r="E118" s="484"/>
      <c r="G118" s="430"/>
    </row>
    <row r="119" spans="1:7" ht="54.95" customHeight="1">
      <c r="A119" s="414"/>
      <c r="B119" s="185" t="s">
        <v>207</v>
      </c>
      <c r="C119" s="436"/>
      <c r="D119" s="464"/>
      <c r="E119" s="437"/>
      <c r="G119" s="186" t="s">
        <v>257</v>
      </c>
    </row>
    <row r="120" spans="1:7" ht="42" customHeight="1">
      <c r="A120" s="492" t="s">
        <v>186</v>
      </c>
      <c r="B120" s="187" t="s">
        <v>256</v>
      </c>
      <c r="C120" s="493"/>
      <c r="D120" s="494"/>
      <c r="E120" s="495"/>
      <c r="G120" s="188" t="s">
        <v>258</v>
      </c>
    </row>
    <row r="121" spans="1:7" ht="123" customHeight="1">
      <c r="A121" s="492"/>
      <c r="B121" s="189" t="s">
        <v>194</v>
      </c>
      <c r="C121" s="436"/>
      <c r="D121" s="464"/>
      <c r="E121" s="437"/>
      <c r="G121" s="186" t="s">
        <v>334</v>
      </c>
    </row>
    <row r="122" spans="1:7" ht="37.5" customHeight="1">
      <c r="A122" s="492"/>
      <c r="B122" s="190" t="s">
        <v>215</v>
      </c>
      <c r="C122" s="496"/>
      <c r="D122" s="497"/>
      <c r="E122" s="498"/>
      <c r="G122" s="188" t="s">
        <v>219</v>
      </c>
    </row>
    <row r="123" spans="1:7" ht="32.1" customHeight="1">
      <c r="A123" s="492"/>
      <c r="B123" s="450" t="s">
        <v>214</v>
      </c>
      <c r="C123" s="191" t="s">
        <v>216</v>
      </c>
      <c r="D123" s="485"/>
      <c r="E123" s="485"/>
      <c r="G123" s="188" t="s">
        <v>221</v>
      </c>
    </row>
    <row r="124" spans="1:7" ht="32.1" customHeight="1">
      <c r="A124" s="492"/>
      <c r="B124" s="451"/>
      <c r="C124" s="191" t="s">
        <v>217</v>
      </c>
      <c r="D124" s="485"/>
      <c r="E124" s="485"/>
      <c r="G124" s="188" t="s">
        <v>220</v>
      </c>
    </row>
    <row r="125" spans="1:7" ht="32.1" customHeight="1">
      <c r="A125" s="492"/>
      <c r="B125" s="452"/>
      <c r="C125" s="192" t="s">
        <v>218</v>
      </c>
      <c r="D125" s="499"/>
      <c r="E125" s="499"/>
      <c r="G125" s="188" t="s">
        <v>221</v>
      </c>
    </row>
    <row r="126" spans="1:7" ht="23.1" customHeight="1">
      <c r="A126" s="492"/>
      <c r="B126" s="193" t="s">
        <v>190</v>
      </c>
      <c r="C126" s="487" t="s">
        <v>351</v>
      </c>
      <c r="D126" s="488"/>
      <c r="E126" s="489"/>
      <c r="G126" s="182" t="s">
        <v>191</v>
      </c>
    </row>
    <row r="127" spans="1:7" ht="51.95" customHeight="1">
      <c r="A127" s="492"/>
      <c r="B127" s="450" t="s">
        <v>193</v>
      </c>
      <c r="C127" s="175" t="s">
        <v>187</v>
      </c>
      <c r="D127" s="485"/>
      <c r="E127" s="485"/>
      <c r="G127" s="428" t="s">
        <v>192</v>
      </c>
    </row>
    <row r="128" spans="1:7" ht="51.95" customHeight="1">
      <c r="A128" s="492"/>
      <c r="B128" s="451"/>
      <c r="C128" s="194" t="s">
        <v>188</v>
      </c>
      <c r="D128" s="485"/>
      <c r="E128" s="485"/>
      <c r="G128" s="429"/>
    </row>
    <row r="129" spans="1:7" ht="51.95" customHeight="1">
      <c r="A129" s="492"/>
      <c r="B129" s="452"/>
      <c r="C129" s="175" t="s">
        <v>189</v>
      </c>
      <c r="D129" s="485"/>
      <c r="E129" s="485"/>
      <c r="G129" s="429"/>
    </row>
    <row r="130" spans="1:7" ht="23.1" customHeight="1">
      <c r="A130" s="486" t="s">
        <v>316</v>
      </c>
      <c r="B130" s="195" t="s">
        <v>317</v>
      </c>
      <c r="C130" s="487" t="s">
        <v>125</v>
      </c>
      <c r="D130" s="488"/>
      <c r="E130" s="489"/>
      <c r="G130" s="164" t="s">
        <v>323</v>
      </c>
    </row>
    <row r="131" spans="1:7" ht="39" customHeight="1">
      <c r="A131" s="486"/>
      <c r="B131" s="486" t="s">
        <v>335</v>
      </c>
      <c r="C131" s="194" t="s">
        <v>321</v>
      </c>
      <c r="D131" s="490"/>
      <c r="E131" s="490"/>
      <c r="G131" s="491" t="s">
        <v>318</v>
      </c>
    </row>
    <row r="132" spans="1:7" ht="39" customHeight="1">
      <c r="A132" s="486"/>
      <c r="B132" s="486"/>
      <c r="C132" s="194" t="s">
        <v>319</v>
      </c>
      <c r="D132" s="490"/>
      <c r="E132" s="490"/>
      <c r="G132" s="491"/>
    </row>
    <row r="133" spans="1:7" ht="39" customHeight="1">
      <c r="A133" s="486"/>
      <c r="B133" s="486"/>
      <c r="C133" s="194" t="s">
        <v>320</v>
      </c>
      <c r="D133" s="490"/>
      <c r="E133" s="490"/>
      <c r="G133" s="491"/>
    </row>
    <row r="135" spans="1:7" ht="13.5">
      <c r="A135" s="165">
        <v>6</v>
      </c>
      <c r="B135" s="166" t="s">
        <v>113</v>
      </c>
      <c r="G135" s="183"/>
    </row>
    <row r="136" spans="1:7" ht="19.5" customHeight="1">
      <c r="A136" s="413" t="s">
        <v>15</v>
      </c>
      <c r="B136" s="168" t="s">
        <v>14</v>
      </c>
      <c r="C136" s="460">
        <f>INDEX($B$4:$E$18,MATCH($A135,$A$4:$A$18,),MATCH($B136,$B$3:$E$3,0))</f>
        <v>0</v>
      </c>
      <c r="D136" s="461"/>
      <c r="E136" s="462"/>
      <c r="G136" s="431" t="s">
        <v>212</v>
      </c>
    </row>
    <row r="137" spans="1:7" ht="29.1" customHeight="1">
      <c r="A137" s="414"/>
      <c r="B137" s="168" t="s">
        <v>60</v>
      </c>
      <c r="C137" s="460">
        <f>INDEX($B$4:$E$18,MATCH($A135,$A$4:$A$18,),MATCH($B137,$B$3:$E$3,0))</f>
        <v>0</v>
      </c>
      <c r="D137" s="461"/>
      <c r="E137" s="462"/>
      <c r="G137" s="467"/>
    </row>
    <row r="138" spans="1:7" ht="15" customHeight="1">
      <c r="A138" s="414"/>
      <c r="B138" s="413" t="s">
        <v>213</v>
      </c>
      <c r="C138" s="169" t="s">
        <v>184</v>
      </c>
      <c r="D138" s="184" t="s">
        <v>185</v>
      </c>
      <c r="E138" s="184" t="s">
        <v>259</v>
      </c>
      <c r="G138" s="428" t="s">
        <v>260</v>
      </c>
    </row>
    <row r="139" spans="1:7" ht="23.1" customHeight="1">
      <c r="A139" s="414"/>
      <c r="B139" s="415"/>
      <c r="C139" s="62"/>
      <c r="D139" s="45"/>
      <c r="E139" s="46"/>
      <c r="G139" s="430"/>
    </row>
    <row r="140" spans="1:7" ht="15" customHeight="1">
      <c r="A140" s="414"/>
      <c r="B140" s="413" t="s">
        <v>261</v>
      </c>
      <c r="C140" s="480"/>
      <c r="D140" s="482" t="s">
        <v>262</v>
      </c>
      <c r="E140" s="466"/>
      <c r="G140" s="428" t="s">
        <v>322</v>
      </c>
    </row>
    <row r="141" spans="1:7" ht="27" customHeight="1">
      <c r="A141" s="414"/>
      <c r="B141" s="415"/>
      <c r="C141" s="481"/>
      <c r="D141" s="483"/>
      <c r="E141" s="484"/>
      <c r="G141" s="430"/>
    </row>
    <row r="142" spans="1:7" ht="54.95" customHeight="1">
      <c r="A142" s="414"/>
      <c r="B142" s="185" t="s">
        <v>207</v>
      </c>
      <c r="C142" s="436"/>
      <c r="D142" s="464"/>
      <c r="E142" s="437"/>
      <c r="G142" s="186" t="s">
        <v>257</v>
      </c>
    </row>
    <row r="143" spans="1:7" ht="42" customHeight="1">
      <c r="A143" s="492" t="s">
        <v>186</v>
      </c>
      <c r="B143" s="187" t="s">
        <v>256</v>
      </c>
      <c r="C143" s="493"/>
      <c r="D143" s="494"/>
      <c r="E143" s="495"/>
      <c r="G143" s="188" t="s">
        <v>258</v>
      </c>
    </row>
    <row r="144" spans="1:7" ht="123" customHeight="1">
      <c r="A144" s="492"/>
      <c r="B144" s="189" t="s">
        <v>194</v>
      </c>
      <c r="C144" s="436"/>
      <c r="D144" s="464"/>
      <c r="E144" s="437"/>
      <c r="G144" s="186" t="s">
        <v>334</v>
      </c>
    </row>
    <row r="145" spans="1:7" ht="37.5" customHeight="1">
      <c r="A145" s="492"/>
      <c r="B145" s="190" t="s">
        <v>215</v>
      </c>
      <c r="C145" s="496"/>
      <c r="D145" s="497"/>
      <c r="E145" s="498"/>
      <c r="G145" s="188" t="s">
        <v>219</v>
      </c>
    </row>
    <row r="146" spans="1:7" ht="32.1" customHeight="1">
      <c r="A146" s="492"/>
      <c r="B146" s="450" t="s">
        <v>214</v>
      </c>
      <c r="C146" s="191" t="s">
        <v>216</v>
      </c>
      <c r="D146" s="485"/>
      <c r="E146" s="485"/>
      <c r="G146" s="188" t="s">
        <v>221</v>
      </c>
    </row>
    <row r="147" spans="1:7" ht="32.1" customHeight="1">
      <c r="A147" s="492"/>
      <c r="B147" s="451"/>
      <c r="C147" s="191" t="s">
        <v>217</v>
      </c>
      <c r="D147" s="485"/>
      <c r="E147" s="485"/>
      <c r="G147" s="188" t="s">
        <v>220</v>
      </c>
    </row>
    <row r="148" spans="1:7" ht="32.1" customHeight="1">
      <c r="A148" s="492"/>
      <c r="B148" s="452"/>
      <c r="C148" s="192" t="s">
        <v>218</v>
      </c>
      <c r="D148" s="499"/>
      <c r="E148" s="499"/>
      <c r="G148" s="188" t="s">
        <v>221</v>
      </c>
    </row>
    <row r="149" spans="1:7" ht="23.1" customHeight="1">
      <c r="A149" s="492"/>
      <c r="B149" s="193" t="s">
        <v>190</v>
      </c>
      <c r="C149" s="487" t="s">
        <v>351</v>
      </c>
      <c r="D149" s="488"/>
      <c r="E149" s="489"/>
      <c r="G149" s="182" t="s">
        <v>191</v>
      </c>
    </row>
    <row r="150" spans="1:7" ht="51.95" customHeight="1">
      <c r="A150" s="492"/>
      <c r="B150" s="450" t="s">
        <v>193</v>
      </c>
      <c r="C150" s="175" t="s">
        <v>187</v>
      </c>
      <c r="D150" s="485"/>
      <c r="E150" s="485"/>
      <c r="G150" s="428" t="s">
        <v>192</v>
      </c>
    </row>
    <row r="151" spans="1:7" ht="51.95" customHeight="1">
      <c r="A151" s="492"/>
      <c r="B151" s="451"/>
      <c r="C151" s="194" t="s">
        <v>188</v>
      </c>
      <c r="D151" s="485"/>
      <c r="E151" s="485"/>
      <c r="G151" s="429"/>
    </row>
    <row r="152" spans="1:7" ht="51.95" customHeight="1">
      <c r="A152" s="492"/>
      <c r="B152" s="452"/>
      <c r="C152" s="175" t="s">
        <v>189</v>
      </c>
      <c r="D152" s="485"/>
      <c r="E152" s="485"/>
      <c r="G152" s="429"/>
    </row>
    <row r="153" spans="1:7" ht="23.1" customHeight="1">
      <c r="A153" s="486" t="s">
        <v>316</v>
      </c>
      <c r="B153" s="195" t="s">
        <v>317</v>
      </c>
      <c r="C153" s="487" t="s">
        <v>125</v>
      </c>
      <c r="D153" s="488"/>
      <c r="E153" s="489"/>
      <c r="G153" s="164" t="s">
        <v>323</v>
      </c>
    </row>
    <row r="154" spans="1:7" ht="39" customHeight="1">
      <c r="A154" s="486"/>
      <c r="B154" s="486" t="s">
        <v>335</v>
      </c>
      <c r="C154" s="194" t="s">
        <v>321</v>
      </c>
      <c r="D154" s="490"/>
      <c r="E154" s="490"/>
      <c r="G154" s="491" t="s">
        <v>318</v>
      </c>
    </row>
    <row r="155" spans="1:7" ht="39" customHeight="1">
      <c r="A155" s="486"/>
      <c r="B155" s="486"/>
      <c r="C155" s="194" t="s">
        <v>319</v>
      </c>
      <c r="D155" s="490"/>
      <c r="E155" s="490"/>
      <c r="G155" s="491"/>
    </row>
    <row r="156" spans="1:7" ht="39" customHeight="1">
      <c r="A156" s="486"/>
      <c r="B156" s="486"/>
      <c r="C156" s="194" t="s">
        <v>320</v>
      </c>
      <c r="D156" s="490"/>
      <c r="E156" s="490"/>
      <c r="G156" s="491"/>
    </row>
    <row r="158" spans="1:7" ht="13.5">
      <c r="A158" s="165">
        <v>7</v>
      </c>
      <c r="B158" s="166" t="s">
        <v>113</v>
      </c>
      <c r="G158" s="183"/>
    </row>
    <row r="159" spans="1:7" ht="19.5" customHeight="1">
      <c r="A159" s="413" t="s">
        <v>15</v>
      </c>
      <c r="B159" s="168" t="s">
        <v>14</v>
      </c>
      <c r="C159" s="460">
        <f>INDEX($B$4:$E$18,MATCH($A158,$A$4:$A$18,),MATCH($B159,$B$3:$E$3,0))</f>
        <v>0</v>
      </c>
      <c r="D159" s="461"/>
      <c r="E159" s="462"/>
      <c r="G159" s="431" t="s">
        <v>212</v>
      </c>
    </row>
    <row r="160" spans="1:7" ht="29.1" customHeight="1">
      <c r="A160" s="414"/>
      <c r="B160" s="168" t="s">
        <v>60</v>
      </c>
      <c r="C160" s="460">
        <f>INDEX($B$4:$E$18,MATCH($A158,$A$4:$A$18,),MATCH($B160,$B$3:$E$3,0))</f>
        <v>0</v>
      </c>
      <c r="D160" s="461"/>
      <c r="E160" s="462"/>
      <c r="G160" s="467"/>
    </row>
    <row r="161" spans="1:7" ht="15" customHeight="1">
      <c r="A161" s="414"/>
      <c r="B161" s="413" t="s">
        <v>213</v>
      </c>
      <c r="C161" s="169" t="s">
        <v>184</v>
      </c>
      <c r="D161" s="184" t="s">
        <v>185</v>
      </c>
      <c r="E161" s="184" t="s">
        <v>259</v>
      </c>
      <c r="G161" s="428" t="s">
        <v>260</v>
      </c>
    </row>
    <row r="162" spans="1:7" ht="23.1" customHeight="1">
      <c r="A162" s="414"/>
      <c r="B162" s="415"/>
      <c r="C162" s="62"/>
      <c r="D162" s="45"/>
      <c r="E162" s="46"/>
      <c r="G162" s="430"/>
    </row>
    <row r="163" spans="1:7" ht="15" customHeight="1">
      <c r="A163" s="414"/>
      <c r="B163" s="413" t="s">
        <v>261</v>
      </c>
      <c r="C163" s="480"/>
      <c r="D163" s="482" t="s">
        <v>262</v>
      </c>
      <c r="E163" s="466"/>
      <c r="G163" s="428" t="s">
        <v>322</v>
      </c>
    </row>
    <row r="164" spans="1:7" ht="27" customHeight="1">
      <c r="A164" s="414"/>
      <c r="B164" s="415"/>
      <c r="C164" s="481"/>
      <c r="D164" s="483"/>
      <c r="E164" s="484"/>
      <c r="G164" s="430"/>
    </row>
    <row r="165" spans="1:7" ht="54.95" customHeight="1">
      <c r="A165" s="414"/>
      <c r="B165" s="185" t="s">
        <v>207</v>
      </c>
      <c r="C165" s="436"/>
      <c r="D165" s="464"/>
      <c r="E165" s="437"/>
      <c r="G165" s="186" t="s">
        <v>257</v>
      </c>
    </row>
    <row r="166" spans="1:7" ht="42" customHeight="1">
      <c r="A166" s="492" t="s">
        <v>186</v>
      </c>
      <c r="B166" s="187" t="s">
        <v>256</v>
      </c>
      <c r="C166" s="493"/>
      <c r="D166" s="494"/>
      <c r="E166" s="495"/>
      <c r="G166" s="188" t="s">
        <v>258</v>
      </c>
    </row>
    <row r="167" spans="1:7" ht="123" customHeight="1">
      <c r="A167" s="492"/>
      <c r="B167" s="189" t="s">
        <v>194</v>
      </c>
      <c r="C167" s="436"/>
      <c r="D167" s="464"/>
      <c r="E167" s="437"/>
      <c r="G167" s="186" t="s">
        <v>334</v>
      </c>
    </row>
    <row r="168" spans="1:7" ht="37.5" customHeight="1">
      <c r="A168" s="492"/>
      <c r="B168" s="190" t="s">
        <v>215</v>
      </c>
      <c r="C168" s="496"/>
      <c r="D168" s="497"/>
      <c r="E168" s="498"/>
      <c r="G168" s="188" t="s">
        <v>219</v>
      </c>
    </row>
    <row r="169" spans="1:7" ht="32.1" customHeight="1">
      <c r="A169" s="492"/>
      <c r="B169" s="450" t="s">
        <v>214</v>
      </c>
      <c r="C169" s="191" t="s">
        <v>216</v>
      </c>
      <c r="D169" s="485"/>
      <c r="E169" s="485"/>
      <c r="G169" s="188" t="s">
        <v>221</v>
      </c>
    </row>
    <row r="170" spans="1:7" ht="32.1" customHeight="1">
      <c r="A170" s="492"/>
      <c r="B170" s="451"/>
      <c r="C170" s="191" t="s">
        <v>217</v>
      </c>
      <c r="D170" s="485"/>
      <c r="E170" s="485"/>
      <c r="G170" s="188" t="s">
        <v>220</v>
      </c>
    </row>
    <row r="171" spans="1:7" ht="32.1" customHeight="1">
      <c r="A171" s="492"/>
      <c r="B171" s="452"/>
      <c r="C171" s="192" t="s">
        <v>218</v>
      </c>
      <c r="D171" s="499"/>
      <c r="E171" s="499"/>
      <c r="G171" s="188" t="s">
        <v>221</v>
      </c>
    </row>
    <row r="172" spans="1:7" ht="23.1" customHeight="1">
      <c r="A172" s="492"/>
      <c r="B172" s="193" t="s">
        <v>190</v>
      </c>
      <c r="C172" s="487" t="s">
        <v>351</v>
      </c>
      <c r="D172" s="488"/>
      <c r="E172" s="489"/>
      <c r="G172" s="182" t="s">
        <v>191</v>
      </c>
    </row>
    <row r="173" spans="1:7" ht="51.95" customHeight="1">
      <c r="A173" s="492"/>
      <c r="B173" s="450" t="s">
        <v>193</v>
      </c>
      <c r="C173" s="175" t="s">
        <v>187</v>
      </c>
      <c r="D173" s="485"/>
      <c r="E173" s="485"/>
      <c r="G173" s="428" t="s">
        <v>192</v>
      </c>
    </row>
    <row r="174" spans="1:7" ht="51.95" customHeight="1">
      <c r="A174" s="492"/>
      <c r="B174" s="451"/>
      <c r="C174" s="194" t="s">
        <v>188</v>
      </c>
      <c r="D174" s="485"/>
      <c r="E174" s="485"/>
      <c r="G174" s="429"/>
    </row>
    <row r="175" spans="1:7" ht="51.95" customHeight="1">
      <c r="A175" s="492"/>
      <c r="B175" s="452"/>
      <c r="C175" s="175" t="s">
        <v>189</v>
      </c>
      <c r="D175" s="485"/>
      <c r="E175" s="485"/>
      <c r="G175" s="429"/>
    </row>
    <row r="176" spans="1:7" ht="23.1" customHeight="1">
      <c r="A176" s="486" t="s">
        <v>316</v>
      </c>
      <c r="B176" s="195" t="s">
        <v>317</v>
      </c>
      <c r="C176" s="487" t="s">
        <v>125</v>
      </c>
      <c r="D176" s="488"/>
      <c r="E176" s="489"/>
      <c r="G176" s="164" t="s">
        <v>323</v>
      </c>
    </row>
    <row r="177" spans="1:7" ht="39" customHeight="1">
      <c r="A177" s="486"/>
      <c r="B177" s="486" t="s">
        <v>335</v>
      </c>
      <c r="C177" s="194" t="s">
        <v>321</v>
      </c>
      <c r="D177" s="490"/>
      <c r="E177" s="490"/>
      <c r="G177" s="491" t="s">
        <v>318</v>
      </c>
    </row>
    <row r="178" spans="1:7" ht="39" customHeight="1">
      <c r="A178" s="486"/>
      <c r="B178" s="486"/>
      <c r="C178" s="194" t="s">
        <v>319</v>
      </c>
      <c r="D178" s="490"/>
      <c r="E178" s="490"/>
      <c r="G178" s="491"/>
    </row>
    <row r="179" spans="1:7" ht="39" customHeight="1">
      <c r="A179" s="486"/>
      <c r="B179" s="486"/>
      <c r="C179" s="194" t="s">
        <v>320</v>
      </c>
      <c r="D179" s="490"/>
      <c r="E179" s="490"/>
      <c r="G179" s="491"/>
    </row>
    <row r="181" spans="1:7" ht="13.5">
      <c r="A181" s="165">
        <v>8</v>
      </c>
      <c r="B181" s="166" t="s">
        <v>113</v>
      </c>
      <c r="G181" s="183"/>
    </row>
    <row r="182" spans="1:7" ht="19.5" customHeight="1">
      <c r="A182" s="413" t="s">
        <v>15</v>
      </c>
      <c r="B182" s="168" t="s">
        <v>14</v>
      </c>
      <c r="C182" s="460">
        <f>INDEX($B$4:$E$18,MATCH($A181,$A$4:$A$18,),MATCH($B182,$B$3:$E$3,0))</f>
        <v>0</v>
      </c>
      <c r="D182" s="461"/>
      <c r="E182" s="462"/>
      <c r="G182" s="431" t="s">
        <v>212</v>
      </c>
    </row>
    <row r="183" spans="1:7" ht="29.1" customHeight="1">
      <c r="A183" s="414"/>
      <c r="B183" s="168" t="s">
        <v>60</v>
      </c>
      <c r="C183" s="460">
        <f>INDEX($B$4:$E$18,MATCH($A181,$A$4:$A$18,),MATCH($B183,$B$3:$E$3,0))</f>
        <v>0</v>
      </c>
      <c r="D183" s="461"/>
      <c r="E183" s="462"/>
      <c r="G183" s="467"/>
    </row>
    <row r="184" spans="1:7" ht="15" customHeight="1">
      <c r="A184" s="414"/>
      <c r="B184" s="413" t="s">
        <v>213</v>
      </c>
      <c r="C184" s="169" t="s">
        <v>184</v>
      </c>
      <c r="D184" s="184" t="s">
        <v>185</v>
      </c>
      <c r="E184" s="184" t="s">
        <v>259</v>
      </c>
      <c r="G184" s="428" t="s">
        <v>260</v>
      </c>
    </row>
    <row r="185" spans="1:7" ht="23.1" customHeight="1">
      <c r="A185" s="414"/>
      <c r="B185" s="415"/>
      <c r="C185" s="62"/>
      <c r="D185" s="45"/>
      <c r="E185" s="46"/>
      <c r="G185" s="430"/>
    </row>
    <row r="186" spans="1:7" ht="15" customHeight="1">
      <c r="A186" s="414"/>
      <c r="B186" s="413" t="s">
        <v>261</v>
      </c>
      <c r="C186" s="480"/>
      <c r="D186" s="482" t="s">
        <v>262</v>
      </c>
      <c r="E186" s="466"/>
      <c r="G186" s="428" t="s">
        <v>322</v>
      </c>
    </row>
    <row r="187" spans="1:7" ht="27" customHeight="1">
      <c r="A187" s="414"/>
      <c r="B187" s="415"/>
      <c r="C187" s="481"/>
      <c r="D187" s="483"/>
      <c r="E187" s="484"/>
      <c r="G187" s="430"/>
    </row>
    <row r="188" spans="1:7" ht="54.95" customHeight="1">
      <c r="A188" s="414"/>
      <c r="B188" s="185" t="s">
        <v>207</v>
      </c>
      <c r="C188" s="436"/>
      <c r="D188" s="464"/>
      <c r="E188" s="437"/>
      <c r="G188" s="186" t="s">
        <v>257</v>
      </c>
    </row>
    <row r="189" spans="1:7" ht="42" customHeight="1">
      <c r="A189" s="492" t="s">
        <v>186</v>
      </c>
      <c r="B189" s="187" t="s">
        <v>256</v>
      </c>
      <c r="C189" s="493"/>
      <c r="D189" s="494"/>
      <c r="E189" s="495"/>
      <c r="G189" s="188" t="s">
        <v>258</v>
      </c>
    </row>
    <row r="190" spans="1:7" ht="123" customHeight="1">
      <c r="A190" s="492"/>
      <c r="B190" s="189" t="s">
        <v>194</v>
      </c>
      <c r="C190" s="436"/>
      <c r="D190" s="464"/>
      <c r="E190" s="437"/>
      <c r="G190" s="186" t="s">
        <v>334</v>
      </c>
    </row>
    <row r="191" spans="1:7" ht="37.5" customHeight="1">
      <c r="A191" s="492"/>
      <c r="B191" s="190" t="s">
        <v>215</v>
      </c>
      <c r="C191" s="496"/>
      <c r="D191" s="497"/>
      <c r="E191" s="498"/>
      <c r="G191" s="188" t="s">
        <v>219</v>
      </c>
    </row>
    <row r="192" spans="1:7" ht="32.1" customHeight="1">
      <c r="A192" s="492"/>
      <c r="B192" s="450" t="s">
        <v>214</v>
      </c>
      <c r="C192" s="191" t="s">
        <v>216</v>
      </c>
      <c r="D192" s="485"/>
      <c r="E192" s="485"/>
      <c r="G192" s="188" t="s">
        <v>221</v>
      </c>
    </row>
    <row r="193" spans="1:7" ht="32.1" customHeight="1">
      <c r="A193" s="492"/>
      <c r="B193" s="451"/>
      <c r="C193" s="191" t="s">
        <v>217</v>
      </c>
      <c r="D193" s="485"/>
      <c r="E193" s="485"/>
      <c r="G193" s="188" t="s">
        <v>220</v>
      </c>
    </row>
    <row r="194" spans="1:7" ht="32.1" customHeight="1">
      <c r="A194" s="492"/>
      <c r="B194" s="452"/>
      <c r="C194" s="192" t="s">
        <v>218</v>
      </c>
      <c r="D194" s="499"/>
      <c r="E194" s="499"/>
      <c r="G194" s="188" t="s">
        <v>221</v>
      </c>
    </row>
    <row r="195" spans="1:7" ht="23.1" customHeight="1">
      <c r="A195" s="492"/>
      <c r="B195" s="193" t="s">
        <v>190</v>
      </c>
      <c r="C195" s="487" t="s">
        <v>351</v>
      </c>
      <c r="D195" s="488"/>
      <c r="E195" s="489"/>
      <c r="G195" s="182" t="s">
        <v>191</v>
      </c>
    </row>
    <row r="196" spans="1:7" ht="51.95" customHeight="1">
      <c r="A196" s="492"/>
      <c r="B196" s="450" t="s">
        <v>193</v>
      </c>
      <c r="C196" s="175" t="s">
        <v>187</v>
      </c>
      <c r="D196" s="485"/>
      <c r="E196" s="485"/>
      <c r="G196" s="428" t="s">
        <v>192</v>
      </c>
    </row>
    <row r="197" spans="1:7" ht="51.95" customHeight="1">
      <c r="A197" s="492"/>
      <c r="B197" s="451"/>
      <c r="C197" s="194" t="s">
        <v>188</v>
      </c>
      <c r="D197" s="485"/>
      <c r="E197" s="485"/>
      <c r="G197" s="429"/>
    </row>
    <row r="198" spans="1:7" ht="51.95" customHeight="1">
      <c r="A198" s="492"/>
      <c r="B198" s="452"/>
      <c r="C198" s="175" t="s">
        <v>189</v>
      </c>
      <c r="D198" s="485"/>
      <c r="E198" s="485"/>
      <c r="G198" s="429"/>
    </row>
    <row r="199" spans="1:7" ht="23.1" customHeight="1">
      <c r="A199" s="486" t="s">
        <v>316</v>
      </c>
      <c r="B199" s="195" t="s">
        <v>317</v>
      </c>
      <c r="C199" s="487" t="s">
        <v>125</v>
      </c>
      <c r="D199" s="488"/>
      <c r="E199" s="489"/>
      <c r="G199" s="164" t="s">
        <v>323</v>
      </c>
    </row>
    <row r="200" spans="1:7" ht="39" customHeight="1">
      <c r="A200" s="486"/>
      <c r="B200" s="486" t="s">
        <v>335</v>
      </c>
      <c r="C200" s="194" t="s">
        <v>321</v>
      </c>
      <c r="D200" s="490"/>
      <c r="E200" s="490"/>
      <c r="G200" s="491" t="s">
        <v>318</v>
      </c>
    </row>
    <row r="201" spans="1:7" ht="39" customHeight="1">
      <c r="A201" s="486"/>
      <c r="B201" s="486"/>
      <c r="C201" s="194" t="s">
        <v>319</v>
      </c>
      <c r="D201" s="490"/>
      <c r="E201" s="490"/>
      <c r="G201" s="491"/>
    </row>
    <row r="202" spans="1:7" ht="39" customHeight="1">
      <c r="A202" s="486"/>
      <c r="B202" s="486"/>
      <c r="C202" s="194" t="s">
        <v>320</v>
      </c>
      <c r="D202" s="490"/>
      <c r="E202" s="490"/>
      <c r="G202" s="491"/>
    </row>
    <row r="204" spans="1:7" ht="13.5">
      <c r="A204" s="165">
        <v>9</v>
      </c>
      <c r="B204" s="166" t="s">
        <v>113</v>
      </c>
      <c r="G204" s="183"/>
    </row>
    <row r="205" spans="1:7" ht="19.5" customHeight="1">
      <c r="A205" s="413" t="s">
        <v>15</v>
      </c>
      <c r="B205" s="168" t="s">
        <v>14</v>
      </c>
      <c r="C205" s="460">
        <f>INDEX($B$4:$E$18,MATCH($A204,$A$4:$A$18,),MATCH($B205,$B$3:$E$3,0))</f>
        <v>0</v>
      </c>
      <c r="D205" s="461"/>
      <c r="E205" s="462"/>
      <c r="G205" s="431" t="s">
        <v>212</v>
      </c>
    </row>
    <row r="206" spans="1:7" ht="29.1" customHeight="1">
      <c r="A206" s="414"/>
      <c r="B206" s="168" t="s">
        <v>60</v>
      </c>
      <c r="C206" s="460">
        <f>INDEX($B$4:$E$18,MATCH($A204,$A$4:$A$18,),MATCH($B206,$B$3:$E$3,0))</f>
        <v>0</v>
      </c>
      <c r="D206" s="461"/>
      <c r="E206" s="462"/>
      <c r="G206" s="467"/>
    </row>
    <row r="207" spans="1:7" ht="15" customHeight="1">
      <c r="A207" s="414"/>
      <c r="B207" s="413" t="s">
        <v>213</v>
      </c>
      <c r="C207" s="169" t="s">
        <v>184</v>
      </c>
      <c r="D207" s="184" t="s">
        <v>185</v>
      </c>
      <c r="E207" s="184" t="s">
        <v>259</v>
      </c>
      <c r="G207" s="428" t="s">
        <v>260</v>
      </c>
    </row>
    <row r="208" spans="1:7" ht="23.1" customHeight="1">
      <c r="A208" s="414"/>
      <c r="B208" s="415"/>
      <c r="C208" s="62"/>
      <c r="D208" s="45"/>
      <c r="E208" s="46"/>
      <c r="G208" s="430"/>
    </row>
    <row r="209" spans="1:7" ht="15" customHeight="1">
      <c r="A209" s="414"/>
      <c r="B209" s="413" t="s">
        <v>261</v>
      </c>
      <c r="C209" s="480"/>
      <c r="D209" s="482" t="s">
        <v>262</v>
      </c>
      <c r="E209" s="466"/>
      <c r="G209" s="428" t="s">
        <v>322</v>
      </c>
    </row>
    <row r="210" spans="1:7" ht="27" customHeight="1">
      <c r="A210" s="414"/>
      <c r="B210" s="415"/>
      <c r="C210" s="481"/>
      <c r="D210" s="483"/>
      <c r="E210" s="484"/>
      <c r="G210" s="430"/>
    </row>
    <row r="211" spans="1:7" ht="54.95" customHeight="1">
      <c r="A211" s="414"/>
      <c r="B211" s="185" t="s">
        <v>207</v>
      </c>
      <c r="C211" s="436"/>
      <c r="D211" s="464"/>
      <c r="E211" s="437"/>
      <c r="G211" s="186" t="s">
        <v>257</v>
      </c>
    </row>
    <row r="212" spans="1:7" ht="42" customHeight="1">
      <c r="A212" s="492" t="s">
        <v>186</v>
      </c>
      <c r="B212" s="187" t="s">
        <v>256</v>
      </c>
      <c r="C212" s="493"/>
      <c r="D212" s="494"/>
      <c r="E212" s="495"/>
      <c r="G212" s="188" t="s">
        <v>258</v>
      </c>
    </row>
    <row r="213" spans="1:7" ht="123" customHeight="1">
      <c r="A213" s="492"/>
      <c r="B213" s="189" t="s">
        <v>194</v>
      </c>
      <c r="C213" s="436"/>
      <c r="D213" s="464"/>
      <c r="E213" s="437"/>
      <c r="G213" s="186" t="s">
        <v>334</v>
      </c>
    </row>
    <row r="214" spans="1:7" ht="37.5" customHeight="1">
      <c r="A214" s="492"/>
      <c r="B214" s="190" t="s">
        <v>215</v>
      </c>
      <c r="C214" s="496"/>
      <c r="D214" s="497"/>
      <c r="E214" s="498"/>
      <c r="G214" s="188" t="s">
        <v>219</v>
      </c>
    </row>
    <row r="215" spans="1:7" ht="32.1" customHeight="1">
      <c r="A215" s="492"/>
      <c r="B215" s="450" t="s">
        <v>214</v>
      </c>
      <c r="C215" s="191" t="s">
        <v>216</v>
      </c>
      <c r="D215" s="485"/>
      <c r="E215" s="485"/>
      <c r="G215" s="188" t="s">
        <v>221</v>
      </c>
    </row>
    <row r="216" spans="1:7" ht="32.1" customHeight="1">
      <c r="A216" s="492"/>
      <c r="B216" s="451"/>
      <c r="C216" s="191" t="s">
        <v>217</v>
      </c>
      <c r="D216" s="485"/>
      <c r="E216" s="485"/>
      <c r="G216" s="188" t="s">
        <v>220</v>
      </c>
    </row>
    <row r="217" spans="1:7" ht="32.1" customHeight="1">
      <c r="A217" s="492"/>
      <c r="B217" s="452"/>
      <c r="C217" s="192" t="s">
        <v>218</v>
      </c>
      <c r="D217" s="499"/>
      <c r="E217" s="499"/>
      <c r="G217" s="188" t="s">
        <v>221</v>
      </c>
    </row>
    <row r="218" spans="1:7" ht="23.1" customHeight="1">
      <c r="A218" s="492"/>
      <c r="B218" s="193" t="s">
        <v>190</v>
      </c>
      <c r="C218" s="487" t="s">
        <v>351</v>
      </c>
      <c r="D218" s="488"/>
      <c r="E218" s="489"/>
      <c r="G218" s="182" t="s">
        <v>191</v>
      </c>
    </row>
    <row r="219" spans="1:7" ht="51.95" customHeight="1">
      <c r="A219" s="492"/>
      <c r="B219" s="450" t="s">
        <v>193</v>
      </c>
      <c r="C219" s="175" t="s">
        <v>187</v>
      </c>
      <c r="D219" s="485"/>
      <c r="E219" s="485"/>
      <c r="G219" s="428" t="s">
        <v>192</v>
      </c>
    </row>
    <row r="220" spans="1:7" ht="51.95" customHeight="1">
      <c r="A220" s="492"/>
      <c r="B220" s="451"/>
      <c r="C220" s="194" t="s">
        <v>188</v>
      </c>
      <c r="D220" s="485"/>
      <c r="E220" s="485"/>
      <c r="G220" s="429"/>
    </row>
    <row r="221" spans="1:7" ht="51.95" customHeight="1">
      <c r="A221" s="492"/>
      <c r="B221" s="452"/>
      <c r="C221" s="175" t="s">
        <v>189</v>
      </c>
      <c r="D221" s="485"/>
      <c r="E221" s="485"/>
      <c r="G221" s="429"/>
    </row>
    <row r="222" spans="1:7" ht="23.1" customHeight="1">
      <c r="A222" s="486" t="s">
        <v>316</v>
      </c>
      <c r="B222" s="195" t="s">
        <v>317</v>
      </c>
      <c r="C222" s="487" t="s">
        <v>125</v>
      </c>
      <c r="D222" s="488"/>
      <c r="E222" s="489"/>
      <c r="G222" s="164" t="s">
        <v>323</v>
      </c>
    </row>
    <row r="223" spans="1:7" ht="39" customHeight="1">
      <c r="A223" s="486"/>
      <c r="B223" s="486" t="s">
        <v>335</v>
      </c>
      <c r="C223" s="194" t="s">
        <v>321</v>
      </c>
      <c r="D223" s="490"/>
      <c r="E223" s="490"/>
      <c r="G223" s="491" t="s">
        <v>318</v>
      </c>
    </row>
    <row r="224" spans="1:7" ht="39" customHeight="1">
      <c r="A224" s="486"/>
      <c r="B224" s="486"/>
      <c r="C224" s="194" t="s">
        <v>319</v>
      </c>
      <c r="D224" s="490"/>
      <c r="E224" s="490"/>
      <c r="G224" s="491"/>
    </row>
    <row r="225" spans="1:7" ht="39" customHeight="1">
      <c r="A225" s="486"/>
      <c r="B225" s="486"/>
      <c r="C225" s="194" t="s">
        <v>320</v>
      </c>
      <c r="D225" s="490"/>
      <c r="E225" s="490"/>
      <c r="G225" s="491"/>
    </row>
    <row r="227" spans="1:7" ht="13.5">
      <c r="A227" s="165">
        <v>10</v>
      </c>
      <c r="B227" s="166" t="s">
        <v>113</v>
      </c>
      <c r="G227" s="183"/>
    </row>
    <row r="228" spans="1:7" ht="19.5" customHeight="1">
      <c r="A228" s="413" t="s">
        <v>15</v>
      </c>
      <c r="B228" s="168" t="s">
        <v>14</v>
      </c>
      <c r="C228" s="460">
        <f>INDEX($B$4:$E$18,MATCH($A227,$A$4:$A$18,),MATCH($B228,$B$3:$E$3,0))</f>
        <v>0</v>
      </c>
      <c r="D228" s="461"/>
      <c r="E228" s="462"/>
      <c r="G228" s="431" t="s">
        <v>212</v>
      </c>
    </row>
    <row r="229" spans="1:7" ht="29.1" customHeight="1">
      <c r="A229" s="414"/>
      <c r="B229" s="168" t="s">
        <v>60</v>
      </c>
      <c r="C229" s="460">
        <f>INDEX($B$4:$E$18,MATCH($A227,$A$4:$A$18,),MATCH($B229,$B$3:$E$3,0))</f>
        <v>0</v>
      </c>
      <c r="D229" s="461"/>
      <c r="E229" s="462"/>
      <c r="G229" s="467"/>
    </row>
    <row r="230" spans="1:7" ht="15" customHeight="1">
      <c r="A230" s="414"/>
      <c r="B230" s="413" t="s">
        <v>213</v>
      </c>
      <c r="C230" s="169" t="s">
        <v>184</v>
      </c>
      <c r="D230" s="184" t="s">
        <v>185</v>
      </c>
      <c r="E230" s="184" t="s">
        <v>259</v>
      </c>
      <c r="G230" s="428" t="s">
        <v>260</v>
      </c>
    </row>
    <row r="231" spans="1:7" ht="23.1" customHeight="1">
      <c r="A231" s="414"/>
      <c r="B231" s="415"/>
      <c r="C231" s="62"/>
      <c r="D231" s="45"/>
      <c r="E231" s="46"/>
      <c r="G231" s="430"/>
    </row>
    <row r="232" spans="1:7" ht="15" customHeight="1">
      <c r="A232" s="414"/>
      <c r="B232" s="413" t="s">
        <v>261</v>
      </c>
      <c r="C232" s="480"/>
      <c r="D232" s="482" t="s">
        <v>262</v>
      </c>
      <c r="E232" s="466"/>
      <c r="G232" s="428" t="s">
        <v>322</v>
      </c>
    </row>
    <row r="233" spans="1:7" ht="27" customHeight="1">
      <c r="A233" s="414"/>
      <c r="B233" s="415"/>
      <c r="C233" s="481"/>
      <c r="D233" s="483"/>
      <c r="E233" s="484"/>
      <c r="G233" s="430"/>
    </row>
    <row r="234" spans="1:7" ht="54.95" customHeight="1">
      <c r="A234" s="414"/>
      <c r="B234" s="185" t="s">
        <v>207</v>
      </c>
      <c r="C234" s="436"/>
      <c r="D234" s="464"/>
      <c r="E234" s="437"/>
      <c r="G234" s="186" t="s">
        <v>257</v>
      </c>
    </row>
    <row r="235" spans="1:7" ht="42" customHeight="1">
      <c r="A235" s="492" t="s">
        <v>186</v>
      </c>
      <c r="B235" s="187" t="s">
        <v>256</v>
      </c>
      <c r="C235" s="493"/>
      <c r="D235" s="494"/>
      <c r="E235" s="495"/>
      <c r="G235" s="188" t="s">
        <v>258</v>
      </c>
    </row>
    <row r="236" spans="1:7" ht="123" customHeight="1">
      <c r="A236" s="492"/>
      <c r="B236" s="189" t="s">
        <v>194</v>
      </c>
      <c r="C236" s="436"/>
      <c r="D236" s="464"/>
      <c r="E236" s="437"/>
      <c r="G236" s="186" t="s">
        <v>334</v>
      </c>
    </row>
    <row r="237" spans="1:7" ht="37.5" customHeight="1">
      <c r="A237" s="492"/>
      <c r="B237" s="190" t="s">
        <v>215</v>
      </c>
      <c r="C237" s="496"/>
      <c r="D237" s="497"/>
      <c r="E237" s="498"/>
      <c r="G237" s="188" t="s">
        <v>219</v>
      </c>
    </row>
    <row r="238" spans="1:7" ht="32.1" customHeight="1">
      <c r="A238" s="492"/>
      <c r="B238" s="450" t="s">
        <v>214</v>
      </c>
      <c r="C238" s="191" t="s">
        <v>216</v>
      </c>
      <c r="D238" s="485"/>
      <c r="E238" s="485"/>
      <c r="G238" s="188" t="s">
        <v>221</v>
      </c>
    </row>
    <row r="239" spans="1:7" ht="32.1" customHeight="1">
      <c r="A239" s="492"/>
      <c r="B239" s="451"/>
      <c r="C239" s="191" t="s">
        <v>217</v>
      </c>
      <c r="D239" s="485"/>
      <c r="E239" s="485"/>
      <c r="G239" s="188" t="s">
        <v>220</v>
      </c>
    </row>
    <row r="240" spans="1:7" ht="32.1" customHeight="1">
      <c r="A240" s="492"/>
      <c r="B240" s="452"/>
      <c r="C240" s="192" t="s">
        <v>218</v>
      </c>
      <c r="D240" s="499"/>
      <c r="E240" s="499"/>
      <c r="G240" s="188" t="s">
        <v>221</v>
      </c>
    </row>
    <row r="241" spans="1:7" ht="23.1" customHeight="1">
      <c r="A241" s="492"/>
      <c r="B241" s="193" t="s">
        <v>190</v>
      </c>
      <c r="C241" s="487" t="s">
        <v>351</v>
      </c>
      <c r="D241" s="488"/>
      <c r="E241" s="489"/>
      <c r="G241" s="182" t="s">
        <v>191</v>
      </c>
    </row>
    <row r="242" spans="1:7" ht="51.95" customHeight="1">
      <c r="A242" s="492"/>
      <c r="B242" s="450" t="s">
        <v>193</v>
      </c>
      <c r="C242" s="175" t="s">
        <v>187</v>
      </c>
      <c r="D242" s="485"/>
      <c r="E242" s="485"/>
      <c r="G242" s="428" t="s">
        <v>192</v>
      </c>
    </row>
    <row r="243" spans="1:7" ht="51.95" customHeight="1">
      <c r="A243" s="492"/>
      <c r="B243" s="451"/>
      <c r="C243" s="194" t="s">
        <v>188</v>
      </c>
      <c r="D243" s="485"/>
      <c r="E243" s="485"/>
      <c r="G243" s="429"/>
    </row>
    <row r="244" spans="1:7" ht="51.95" customHeight="1">
      <c r="A244" s="492"/>
      <c r="B244" s="452"/>
      <c r="C244" s="175" t="s">
        <v>189</v>
      </c>
      <c r="D244" s="485"/>
      <c r="E244" s="485"/>
      <c r="G244" s="429"/>
    </row>
    <row r="245" spans="1:7" ht="23.1" customHeight="1">
      <c r="A245" s="486" t="s">
        <v>316</v>
      </c>
      <c r="B245" s="195" t="s">
        <v>317</v>
      </c>
      <c r="C245" s="487" t="s">
        <v>125</v>
      </c>
      <c r="D245" s="488"/>
      <c r="E245" s="489"/>
      <c r="G245" s="164" t="s">
        <v>323</v>
      </c>
    </row>
    <row r="246" spans="1:7" ht="39" customHeight="1">
      <c r="A246" s="486"/>
      <c r="B246" s="486" t="s">
        <v>335</v>
      </c>
      <c r="C246" s="194" t="s">
        <v>321</v>
      </c>
      <c r="D246" s="490"/>
      <c r="E246" s="490"/>
      <c r="G246" s="491" t="s">
        <v>318</v>
      </c>
    </row>
    <row r="247" spans="1:7" ht="39" customHeight="1">
      <c r="A247" s="486"/>
      <c r="B247" s="486"/>
      <c r="C247" s="194" t="s">
        <v>319</v>
      </c>
      <c r="D247" s="490"/>
      <c r="E247" s="490"/>
      <c r="G247" s="491"/>
    </row>
    <row r="248" spans="1:7" ht="39" customHeight="1">
      <c r="A248" s="486"/>
      <c r="B248" s="486"/>
      <c r="C248" s="194" t="s">
        <v>320</v>
      </c>
      <c r="D248" s="490"/>
      <c r="E248" s="490"/>
      <c r="G248" s="491"/>
    </row>
    <row r="250" spans="1:7" ht="13.5">
      <c r="A250" s="165">
        <v>11</v>
      </c>
      <c r="B250" s="166" t="s">
        <v>113</v>
      </c>
      <c r="G250" s="183"/>
    </row>
    <row r="251" spans="1:7" ht="19.5" customHeight="1">
      <c r="A251" s="413" t="s">
        <v>15</v>
      </c>
      <c r="B251" s="168" t="s">
        <v>14</v>
      </c>
      <c r="C251" s="460">
        <f>INDEX($B$4:$E$18,MATCH($A250,$A$4:$A$18,),MATCH($B251,$B$3:$E$3,0))</f>
        <v>0</v>
      </c>
      <c r="D251" s="461"/>
      <c r="E251" s="462"/>
      <c r="G251" s="431" t="s">
        <v>212</v>
      </c>
    </row>
    <row r="252" spans="1:7" ht="29.1" customHeight="1">
      <c r="A252" s="414"/>
      <c r="B252" s="168" t="s">
        <v>60</v>
      </c>
      <c r="C252" s="460">
        <f>INDEX($B$4:$E$18,MATCH($A250,$A$4:$A$18,),MATCH($B252,$B$3:$E$3,0))</f>
        <v>0</v>
      </c>
      <c r="D252" s="461"/>
      <c r="E252" s="462"/>
      <c r="G252" s="467"/>
    </row>
    <row r="253" spans="1:7" ht="15" customHeight="1">
      <c r="A253" s="414"/>
      <c r="B253" s="413" t="s">
        <v>213</v>
      </c>
      <c r="C253" s="169" t="s">
        <v>184</v>
      </c>
      <c r="D253" s="184" t="s">
        <v>185</v>
      </c>
      <c r="E253" s="184" t="s">
        <v>259</v>
      </c>
      <c r="G253" s="428" t="s">
        <v>260</v>
      </c>
    </row>
    <row r="254" spans="1:7" ht="23.1" customHeight="1">
      <c r="A254" s="414"/>
      <c r="B254" s="415"/>
      <c r="C254" s="62"/>
      <c r="D254" s="45"/>
      <c r="E254" s="46"/>
      <c r="G254" s="430"/>
    </row>
    <row r="255" spans="1:7" ht="15" customHeight="1">
      <c r="A255" s="414"/>
      <c r="B255" s="413" t="s">
        <v>261</v>
      </c>
      <c r="C255" s="480"/>
      <c r="D255" s="482" t="s">
        <v>262</v>
      </c>
      <c r="E255" s="466"/>
      <c r="G255" s="428" t="s">
        <v>322</v>
      </c>
    </row>
    <row r="256" spans="1:7" ht="27" customHeight="1">
      <c r="A256" s="414"/>
      <c r="B256" s="415"/>
      <c r="C256" s="481"/>
      <c r="D256" s="483"/>
      <c r="E256" s="484"/>
      <c r="G256" s="430"/>
    </row>
    <row r="257" spans="1:7" ht="54.95" customHeight="1">
      <c r="A257" s="414"/>
      <c r="B257" s="185" t="s">
        <v>207</v>
      </c>
      <c r="C257" s="436"/>
      <c r="D257" s="464"/>
      <c r="E257" s="437"/>
      <c r="G257" s="186" t="s">
        <v>257</v>
      </c>
    </row>
    <row r="258" spans="1:7" ht="42" customHeight="1">
      <c r="A258" s="492" t="s">
        <v>186</v>
      </c>
      <c r="B258" s="187" t="s">
        <v>256</v>
      </c>
      <c r="C258" s="493"/>
      <c r="D258" s="494"/>
      <c r="E258" s="495"/>
      <c r="G258" s="188" t="s">
        <v>258</v>
      </c>
    </row>
    <row r="259" spans="1:7" ht="123" customHeight="1">
      <c r="A259" s="492"/>
      <c r="B259" s="189" t="s">
        <v>194</v>
      </c>
      <c r="C259" s="436"/>
      <c r="D259" s="464"/>
      <c r="E259" s="437"/>
      <c r="G259" s="186" t="s">
        <v>334</v>
      </c>
    </row>
    <row r="260" spans="1:7" ht="37.5" customHeight="1">
      <c r="A260" s="492"/>
      <c r="B260" s="190" t="s">
        <v>215</v>
      </c>
      <c r="C260" s="496"/>
      <c r="D260" s="497"/>
      <c r="E260" s="498"/>
      <c r="G260" s="188" t="s">
        <v>219</v>
      </c>
    </row>
    <row r="261" spans="1:7" ht="32.1" customHeight="1">
      <c r="A261" s="492"/>
      <c r="B261" s="450" t="s">
        <v>214</v>
      </c>
      <c r="C261" s="191" t="s">
        <v>216</v>
      </c>
      <c r="D261" s="485"/>
      <c r="E261" s="485"/>
      <c r="G261" s="188" t="s">
        <v>221</v>
      </c>
    </row>
    <row r="262" spans="1:7" ht="32.1" customHeight="1">
      <c r="A262" s="492"/>
      <c r="B262" s="451"/>
      <c r="C262" s="191" t="s">
        <v>217</v>
      </c>
      <c r="D262" s="485"/>
      <c r="E262" s="485"/>
      <c r="G262" s="188" t="s">
        <v>220</v>
      </c>
    </row>
    <row r="263" spans="1:7" ht="32.1" customHeight="1">
      <c r="A263" s="492"/>
      <c r="B263" s="452"/>
      <c r="C263" s="192" t="s">
        <v>218</v>
      </c>
      <c r="D263" s="499"/>
      <c r="E263" s="499"/>
      <c r="G263" s="188" t="s">
        <v>221</v>
      </c>
    </row>
    <row r="264" spans="1:7" ht="23.1" customHeight="1">
      <c r="A264" s="492"/>
      <c r="B264" s="193" t="s">
        <v>190</v>
      </c>
      <c r="C264" s="487" t="s">
        <v>351</v>
      </c>
      <c r="D264" s="488"/>
      <c r="E264" s="489"/>
      <c r="G264" s="182" t="s">
        <v>191</v>
      </c>
    </row>
    <row r="265" spans="1:7" ht="51.95" customHeight="1">
      <c r="A265" s="492"/>
      <c r="B265" s="450" t="s">
        <v>193</v>
      </c>
      <c r="C265" s="175" t="s">
        <v>187</v>
      </c>
      <c r="D265" s="485"/>
      <c r="E265" s="485"/>
      <c r="G265" s="428" t="s">
        <v>192</v>
      </c>
    </row>
    <row r="266" spans="1:7" ht="51.95" customHeight="1">
      <c r="A266" s="492"/>
      <c r="B266" s="451"/>
      <c r="C266" s="194" t="s">
        <v>188</v>
      </c>
      <c r="D266" s="485"/>
      <c r="E266" s="485"/>
      <c r="G266" s="429"/>
    </row>
    <row r="267" spans="1:7" ht="51.95" customHeight="1">
      <c r="A267" s="492"/>
      <c r="B267" s="452"/>
      <c r="C267" s="175" t="s">
        <v>189</v>
      </c>
      <c r="D267" s="485"/>
      <c r="E267" s="485"/>
      <c r="G267" s="429"/>
    </row>
    <row r="268" spans="1:7" ht="23.1" customHeight="1">
      <c r="A268" s="486" t="s">
        <v>316</v>
      </c>
      <c r="B268" s="195" t="s">
        <v>317</v>
      </c>
      <c r="C268" s="487" t="s">
        <v>125</v>
      </c>
      <c r="D268" s="488"/>
      <c r="E268" s="489"/>
      <c r="G268" s="164" t="s">
        <v>323</v>
      </c>
    </row>
    <row r="269" spans="1:7" ht="39" customHeight="1">
      <c r="A269" s="486"/>
      <c r="B269" s="486" t="s">
        <v>335</v>
      </c>
      <c r="C269" s="194" t="s">
        <v>321</v>
      </c>
      <c r="D269" s="490"/>
      <c r="E269" s="490"/>
      <c r="G269" s="491" t="s">
        <v>318</v>
      </c>
    </row>
    <row r="270" spans="1:7" ht="39" customHeight="1">
      <c r="A270" s="486"/>
      <c r="B270" s="486"/>
      <c r="C270" s="194" t="s">
        <v>319</v>
      </c>
      <c r="D270" s="490"/>
      <c r="E270" s="490"/>
      <c r="G270" s="491"/>
    </row>
    <row r="271" spans="1:7" ht="39" customHeight="1">
      <c r="A271" s="486"/>
      <c r="B271" s="486"/>
      <c r="C271" s="194" t="s">
        <v>320</v>
      </c>
      <c r="D271" s="490"/>
      <c r="E271" s="490"/>
      <c r="G271" s="491"/>
    </row>
    <row r="273" spans="1:7" ht="13.5">
      <c r="A273" s="165">
        <v>12</v>
      </c>
      <c r="B273" s="166" t="s">
        <v>113</v>
      </c>
      <c r="G273" s="183"/>
    </row>
    <row r="274" spans="1:7" ht="19.5" customHeight="1">
      <c r="A274" s="413" t="s">
        <v>15</v>
      </c>
      <c r="B274" s="168" t="s">
        <v>14</v>
      </c>
      <c r="C274" s="460">
        <f>INDEX($B$4:$E$18,MATCH($A273,$A$4:$A$18,),MATCH($B274,$B$3:$E$3,0))</f>
        <v>0</v>
      </c>
      <c r="D274" s="461"/>
      <c r="E274" s="462"/>
      <c r="G274" s="431" t="s">
        <v>212</v>
      </c>
    </row>
    <row r="275" spans="1:7" ht="29.1" customHeight="1">
      <c r="A275" s="414"/>
      <c r="B275" s="168" t="s">
        <v>60</v>
      </c>
      <c r="C275" s="460">
        <f>INDEX($B$4:$E$18,MATCH($A273,$A$4:$A$18,),MATCH($B275,$B$3:$E$3,0))</f>
        <v>0</v>
      </c>
      <c r="D275" s="461"/>
      <c r="E275" s="462"/>
      <c r="G275" s="467"/>
    </row>
    <row r="276" spans="1:7" ht="15" customHeight="1">
      <c r="A276" s="414"/>
      <c r="B276" s="413" t="s">
        <v>213</v>
      </c>
      <c r="C276" s="169" t="s">
        <v>184</v>
      </c>
      <c r="D276" s="184" t="s">
        <v>185</v>
      </c>
      <c r="E276" s="184" t="s">
        <v>259</v>
      </c>
      <c r="G276" s="428" t="s">
        <v>260</v>
      </c>
    </row>
    <row r="277" spans="1:7" ht="23.1" customHeight="1">
      <c r="A277" s="414"/>
      <c r="B277" s="415"/>
      <c r="C277" s="62"/>
      <c r="D277" s="45"/>
      <c r="E277" s="46"/>
      <c r="G277" s="430"/>
    </row>
    <row r="278" spans="1:7" ht="15" customHeight="1">
      <c r="A278" s="414"/>
      <c r="B278" s="413" t="s">
        <v>261</v>
      </c>
      <c r="C278" s="480"/>
      <c r="D278" s="482" t="s">
        <v>262</v>
      </c>
      <c r="E278" s="466"/>
      <c r="G278" s="428" t="s">
        <v>322</v>
      </c>
    </row>
    <row r="279" spans="1:7" ht="27" customHeight="1">
      <c r="A279" s="414"/>
      <c r="B279" s="415"/>
      <c r="C279" s="481"/>
      <c r="D279" s="483"/>
      <c r="E279" s="484"/>
      <c r="G279" s="430"/>
    </row>
    <row r="280" spans="1:7" ht="54.95" customHeight="1">
      <c r="A280" s="414"/>
      <c r="B280" s="185" t="s">
        <v>207</v>
      </c>
      <c r="C280" s="436"/>
      <c r="D280" s="464"/>
      <c r="E280" s="437"/>
      <c r="G280" s="186" t="s">
        <v>257</v>
      </c>
    </row>
    <row r="281" spans="1:7" ht="42" customHeight="1">
      <c r="A281" s="492" t="s">
        <v>186</v>
      </c>
      <c r="B281" s="187" t="s">
        <v>256</v>
      </c>
      <c r="C281" s="493"/>
      <c r="D281" s="494"/>
      <c r="E281" s="495"/>
      <c r="G281" s="188" t="s">
        <v>258</v>
      </c>
    </row>
    <row r="282" spans="1:7" ht="123" customHeight="1">
      <c r="A282" s="492"/>
      <c r="B282" s="189" t="s">
        <v>194</v>
      </c>
      <c r="C282" s="436"/>
      <c r="D282" s="464"/>
      <c r="E282" s="437"/>
      <c r="G282" s="186" t="s">
        <v>334</v>
      </c>
    </row>
    <row r="283" spans="1:7" ht="37.5" customHeight="1">
      <c r="A283" s="492"/>
      <c r="B283" s="190" t="s">
        <v>215</v>
      </c>
      <c r="C283" s="496"/>
      <c r="D283" s="497"/>
      <c r="E283" s="498"/>
      <c r="G283" s="188" t="s">
        <v>219</v>
      </c>
    </row>
    <row r="284" spans="1:7" ht="32.1" customHeight="1">
      <c r="A284" s="492"/>
      <c r="B284" s="450" t="s">
        <v>214</v>
      </c>
      <c r="C284" s="191" t="s">
        <v>216</v>
      </c>
      <c r="D284" s="485"/>
      <c r="E284" s="485"/>
      <c r="G284" s="188" t="s">
        <v>221</v>
      </c>
    </row>
    <row r="285" spans="1:7" ht="32.1" customHeight="1">
      <c r="A285" s="492"/>
      <c r="B285" s="451"/>
      <c r="C285" s="191" t="s">
        <v>217</v>
      </c>
      <c r="D285" s="485"/>
      <c r="E285" s="485"/>
      <c r="G285" s="188" t="s">
        <v>220</v>
      </c>
    </row>
    <row r="286" spans="1:7" ht="32.1" customHeight="1">
      <c r="A286" s="492"/>
      <c r="B286" s="452"/>
      <c r="C286" s="192" t="s">
        <v>218</v>
      </c>
      <c r="D286" s="499"/>
      <c r="E286" s="499"/>
      <c r="G286" s="188" t="s">
        <v>221</v>
      </c>
    </row>
    <row r="287" spans="1:7" ht="23.1" customHeight="1">
      <c r="A287" s="492"/>
      <c r="B287" s="193" t="s">
        <v>190</v>
      </c>
      <c r="C287" s="487" t="s">
        <v>351</v>
      </c>
      <c r="D287" s="488"/>
      <c r="E287" s="489"/>
      <c r="G287" s="182" t="s">
        <v>191</v>
      </c>
    </row>
    <row r="288" spans="1:7" ht="51.95" customHeight="1">
      <c r="A288" s="492"/>
      <c r="B288" s="450" t="s">
        <v>193</v>
      </c>
      <c r="C288" s="175" t="s">
        <v>187</v>
      </c>
      <c r="D288" s="485"/>
      <c r="E288" s="485"/>
      <c r="G288" s="428" t="s">
        <v>192</v>
      </c>
    </row>
    <row r="289" spans="1:7" ht="51.95" customHeight="1">
      <c r="A289" s="492"/>
      <c r="B289" s="451"/>
      <c r="C289" s="194" t="s">
        <v>188</v>
      </c>
      <c r="D289" s="485"/>
      <c r="E289" s="485"/>
      <c r="G289" s="429"/>
    </row>
    <row r="290" spans="1:7" ht="51.95" customHeight="1">
      <c r="A290" s="492"/>
      <c r="B290" s="452"/>
      <c r="C290" s="175" t="s">
        <v>189</v>
      </c>
      <c r="D290" s="485"/>
      <c r="E290" s="485"/>
      <c r="G290" s="429"/>
    </row>
    <row r="291" spans="1:7" ht="23.1" customHeight="1">
      <c r="A291" s="486" t="s">
        <v>316</v>
      </c>
      <c r="B291" s="195" t="s">
        <v>317</v>
      </c>
      <c r="C291" s="487" t="s">
        <v>125</v>
      </c>
      <c r="D291" s="488"/>
      <c r="E291" s="489"/>
      <c r="G291" s="164" t="s">
        <v>323</v>
      </c>
    </row>
    <row r="292" spans="1:7" ht="39" customHeight="1">
      <c r="A292" s="486"/>
      <c r="B292" s="486" t="s">
        <v>335</v>
      </c>
      <c r="C292" s="194" t="s">
        <v>321</v>
      </c>
      <c r="D292" s="490"/>
      <c r="E292" s="490"/>
      <c r="G292" s="491" t="s">
        <v>318</v>
      </c>
    </row>
    <row r="293" spans="1:7" ht="39" customHeight="1">
      <c r="A293" s="486"/>
      <c r="B293" s="486"/>
      <c r="C293" s="194" t="s">
        <v>319</v>
      </c>
      <c r="D293" s="490"/>
      <c r="E293" s="490"/>
      <c r="G293" s="491"/>
    </row>
    <row r="294" spans="1:7" ht="39" customHeight="1">
      <c r="A294" s="486"/>
      <c r="B294" s="486"/>
      <c r="C294" s="194" t="s">
        <v>320</v>
      </c>
      <c r="D294" s="490"/>
      <c r="E294" s="490"/>
      <c r="G294" s="491"/>
    </row>
    <row r="296" spans="1:7" ht="13.5">
      <c r="A296" s="165">
        <v>13</v>
      </c>
      <c r="B296" s="166" t="s">
        <v>113</v>
      </c>
      <c r="G296" s="183"/>
    </row>
    <row r="297" spans="1:7" ht="19.5" customHeight="1">
      <c r="A297" s="413" t="s">
        <v>15</v>
      </c>
      <c r="B297" s="168" t="s">
        <v>14</v>
      </c>
      <c r="C297" s="460">
        <f>INDEX($B$4:$E$18,MATCH($A296,$A$4:$A$18,),MATCH($B297,$B$3:$E$3,0))</f>
        <v>0</v>
      </c>
      <c r="D297" s="461"/>
      <c r="E297" s="462"/>
      <c r="G297" s="431" t="s">
        <v>212</v>
      </c>
    </row>
    <row r="298" spans="1:7" ht="29.1" customHeight="1">
      <c r="A298" s="414"/>
      <c r="B298" s="168" t="s">
        <v>60</v>
      </c>
      <c r="C298" s="460">
        <f>INDEX($B$4:$E$18,MATCH($A296,$A$4:$A$18,),MATCH($B298,$B$3:$E$3,0))</f>
        <v>0</v>
      </c>
      <c r="D298" s="461"/>
      <c r="E298" s="462"/>
      <c r="G298" s="467"/>
    </row>
    <row r="299" spans="1:7" ht="15" customHeight="1">
      <c r="A299" s="414"/>
      <c r="B299" s="413" t="s">
        <v>213</v>
      </c>
      <c r="C299" s="169" t="s">
        <v>184</v>
      </c>
      <c r="D299" s="184" t="s">
        <v>185</v>
      </c>
      <c r="E299" s="184" t="s">
        <v>259</v>
      </c>
      <c r="G299" s="428" t="s">
        <v>260</v>
      </c>
    </row>
    <row r="300" spans="1:7" ht="23.1" customHeight="1">
      <c r="A300" s="414"/>
      <c r="B300" s="415"/>
      <c r="C300" s="62"/>
      <c r="D300" s="45"/>
      <c r="E300" s="46"/>
      <c r="G300" s="430"/>
    </row>
    <row r="301" spans="1:7" ht="15" customHeight="1">
      <c r="A301" s="414"/>
      <c r="B301" s="413" t="s">
        <v>261</v>
      </c>
      <c r="C301" s="480"/>
      <c r="D301" s="482" t="s">
        <v>262</v>
      </c>
      <c r="E301" s="466"/>
      <c r="G301" s="428" t="s">
        <v>322</v>
      </c>
    </row>
    <row r="302" spans="1:7" ht="27" customHeight="1">
      <c r="A302" s="414"/>
      <c r="B302" s="415"/>
      <c r="C302" s="481"/>
      <c r="D302" s="483"/>
      <c r="E302" s="484"/>
      <c r="G302" s="430"/>
    </row>
    <row r="303" spans="1:7" ht="54.95" customHeight="1">
      <c r="A303" s="414"/>
      <c r="B303" s="185" t="s">
        <v>207</v>
      </c>
      <c r="C303" s="436"/>
      <c r="D303" s="464"/>
      <c r="E303" s="437"/>
      <c r="G303" s="186" t="s">
        <v>257</v>
      </c>
    </row>
    <row r="304" spans="1:7" ht="42" customHeight="1">
      <c r="A304" s="492" t="s">
        <v>186</v>
      </c>
      <c r="B304" s="187" t="s">
        <v>256</v>
      </c>
      <c r="C304" s="493"/>
      <c r="D304" s="494"/>
      <c r="E304" s="495"/>
      <c r="G304" s="188" t="s">
        <v>258</v>
      </c>
    </row>
    <row r="305" spans="1:7" ht="123" customHeight="1">
      <c r="A305" s="492"/>
      <c r="B305" s="189" t="s">
        <v>194</v>
      </c>
      <c r="C305" s="436"/>
      <c r="D305" s="464"/>
      <c r="E305" s="437"/>
      <c r="G305" s="186" t="s">
        <v>334</v>
      </c>
    </row>
    <row r="306" spans="1:7" ht="37.5" customHeight="1">
      <c r="A306" s="492"/>
      <c r="B306" s="190" t="s">
        <v>215</v>
      </c>
      <c r="C306" s="496"/>
      <c r="D306" s="497"/>
      <c r="E306" s="498"/>
      <c r="G306" s="188" t="s">
        <v>219</v>
      </c>
    </row>
    <row r="307" spans="1:7" ht="32.1" customHeight="1">
      <c r="A307" s="492"/>
      <c r="B307" s="450" t="s">
        <v>214</v>
      </c>
      <c r="C307" s="191" t="s">
        <v>216</v>
      </c>
      <c r="D307" s="485"/>
      <c r="E307" s="485"/>
      <c r="G307" s="188" t="s">
        <v>221</v>
      </c>
    </row>
    <row r="308" spans="1:7" ht="32.1" customHeight="1">
      <c r="A308" s="492"/>
      <c r="B308" s="451"/>
      <c r="C308" s="191" t="s">
        <v>217</v>
      </c>
      <c r="D308" s="485"/>
      <c r="E308" s="485"/>
      <c r="G308" s="188" t="s">
        <v>220</v>
      </c>
    </row>
    <row r="309" spans="1:7" ht="32.1" customHeight="1">
      <c r="A309" s="492"/>
      <c r="B309" s="452"/>
      <c r="C309" s="192" t="s">
        <v>218</v>
      </c>
      <c r="D309" s="499"/>
      <c r="E309" s="499"/>
      <c r="G309" s="188" t="s">
        <v>221</v>
      </c>
    </row>
    <row r="310" spans="1:7" ht="23.1" customHeight="1">
      <c r="A310" s="492"/>
      <c r="B310" s="193" t="s">
        <v>190</v>
      </c>
      <c r="C310" s="487" t="s">
        <v>351</v>
      </c>
      <c r="D310" s="488"/>
      <c r="E310" s="489"/>
      <c r="G310" s="182" t="s">
        <v>191</v>
      </c>
    </row>
    <row r="311" spans="1:7" ht="51.95" customHeight="1">
      <c r="A311" s="492"/>
      <c r="B311" s="450" t="s">
        <v>193</v>
      </c>
      <c r="C311" s="175" t="s">
        <v>187</v>
      </c>
      <c r="D311" s="485"/>
      <c r="E311" s="485"/>
      <c r="G311" s="428" t="s">
        <v>192</v>
      </c>
    </row>
    <row r="312" spans="1:7" ht="51.95" customHeight="1">
      <c r="A312" s="492"/>
      <c r="B312" s="451"/>
      <c r="C312" s="194" t="s">
        <v>188</v>
      </c>
      <c r="D312" s="485"/>
      <c r="E312" s="485"/>
      <c r="G312" s="429"/>
    </row>
    <row r="313" spans="1:7" ht="51.95" customHeight="1">
      <c r="A313" s="492"/>
      <c r="B313" s="452"/>
      <c r="C313" s="175" t="s">
        <v>189</v>
      </c>
      <c r="D313" s="485"/>
      <c r="E313" s="485"/>
      <c r="G313" s="429"/>
    </row>
    <row r="314" spans="1:7" ht="23.1" customHeight="1">
      <c r="A314" s="486" t="s">
        <v>316</v>
      </c>
      <c r="B314" s="195" t="s">
        <v>317</v>
      </c>
      <c r="C314" s="487" t="s">
        <v>125</v>
      </c>
      <c r="D314" s="488"/>
      <c r="E314" s="489"/>
      <c r="G314" s="164" t="s">
        <v>323</v>
      </c>
    </row>
    <row r="315" spans="1:7" ht="39" customHeight="1">
      <c r="A315" s="486"/>
      <c r="B315" s="486" t="s">
        <v>335</v>
      </c>
      <c r="C315" s="194" t="s">
        <v>321</v>
      </c>
      <c r="D315" s="490"/>
      <c r="E315" s="490"/>
      <c r="G315" s="491" t="s">
        <v>318</v>
      </c>
    </row>
    <row r="316" spans="1:7" ht="39" customHeight="1">
      <c r="A316" s="486"/>
      <c r="B316" s="486"/>
      <c r="C316" s="194" t="s">
        <v>319</v>
      </c>
      <c r="D316" s="490"/>
      <c r="E316" s="490"/>
      <c r="G316" s="491"/>
    </row>
    <row r="317" spans="1:7" ht="39" customHeight="1">
      <c r="A317" s="486"/>
      <c r="B317" s="486"/>
      <c r="C317" s="194" t="s">
        <v>320</v>
      </c>
      <c r="D317" s="490"/>
      <c r="E317" s="490"/>
      <c r="G317" s="491"/>
    </row>
    <row r="319" spans="1:7" ht="13.5">
      <c r="A319" s="165">
        <v>14</v>
      </c>
      <c r="B319" s="166" t="s">
        <v>113</v>
      </c>
      <c r="G319" s="183"/>
    </row>
    <row r="320" spans="1:7" ht="19.5" customHeight="1">
      <c r="A320" s="413" t="s">
        <v>15</v>
      </c>
      <c r="B320" s="168" t="s">
        <v>14</v>
      </c>
      <c r="C320" s="460">
        <f>INDEX($B$4:$E$18,MATCH($A319,$A$4:$A$18,),MATCH($B320,$B$3:$E$3,0))</f>
        <v>0</v>
      </c>
      <c r="D320" s="461"/>
      <c r="E320" s="462"/>
      <c r="G320" s="431" t="s">
        <v>212</v>
      </c>
    </row>
    <row r="321" spans="1:7" ht="29.1" customHeight="1">
      <c r="A321" s="414"/>
      <c r="B321" s="168" t="s">
        <v>60</v>
      </c>
      <c r="C321" s="460">
        <f>INDEX($B$4:$E$18,MATCH($A319,$A$4:$A$18,),MATCH($B321,$B$3:$E$3,0))</f>
        <v>0</v>
      </c>
      <c r="D321" s="461"/>
      <c r="E321" s="462"/>
      <c r="G321" s="467"/>
    </row>
    <row r="322" spans="1:7" ht="15" customHeight="1">
      <c r="A322" s="414"/>
      <c r="B322" s="413" t="s">
        <v>213</v>
      </c>
      <c r="C322" s="169" t="s">
        <v>184</v>
      </c>
      <c r="D322" s="184" t="s">
        <v>185</v>
      </c>
      <c r="E322" s="184" t="s">
        <v>259</v>
      </c>
      <c r="G322" s="428" t="s">
        <v>260</v>
      </c>
    </row>
    <row r="323" spans="1:7" ht="23.1" customHeight="1">
      <c r="A323" s="414"/>
      <c r="B323" s="415"/>
      <c r="C323" s="62"/>
      <c r="D323" s="45"/>
      <c r="E323" s="46"/>
      <c r="G323" s="430"/>
    </row>
    <row r="324" spans="1:7" ht="15" customHeight="1">
      <c r="A324" s="414"/>
      <c r="B324" s="413" t="s">
        <v>261</v>
      </c>
      <c r="C324" s="480"/>
      <c r="D324" s="482" t="s">
        <v>262</v>
      </c>
      <c r="E324" s="466"/>
      <c r="G324" s="428" t="s">
        <v>322</v>
      </c>
    </row>
    <row r="325" spans="1:7" ht="27" customHeight="1">
      <c r="A325" s="414"/>
      <c r="B325" s="415"/>
      <c r="C325" s="481"/>
      <c r="D325" s="483"/>
      <c r="E325" s="484"/>
      <c r="G325" s="430"/>
    </row>
    <row r="326" spans="1:7" ht="54.95" customHeight="1">
      <c r="A326" s="414"/>
      <c r="B326" s="185" t="s">
        <v>207</v>
      </c>
      <c r="C326" s="436"/>
      <c r="D326" s="464"/>
      <c r="E326" s="437"/>
      <c r="G326" s="186" t="s">
        <v>257</v>
      </c>
    </row>
    <row r="327" spans="1:7" ht="42" customHeight="1">
      <c r="A327" s="492" t="s">
        <v>186</v>
      </c>
      <c r="B327" s="187" t="s">
        <v>256</v>
      </c>
      <c r="C327" s="493"/>
      <c r="D327" s="494"/>
      <c r="E327" s="495"/>
      <c r="G327" s="188" t="s">
        <v>258</v>
      </c>
    </row>
    <row r="328" spans="1:7" ht="123" customHeight="1">
      <c r="A328" s="492"/>
      <c r="B328" s="189" t="s">
        <v>194</v>
      </c>
      <c r="C328" s="436"/>
      <c r="D328" s="464"/>
      <c r="E328" s="437"/>
      <c r="G328" s="186" t="s">
        <v>334</v>
      </c>
    </row>
    <row r="329" spans="1:7" ht="37.5" customHeight="1">
      <c r="A329" s="492"/>
      <c r="B329" s="190" t="s">
        <v>215</v>
      </c>
      <c r="C329" s="496"/>
      <c r="D329" s="497"/>
      <c r="E329" s="498"/>
      <c r="G329" s="188" t="s">
        <v>219</v>
      </c>
    </row>
    <row r="330" spans="1:7" ht="32.1" customHeight="1">
      <c r="A330" s="492"/>
      <c r="B330" s="450" t="s">
        <v>214</v>
      </c>
      <c r="C330" s="191" t="s">
        <v>216</v>
      </c>
      <c r="D330" s="485"/>
      <c r="E330" s="485"/>
      <c r="G330" s="188" t="s">
        <v>221</v>
      </c>
    </row>
    <row r="331" spans="1:7" ht="32.1" customHeight="1">
      <c r="A331" s="492"/>
      <c r="B331" s="451"/>
      <c r="C331" s="191" t="s">
        <v>217</v>
      </c>
      <c r="D331" s="485"/>
      <c r="E331" s="485"/>
      <c r="G331" s="188" t="s">
        <v>220</v>
      </c>
    </row>
    <row r="332" spans="1:7" ht="32.1" customHeight="1">
      <c r="A332" s="492"/>
      <c r="B332" s="452"/>
      <c r="C332" s="192" t="s">
        <v>218</v>
      </c>
      <c r="D332" s="499"/>
      <c r="E332" s="499"/>
      <c r="G332" s="188" t="s">
        <v>221</v>
      </c>
    </row>
    <row r="333" spans="1:7" ht="23.1" customHeight="1">
      <c r="A333" s="492"/>
      <c r="B333" s="193" t="s">
        <v>190</v>
      </c>
      <c r="C333" s="487" t="s">
        <v>351</v>
      </c>
      <c r="D333" s="488"/>
      <c r="E333" s="489"/>
      <c r="G333" s="182" t="s">
        <v>191</v>
      </c>
    </row>
    <row r="334" spans="1:7" ht="51.95" customHeight="1">
      <c r="A334" s="492"/>
      <c r="B334" s="450" t="s">
        <v>193</v>
      </c>
      <c r="C334" s="175" t="s">
        <v>187</v>
      </c>
      <c r="D334" s="485"/>
      <c r="E334" s="485"/>
      <c r="G334" s="428" t="s">
        <v>192</v>
      </c>
    </row>
    <row r="335" spans="1:7" ht="51.95" customHeight="1">
      <c r="A335" s="492"/>
      <c r="B335" s="451"/>
      <c r="C335" s="194" t="s">
        <v>188</v>
      </c>
      <c r="D335" s="485"/>
      <c r="E335" s="485"/>
      <c r="G335" s="429"/>
    </row>
    <row r="336" spans="1:7" ht="51.95" customHeight="1">
      <c r="A336" s="492"/>
      <c r="B336" s="452"/>
      <c r="C336" s="175" t="s">
        <v>189</v>
      </c>
      <c r="D336" s="485"/>
      <c r="E336" s="485"/>
      <c r="G336" s="429"/>
    </row>
    <row r="337" spans="1:7" ht="23.1" customHeight="1">
      <c r="A337" s="486" t="s">
        <v>316</v>
      </c>
      <c r="B337" s="195" t="s">
        <v>317</v>
      </c>
      <c r="C337" s="487" t="s">
        <v>125</v>
      </c>
      <c r="D337" s="488"/>
      <c r="E337" s="489"/>
      <c r="G337" s="164" t="s">
        <v>323</v>
      </c>
    </row>
    <row r="338" spans="1:7" ht="39" customHeight="1">
      <c r="A338" s="486"/>
      <c r="B338" s="486" t="s">
        <v>335</v>
      </c>
      <c r="C338" s="194" t="s">
        <v>321</v>
      </c>
      <c r="D338" s="490"/>
      <c r="E338" s="490"/>
      <c r="G338" s="491" t="s">
        <v>318</v>
      </c>
    </row>
    <row r="339" spans="1:7" ht="39" customHeight="1">
      <c r="A339" s="486"/>
      <c r="B339" s="486"/>
      <c r="C339" s="194" t="s">
        <v>319</v>
      </c>
      <c r="D339" s="490"/>
      <c r="E339" s="490"/>
      <c r="G339" s="491"/>
    </row>
    <row r="340" spans="1:7" ht="39" customHeight="1">
      <c r="A340" s="486"/>
      <c r="B340" s="486"/>
      <c r="C340" s="194" t="s">
        <v>320</v>
      </c>
      <c r="D340" s="490"/>
      <c r="E340" s="490"/>
      <c r="G340" s="491"/>
    </row>
    <row r="342" spans="1:7" ht="13.5">
      <c r="A342" s="165">
        <v>15</v>
      </c>
      <c r="B342" s="166" t="s">
        <v>113</v>
      </c>
      <c r="G342" s="183"/>
    </row>
    <row r="343" spans="1:7" ht="19.5" customHeight="1">
      <c r="A343" s="413" t="s">
        <v>15</v>
      </c>
      <c r="B343" s="168" t="s">
        <v>14</v>
      </c>
      <c r="C343" s="460">
        <f>INDEX($B$4:$E$18,MATCH($A342,$A$4:$A$18,),MATCH($B343,$B$3:$E$3,0))</f>
        <v>0</v>
      </c>
      <c r="D343" s="461"/>
      <c r="E343" s="462"/>
      <c r="G343" s="431" t="s">
        <v>212</v>
      </c>
    </row>
    <row r="344" spans="1:7" ht="29.1" customHeight="1">
      <c r="A344" s="414"/>
      <c r="B344" s="168" t="s">
        <v>60</v>
      </c>
      <c r="C344" s="460">
        <f>INDEX($B$4:$E$18,MATCH($A342,$A$4:$A$18,),MATCH($B344,$B$3:$E$3,0))</f>
        <v>0</v>
      </c>
      <c r="D344" s="461"/>
      <c r="E344" s="462"/>
      <c r="G344" s="467"/>
    </row>
    <row r="345" spans="1:7" ht="15" customHeight="1">
      <c r="A345" s="414"/>
      <c r="B345" s="413" t="s">
        <v>213</v>
      </c>
      <c r="C345" s="169" t="s">
        <v>184</v>
      </c>
      <c r="D345" s="184" t="s">
        <v>185</v>
      </c>
      <c r="E345" s="184" t="s">
        <v>259</v>
      </c>
      <c r="G345" s="428" t="s">
        <v>260</v>
      </c>
    </row>
    <row r="346" spans="1:7" ht="23.1" customHeight="1">
      <c r="A346" s="414"/>
      <c r="B346" s="415"/>
      <c r="C346" s="62"/>
      <c r="D346" s="45"/>
      <c r="E346" s="46"/>
      <c r="G346" s="430"/>
    </row>
    <row r="347" spans="1:7" ht="15" customHeight="1">
      <c r="A347" s="414"/>
      <c r="B347" s="413" t="s">
        <v>261</v>
      </c>
      <c r="C347" s="480"/>
      <c r="D347" s="482" t="s">
        <v>262</v>
      </c>
      <c r="E347" s="466"/>
      <c r="G347" s="428" t="s">
        <v>322</v>
      </c>
    </row>
    <row r="348" spans="1:7" ht="27" customHeight="1">
      <c r="A348" s="414"/>
      <c r="B348" s="415"/>
      <c r="C348" s="481"/>
      <c r="D348" s="483"/>
      <c r="E348" s="484"/>
      <c r="G348" s="430"/>
    </row>
    <row r="349" spans="1:7" ht="54.95" customHeight="1">
      <c r="A349" s="414"/>
      <c r="B349" s="185" t="s">
        <v>207</v>
      </c>
      <c r="C349" s="436"/>
      <c r="D349" s="464"/>
      <c r="E349" s="437"/>
      <c r="G349" s="186" t="s">
        <v>257</v>
      </c>
    </row>
    <row r="350" spans="1:7" ht="42" customHeight="1">
      <c r="A350" s="492" t="s">
        <v>186</v>
      </c>
      <c r="B350" s="187" t="s">
        <v>256</v>
      </c>
      <c r="C350" s="493"/>
      <c r="D350" s="494"/>
      <c r="E350" s="495"/>
      <c r="G350" s="188" t="s">
        <v>258</v>
      </c>
    </row>
    <row r="351" spans="1:7" ht="123" customHeight="1">
      <c r="A351" s="492"/>
      <c r="B351" s="189" t="s">
        <v>194</v>
      </c>
      <c r="C351" s="436"/>
      <c r="D351" s="464"/>
      <c r="E351" s="437"/>
      <c r="G351" s="186" t="s">
        <v>334</v>
      </c>
    </row>
    <row r="352" spans="1:7" ht="37.5" customHeight="1">
      <c r="A352" s="492"/>
      <c r="B352" s="190" t="s">
        <v>215</v>
      </c>
      <c r="C352" s="496"/>
      <c r="D352" s="497"/>
      <c r="E352" s="498"/>
      <c r="G352" s="188" t="s">
        <v>219</v>
      </c>
    </row>
    <row r="353" spans="1:7" ht="32.1" customHeight="1">
      <c r="A353" s="492"/>
      <c r="B353" s="450" t="s">
        <v>214</v>
      </c>
      <c r="C353" s="191" t="s">
        <v>216</v>
      </c>
      <c r="D353" s="485"/>
      <c r="E353" s="485"/>
      <c r="G353" s="188" t="s">
        <v>221</v>
      </c>
    </row>
    <row r="354" spans="1:7" ht="32.1" customHeight="1">
      <c r="A354" s="492"/>
      <c r="B354" s="451"/>
      <c r="C354" s="191" t="s">
        <v>217</v>
      </c>
      <c r="D354" s="485"/>
      <c r="E354" s="485"/>
      <c r="G354" s="188" t="s">
        <v>220</v>
      </c>
    </row>
    <row r="355" spans="1:7" ht="32.1" customHeight="1">
      <c r="A355" s="492"/>
      <c r="B355" s="452"/>
      <c r="C355" s="192" t="s">
        <v>218</v>
      </c>
      <c r="D355" s="499"/>
      <c r="E355" s="499"/>
      <c r="G355" s="188" t="s">
        <v>221</v>
      </c>
    </row>
    <row r="356" spans="1:7" ht="23.1" customHeight="1">
      <c r="A356" s="492"/>
      <c r="B356" s="193" t="s">
        <v>190</v>
      </c>
      <c r="C356" s="487" t="s">
        <v>351</v>
      </c>
      <c r="D356" s="488"/>
      <c r="E356" s="489"/>
      <c r="G356" s="182" t="s">
        <v>191</v>
      </c>
    </row>
    <row r="357" spans="1:7" ht="51.95" customHeight="1">
      <c r="A357" s="492"/>
      <c r="B357" s="450" t="s">
        <v>193</v>
      </c>
      <c r="C357" s="175" t="s">
        <v>187</v>
      </c>
      <c r="D357" s="485"/>
      <c r="E357" s="485"/>
      <c r="G357" s="428" t="s">
        <v>192</v>
      </c>
    </row>
    <row r="358" spans="1:7" ht="51.95" customHeight="1">
      <c r="A358" s="492"/>
      <c r="B358" s="451"/>
      <c r="C358" s="194" t="s">
        <v>188</v>
      </c>
      <c r="D358" s="485"/>
      <c r="E358" s="485"/>
      <c r="G358" s="429"/>
    </row>
    <row r="359" spans="1:7" ht="51.95" customHeight="1">
      <c r="A359" s="492"/>
      <c r="B359" s="452"/>
      <c r="C359" s="175" t="s">
        <v>189</v>
      </c>
      <c r="D359" s="485"/>
      <c r="E359" s="485"/>
      <c r="G359" s="429"/>
    </row>
    <row r="360" spans="1:7" ht="23.1" customHeight="1">
      <c r="A360" s="486" t="s">
        <v>316</v>
      </c>
      <c r="B360" s="195" t="s">
        <v>317</v>
      </c>
      <c r="C360" s="487" t="s">
        <v>125</v>
      </c>
      <c r="D360" s="488"/>
      <c r="E360" s="489"/>
      <c r="G360" s="164" t="s">
        <v>323</v>
      </c>
    </row>
    <row r="361" spans="1:7" ht="39" customHeight="1">
      <c r="A361" s="486"/>
      <c r="B361" s="486" t="s">
        <v>335</v>
      </c>
      <c r="C361" s="194" t="s">
        <v>321</v>
      </c>
      <c r="D361" s="490"/>
      <c r="E361" s="490"/>
      <c r="G361" s="491" t="s">
        <v>318</v>
      </c>
    </row>
    <row r="362" spans="1:7" ht="39" customHeight="1">
      <c r="A362" s="486"/>
      <c r="B362" s="486"/>
      <c r="C362" s="194" t="s">
        <v>319</v>
      </c>
      <c r="D362" s="490"/>
      <c r="E362" s="490"/>
      <c r="G362" s="491"/>
    </row>
    <row r="363" spans="1:7" ht="39" customHeight="1">
      <c r="A363" s="486"/>
      <c r="B363" s="486"/>
      <c r="C363" s="194" t="s">
        <v>320</v>
      </c>
      <c r="D363" s="490"/>
      <c r="E363" s="490"/>
      <c r="G363" s="491"/>
    </row>
  </sheetData>
  <sheetProtection algorithmName="SHA-512" hashValue="jJwkDAanZzATIHic8HUhwuisoP4EDRFhD+a9uIINNpNkYqrc8Q7vWe2b+e8fi7niey+V8W7IlenQgTEKkCLgYQ==" saltValue="LvkvlNNB9+ILC3E1LCU6Og==" spinCount="100000" sheet="1" formatCells="0" formatColumns="0" formatRows="0"/>
  <mergeCells count="496">
    <mergeCell ref="G357:G359"/>
    <mergeCell ref="D358:E358"/>
    <mergeCell ref="D359:E359"/>
    <mergeCell ref="A360:A363"/>
    <mergeCell ref="C360:E360"/>
    <mergeCell ref="B361:B363"/>
    <mergeCell ref="D361:E361"/>
    <mergeCell ref="G361:G363"/>
    <mergeCell ref="D362:E362"/>
    <mergeCell ref="D363:E363"/>
    <mergeCell ref="A350:A359"/>
    <mergeCell ref="C350:E350"/>
    <mergeCell ref="C351:E351"/>
    <mergeCell ref="C352:E352"/>
    <mergeCell ref="B353:B355"/>
    <mergeCell ref="D353:E353"/>
    <mergeCell ref="D354:E354"/>
    <mergeCell ref="D355:E355"/>
    <mergeCell ref="C356:E356"/>
    <mergeCell ref="B357:B359"/>
    <mergeCell ref="D357:E357"/>
    <mergeCell ref="A343:A349"/>
    <mergeCell ref="C343:E343"/>
    <mergeCell ref="G343:G344"/>
    <mergeCell ref="C344:E344"/>
    <mergeCell ref="B345:B346"/>
    <mergeCell ref="G345:G346"/>
    <mergeCell ref="B347:B348"/>
    <mergeCell ref="C347:C348"/>
    <mergeCell ref="D347:E347"/>
    <mergeCell ref="G347:G348"/>
    <mergeCell ref="D348:E348"/>
    <mergeCell ref="C349:E349"/>
    <mergeCell ref="G334:G336"/>
    <mergeCell ref="D335:E335"/>
    <mergeCell ref="D336:E336"/>
    <mergeCell ref="A337:A340"/>
    <mergeCell ref="C337:E337"/>
    <mergeCell ref="B338:B340"/>
    <mergeCell ref="D338:E338"/>
    <mergeCell ref="G338:G340"/>
    <mergeCell ref="D339:E339"/>
    <mergeCell ref="D340:E340"/>
    <mergeCell ref="A327:A336"/>
    <mergeCell ref="C327:E327"/>
    <mergeCell ref="C328:E328"/>
    <mergeCell ref="C329:E329"/>
    <mergeCell ref="B330:B332"/>
    <mergeCell ref="D330:E330"/>
    <mergeCell ref="D331:E331"/>
    <mergeCell ref="D332:E332"/>
    <mergeCell ref="C333:E333"/>
    <mergeCell ref="B334:B336"/>
    <mergeCell ref="D334:E334"/>
    <mergeCell ref="A320:A326"/>
    <mergeCell ref="C320:E320"/>
    <mergeCell ref="G320:G321"/>
    <mergeCell ref="C321:E321"/>
    <mergeCell ref="B322:B323"/>
    <mergeCell ref="G322:G323"/>
    <mergeCell ref="B324:B325"/>
    <mergeCell ref="C324:C325"/>
    <mergeCell ref="D324:E324"/>
    <mergeCell ref="G324:G325"/>
    <mergeCell ref="D325:E325"/>
    <mergeCell ref="C326:E326"/>
    <mergeCell ref="G311:G313"/>
    <mergeCell ref="D312:E312"/>
    <mergeCell ref="D313:E313"/>
    <mergeCell ref="A314:A317"/>
    <mergeCell ref="C314:E314"/>
    <mergeCell ref="B315:B317"/>
    <mergeCell ref="D315:E315"/>
    <mergeCell ref="G315:G317"/>
    <mergeCell ref="D316:E316"/>
    <mergeCell ref="D317:E317"/>
    <mergeCell ref="A304:A313"/>
    <mergeCell ref="C304:E304"/>
    <mergeCell ref="C305:E305"/>
    <mergeCell ref="C306:E306"/>
    <mergeCell ref="B307:B309"/>
    <mergeCell ref="D307:E307"/>
    <mergeCell ref="D308:E308"/>
    <mergeCell ref="D309:E309"/>
    <mergeCell ref="C310:E310"/>
    <mergeCell ref="B311:B313"/>
    <mergeCell ref="D311:E311"/>
    <mergeCell ref="A297:A303"/>
    <mergeCell ref="C297:E297"/>
    <mergeCell ref="G297:G298"/>
    <mergeCell ref="C298:E298"/>
    <mergeCell ref="B299:B300"/>
    <mergeCell ref="G299:G300"/>
    <mergeCell ref="B301:B302"/>
    <mergeCell ref="C301:C302"/>
    <mergeCell ref="D301:E301"/>
    <mergeCell ref="G301:G302"/>
    <mergeCell ref="D302:E302"/>
    <mergeCell ref="C303:E303"/>
    <mergeCell ref="G288:G290"/>
    <mergeCell ref="D289:E289"/>
    <mergeCell ref="D290:E290"/>
    <mergeCell ref="A291:A294"/>
    <mergeCell ref="C291:E291"/>
    <mergeCell ref="B292:B294"/>
    <mergeCell ref="D292:E292"/>
    <mergeCell ref="G292:G294"/>
    <mergeCell ref="D293:E293"/>
    <mergeCell ref="D294:E294"/>
    <mergeCell ref="A281:A290"/>
    <mergeCell ref="C281:E281"/>
    <mergeCell ref="C282:E282"/>
    <mergeCell ref="C283:E283"/>
    <mergeCell ref="B284:B286"/>
    <mergeCell ref="D284:E284"/>
    <mergeCell ref="D285:E285"/>
    <mergeCell ref="D286:E286"/>
    <mergeCell ref="C287:E287"/>
    <mergeCell ref="B288:B290"/>
    <mergeCell ref="D288:E288"/>
    <mergeCell ref="A274:A280"/>
    <mergeCell ref="C274:E274"/>
    <mergeCell ref="G274:G275"/>
    <mergeCell ref="C275:E275"/>
    <mergeCell ref="B276:B277"/>
    <mergeCell ref="G276:G277"/>
    <mergeCell ref="B278:B279"/>
    <mergeCell ref="C278:C279"/>
    <mergeCell ref="D278:E278"/>
    <mergeCell ref="G278:G279"/>
    <mergeCell ref="D279:E279"/>
    <mergeCell ref="C280:E280"/>
    <mergeCell ref="G265:G267"/>
    <mergeCell ref="D266:E266"/>
    <mergeCell ref="D267:E267"/>
    <mergeCell ref="A268:A271"/>
    <mergeCell ref="C268:E268"/>
    <mergeCell ref="B269:B271"/>
    <mergeCell ref="D269:E269"/>
    <mergeCell ref="G269:G271"/>
    <mergeCell ref="D270:E270"/>
    <mergeCell ref="D271:E271"/>
    <mergeCell ref="A258:A267"/>
    <mergeCell ref="C258:E258"/>
    <mergeCell ref="C259:E259"/>
    <mergeCell ref="C260:E260"/>
    <mergeCell ref="B261:B263"/>
    <mergeCell ref="D261:E261"/>
    <mergeCell ref="D262:E262"/>
    <mergeCell ref="D263:E263"/>
    <mergeCell ref="C264:E264"/>
    <mergeCell ref="B265:B267"/>
    <mergeCell ref="D265:E265"/>
    <mergeCell ref="A251:A257"/>
    <mergeCell ref="C251:E251"/>
    <mergeCell ref="G251:G252"/>
    <mergeCell ref="C252:E252"/>
    <mergeCell ref="B253:B254"/>
    <mergeCell ref="G253:G254"/>
    <mergeCell ref="B255:B256"/>
    <mergeCell ref="C255:C256"/>
    <mergeCell ref="D255:E255"/>
    <mergeCell ref="G255:G256"/>
    <mergeCell ref="D256:E256"/>
    <mergeCell ref="C257:E257"/>
    <mergeCell ref="G242:G244"/>
    <mergeCell ref="D243:E243"/>
    <mergeCell ref="D244:E244"/>
    <mergeCell ref="A245:A248"/>
    <mergeCell ref="C245:E245"/>
    <mergeCell ref="B246:B248"/>
    <mergeCell ref="D246:E246"/>
    <mergeCell ref="G246:G248"/>
    <mergeCell ref="D247:E247"/>
    <mergeCell ref="D248:E248"/>
    <mergeCell ref="A235:A244"/>
    <mergeCell ref="C235:E235"/>
    <mergeCell ref="C236:E236"/>
    <mergeCell ref="C237:E237"/>
    <mergeCell ref="B238:B240"/>
    <mergeCell ref="D238:E238"/>
    <mergeCell ref="D239:E239"/>
    <mergeCell ref="D240:E240"/>
    <mergeCell ref="C241:E241"/>
    <mergeCell ref="B242:B244"/>
    <mergeCell ref="D242:E242"/>
    <mergeCell ref="A228:A234"/>
    <mergeCell ref="C228:E228"/>
    <mergeCell ref="G228:G229"/>
    <mergeCell ref="C229:E229"/>
    <mergeCell ref="B230:B231"/>
    <mergeCell ref="G230:G231"/>
    <mergeCell ref="B232:B233"/>
    <mergeCell ref="C232:C233"/>
    <mergeCell ref="D232:E232"/>
    <mergeCell ref="G232:G233"/>
    <mergeCell ref="D233:E233"/>
    <mergeCell ref="C234:E234"/>
    <mergeCell ref="G219:G221"/>
    <mergeCell ref="D220:E220"/>
    <mergeCell ref="D221:E221"/>
    <mergeCell ref="A222:A225"/>
    <mergeCell ref="C222:E222"/>
    <mergeCell ref="B223:B225"/>
    <mergeCell ref="D223:E223"/>
    <mergeCell ref="G223:G225"/>
    <mergeCell ref="D224:E224"/>
    <mergeCell ref="D225:E225"/>
    <mergeCell ref="A212:A221"/>
    <mergeCell ref="C212:E212"/>
    <mergeCell ref="C213:E213"/>
    <mergeCell ref="C214:E214"/>
    <mergeCell ref="B215:B217"/>
    <mergeCell ref="D215:E215"/>
    <mergeCell ref="D216:E216"/>
    <mergeCell ref="D217:E217"/>
    <mergeCell ref="C218:E218"/>
    <mergeCell ref="B219:B221"/>
    <mergeCell ref="D219:E219"/>
    <mergeCell ref="A205:A211"/>
    <mergeCell ref="C205:E205"/>
    <mergeCell ref="G205:G206"/>
    <mergeCell ref="C206:E206"/>
    <mergeCell ref="B207:B208"/>
    <mergeCell ref="G207:G208"/>
    <mergeCell ref="B209:B210"/>
    <mergeCell ref="C209:C210"/>
    <mergeCell ref="D209:E209"/>
    <mergeCell ref="G209:G210"/>
    <mergeCell ref="D210:E210"/>
    <mergeCell ref="C211:E211"/>
    <mergeCell ref="G196:G198"/>
    <mergeCell ref="D197:E197"/>
    <mergeCell ref="D198:E198"/>
    <mergeCell ref="A199:A202"/>
    <mergeCell ref="C199:E199"/>
    <mergeCell ref="B200:B202"/>
    <mergeCell ref="D200:E200"/>
    <mergeCell ref="G200:G202"/>
    <mergeCell ref="D201:E201"/>
    <mergeCell ref="D202:E202"/>
    <mergeCell ref="A189:A198"/>
    <mergeCell ref="C189:E189"/>
    <mergeCell ref="C190:E190"/>
    <mergeCell ref="C191:E191"/>
    <mergeCell ref="B192:B194"/>
    <mergeCell ref="D192:E192"/>
    <mergeCell ref="D193:E193"/>
    <mergeCell ref="D194:E194"/>
    <mergeCell ref="C195:E195"/>
    <mergeCell ref="B196:B198"/>
    <mergeCell ref="D196:E196"/>
    <mergeCell ref="A182:A188"/>
    <mergeCell ref="C182:E182"/>
    <mergeCell ref="G182:G183"/>
    <mergeCell ref="C183:E183"/>
    <mergeCell ref="B184:B185"/>
    <mergeCell ref="G184:G185"/>
    <mergeCell ref="B186:B187"/>
    <mergeCell ref="C186:C187"/>
    <mergeCell ref="D186:E186"/>
    <mergeCell ref="G186:G187"/>
    <mergeCell ref="D187:E187"/>
    <mergeCell ref="C188:E188"/>
    <mergeCell ref="G173:G175"/>
    <mergeCell ref="D174:E174"/>
    <mergeCell ref="D175:E175"/>
    <mergeCell ref="A176:A179"/>
    <mergeCell ref="C176:E176"/>
    <mergeCell ref="B177:B179"/>
    <mergeCell ref="D177:E177"/>
    <mergeCell ref="G177:G179"/>
    <mergeCell ref="D178:E178"/>
    <mergeCell ref="D179:E179"/>
    <mergeCell ref="A166:A175"/>
    <mergeCell ref="C166:E166"/>
    <mergeCell ref="C167:E167"/>
    <mergeCell ref="C168:E168"/>
    <mergeCell ref="B169:B171"/>
    <mergeCell ref="D169:E169"/>
    <mergeCell ref="D170:E170"/>
    <mergeCell ref="D171:E171"/>
    <mergeCell ref="C172:E172"/>
    <mergeCell ref="B173:B175"/>
    <mergeCell ref="D173:E173"/>
    <mergeCell ref="A159:A165"/>
    <mergeCell ref="C159:E159"/>
    <mergeCell ref="G159:G160"/>
    <mergeCell ref="C160:E160"/>
    <mergeCell ref="B161:B162"/>
    <mergeCell ref="G161:G162"/>
    <mergeCell ref="B163:B164"/>
    <mergeCell ref="C163:C164"/>
    <mergeCell ref="D163:E163"/>
    <mergeCell ref="G163:G164"/>
    <mergeCell ref="D164:E164"/>
    <mergeCell ref="C165:E165"/>
    <mergeCell ref="G150:G152"/>
    <mergeCell ref="D151:E151"/>
    <mergeCell ref="D152:E152"/>
    <mergeCell ref="A153:A156"/>
    <mergeCell ref="C153:E153"/>
    <mergeCell ref="B154:B156"/>
    <mergeCell ref="D154:E154"/>
    <mergeCell ref="G154:G156"/>
    <mergeCell ref="D155:E155"/>
    <mergeCell ref="D156:E156"/>
    <mergeCell ref="A143:A152"/>
    <mergeCell ref="C143:E143"/>
    <mergeCell ref="C144:E144"/>
    <mergeCell ref="C145:E145"/>
    <mergeCell ref="B146:B148"/>
    <mergeCell ref="D146:E146"/>
    <mergeCell ref="D147:E147"/>
    <mergeCell ref="D148:E148"/>
    <mergeCell ref="C149:E149"/>
    <mergeCell ref="B150:B152"/>
    <mergeCell ref="D150:E150"/>
    <mergeCell ref="A136:A142"/>
    <mergeCell ref="C136:E136"/>
    <mergeCell ref="G136:G137"/>
    <mergeCell ref="C137:E137"/>
    <mergeCell ref="B138:B139"/>
    <mergeCell ref="G138:G139"/>
    <mergeCell ref="B140:B141"/>
    <mergeCell ref="C140:C141"/>
    <mergeCell ref="D140:E140"/>
    <mergeCell ref="G140:G141"/>
    <mergeCell ref="D141:E141"/>
    <mergeCell ref="C142:E142"/>
    <mergeCell ref="G127:G129"/>
    <mergeCell ref="D128:E128"/>
    <mergeCell ref="D129:E129"/>
    <mergeCell ref="A130:A133"/>
    <mergeCell ref="C130:E130"/>
    <mergeCell ref="B131:B133"/>
    <mergeCell ref="D131:E131"/>
    <mergeCell ref="G131:G133"/>
    <mergeCell ref="D132:E132"/>
    <mergeCell ref="D133:E133"/>
    <mergeCell ref="A120:A129"/>
    <mergeCell ref="C120:E120"/>
    <mergeCell ref="C121:E121"/>
    <mergeCell ref="C122:E122"/>
    <mergeCell ref="B123:B125"/>
    <mergeCell ref="D123:E123"/>
    <mergeCell ref="D124:E124"/>
    <mergeCell ref="D125:E125"/>
    <mergeCell ref="C126:E126"/>
    <mergeCell ref="B127:B129"/>
    <mergeCell ref="D127:E127"/>
    <mergeCell ref="A113:A119"/>
    <mergeCell ref="C113:E113"/>
    <mergeCell ref="G113:G114"/>
    <mergeCell ref="C114:E114"/>
    <mergeCell ref="B115:B116"/>
    <mergeCell ref="G115:G116"/>
    <mergeCell ref="B117:B118"/>
    <mergeCell ref="C117:C118"/>
    <mergeCell ref="D117:E117"/>
    <mergeCell ref="G117:G118"/>
    <mergeCell ref="D118:E118"/>
    <mergeCell ref="C119:E119"/>
    <mergeCell ref="G104:G106"/>
    <mergeCell ref="D105:E105"/>
    <mergeCell ref="D106:E106"/>
    <mergeCell ref="A107:A110"/>
    <mergeCell ref="C107:E107"/>
    <mergeCell ref="B108:B110"/>
    <mergeCell ref="D108:E108"/>
    <mergeCell ref="G108:G110"/>
    <mergeCell ref="D109:E109"/>
    <mergeCell ref="D110:E110"/>
    <mergeCell ref="A97:A106"/>
    <mergeCell ref="C97:E97"/>
    <mergeCell ref="C98:E98"/>
    <mergeCell ref="C99:E99"/>
    <mergeCell ref="B100:B102"/>
    <mergeCell ref="D100:E100"/>
    <mergeCell ref="D101:E101"/>
    <mergeCell ref="D102:E102"/>
    <mergeCell ref="C103:E103"/>
    <mergeCell ref="B104:B106"/>
    <mergeCell ref="D104:E104"/>
    <mergeCell ref="A90:A96"/>
    <mergeCell ref="C90:E90"/>
    <mergeCell ref="G90:G91"/>
    <mergeCell ref="C91:E91"/>
    <mergeCell ref="B92:B93"/>
    <mergeCell ref="G92:G93"/>
    <mergeCell ref="B94:B95"/>
    <mergeCell ref="C94:C95"/>
    <mergeCell ref="D94:E94"/>
    <mergeCell ref="G94:G95"/>
    <mergeCell ref="D95:E95"/>
    <mergeCell ref="C96:E96"/>
    <mergeCell ref="G81:G83"/>
    <mergeCell ref="D82:E82"/>
    <mergeCell ref="D83:E83"/>
    <mergeCell ref="A84:A87"/>
    <mergeCell ref="C84:E84"/>
    <mergeCell ref="B85:B87"/>
    <mergeCell ref="D85:E85"/>
    <mergeCell ref="G85:G87"/>
    <mergeCell ref="D86:E86"/>
    <mergeCell ref="D87:E87"/>
    <mergeCell ref="A74:A83"/>
    <mergeCell ref="C74:E74"/>
    <mergeCell ref="C75:E75"/>
    <mergeCell ref="C76:E76"/>
    <mergeCell ref="B77:B79"/>
    <mergeCell ref="D77:E77"/>
    <mergeCell ref="D78:E78"/>
    <mergeCell ref="D79:E79"/>
    <mergeCell ref="C80:E80"/>
    <mergeCell ref="B81:B83"/>
    <mergeCell ref="D81:E81"/>
    <mergeCell ref="A67:A73"/>
    <mergeCell ref="C67:E67"/>
    <mergeCell ref="G67:G68"/>
    <mergeCell ref="C68:E68"/>
    <mergeCell ref="B69:B70"/>
    <mergeCell ref="G69:G70"/>
    <mergeCell ref="B71:B72"/>
    <mergeCell ref="C71:C72"/>
    <mergeCell ref="D71:E71"/>
    <mergeCell ref="G71:G72"/>
    <mergeCell ref="D72:E72"/>
    <mergeCell ref="C73:E73"/>
    <mergeCell ref="G58:G60"/>
    <mergeCell ref="D59:E59"/>
    <mergeCell ref="D60:E60"/>
    <mergeCell ref="A61:A64"/>
    <mergeCell ref="C61:E61"/>
    <mergeCell ref="B62:B64"/>
    <mergeCell ref="D62:E62"/>
    <mergeCell ref="G62:G64"/>
    <mergeCell ref="D63:E63"/>
    <mergeCell ref="D64:E64"/>
    <mergeCell ref="A51:A60"/>
    <mergeCell ref="C51:E51"/>
    <mergeCell ref="C52:E52"/>
    <mergeCell ref="C53:E53"/>
    <mergeCell ref="B54:B56"/>
    <mergeCell ref="D54:E54"/>
    <mergeCell ref="D55:E55"/>
    <mergeCell ref="D56:E56"/>
    <mergeCell ref="C57:E57"/>
    <mergeCell ref="B58:B60"/>
    <mergeCell ref="D58:E58"/>
    <mergeCell ref="A44:A50"/>
    <mergeCell ref="C44:E44"/>
    <mergeCell ref="G44:G45"/>
    <mergeCell ref="C45:E45"/>
    <mergeCell ref="B46:B47"/>
    <mergeCell ref="G46:G47"/>
    <mergeCell ref="B48:B49"/>
    <mergeCell ref="C48:C49"/>
    <mergeCell ref="D48:E48"/>
    <mergeCell ref="G48:G49"/>
    <mergeCell ref="D49:E49"/>
    <mergeCell ref="C50:E50"/>
    <mergeCell ref="G39:G41"/>
    <mergeCell ref="D39:E39"/>
    <mergeCell ref="D40:E40"/>
    <mergeCell ref="D41:E41"/>
    <mergeCell ref="C34:E34"/>
    <mergeCell ref="C38:E38"/>
    <mergeCell ref="A38:A41"/>
    <mergeCell ref="B39:B41"/>
    <mergeCell ref="D32:E32"/>
    <mergeCell ref="D33:E33"/>
    <mergeCell ref="G35:G37"/>
    <mergeCell ref="A28:A37"/>
    <mergeCell ref="A21:A27"/>
    <mergeCell ref="B35:B37"/>
    <mergeCell ref="D36:E36"/>
    <mergeCell ref="D37:E37"/>
    <mergeCell ref="D35:E35"/>
    <mergeCell ref="B31:B33"/>
    <mergeCell ref="C30:E30"/>
    <mergeCell ref="D31:E31"/>
    <mergeCell ref="G4:G18"/>
    <mergeCell ref="B23:B24"/>
    <mergeCell ref="G23:G24"/>
    <mergeCell ref="C27:E27"/>
    <mergeCell ref="D26:E26"/>
    <mergeCell ref="C21:E21"/>
    <mergeCell ref="C22:E22"/>
    <mergeCell ref="C28:E28"/>
    <mergeCell ref="C29:E29"/>
    <mergeCell ref="D25:E25"/>
    <mergeCell ref="G21:G22"/>
    <mergeCell ref="C25:C26"/>
    <mergeCell ref="B25:B26"/>
    <mergeCell ref="G25:G26"/>
  </mergeCells>
  <phoneticPr fontId="6"/>
  <conditionalFormatting sqref="C38:E38">
    <cfRule type="cellIs" dxfId="60" priority="58" operator="equal">
      <formula>"（プルダウン選択）"</formula>
    </cfRule>
  </conditionalFormatting>
  <conditionalFormatting sqref="C34:E34">
    <cfRule type="cellIs" dxfId="59" priority="57" operator="equal">
      <formula>"（プルダウン選択）"</formula>
    </cfRule>
  </conditionalFormatting>
  <conditionalFormatting sqref="C80:E80">
    <cfRule type="cellIs" dxfId="58" priority="25" operator="equal">
      <formula>"（プルダウン選択）"</formula>
    </cfRule>
  </conditionalFormatting>
  <conditionalFormatting sqref="C61:E61">
    <cfRule type="cellIs" dxfId="57" priority="56" operator="equal">
      <formula>"（プルダウン選択）"</formula>
    </cfRule>
  </conditionalFormatting>
  <conditionalFormatting sqref="C57:E57">
    <cfRule type="cellIs" dxfId="56" priority="55" operator="equal">
      <formula>"（プルダウン選択）"</formula>
    </cfRule>
  </conditionalFormatting>
  <conditionalFormatting sqref="C84:E84">
    <cfRule type="cellIs" dxfId="55" priority="26" operator="equal">
      <formula>"（プルダウン選択）"</formula>
    </cfRule>
  </conditionalFormatting>
  <conditionalFormatting sqref="C107:E107">
    <cfRule type="cellIs" dxfId="54" priority="24" operator="equal">
      <formula>"（プルダウン選択）"</formula>
    </cfRule>
  </conditionalFormatting>
  <conditionalFormatting sqref="C103:E103">
    <cfRule type="cellIs" dxfId="53" priority="23" operator="equal">
      <formula>"（プルダウン選択）"</formula>
    </cfRule>
  </conditionalFormatting>
  <conditionalFormatting sqref="C130:E130">
    <cfRule type="cellIs" dxfId="52" priority="22" operator="equal">
      <formula>"（プルダウン選択）"</formula>
    </cfRule>
  </conditionalFormatting>
  <conditionalFormatting sqref="C126:E126">
    <cfRule type="cellIs" dxfId="51" priority="21" operator="equal">
      <formula>"（プルダウン選択）"</formula>
    </cfRule>
  </conditionalFormatting>
  <conditionalFormatting sqref="C360:E360">
    <cfRule type="cellIs" dxfId="50" priority="2" operator="equal">
      <formula>"（プルダウン選択）"</formula>
    </cfRule>
  </conditionalFormatting>
  <conditionalFormatting sqref="C356:E356">
    <cfRule type="cellIs" dxfId="49" priority="1" operator="equal">
      <formula>"（プルダウン選択）"</formula>
    </cfRule>
  </conditionalFormatting>
  <conditionalFormatting sqref="C153:E153">
    <cfRule type="cellIs" dxfId="48" priority="20" operator="equal">
      <formula>"（プルダウン選択）"</formula>
    </cfRule>
  </conditionalFormatting>
  <conditionalFormatting sqref="C149:E149">
    <cfRule type="cellIs" dxfId="47" priority="19" operator="equal">
      <formula>"（プルダウン選択）"</formula>
    </cfRule>
  </conditionalFormatting>
  <conditionalFormatting sqref="C176:E176">
    <cfRule type="cellIs" dxfId="46" priority="18" operator="equal">
      <formula>"（プルダウン選択）"</formula>
    </cfRule>
  </conditionalFormatting>
  <conditionalFormatting sqref="C172:E172">
    <cfRule type="cellIs" dxfId="45" priority="17" operator="equal">
      <formula>"（プルダウン選択）"</formula>
    </cfRule>
  </conditionalFormatting>
  <conditionalFormatting sqref="C199:E199">
    <cfRule type="cellIs" dxfId="44" priority="16" operator="equal">
      <formula>"（プルダウン選択）"</formula>
    </cfRule>
  </conditionalFormatting>
  <conditionalFormatting sqref="C195:E195">
    <cfRule type="cellIs" dxfId="43" priority="15" operator="equal">
      <formula>"（プルダウン選択）"</formula>
    </cfRule>
  </conditionalFormatting>
  <conditionalFormatting sqref="C222:E222">
    <cfRule type="cellIs" dxfId="42" priority="14" operator="equal">
      <formula>"（プルダウン選択）"</formula>
    </cfRule>
  </conditionalFormatting>
  <conditionalFormatting sqref="C218:E218">
    <cfRule type="cellIs" dxfId="41" priority="13" operator="equal">
      <formula>"（プルダウン選択）"</formula>
    </cfRule>
  </conditionalFormatting>
  <conditionalFormatting sqref="C245:E245">
    <cfRule type="cellIs" dxfId="40" priority="12" operator="equal">
      <formula>"（プルダウン選択）"</formula>
    </cfRule>
  </conditionalFormatting>
  <conditionalFormatting sqref="C241:E241">
    <cfRule type="cellIs" dxfId="39" priority="11" operator="equal">
      <formula>"（プルダウン選択）"</formula>
    </cfRule>
  </conditionalFormatting>
  <conditionalFormatting sqref="C268:E268">
    <cfRule type="cellIs" dxfId="38" priority="10" operator="equal">
      <formula>"（プルダウン選択）"</formula>
    </cfRule>
  </conditionalFormatting>
  <conditionalFormatting sqref="C264:E264">
    <cfRule type="cellIs" dxfId="37" priority="9" operator="equal">
      <formula>"（プルダウン選択）"</formula>
    </cfRule>
  </conditionalFormatting>
  <conditionalFormatting sqref="C291:E291">
    <cfRule type="cellIs" dxfId="36" priority="8" operator="equal">
      <formula>"（プルダウン選択）"</formula>
    </cfRule>
  </conditionalFormatting>
  <conditionalFormatting sqref="C287:E287">
    <cfRule type="cellIs" dxfId="35" priority="7" operator="equal">
      <formula>"（プルダウン選択）"</formula>
    </cfRule>
  </conditionalFormatting>
  <conditionalFormatting sqref="C314:E314">
    <cfRule type="cellIs" dxfId="34" priority="6" operator="equal">
      <formula>"（プルダウン選択）"</formula>
    </cfRule>
  </conditionalFormatting>
  <conditionalFormatting sqref="C310:E310">
    <cfRule type="cellIs" dxfId="33" priority="5" operator="equal">
      <formula>"（プルダウン選択）"</formula>
    </cfRule>
  </conditionalFormatting>
  <conditionalFormatting sqref="C337:E337">
    <cfRule type="cellIs" dxfId="32" priority="4" operator="equal">
      <formula>"（プルダウン選択）"</formula>
    </cfRule>
  </conditionalFormatting>
  <conditionalFormatting sqref="C333:E333">
    <cfRule type="cellIs" dxfId="31" priority="3" operator="equal">
      <formula>"（プルダウン選択）"</formula>
    </cfRule>
  </conditionalFormatting>
  <dataValidations count="4">
    <dataValidation type="list" allowBlank="1" showInputMessage="1" showErrorMessage="1" sqref="C34:E34 C57:E57 C80:E80 C103:E103 C126:E126 C149:E149 C172:E172 C195:E195 C218:E218 C241:E241 C264:E264 C287:E287 C310:E310 C333:E333 C356:E356" xr:uid="{A565E6CC-4F4B-4D80-85CA-3AFE06BFF246}">
      <formula1>"（プルダウン選択）,契約書/利用規約等あり（添付のこと）,契約書/利用規約等案あり（案を添付のうえ、サービス提供開始までに最終版を提出のこと）,無し（上記の内容を入れ込んだものを作成し、サービス提供開始までに最終版を提出のこと）"</formula1>
    </dataValidation>
    <dataValidation type="list" allowBlank="1" showInputMessage="1" showErrorMessage="1" sqref="C24 C47 C70 C93 C116 C139 C162 C185 C208 C231 C254 C277 C300 C323 C346" xr:uid="{8B24EF31-81BA-4442-A2A0-252CDFD7CF0D}">
      <formula1>"提供中（有償）,提供中（無償）,提供予定（有償）,提供予定（無償）"</formula1>
    </dataValidation>
    <dataValidation type="list" allowBlank="1" showInputMessage="1" showErrorMessage="1" sqref="C25 C48 C71 C94 C117 C140 C163 C186 C209 C232 C255 C278 C301 C324 C347" xr:uid="{AE3ED68A-D9CC-4312-BD82-2BFACFA75C06}">
      <formula1>"希望する,希望しない"</formula1>
    </dataValidation>
    <dataValidation type="list" allowBlank="1" showInputMessage="1" showErrorMessage="1" sqref="C38:E38 C61:E61 C84:E84 C107:E107 C130:E130 C153:E153 C176:E176 C199:E199 C222:E222 C245:E245 C268:E268 C291:E291 C314:E314 C337:E337 C360:E360" xr:uid="{E5220A43-F31C-4559-8E51-01EB922291AD}">
      <formula1>"（プルダウン選択）,H30事業にてサービス登録申請済,H30事業では登録していない"</formula1>
    </dataValidation>
  </dataValidations>
  <hyperlinks>
    <hyperlink ref="B20" location="⑤サービス登録!B2" display="↑ページTOPに戻る" xr:uid="{00000000-0004-0000-0500-000009000000}"/>
    <hyperlink ref="B43" location="⑤サービス登録!B2" display="↑ページTOPに戻る" xr:uid="{0CE51BB0-AEB6-4E39-8F9E-4503AEEC5834}"/>
    <hyperlink ref="B66" location="⑤サービス登録!B2" display="↑ページTOPに戻る" xr:uid="{419E2EA1-E7A5-4D7A-B3EE-E9EF5898E130}"/>
    <hyperlink ref="B89" location="⑤サービス登録!B2" display="↑ページTOPに戻る" xr:uid="{4F1EC66E-CFC0-4522-AEA1-8F67D95DCA84}"/>
    <hyperlink ref="B112" location="⑤サービス登録!B2" display="↑ページTOPに戻る" xr:uid="{2E818901-9809-49B3-A68B-F593D4AF9892}"/>
    <hyperlink ref="B135" location="⑤サービス登録!B2" display="↑ページTOPに戻る" xr:uid="{8652D084-79D7-4EB9-A362-E13A9C2B79E0}"/>
    <hyperlink ref="B158" location="⑤サービス登録!B2" display="↑ページTOPに戻る" xr:uid="{F77B6E93-E93C-4AF1-9899-0FEB48F4A398}"/>
    <hyperlink ref="B181" location="⑤サービス登録!B2" display="↑ページTOPに戻る" xr:uid="{6453C001-B718-473D-8B67-28202B3F57B4}"/>
    <hyperlink ref="B204" location="⑤サービス登録!B2" display="↑ページTOPに戻る" xr:uid="{CB042FAC-9675-4D9E-91B3-6638D322A70C}"/>
    <hyperlink ref="B227" location="⑤サービス登録!B2" display="↑ページTOPに戻る" xr:uid="{C594A647-2999-4320-99FD-B99AA0F4E09F}"/>
    <hyperlink ref="B250" location="⑤サービス登録!B2" display="↑ページTOPに戻る" xr:uid="{904017F5-2F8D-4D2E-B5B9-61C671104F85}"/>
    <hyperlink ref="B273" location="⑤サービス登録!B2" display="↑ページTOPに戻る" xr:uid="{A25CF5E9-6A9E-4EB9-BEB7-13D9C66B314D}"/>
    <hyperlink ref="B296" location="⑤サービス登録!B2" display="↑ページTOPに戻る" xr:uid="{830F2358-9735-446B-916C-EBAEF7D6A1C5}"/>
    <hyperlink ref="B319" location="⑤サービス登録!B2" display="↑ページTOPに戻る" xr:uid="{FA2DAD90-DAC7-4755-ACD4-328060557513}"/>
    <hyperlink ref="B342" location="⑤サービス登録!B2" display="↑ページTOPに戻る" xr:uid="{22652B59-D121-454B-8D0C-997840618BEA}"/>
    <hyperlink ref="A4" location="⑤サービス登録!A23" display="⑤サービス登録!A23" xr:uid="{6D524D4E-AB16-4F74-AD3B-169C47929006}"/>
    <hyperlink ref="A5" location="⑤サービス登録!A46" display="⑤サービス登録!A46" xr:uid="{4D987F22-D167-4943-8C46-1FFEF476A67B}"/>
    <hyperlink ref="A6" location="⑤サービス登録!A69" display="⑤サービス登録!A69" xr:uid="{AF2CF791-0FEA-41A5-9E66-C9417C0D2C01}"/>
    <hyperlink ref="A7" location="⑤サービス登録!A92" display="⑤サービス登録!A92" xr:uid="{04EAC166-4290-4101-A673-EED7B77DAD58}"/>
    <hyperlink ref="A8" location="⑤サービス登録!A115" display="⑤サービス登録!A115" xr:uid="{C4D2105A-7EAB-4AB0-919E-3B8F80E39D54}"/>
    <hyperlink ref="A9" location="⑤サービス登録!A138" display="⑤サービス登録!A138" xr:uid="{6C7F773C-33A2-47CC-8F79-D156F96225E6}"/>
    <hyperlink ref="A10" location="⑤サービス登録!A161" display="⑤サービス登録!A161" xr:uid="{67F03DEE-A034-4F87-AD48-C92AC75683D4}"/>
    <hyperlink ref="A11" location="⑤サービス登録!A184" display="⑤サービス登録!A184" xr:uid="{E0B43FEB-8568-495F-B3F9-5DEE2A3DEA1E}"/>
    <hyperlink ref="A12" location="⑤サービス登録!A207" display="⑤サービス登録!A207" xr:uid="{EB670E30-88CF-44F0-A030-E268D5E8A1F2}"/>
    <hyperlink ref="A13" location="⑤サービス登録!A230" display="⑤サービス登録!A230" xr:uid="{B05DF65A-667B-404F-BC8C-02163CEDA880}"/>
    <hyperlink ref="A14" location="⑤サービス登録!A253" display="⑤サービス登録!A253" xr:uid="{CF9FC51D-F931-4419-B70D-977EBA48D672}"/>
    <hyperlink ref="A15" location="⑤サービス登録!A276" display="⑤サービス登録!A276" xr:uid="{D09D7689-EF03-47D9-AC58-B5DA541B2AE3}"/>
    <hyperlink ref="A16" location="⑤サービス登録!A299" display="⑤サービス登録!A299" xr:uid="{8F990B80-253D-437B-A3A8-096565740FD0}"/>
    <hyperlink ref="A17" location="⑤サービス登録!A322" display="⑤サービス登録!A322" xr:uid="{0F1A8AA3-63E1-47D8-9630-C4A216D1CFFA}"/>
    <hyperlink ref="A18" location="⑤サービス登録!A345" display="⑤サービス登録!A345" xr:uid="{96A680C6-9E4E-4C07-AE37-F08EB02CF5EF}"/>
  </hyperlinks>
  <pageMargins left="0.19685039370078741" right="0.19685039370078741" top="0.39370078740157483" bottom="0.39370078740157483" header="0.31496062992125984" footer="0.31496062992125984"/>
  <pageSetup paperSize="9" scale="92" fitToHeight="0" orientation="portrait" r:id="rId1"/>
  <headerFooter>
    <oddFooter>&amp;P / &amp;N ページ</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A50896C-37F9-42C4-B144-7F4E7893009D}">
          <x14:formula1>
            <xm:f>OFFSET(プルダウンリスト!$J$3,,,52-COUNTIF(プルダウンリスト!$J$3:$J$53,""))</xm:f>
          </x14:formula1>
          <xm:sqref>B4:B18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59999389629810485"/>
    <pageSetUpPr fitToPage="1"/>
  </sheetPr>
  <dimension ref="A1:G273"/>
  <sheetViews>
    <sheetView showGridLines="0" view="pageBreakPreview" zoomScaleNormal="100" zoomScaleSheetLayoutView="100" workbookViewId="0">
      <selection activeCell="G23" sqref="G23:G26"/>
    </sheetView>
  </sheetViews>
  <sheetFormatPr defaultColWidth="9" defaultRowHeight="12"/>
  <cols>
    <col min="1" max="1" width="8.375" style="157" customWidth="1"/>
    <col min="2" max="2" width="22.125" style="157" customWidth="1"/>
    <col min="3" max="5" width="26.125" style="157" customWidth="1"/>
    <col min="6" max="6" width="1.5" style="157" customWidth="1"/>
    <col min="7" max="7" width="56.625" style="157" customWidth="1"/>
    <col min="8" max="16384" width="9" style="157"/>
  </cols>
  <sheetData>
    <row r="1" spans="1:7" ht="18.75">
      <c r="A1" s="156" t="s">
        <v>27</v>
      </c>
    </row>
    <row r="3" spans="1:7" ht="29.1" customHeight="1">
      <c r="A3" s="197" t="s">
        <v>106</v>
      </c>
      <c r="B3" s="158" t="s">
        <v>76</v>
      </c>
      <c r="C3" s="158" t="s">
        <v>29</v>
      </c>
      <c r="D3" s="198" t="s">
        <v>28</v>
      </c>
      <c r="E3" s="158" t="s">
        <v>30</v>
      </c>
      <c r="G3" s="180" t="s">
        <v>54</v>
      </c>
    </row>
    <row r="4" spans="1:7" ht="13.5">
      <c r="A4" s="181">
        <v>1</v>
      </c>
      <c r="B4" s="56" t="s">
        <v>419</v>
      </c>
      <c r="C4" s="57" t="s">
        <v>420</v>
      </c>
      <c r="D4" s="57" t="s">
        <v>499</v>
      </c>
      <c r="E4" s="332" t="s">
        <v>560</v>
      </c>
      <c r="G4" s="428" t="s">
        <v>563</v>
      </c>
    </row>
    <row r="5" spans="1:7" ht="18" customHeight="1">
      <c r="A5" s="181">
        <v>2</v>
      </c>
      <c r="B5" s="40"/>
      <c r="C5" s="40"/>
      <c r="D5" s="40"/>
      <c r="E5" s="40"/>
      <c r="G5" s="429"/>
    </row>
    <row r="6" spans="1:7" ht="18" customHeight="1">
      <c r="A6" s="181">
        <v>3</v>
      </c>
      <c r="B6" s="40"/>
      <c r="C6" s="40"/>
      <c r="D6" s="40"/>
      <c r="E6" s="40"/>
      <c r="G6" s="429"/>
    </row>
    <row r="7" spans="1:7" ht="18" customHeight="1">
      <c r="A7" s="181">
        <v>4</v>
      </c>
      <c r="B7" s="40"/>
      <c r="C7" s="40"/>
      <c r="D7" s="40"/>
      <c r="E7" s="40"/>
      <c r="G7" s="429"/>
    </row>
    <row r="8" spans="1:7" ht="18" customHeight="1">
      <c r="A8" s="181">
        <v>5</v>
      </c>
      <c r="B8" s="40"/>
      <c r="C8" s="40"/>
      <c r="D8" s="40"/>
      <c r="E8" s="40"/>
      <c r="G8" s="429"/>
    </row>
    <row r="9" spans="1:7" ht="18" customHeight="1">
      <c r="A9" s="181">
        <v>6</v>
      </c>
      <c r="B9" s="40"/>
      <c r="C9" s="40"/>
      <c r="D9" s="40"/>
      <c r="E9" s="40"/>
      <c r="G9" s="429"/>
    </row>
    <row r="10" spans="1:7" ht="18" customHeight="1">
      <c r="A10" s="181">
        <v>7</v>
      </c>
      <c r="B10" s="40"/>
      <c r="C10" s="40"/>
      <c r="D10" s="40"/>
      <c r="E10" s="40"/>
      <c r="G10" s="429"/>
    </row>
    <row r="11" spans="1:7" ht="18" customHeight="1">
      <c r="A11" s="181">
        <v>8</v>
      </c>
      <c r="B11" s="40"/>
      <c r="C11" s="40"/>
      <c r="D11" s="40"/>
      <c r="E11" s="40"/>
      <c r="G11" s="429"/>
    </row>
    <row r="12" spans="1:7" ht="18" customHeight="1">
      <c r="A12" s="181">
        <v>9</v>
      </c>
      <c r="B12" s="40"/>
      <c r="C12" s="40"/>
      <c r="D12" s="40"/>
      <c r="E12" s="40"/>
      <c r="G12" s="429"/>
    </row>
    <row r="13" spans="1:7" ht="18" customHeight="1">
      <c r="A13" s="181">
        <v>10</v>
      </c>
      <c r="B13" s="40"/>
      <c r="C13" s="40"/>
      <c r="D13" s="40"/>
      <c r="E13" s="40"/>
      <c r="G13" s="429"/>
    </row>
    <row r="14" spans="1:7" ht="18" customHeight="1">
      <c r="A14" s="181">
        <v>11</v>
      </c>
      <c r="B14" s="40"/>
      <c r="C14" s="40"/>
      <c r="D14" s="40"/>
      <c r="E14" s="40"/>
      <c r="G14" s="429"/>
    </row>
    <row r="15" spans="1:7" ht="18" customHeight="1">
      <c r="A15" s="181">
        <v>12</v>
      </c>
      <c r="B15" s="40"/>
      <c r="C15" s="40"/>
      <c r="D15" s="40"/>
      <c r="E15" s="40"/>
      <c r="G15" s="429"/>
    </row>
    <row r="16" spans="1:7" ht="18" customHeight="1">
      <c r="A16" s="181">
        <v>13</v>
      </c>
      <c r="B16" s="40"/>
      <c r="C16" s="40"/>
      <c r="D16" s="40"/>
      <c r="E16" s="40"/>
      <c r="G16" s="429"/>
    </row>
    <row r="17" spans="1:7" ht="18" customHeight="1">
      <c r="A17" s="181">
        <v>14</v>
      </c>
      <c r="B17" s="40"/>
      <c r="C17" s="40"/>
      <c r="D17" s="40"/>
      <c r="E17" s="40"/>
      <c r="G17" s="429"/>
    </row>
    <row r="18" spans="1:7" ht="18" customHeight="1">
      <c r="A18" s="181">
        <v>15</v>
      </c>
      <c r="B18" s="40"/>
      <c r="C18" s="40"/>
      <c r="D18" s="40"/>
      <c r="E18" s="40"/>
      <c r="G18" s="430"/>
    </row>
    <row r="20" spans="1:7" ht="13.5">
      <c r="A20" s="199">
        <v>1</v>
      </c>
      <c r="B20" s="200" t="s">
        <v>113</v>
      </c>
    </row>
    <row r="21" spans="1:7" ht="20.25" customHeight="1">
      <c r="A21" s="413" t="s">
        <v>15</v>
      </c>
      <c r="B21" s="168" t="s">
        <v>76</v>
      </c>
      <c r="C21" s="508" t="str">
        <f>INDEX($B$4:$E$18,MATCH($A20,$A$4:$A$18,),MATCH($B21,$B$3:$E$3,0))</f>
        <v>××ポイント</v>
      </c>
      <c r="D21" s="509"/>
      <c r="E21" s="510"/>
      <c r="G21" s="431" t="s">
        <v>59</v>
      </c>
    </row>
    <row r="22" spans="1:7" ht="20.25" customHeight="1">
      <c r="A22" s="414"/>
      <c r="B22" s="168" t="s">
        <v>29</v>
      </c>
      <c r="C22" s="508" t="str">
        <f>INDEX($B$4:$E$18,MATCH($A20,$A$4:$A$18,),MATCH($B22,$B$3:$E$3,0))</f>
        <v>他社ポイント提供</v>
      </c>
      <c r="D22" s="509"/>
      <c r="E22" s="510"/>
      <c r="G22" s="432"/>
    </row>
    <row r="23" spans="1:7" ht="15" customHeight="1">
      <c r="A23" s="416" t="s">
        <v>196</v>
      </c>
      <c r="B23" s="413" t="s">
        <v>440</v>
      </c>
      <c r="C23" s="201" t="s">
        <v>28</v>
      </c>
      <c r="D23" s="202" t="s">
        <v>199</v>
      </c>
      <c r="E23" s="202" t="s">
        <v>197</v>
      </c>
      <c r="G23" s="428" t="s">
        <v>441</v>
      </c>
    </row>
    <row r="24" spans="1:7" ht="84">
      <c r="A24" s="417"/>
      <c r="B24" s="414"/>
      <c r="C24" s="55" t="s">
        <v>412</v>
      </c>
      <c r="D24" s="58" t="s">
        <v>501</v>
      </c>
      <c r="E24" s="59" t="s">
        <v>502</v>
      </c>
      <c r="G24" s="429"/>
    </row>
    <row r="25" spans="1:7" ht="46.5" customHeight="1">
      <c r="A25" s="417"/>
      <c r="B25" s="414"/>
      <c r="C25" s="55" t="s">
        <v>503</v>
      </c>
      <c r="D25" s="58" t="s">
        <v>504</v>
      </c>
      <c r="E25" s="59" t="s">
        <v>505</v>
      </c>
      <c r="G25" s="429"/>
    </row>
    <row r="26" spans="1:7" ht="46.5" customHeight="1">
      <c r="A26" s="417"/>
      <c r="B26" s="415"/>
      <c r="C26" s="55"/>
      <c r="D26" s="58"/>
      <c r="E26" s="59"/>
      <c r="G26" s="430"/>
    </row>
    <row r="27" spans="1:7" ht="80.25" customHeight="1">
      <c r="A27" s="417"/>
      <c r="B27" s="203" t="s">
        <v>203</v>
      </c>
      <c r="C27" s="425" t="s">
        <v>506</v>
      </c>
      <c r="D27" s="506"/>
      <c r="E27" s="507"/>
      <c r="G27" s="204" t="s">
        <v>206</v>
      </c>
    </row>
    <row r="28" spans="1:7" ht="80.25" customHeight="1">
      <c r="A28" s="418"/>
      <c r="B28" s="203" t="s">
        <v>204</v>
      </c>
      <c r="C28" s="425" t="s">
        <v>507</v>
      </c>
      <c r="D28" s="506"/>
      <c r="E28" s="507"/>
      <c r="G28" s="205" t="s">
        <v>205</v>
      </c>
    </row>
    <row r="29" spans="1:7" ht="56.25" customHeight="1">
      <c r="A29" s="413" t="s">
        <v>198</v>
      </c>
      <c r="B29" s="168" t="s">
        <v>263</v>
      </c>
      <c r="C29" s="425" t="s">
        <v>421</v>
      </c>
      <c r="D29" s="506"/>
      <c r="E29" s="507"/>
      <c r="G29" s="204" t="s">
        <v>200</v>
      </c>
    </row>
    <row r="30" spans="1:7" ht="56.25" customHeight="1">
      <c r="A30" s="414"/>
      <c r="B30" s="168" t="s">
        <v>264</v>
      </c>
      <c r="C30" s="425" t="s">
        <v>500</v>
      </c>
      <c r="D30" s="506"/>
      <c r="E30" s="507"/>
      <c r="G30" s="204" t="s">
        <v>201</v>
      </c>
    </row>
    <row r="31" spans="1:7" ht="56.25" customHeight="1">
      <c r="A31" s="414"/>
      <c r="B31" s="168" t="s">
        <v>31</v>
      </c>
      <c r="C31" s="425" t="s">
        <v>422</v>
      </c>
      <c r="D31" s="506"/>
      <c r="E31" s="507"/>
      <c r="G31" s="204" t="s">
        <v>202</v>
      </c>
    </row>
    <row r="32" spans="1:7" ht="15.75" customHeight="1">
      <c r="A32" s="414"/>
      <c r="B32" s="206" t="s">
        <v>30</v>
      </c>
      <c r="C32" s="516" t="str">
        <f>INDEX($B$4:$E$18,MATCH($A20,$A$4:$A$18,),MATCH($B32,$B$3:$E$3,0))</f>
        <v>コンソーシアム事業者を経由して</v>
      </c>
      <c r="D32" s="517"/>
      <c r="E32" s="518"/>
      <c r="G32" s="204" t="s">
        <v>212</v>
      </c>
    </row>
    <row r="33" spans="1:7" ht="165" customHeight="1">
      <c r="A33" s="415"/>
      <c r="B33" s="344" t="s">
        <v>565</v>
      </c>
      <c r="C33" s="515" t="s">
        <v>569</v>
      </c>
      <c r="D33" s="506"/>
      <c r="E33" s="507"/>
      <c r="G33" s="164" t="s">
        <v>568</v>
      </c>
    </row>
    <row r="34" spans="1:7" ht="15" customHeight="1">
      <c r="A34" s="511" t="s">
        <v>32</v>
      </c>
      <c r="B34" s="195" t="s">
        <v>67</v>
      </c>
      <c r="C34" s="512" t="s">
        <v>424</v>
      </c>
      <c r="D34" s="513"/>
      <c r="E34" s="514"/>
      <c r="G34" s="204" t="s">
        <v>77</v>
      </c>
    </row>
    <row r="35" spans="1:7" ht="135" customHeight="1">
      <c r="A35" s="511"/>
      <c r="B35" s="168" t="s">
        <v>78</v>
      </c>
      <c r="C35" s="512" t="s">
        <v>423</v>
      </c>
      <c r="D35" s="513"/>
      <c r="E35" s="514"/>
      <c r="G35" s="204" t="s">
        <v>265</v>
      </c>
    </row>
    <row r="37" spans="1:7" ht="13.5">
      <c r="A37" s="199">
        <v>2</v>
      </c>
      <c r="B37" s="200" t="s">
        <v>113</v>
      </c>
    </row>
    <row r="38" spans="1:7" ht="20.25" customHeight="1">
      <c r="A38" s="413" t="s">
        <v>15</v>
      </c>
      <c r="B38" s="168" t="s">
        <v>76</v>
      </c>
      <c r="C38" s="500">
        <f>INDEX($B$4:$E$18,MATCH($A37,$A$4:$A$18,),MATCH($B38,$B$3:$E$3,0))</f>
        <v>0</v>
      </c>
      <c r="D38" s="501"/>
      <c r="E38" s="502"/>
      <c r="G38" s="431" t="s">
        <v>59</v>
      </c>
    </row>
    <row r="39" spans="1:7" ht="20.25" customHeight="1">
      <c r="A39" s="414"/>
      <c r="B39" s="168" t="s">
        <v>29</v>
      </c>
      <c r="C39" s="500">
        <f>INDEX($B$4:$E$18,MATCH($A37,$A$4:$A$18,),MATCH($B39,$B$3:$E$3,0))</f>
        <v>0</v>
      </c>
      <c r="D39" s="501"/>
      <c r="E39" s="502"/>
      <c r="G39" s="432"/>
    </row>
    <row r="40" spans="1:7" ht="15" customHeight="1">
      <c r="A40" s="416" t="s">
        <v>196</v>
      </c>
      <c r="B40" s="413" t="s">
        <v>440</v>
      </c>
      <c r="C40" s="201" t="s">
        <v>28</v>
      </c>
      <c r="D40" s="202" t="s">
        <v>199</v>
      </c>
      <c r="E40" s="202" t="s">
        <v>197</v>
      </c>
      <c r="G40" s="428" t="s">
        <v>441</v>
      </c>
    </row>
    <row r="41" spans="1:7" ht="46.5" customHeight="1">
      <c r="A41" s="417"/>
      <c r="B41" s="414"/>
      <c r="C41" s="64"/>
      <c r="D41" s="39"/>
      <c r="E41" s="65"/>
      <c r="G41" s="429"/>
    </row>
    <row r="42" spans="1:7" ht="46.5" customHeight="1">
      <c r="A42" s="417"/>
      <c r="B42" s="414"/>
      <c r="C42" s="64"/>
      <c r="D42" s="39"/>
      <c r="E42" s="65"/>
      <c r="G42" s="429"/>
    </row>
    <row r="43" spans="1:7" ht="46.5" customHeight="1">
      <c r="A43" s="417"/>
      <c r="B43" s="415"/>
      <c r="C43" s="64"/>
      <c r="D43" s="39"/>
      <c r="E43" s="65"/>
      <c r="G43" s="430"/>
    </row>
    <row r="44" spans="1:7" ht="80.25" customHeight="1">
      <c r="A44" s="417"/>
      <c r="B44" s="203" t="s">
        <v>203</v>
      </c>
      <c r="C44" s="503"/>
      <c r="D44" s="504"/>
      <c r="E44" s="505"/>
      <c r="G44" s="204" t="s">
        <v>206</v>
      </c>
    </row>
    <row r="45" spans="1:7" ht="80.25" customHeight="1">
      <c r="A45" s="418"/>
      <c r="B45" s="203" t="s">
        <v>204</v>
      </c>
      <c r="C45" s="503"/>
      <c r="D45" s="504"/>
      <c r="E45" s="505"/>
      <c r="G45" s="205" t="s">
        <v>205</v>
      </c>
    </row>
    <row r="46" spans="1:7" ht="56.25" customHeight="1">
      <c r="A46" s="413" t="s">
        <v>198</v>
      </c>
      <c r="B46" s="168" t="s">
        <v>263</v>
      </c>
      <c r="C46" s="522"/>
      <c r="D46" s="523"/>
      <c r="E46" s="524"/>
      <c r="G46" s="204" t="s">
        <v>200</v>
      </c>
    </row>
    <row r="47" spans="1:7" ht="56.25" customHeight="1">
      <c r="A47" s="414"/>
      <c r="B47" s="168" t="s">
        <v>264</v>
      </c>
      <c r="C47" s="522"/>
      <c r="D47" s="523"/>
      <c r="E47" s="524"/>
      <c r="G47" s="204" t="s">
        <v>201</v>
      </c>
    </row>
    <row r="48" spans="1:7" ht="56.25" customHeight="1">
      <c r="A48" s="414"/>
      <c r="B48" s="168" t="s">
        <v>31</v>
      </c>
      <c r="C48" s="522"/>
      <c r="D48" s="523"/>
      <c r="E48" s="524"/>
      <c r="G48" s="204" t="s">
        <v>202</v>
      </c>
    </row>
    <row r="49" spans="1:7" ht="15.75" customHeight="1">
      <c r="A49" s="414"/>
      <c r="B49" s="206" t="s">
        <v>30</v>
      </c>
      <c r="C49" s="500">
        <f>INDEX($B$4:$E$18,MATCH($A37,$A$4:$A$18,),MATCH($B49,$B$3:$E$3,0))</f>
        <v>0</v>
      </c>
      <c r="D49" s="501"/>
      <c r="E49" s="502"/>
      <c r="G49" s="204" t="s">
        <v>212</v>
      </c>
    </row>
    <row r="50" spans="1:7" ht="165" customHeight="1">
      <c r="A50" s="415"/>
      <c r="B50" s="168" t="s">
        <v>567</v>
      </c>
      <c r="C50" s="433"/>
      <c r="D50" s="435"/>
      <c r="E50" s="434"/>
      <c r="G50" s="164" t="s">
        <v>564</v>
      </c>
    </row>
    <row r="51" spans="1:7" ht="15" customHeight="1">
      <c r="A51" s="511" t="s">
        <v>32</v>
      </c>
      <c r="B51" s="195" t="s">
        <v>67</v>
      </c>
      <c r="C51" s="519" t="s">
        <v>125</v>
      </c>
      <c r="D51" s="520"/>
      <c r="E51" s="521"/>
      <c r="G51" s="204" t="s">
        <v>77</v>
      </c>
    </row>
    <row r="52" spans="1:7" ht="135" customHeight="1">
      <c r="A52" s="511"/>
      <c r="B52" s="168" t="s">
        <v>78</v>
      </c>
      <c r="C52" s="519"/>
      <c r="D52" s="520"/>
      <c r="E52" s="521"/>
      <c r="G52" s="204" t="s">
        <v>265</v>
      </c>
    </row>
    <row r="54" spans="1:7" ht="13.5">
      <c r="A54" s="199">
        <v>3</v>
      </c>
      <c r="B54" s="200" t="s">
        <v>113</v>
      </c>
    </row>
    <row r="55" spans="1:7" ht="20.25" customHeight="1">
      <c r="A55" s="413" t="s">
        <v>15</v>
      </c>
      <c r="B55" s="168" t="s">
        <v>76</v>
      </c>
      <c r="C55" s="500">
        <f>INDEX($B$4:$E$18,MATCH($A54,$A$4:$A$18,),MATCH($B55,$B$3:$E$3,0))</f>
        <v>0</v>
      </c>
      <c r="D55" s="501"/>
      <c r="E55" s="502"/>
      <c r="G55" s="431" t="s">
        <v>59</v>
      </c>
    </row>
    <row r="56" spans="1:7" ht="20.25" customHeight="1">
      <c r="A56" s="414"/>
      <c r="B56" s="168" t="s">
        <v>29</v>
      </c>
      <c r="C56" s="500">
        <f>INDEX($B$4:$E$18,MATCH($A54,$A$4:$A$18,),MATCH($B56,$B$3:$E$3,0))</f>
        <v>0</v>
      </c>
      <c r="D56" s="501"/>
      <c r="E56" s="502"/>
      <c r="G56" s="432"/>
    </row>
    <row r="57" spans="1:7" ht="15" customHeight="1">
      <c r="A57" s="416" t="s">
        <v>196</v>
      </c>
      <c r="B57" s="413" t="s">
        <v>440</v>
      </c>
      <c r="C57" s="201" t="s">
        <v>28</v>
      </c>
      <c r="D57" s="202" t="s">
        <v>199</v>
      </c>
      <c r="E57" s="202" t="s">
        <v>197</v>
      </c>
      <c r="G57" s="428" t="s">
        <v>441</v>
      </c>
    </row>
    <row r="58" spans="1:7" ht="46.5" customHeight="1">
      <c r="A58" s="417"/>
      <c r="B58" s="414"/>
      <c r="C58" s="64"/>
      <c r="D58" s="39"/>
      <c r="E58" s="65"/>
      <c r="G58" s="429"/>
    </row>
    <row r="59" spans="1:7" ht="46.5" customHeight="1">
      <c r="A59" s="417"/>
      <c r="B59" s="414"/>
      <c r="C59" s="64"/>
      <c r="D59" s="39"/>
      <c r="E59" s="65"/>
      <c r="G59" s="429"/>
    </row>
    <row r="60" spans="1:7" ht="46.5" customHeight="1">
      <c r="A60" s="417"/>
      <c r="B60" s="415"/>
      <c r="C60" s="64"/>
      <c r="D60" s="39"/>
      <c r="E60" s="65"/>
      <c r="G60" s="430"/>
    </row>
    <row r="61" spans="1:7" ht="80.25" customHeight="1">
      <c r="A61" s="417"/>
      <c r="B61" s="203" t="s">
        <v>203</v>
      </c>
      <c r="C61" s="503"/>
      <c r="D61" s="504"/>
      <c r="E61" s="505"/>
      <c r="G61" s="204" t="s">
        <v>206</v>
      </c>
    </row>
    <row r="62" spans="1:7" ht="80.25" customHeight="1">
      <c r="A62" s="418"/>
      <c r="B62" s="203" t="s">
        <v>204</v>
      </c>
      <c r="C62" s="503"/>
      <c r="D62" s="504"/>
      <c r="E62" s="505"/>
      <c r="G62" s="205" t="s">
        <v>205</v>
      </c>
    </row>
    <row r="63" spans="1:7" ht="56.25" customHeight="1">
      <c r="A63" s="413" t="s">
        <v>198</v>
      </c>
      <c r="B63" s="168" t="s">
        <v>263</v>
      </c>
      <c r="C63" s="522"/>
      <c r="D63" s="523"/>
      <c r="E63" s="524"/>
      <c r="G63" s="204" t="s">
        <v>200</v>
      </c>
    </row>
    <row r="64" spans="1:7" ht="56.25" customHeight="1">
      <c r="A64" s="414"/>
      <c r="B64" s="168" t="s">
        <v>264</v>
      </c>
      <c r="C64" s="522"/>
      <c r="D64" s="523"/>
      <c r="E64" s="524"/>
      <c r="G64" s="204" t="s">
        <v>201</v>
      </c>
    </row>
    <row r="65" spans="1:7" ht="56.25" customHeight="1">
      <c r="A65" s="414"/>
      <c r="B65" s="168" t="s">
        <v>31</v>
      </c>
      <c r="C65" s="522"/>
      <c r="D65" s="523"/>
      <c r="E65" s="524"/>
      <c r="G65" s="204" t="s">
        <v>202</v>
      </c>
    </row>
    <row r="66" spans="1:7" ht="15.75" customHeight="1">
      <c r="A66" s="414"/>
      <c r="B66" s="206" t="s">
        <v>30</v>
      </c>
      <c r="C66" s="500">
        <f>INDEX($B$4:$E$18,MATCH($A54,$A$4:$A$18,),MATCH($B66,$B$3:$E$3,0))</f>
        <v>0</v>
      </c>
      <c r="D66" s="501"/>
      <c r="E66" s="502"/>
      <c r="G66" s="204" t="s">
        <v>212</v>
      </c>
    </row>
    <row r="67" spans="1:7" ht="165" customHeight="1">
      <c r="A67" s="415"/>
      <c r="B67" s="344" t="s">
        <v>567</v>
      </c>
      <c r="C67" s="433"/>
      <c r="D67" s="435"/>
      <c r="E67" s="434"/>
      <c r="G67" s="164" t="s">
        <v>564</v>
      </c>
    </row>
    <row r="68" spans="1:7" ht="15" customHeight="1">
      <c r="A68" s="511" t="s">
        <v>32</v>
      </c>
      <c r="B68" s="195" t="s">
        <v>67</v>
      </c>
      <c r="C68" s="519" t="s">
        <v>125</v>
      </c>
      <c r="D68" s="520"/>
      <c r="E68" s="521"/>
      <c r="G68" s="204" t="s">
        <v>77</v>
      </c>
    </row>
    <row r="69" spans="1:7" ht="135" customHeight="1">
      <c r="A69" s="511"/>
      <c r="B69" s="168" t="s">
        <v>78</v>
      </c>
      <c r="C69" s="519"/>
      <c r="D69" s="520"/>
      <c r="E69" s="521"/>
      <c r="G69" s="204" t="s">
        <v>265</v>
      </c>
    </row>
    <row r="71" spans="1:7" ht="13.5">
      <c r="A71" s="199">
        <v>4</v>
      </c>
      <c r="B71" s="200" t="s">
        <v>113</v>
      </c>
    </row>
    <row r="72" spans="1:7" ht="20.25" customHeight="1">
      <c r="A72" s="413" t="s">
        <v>15</v>
      </c>
      <c r="B72" s="168" t="s">
        <v>76</v>
      </c>
      <c r="C72" s="500">
        <f>INDEX($B$4:$E$18,MATCH($A71,$A$4:$A$18,),MATCH($B72,$B$3:$E$3,0))</f>
        <v>0</v>
      </c>
      <c r="D72" s="501"/>
      <c r="E72" s="502"/>
      <c r="G72" s="431" t="s">
        <v>59</v>
      </c>
    </row>
    <row r="73" spans="1:7" ht="20.25" customHeight="1">
      <c r="A73" s="414"/>
      <c r="B73" s="168" t="s">
        <v>29</v>
      </c>
      <c r="C73" s="500">
        <f>INDEX($B$4:$E$18,MATCH($A71,$A$4:$A$18,),MATCH($B73,$B$3:$E$3,0))</f>
        <v>0</v>
      </c>
      <c r="D73" s="501"/>
      <c r="E73" s="502"/>
      <c r="G73" s="432"/>
    </row>
    <row r="74" spans="1:7" ht="15" customHeight="1">
      <c r="A74" s="416" t="s">
        <v>196</v>
      </c>
      <c r="B74" s="413" t="s">
        <v>440</v>
      </c>
      <c r="C74" s="201" t="s">
        <v>28</v>
      </c>
      <c r="D74" s="202" t="s">
        <v>199</v>
      </c>
      <c r="E74" s="202" t="s">
        <v>197</v>
      </c>
      <c r="G74" s="428" t="s">
        <v>441</v>
      </c>
    </row>
    <row r="75" spans="1:7" ht="46.5" customHeight="1">
      <c r="A75" s="417"/>
      <c r="B75" s="414"/>
      <c r="C75" s="64"/>
      <c r="D75" s="39"/>
      <c r="E75" s="65"/>
      <c r="G75" s="429"/>
    </row>
    <row r="76" spans="1:7" ht="46.5" customHeight="1">
      <c r="A76" s="417"/>
      <c r="B76" s="414"/>
      <c r="C76" s="64"/>
      <c r="D76" s="39"/>
      <c r="E76" s="65"/>
      <c r="G76" s="429"/>
    </row>
    <row r="77" spans="1:7" ht="46.5" customHeight="1">
      <c r="A77" s="417"/>
      <c r="B77" s="415"/>
      <c r="C77" s="64"/>
      <c r="D77" s="39"/>
      <c r="E77" s="65"/>
      <c r="G77" s="430"/>
    </row>
    <row r="78" spans="1:7" ht="80.25" customHeight="1">
      <c r="A78" s="417"/>
      <c r="B78" s="203" t="s">
        <v>203</v>
      </c>
      <c r="C78" s="503"/>
      <c r="D78" s="504"/>
      <c r="E78" s="505"/>
      <c r="G78" s="204" t="s">
        <v>206</v>
      </c>
    </row>
    <row r="79" spans="1:7" ht="80.25" customHeight="1">
      <c r="A79" s="418"/>
      <c r="B79" s="203" t="s">
        <v>204</v>
      </c>
      <c r="C79" s="503"/>
      <c r="D79" s="504"/>
      <c r="E79" s="505"/>
      <c r="G79" s="205" t="s">
        <v>205</v>
      </c>
    </row>
    <row r="80" spans="1:7" ht="56.25" customHeight="1">
      <c r="A80" s="413" t="s">
        <v>198</v>
      </c>
      <c r="B80" s="168" t="s">
        <v>263</v>
      </c>
      <c r="C80" s="522"/>
      <c r="D80" s="523"/>
      <c r="E80" s="524"/>
      <c r="G80" s="204" t="s">
        <v>200</v>
      </c>
    </row>
    <row r="81" spans="1:7" ht="56.25" customHeight="1">
      <c r="A81" s="414"/>
      <c r="B81" s="168" t="s">
        <v>264</v>
      </c>
      <c r="C81" s="522"/>
      <c r="D81" s="523"/>
      <c r="E81" s="524"/>
      <c r="G81" s="204" t="s">
        <v>201</v>
      </c>
    </row>
    <row r="82" spans="1:7" ht="56.25" customHeight="1">
      <c r="A82" s="414"/>
      <c r="B82" s="168" t="s">
        <v>31</v>
      </c>
      <c r="C82" s="522"/>
      <c r="D82" s="523"/>
      <c r="E82" s="524"/>
      <c r="G82" s="204" t="s">
        <v>202</v>
      </c>
    </row>
    <row r="83" spans="1:7" ht="15.75" customHeight="1">
      <c r="A83" s="414"/>
      <c r="B83" s="206" t="s">
        <v>30</v>
      </c>
      <c r="C83" s="500">
        <f>INDEX($B$4:$E$18,MATCH($A71,$A$4:$A$18,),MATCH($B83,$B$3:$E$3,0))</f>
        <v>0</v>
      </c>
      <c r="D83" s="501"/>
      <c r="E83" s="502"/>
      <c r="G83" s="204" t="s">
        <v>212</v>
      </c>
    </row>
    <row r="84" spans="1:7" ht="165" customHeight="1">
      <c r="A84" s="415"/>
      <c r="B84" s="344" t="s">
        <v>567</v>
      </c>
      <c r="C84" s="433"/>
      <c r="D84" s="435"/>
      <c r="E84" s="434"/>
      <c r="G84" s="164" t="s">
        <v>564</v>
      </c>
    </row>
    <row r="85" spans="1:7" ht="15" customHeight="1">
      <c r="A85" s="511" t="s">
        <v>32</v>
      </c>
      <c r="B85" s="195" t="s">
        <v>67</v>
      </c>
      <c r="C85" s="519" t="s">
        <v>125</v>
      </c>
      <c r="D85" s="520"/>
      <c r="E85" s="521"/>
      <c r="G85" s="204" t="s">
        <v>77</v>
      </c>
    </row>
    <row r="86" spans="1:7" ht="135" customHeight="1">
      <c r="A86" s="511"/>
      <c r="B86" s="168" t="s">
        <v>78</v>
      </c>
      <c r="C86" s="519"/>
      <c r="D86" s="520"/>
      <c r="E86" s="521"/>
      <c r="G86" s="204" t="s">
        <v>265</v>
      </c>
    </row>
    <row r="88" spans="1:7" ht="13.5">
      <c r="A88" s="199">
        <v>5</v>
      </c>
      <c r="B88" s="200" t="s">
        <v>113</v>
      </c>
    </row>
    <row r="89" spans="1:7" ht="20.25" customHeight="1">
      <c r="A89" s="413" t="s">
        <v>15</v>
      </c>
      <c r="B89" s="168" t="s">
        <v>76</v>
      </c>
      <c r="C89" s="500">
        <f>INDEX($B$4:$E$18,MATCH($A88,$A$4:$A$18,),MATCH($B89,$B$3:$E$3,0))</f>
        <v>0</v>
      </c>
      <c r="D89" s="501"/>
      <c r="E89" s="502"/>
      <c r="G89" s="431" t="s">
        <v>59</v>
      </c>
    </row>
    <row r="90" spans="1:7" ht="20.25" customHeight="1">
      <c r="A90" s="414"/>
      <c r="B90" s="168" t="s">
        <v>29</v>
      </c>
      <c r="C90" s="500">
        <f>INDEX($B$4:$E$18,MATCH($A88,$A$4:$A$18,),MATCH($B90,$B$3:$E$3,0))</f>
        <v>0</v>
      </c>
      <c r="D90" s="501"/>
      <c r="E90" s="502"/>
      <c r="G90" s="432"/>
    </row>
    <row r="91" spans="1:7" ht="15" customHeight="1">
      <c r="A91" s="416" t="s">
        <v>196</v>
      </c>
      <c r="B91" s="413" t="s">
        <v>440</v>
      </c>
      <c r="C91" s="201" t="s">
        <v>28</v>
      </c>
      <c r="D91" s="202" t="s">
        <v>199</v>
      </c>
      <c r="E91" s="202" t="s">
        <v>197</v>
      </c>
      <c r="G91" s="428" t="s">
        <v>441</v>
      </c>
    </row>
    <row r="92" spans="1:7" ht="46.5" customHeight="1">
      <c r="A92" s="417"/>
      <c r="B92" s="414"/>
      <c r="C92" s="64"/>
      <c r="D92" s="39"/>
      <c r="E92" s="65"/>
      <c r="G92" s="429"/>
    </row>
    <row r="93" spans="1:7" ht="46.5" customHeight="1">
      <c r="A93" s="417"/>
      <c r="B93" s="414"/>
      <c r="C93" s="64"/>
      <c r="D93" s="39"/>
      <c r="E93" s="65"/>
      <c r="G93" s="429"/>
    </row>
    <row r="94" spans="1:7" ht="46.5" customHeight="1">
      <c r="A94" s="417"/>
      <c r="B94" s="415"/>
      <c r="C94" s="64"/>
      <c r="D94" s="39"/>
      <c r="E94" s="65"/>
      <c r="G94" s="430"/>
    </row>
    <row r="95" spans="1:7" ht="80.25" customHeight="1">
      <c r="A95" s="417"/>
      <c r="B95" s="203" t="s">
        <v>203</v>
      </c>
      <c r="C95" s="503"/>
      <c r="D95" s="504"/>
      <c r="E95" s="505"/>
      <c r="G95" s="204" t="s">
        <v>206</v>
      </c>
    </row>
    <row r="96" spans="1:7" ht="80.25" customHeight="1">
      <c r="A96" s="418"/>
      <c r="B96" s="203" t="s">
        <v>204</v>
      </c>
      <c r="C96" s="503"/>
      <c r="D96" s="504"/>
      <c r="E96" s="505"/>
      <c r="G96" s="205" t="s">
        <v>205</v>
      </c>
    </row>
    <row r="97" spans="1:7" ht="56.25" customHeight="1">
      <c r="A97" s="413" t="s">
        <v>198</v>
      </c>
      <c r="B97" s="168" t="s">
        <v>263</v>
      </c>
      <c r="C97" s="522"/>
      <c r="D97" s="523"/>
      <c r="E97" s="524"/>
      <c r="G97" s="204" t="s">
        <v>200</v>
      </c>
    </row>
    <row r="98" spans="1:7" ht="56.25" customHeight="1">
      <c r="A98" s="414"/>
      <c r="B98" s="168" t="s">
        <v>264</v>
      </c>
      <c r="C98" s="522"/>
      <c r="D98" s="523"/>
      <c r="E98" s="524"/>
      <c r="G98" s="204" t="s">
        <v>201</v>
      </c>
    </row>
    <row r="99" spans="1:7" ht="56.25" customHeight="1">
      <c r="A99" s="414"/>
      <c r="B99" s="168" t="s">
        <v>31</v>
      </c>
      <c r="C99" s="522"/>
      <c r="D99" s="523"/>
      <c r="E99" s="524"/>
      <c r="G99" s="204" t="s">
        <v>202</v>
      </c>
    </row>
    <row r="100" spans="1:7" ht="15.75" customHeight="1">
      <c r="A100" s="414"/>
      <c r="B100" s="206" t="s">
        <v>30</v>
      </c>
      <c r="C100" s="500">
        <f>INDEX($B$4:$E$18,MATCH($A88,$A$4:$A$18,),MATCH($B100,$B$3:$E$3,0))</f>
        <v>0</v>
      </c>
      <c r="D100" s="501"/>
      <c r="E100" s="502"/>
      <c r="G100" s="204" t="s">
        <v>212</v>
      </c>
    </row>
    <row r="101" spans="1:7" ht="165" customHeight="1">
      <c r="A101" s="415"/>
      <c r="B101" s="344" t="s">
        <v>567</v>
      </c>
      <c r="C101" s="433"/>
      <c r="D101" s="435"/>
      <c r="E101" s="434"/>
      <c r="G101" s="164" t="s">
        <v>564</v>
      </c>
    </row>
    <row r="102" spans="1:7" ht="15" customHeight="1">
      <c r="A102" s="511" t="s">
        <v>32</v>
      </c>
      <c r="B102" s="195" t="s">
        <v>67</v>
      </c>
      <c r="C102" s="519" t="s">
        <v>125</v>
      </c>
      <c r="D102" s="520"/>
      <c r="E102" s="521"/>
      <c r="G102" s="204" t="s">
        <v>77</v>
      </c>
    </row>
    <row r="103" spans="1:7" ht="135" customHeight="1">
      <c r="A103" s="511"/>
      <c r="B103" s="168" t="s">
        <v>78</v>
      </c>
      <c r="C103" s="519"/>
      <c r="D103" s="520"/>
      <c r="E103" s="521"/>
      <c r="G103" s="204" t="s">
        <v>265</v>
      </c>
    </row>
    <row r="105" spans="1:7" ht="13.5">
      <c r="A105" s="199">
        <v>6</v>
      </c>
      <c r="B105" s="200" t="s">
        <v>113</v>
      </c>
    </row>
    <row r="106" spans="1:7" ht="20.25" customHeight="1">
      <c r="A106" s="413" t="s">
        <v>15</v>
      </c>
      <c r="B106" s="168" t="s">
        <v>76</v>
      </c>
      <c r="C106" s="500">
        <f>INDEX($B$4:$E$18,MATCH($A105,$A$4:$A$18,),MATCH($B106,$B$3:$E$3,0))</f>
        <v>0</v>
      </c>
      <c r="D106" s="501"/>
      <c r="E106" s="502"/>
      <c r="G106" s="431" t="s">
        <v>59</v>
      </c>
    </row>
    <row r="107" spans="1:7" ht="20.25" customHeight="1">
      <c r="A107" s="414"/>
      <c r="B107" s="168" t="s">
        <v>29</v>
      </c>
      <c r="C107" s="500">
        <f>INDEX($B$4:$E$18,MATCH($A105,$A$4:$A$18,),MATCH($B107,$B$3:$E$3,0))</f>
        <v>0</v>
      </c>
      <c r="D107" s="501"/>
      <c r="E107" s="502"/>
      <c r="G107" s="432"/>
    </row>
    <row r="108" spans="1:7" ht="15" customHeight="1">
      <c r="A108" s="416" t="s">
        <v>196</v>
      </c>
      <c r="B108" s="413" t="s">
        <v>440</v>
      </c>
      <c r="C108" s="201" t="s">
        <v>28</v>
      </c>
      <c r="D108" s="202" t="s">
        <v>199</v>
      </c>
      <c r="E108" s="202" t="s">
        <v>197</v>
      </c>
      <c r="G108" s="428" t="s">
        <v>441</v>
      </c>
    </row>
    <row r="109" spans="1:7" ht="46.5" customHeight="1">
      <c r="A109" s="417"/>
      <c r="B109" s="414"/>
      <c r="C109" s="64"/>
      <c r="D109" s="39"/>
      <c r="E109" s="65"/>
      <c r="G109" s="429"/>
    </row>
    <row r="110" spans="1:7" ht="46.5" customHeight="1">
      <c r="A110" s="417"/>
      <c r="B110" s="414"/>
      <c r="C110" s="64"/>
      <c r="D110" s="39"/>
      <c r="E110" s="65"/>
      <c r="G110" s="429"/>
    </row>
    <row r="111" spans="1:7" ht="46.5" customHeight="1">
      <c r="A111" s="417"/>
      <c r="B111" s="415"/>
      <c r="C111" s="64"/>
      <c r="D111" s="39"/>
      <c r="E111" s="65"/>
      <c r="G111" s="430"/>
    </row>
    <row r="112" spans="1:7" ht="80.25" customHeight="1">
      <c r="A112" s="417"/>
      <c r="B112" s="203" t="s">
        <v>203</v>
      </c>
      <c r="C112" s="503"/>
      <c r="D112" s="504"/>
      <c r="E112" s="505"/>
      <c r="G112" s="204" t="s">
        <v>206</v>
      </c>
    </row>
    <row r="113" spans="1:7" ht="80.25" customHeight="1">
      <c r="A113" s="418"/>
      <c r="B113" s="203" t="s">
        <v>204</v>
      </c>
      <c r="C113" s="503"/>
      <c r="D113" s="504"/>
      <c r="E113" s="505"/>
      <c r="G113" s="205" t="s">
        <v>205</v>
      </c>
    </row>
    <row r="114" spans="1:7" ht="56.25" customHeight="1">
      <c r="A114" s="413" t="s">
        <v>198</v>
      </c>
      <c r="B114" s="168" t="s">
        <v>263</v>
      </c>
      <c r="C114" s="522"/>
      <c r="D114" s="523"/>
      <c r="E114" s="524"/>
      <c r="G114" s="204" t="s">
        <v>200</v>
      </c>
    </row>
    <row r="115" spans="1:7" ht="56.25" customHeight="1">
      <c r="A115" s="414"/>
      <c r="B115" s="168" t="s">
        <v>264</v>
      </c>
      <c r="C115" s="522"/>
      <c r="D115" s="523"/>
      <c r="E115" s="524"/>
      <c r="G115" s="204" t="s">
        <v>201</v>
      </c>
    </row>
    <row r="116" spans="1:7" ht="56.25" customHeight="1">
      <c r="A116" s="414"/>
      <c r="B116" s="168" t="s">
        <v>31</v>
      </c>
      <c r="C116" s="522"/>
      <c r="D116" s="523"/>
      <c r="E116" s="524"/>
      <c r="G116" s="204" t="s">
        <v>202</v>
      </c>
    </row>
    <row r="117" spans="1:7" ht="15.75" customHeight="1">
      <c r="A117" s="414"/>
      <c r="B117" s="206" t="s">
        <v>30</v>
      </c>
      <c r="C117" s="500">
        <f>INDEX($B$4:$E$18,MATCH($A105,$A$4:$A$18,),MATCH($B117,$B$3:$E$3,0))</f>
        <v>0</v>
      </c>
      <c r="D117" s="501"/>
      <c r="E117" s="502"/>
      <c r="G117" s="204" t="s">
        <v>212</v>
      </c>
    </row>
    <row r="118" spans="1:7" ht="165" customHeight="1">
      <c r="A118" s="415"/>
      <c r="B118" s="344" t="s">
        <v>567</v>
      </c>
      <c r="C118" s="433"/>
      <c r="D118" s="435"/>
      <c r="E118" s="434"/>
      <c r="G118" s="164" t="s">
        <v>564</v>
      </c>
    </row>
    <row r="119" spans="1:7" ht="15" customHeight="1">
      <c r="A119" s="511" t="s">
        <v>32</v>
      </c>
      <c r="B119" s="195" t="s">
        <v>67</v>
      </c>
      <c r="C119" s="519" t="s">
        <v>125</v>
      </c>
      <c r="D119" s="520"/>
      <c r="E119" s="521"/>
      <c r="G119" s="204" t="s">
        <v>77</v>
      </c>
    </row>
    <row r="120" spans="1:7" ht="135" customHeight="1">
      <c r="A120" s="511"/>
      <c r="B120" s="168" t="s">
        <v>78</v>
      </c>
      <c r="C120" s="519"/>
      <c r="D120" s="520"/>
      <c r="E120" s="521"/>
      <c r="G120" s="204" t="s">
        <v>265</v>
      </c>
    </row>
    <row r="122" spans="1:7" ht="13.5">
      <c r="A122" s="199">
        <v>7</v>
      </c>
      <c r="B122" s="200" t="s">
        <v>113</v>
      </c>
    </row>
    <row r="123" spans="1:7" ht="20.25" customHeight="1">
      <c r="A123" s="413" t="s">
        <v>15</v>
      </c>
      <c r="B123" s="168" t="s">
        <v>76</v>
      </c>
      <c r="C123" s="500">
        <f>INDEX($B$4:$E$18,MATCH($A122,$A$4:$A$18,),MATCH($B123,$B$3:$E$3,0))</f>
        <v>0</v>
      </c>
      <c r="D123" s="501"/>
      <c r="E123" s="502"/>
      <c r="G123" s="431" t="s">
        <v>59</v>
      </c>
    </row>
    <row r="124" spans="1:7" ht="20.25" customHeight="1">
      <c r="A124" s="414"/>
      <c r="B124" s="168" t="s">
        <v>29</v>
      </c>
      <c r="C124" s="500">
        <f>INDEX($B$4:$E$18,MATCH($A122,$A$4:$A$18,),MATCH($B124,$B$3:$E$3,0))</f>
        <v>0</v>
      </c>
      <c r="D124" s="501"/>
      <c r="E124" s="502"/>
      <c r="G124" s="432"/>
    </row>
    <row r="125" spans="1:7" ht="15" customHeight="1">
      <c r="A125" s="416" t="s">
        <v>196</v>
      </c>
      <c r="B125" s="413" t="s">
        <v>440</v>
      </c>
      <c r="C125" s="201" t="s">
        <v>28</v>
      </c>
      <c r="D125" s="202" t="s">
        <v>199</v>
      </c>
      <c r="E125" s="202" t="s">
        <v>197</v>
      </c>
      <c r="G125" s="428" t="s">
        <v>441</v>
      </c>
    </row>
    <row r="126" spans="1:7" ht="46.5" customHeight="1">
      <c r="A126" s="417"/>
      <c r="B126" s="414"/>
      <c r="C126" s="64"/>
      <c r="D126" s="39"/>
      <c r="E126" s="65"/>
      <c r="G126" s="429"/>
    </row>
    <row r="127" spans="1:7" ht="46.5" customHeight="1">
      <c r="A127" s="417"/>
      <c r="B127" s="414"/>
      <c r="C127" s="64"/>
      <c r="D127" s="39"/>
      <c r="E127" s="65"/>
      <c r="G127" s="429"/>
    </row>
    <row r="128" spans="1:7" ht="46.5" customHeight="1">
      <c r="A128" s="417"/>
      <c r="B128" s="415"/>
      <c r="C128" s="64"/>
      <c r="D128" s="39"/>
      <c r="E128" s="65"/>
      <c r="G128" s="430"/>
    </row>
    <row r="129" spans="1:7" ht="80.25" customHeight="1">
      <c r="A129" s="417"/>
      <c r="B129" s="203" t="s">
        <v>203</v>
      </c>
      <c r="C129" s="503"/>
      <c r="D129" s="504"/>
      <c r="E129" s="505"/>
      <c r="G129" s="204" t="s">
        <v>206</v>
      </c>
    </row>
    <row r="130" spans="1:7" ht="80.25" customHeight="1">
      <c r="A130" s="418"/>
      <c r="B130" s="203" t="s">
        <v>204</v>
      </c>
      <c r="C130" s="503"/>
      <c r="D130" s="504"/>
      <c r="E130" s="505"/>
      <c r="G130" s="205" t="s">
        <v>205</v>
      </c>
    </row>
    <row r="131" spans="1:7" ht="56.25" customHeight="1">
      <c r="A131" s="413" t="s">
        <v>198</v>
      </c>
      <c r="B131" s="168" t="s">
        <v>263</v>
      </c>
      <c r="C131" s="522"/>
      <c r="D131" s="523"/>
      <c r="E131" s="524"/>
      <c r="G131" s="204" t="s">
        <v>200</v>
      </c>
    </row>
    <row r="132" spans="1:7" ht="56.25" customHeight="1">
      <c r="A132" s="414"/>
      <c r="B132" s="168" t="s">
        <v>264</v>
      </c>
      <c r="C132" s="522"/>
      <c r="D132" s="523"/>
      <c r="E132" s="524"/>
      <c r="G132" s="204" t="s">
        <v>201</v>
      </c>
    </row>
    <row r="133" spans="1:7" ht="56.25" customHeight="1">
      <c r="A133" s="414"/>
      <c r="B133" s="168" t="s">
        <v>31</v>
      </c>
      <c r="C133" s="522"/>
      <c r="D133" s="523"/>
      <c r="E133" s="524"/>
      <c r="G133" s="204" t="s">
        <v>202</v>
      </c>
    </row>
    <row r="134" spans="1:7" ht="15.75" customHeight="1">
      <c r="A134" s="414"/>
      <c r="B134" s="206" t="s">
        <v>30</v>
      </c>
      <c r="C134" s="500">
        <f>INDEX($B$4:$E$18,MATCH($A122,$A$4:$A$18,),MATCH($B134,$B$3:$E$3,0))</f>
        <v>0</v>
      </c>
      <c r="D134" s="501"/>
      <c r="E134" s="502"/>
      <c r="G134" s="204" t="s">
        <v>212</v>
      </c>
    </row>
    <row r="135" spans="1:7" ht="165" customHeight="1">
      <c r="A135" s="415"/>
      <c r="B135" s="344" t="s">
        <v>567</v>
      </c>
      <c r="C135" s="433"/>
      <c r="D135" s="435"/>
      <c r="E135" s="434"/>
      <c r="G135" s="164" t="s">
        <v>564</v>
      </c>
    </row>
    <row r="136" spans="1:7" ht="15" customHeight="1">
      <c r="A136" s="511" t="s">
        <v>32</v>
      </c>
      <c r="B136" s="195" t="s">
        <v>67</v>
      </c>
      <c r="C136" s="519" t="s">
        <v>125</v>
      </c>
      <c r="D136" s="520"/>
      <c r="E136" s="521"/>
      <c r="G136" s="204" t="s">
        <v>77</v>
      </c>
    </row>
    <row r="137" spans="1:7" ht="135" customHeight="1">
      <c r="A137" s="511"/>
      <c r="B137" s="168" t="s">
        <v>78</v>
      </c>
      <c r="C137" s="519"/>
      <c r="D137" s="520"/>
      <c r="E137" s="521"/>
      <c r="G137" s="204" t="s">
        <v>265</v>
      </c>
    </row>
    <row r="139" spans="1:7" ht="13.5">
      <c r="A139" s="199">
        <v>8</v>
      </c>
      <c r="B139" s="200" t="s">
        <v>113</v>
      </c>
    </row>
    <row r="140" spans="1:7" ht="20.25" customHeight="1">
      <c r="A140" s="413" t="s">
        <v>15</v>
      </c>
      <c r="B140" s="168" t="s">
        <v>76</v>
      </c>
      <c r="C140" s="500">
        <f>INDEX($B$4:$E$18,MATCH($A139,$A$4:$A$18,),MATCH($B140,$B$3:$E$3,0))</f>
        <v>0</v>
      </c>
      <c r="D140" s="501"/>
      <c r="E140" s="502"/>
      <c r="G140" s="431" t="s">
        <v>59</v>
      </c>
    </row>
    <row r="141" spans="1:7" ht="20.25" customHeight="1">
      <c r="A141" s="414"/>
      <c r="B141" s="168" t="s">
        <v>29</v>
      </c>
      <c r="C141" s="500">
        <f>INDEX($B$4:$E$18,MATCH($A139,$A$4:$A$18,),MATCH($B141,$B$3:$E$3,0))</f>
        <v>0</v>
      </c>
      <c r="D141" s="501"/>
      <c r="E141" s="502"/>
      <c r="G141" s="432"/>
    </row>
    <row r="142" spans="1:7" ht="15" customHeight="1">
      <c r="A142" s="416" t="s">
        <v>196</v>
      </c>
      <c r="B142" s="413" t="s">
        <v>440</v>
      </c>
      <c r="C142" s="201" t="s">
        <v>28</v>
      </c>
      <c r="D142" s="202" t="s">
        <v>199</v>
      </c>
      <c r="E142" s="202" t="s">
        <v>197</v>
      </c>
      <c r="G142" s="428" t="s">
        <v>441</v>
      </c>
    </row>
    <row r="143" spans="1:7" ht="46.5" customHeight="1">
      <c r="A143" s="417"/>
      <c r="B143" s="414"/>
      <c r="C143" s="64"/>
      <c r="D143" s="39"/>
      <c r="E143" s="65"/>
      <c r="G143" s="429"/>
    </row>
    <row r="144" spans="1:7" ht="46.5" customHeight="1">
      <c r="A144" s="417"/>
      <c r="B144" s="414"/>
      <c r="C144" s="64"/>
      <c r="D144" s="39"/>
      <c r="E144" s="65"/>
      <c r="G144" s="429"/>
    </row>
    <row r="145" spans="1:7" ht="46.5" customHeight="1">
      <c r="A145" s="417"/>
      <c r="B145" s="415"/>
      <c r="C145" s="64"/>
      <c r="D145" s="39"/>
      <c r="E145" s="65"/>
      <c r="G145" s="430"/>
    </row>
    <row r="146" spans="1:7" ht="80.25" customHeight="1">
      <c r="A146" s="417"/>
      <c r="B146" s="203" t="s">
        <v>203</v>
      </c>
      <c r="C146" s="503"/>
      <c r="D146" s="504"/>
      <c r="E146" s="505"/>
      <c r="G146" s="204" t="s">
        <v>206</v>
      </c>
    </row>
    <row r="147" spans="1:7" ht="80.25" customHeight="1">
      <c r="A147" s="418"/>
      <c r="B147" s="203" t="s">
        <v>204</v>
      </c>
      <c r="C147" s="503"/>
      <c r="D147" s="504"/>
      <c r="E147" s="505"/>
      <c r="G147" s="205" t="s">
        <v>205</v>
      </c>
    </row>
    <row r="148" spans="1:7" ht="56.25" customHeight="1">
      <c r="A148" s="413" t="s">
        <v>198</v>
      </c>
      <c r="B148" s="168" t="s">
        <v>263</v>
      </c>
      <c r="C148" s="522"/>
      <c r="D148" s="523"/>
      <c r="E148" s="524"/>
      <c r="G148" s="204" t="s">
        <v>200</v>
      </c>
    </row>
    <row r="149" spans="1:7" ht="56.25" customHeight="1">
      <c r="A149" s="414"/>
      <c r="B149" s="168" t="s">
        <v>264</v>
      </c>
      <c r="C149" s="522"/>
      <c r="D149" s="523"/>
      <c r="E149" s="524"/>
      <c r="G149" s="204" t="s">
        <v>201</v>
      </c>
    </row>
    <row r="150" spans="1:7" ht="56.25" customHeight="1">
      <c r="A150" s="414"/>
      <c r="B150" s="168" t="s">
        <v>31</v>
      </c>
      <c r="C150" s="522"/>
      <c r="D150" s="523"/>
      <c r="E150" s="524"/>
      <c r="G150" s="204" t="s">
        <v>202</v>
      </c>
    </row>
    <row r="151" spans="1:7" ht="15.75" customHeight="1">
      <c r="A151" s="414"/>
      <c r="B151" s="206" t="s">
        <v>30</v>
      </c>
      <c r="C151" s="500">
        <f>INDEX($B$4:$E$18,MATCH($A139,$A$4:$A$18,),MATCH($B151,$B$3:$E$3,0))</f>
        <v>0</v>
      </c>
      <c r="D151" s="501"/>
      <c r="E151" s="502"/>
      <c r="G151" s="204" t="s">
        <v>212</v>
      </c>
    </row>
    <row r="152" spans="1:7" ht="165" customHeight="1">
      <c r="A152" s="415"/>
      <c r="B152" s="168" t="s">
        <v>566</v>
      </c>
      <c r="C152" s="433"/>
      <c r="D152" s="435"/>
      <c r="E152" s="434"/>
      <c r="G152" s="164" t="s">
        <v>564</v>
      </c>
    </row>
    <row r="153" spans="1:7" ht="15" customHeight="1">
      <c r="A153" s="511" t="s">
        <v>32</v>
      </c>
      <c r="B153" s="195" t="s">
        <v>67</v>
      </c>
      <c r="C153" s="519" t="s">
        <v>125</v>
      </c>
      <c r="D153" s="520"/>
      <c r="E153" s="521"/>
      <c r="G153" s="204" t="s">
        <v>77</v>
      </c>
    </row>
    <row r="154" spans="1:7" ht="135" customHeight="1">
      <c r="A154" s="511"/>
      <c r="B154" s="168" t="s">
        <v>78</v>
      </c>
      <c r="C154" s="519"/>
      <c r="D154" s="520"/>
      <c r="E154" s="521"/>
      <c r="G154" s="204" t="s">
        <v>265</v>
      </c>
    </row>
    <row r="156" spans="1:7" ht="13.5">
      <c r="A156" s="199">
        <v>9</v>
      </c>
      <c r="B156" s="200" t="s">
        <v>113</v>
      </c>
    </row>
    <row r="157" spans="1:7" ht="20.25" customHeight="1">
      <c r="A157" s="413" t="s">
        <v>15</v>
      </c>
      <c r="B157" s="168" t="s">
        <v>76</v>
      </c>
      <c r="C157" s="500">
        <f>INDEX($B$4:$E$18,MATCH($A156,$A$4:$A$18,),MATCH($B157,$B$3:$E$3,0))</f>
        <v>0</v>
      </c>
      <c r="D157" s="501"/>
      <c r="E157" s="502"/>
      <c r="G157" s="431" t="s">
        <v>59</v>
      </c>
    </row>
    <row r="158" spans="1:7" ht="20.25" customHeight="1">
      <c r="A158" s="414"/>
      <c r="B158" s="168" t="s">
        <v>29</v>
      </c>
      <c r="C158" s="500">
        <f>INDEX($B$4:$E$18,MATCH($A156,$A$4:$A$18,),MATCH($B158,$B$3:$E$3,0))</f>
        <v>0</v>
      </c>
      <c r="D158" s="501"/>
      <c r="E158" s="502"/>
      <c r="G158" s="432"/>
    </row>
    <row r="159" spans="1:7" ht="15" customHeight="1">
      <c r="A159" s="416" t="s">
        <v>196</v>
      </c>
      <c r="B159" s="413" t="s">
        <v>440</v>
      </c>
      <c r="C159" s="201" t="s">
        <v>28</v>
      </c>
      <c r="D159" s="202" t="s">
        <v>199</v>
      </c>
      <c r="E159" s="202" t="s">
        <v>197</v>
      </c>
      <c r="G159" s="428" t="s">
        <v>441</v>
      </c>
    </row>
    <row r="160" spans="1:7" ht="46.5" customHeight="1">
      <c r="A160" s="417"/>
      <c r="B160" s="414"/>
      <c r="C160" s="64"/>
      <c r="D160" s="39"/>
      <c r="E160" s="65"/>
      <c r="G160" s="429"/>
    </row>
    <row r="161" spans="1:7" ht="46.5" customHeight="1">
      <c r="A161" s="417"/>
      <c r="B161" s="414"/>
      <c r="C161" s="64"/>
      <c r="D161" s="39"/>
      <c r="E161" s="65"/>
      <c r="G161" s="429"/>
    </row>
    <row r="162" spans="1:7" ht="46.5" customHeight="1">
      <c r="A162" s="417"/>
      <c r="B162" s="415"/>
      <c r="C162" s="64"/>
      <c r="D162" s="39"/>
      <c r="E162" s="65"/>
      <c r="G162" s="430"/>
    </row>
    <row r="163" spans="1:7" ht="80.25" customHeight="1">
      <c r="A163" s="417"/>
      <c r="B163" s="203" t="s">
        <v>203</v>
      </c>
      <c r="C163" s="503"/>
      <c r="D163" s="504"/>
      <c r="E163" s="505"/>
      <c r="G163" s="204" t="s">
        <v>206</v>
      </c>
    </row>
    <row r="164" spans="1:7" ht="80.25" customHeight="1">
      <c r="A164" s="418"/>
      <c r="B164" s="203" t="s">
        <v>204</v>
      </c>
      <c r="C164" s="503"/>
      <c r="D164" s="504"/>
      <c r="E164" s="505"/>
      <c r="G164" s="205" t="s">
        <v>205</v>
      </c>
    </row>
    <row r="165" spans="1:7" ht="56.25" customHeight="1">
      <c r="A165" s="413" t="s">
        <v>198</v>
      </c>
      <c r="B165" s="168" t="s">
        <v>263</v>
      </c>
      <c r="C165" s="522"/>
      <c r="D165" s="523"/>
      <c r="E165" s="524"/>
      <c r="G165" s="204" t="s">
        <v>200</v>
      </c>
    </row>
    <row r="166" spans="1:7" ht="56.25" customHeight="1">
      <c r="A166" s="414"/>
      <c r="B166" s="168" t="s">
        <v>264</v>
      </c>
      <c r="C166" s="522"/>
      <c r="D166" s="523"/>
      <c r="E166" s="524"/>
      <c r="G166" s="204" t="s">
        <v>201</v>
      </c>
    </row>
    <row r="167" spans="1:7" ht="56.25" customHeight="1">
      <c r="A167" s="414"/>
      <c r="B167" s="168" t="s">
        <v>31</v>
      </c>
      <c r="C167" s="522"/>
      <c r="D167" s="523"/>
      <c r="E167" s="524"/>
      <c r="G167" s="204" t="s">
        <v>202</v>
      </c>
    </row>
    <row r="168" spans="1:7" ht="15.75" customHeight="1">
      <c r="A168" s="414"/>
      <c r="B168" s="206" t="s">
        <v>30</v>
      </c>
      <c r="C168" s="500">
        <f>INDEX($B$4:$E$18,MATCH($A156,$A$4:$A$18,),MATCH($B168,$B$3:$E$3,0))</f>
        <v>0</v>
      </c>
      <c r="D168" s="501"/>
      <c r="E168" s="502"/>
      <c r="G168" s="204" t="s">
        <v>212</v>
      </c>
    </row>
    <row r="169" spans="1:7" ht="165" customHeight="1">
      <c r="A169" s="415"/>
      <c r="B169" s="344" t="s">
        <v>567</v>
      </c>
      <c r="C169" s="433"/>
      <c r="D169" s="435"/>
      <c r="E169" s="434"/>
      <c r="G169" s="164" t="s">
        <v>564</v>
      </c>
    </row>
    <row r="170" spans="1:7" ht="15" customHeight="1">
      <c r="A170" s="511" t="s">
        <v>32</v>
      </c>
      <c r="B170" s="195" t="s">
        <v>67</v>
      </c>
      <c r="C170" s="519" t="s">
        <v>125</v>
      </c>
      <c r="D170" s="520"/>
      <c r="E170" s="521"/>
      <c r="G170" s="204" t="s">
        <v>77</v>
      </c>
    </row>
    <row r="171" spans="1:7" ht="135" customHeight="1">
      <c r="A171" s="511"/>
      <c r="B171" s="168" t="s">
        <v>78</v>
      </c>
      <c r="C171" s="519"/>
      <c r="D171" s="520"/>
      <c r="E171" s="521"/>
      <c r="G171" s="204" t="s">
        <v>265</v>
      </c>
    </row>
    <row r="173" spans="1:7" ht="13.5">
      <c r="A173" s="199">
        <v>10</v>
      </c>
      <c r="B173" s="200" t="s">
        <v>113</v>
      </c>
    </row>
    <row r="174" spans="1:7" ht="20.25" customHeight="1">
      <c r="A174" s="413" t="s">
        <v>15</v>
      </c>
      <c r="B174" s="168" t="s">
        <v>76</v>
      </c>
      <c r="C174" s="500">
        <f>INDEX($B$4:$E$18,MATCH($A173,$A$4:$A$18,),MATCH($B174,$B$3:$E$3,0))</f>
        <v>0</v>
      </c>
      <c r="D174" s="501"/>
      <c r="E174" s="502"/>
      <c r="G174" s="431" t="s">
        <v>59</v>
      </c>
    </row>
    <row r="175" spans="1:7" ht="20.25" customHeight="1">
      <c r="A175" s="414"/>
      <c r="B175" s="168" t="s">
        <v>29</v>
      </c>
      <c r="C175" s="500">
        <f>INDEX($B$4:$E$18,MATCH($A173,$A$4:$A$18,),MATCH($B175,$B$3:$E$3,0))</f>
        <v>0</v>
      </c>
      <c r="D175" s="501"/>
      <c r="E175" s="502"/>
      <c r="G175" s="432"/>
    </row>
    <row r="176" spans="1:7" ht="15" customHeight="1">
      <c r="A176" s="416" t="s">
        <v>196</v>
      </c>
      <c r="B176" s="413" t="s">
        <v>440</v>
      </c>
      <c r="C176" s="201" t="s">
        <v>28</v>
      </c>
      <c r="D176" s="202" t="s">
        <v>199</v>
      </c>
      <c r="E176" s="202" t="s">
        <v>197</v>
      </c>
      <c r="G176" s="428" t="s">
        <v>441</v>
      </c>
    </row>
    <row r="177" spans="1:7" ht="46.5" customHeight="1">
      <c r="A177" s="417"/>
      <c r="B177" s="414"/>
      <c r="C177" s="64"/>
      <c r="D177" s="39"/>
      <c r="E177" s="65"/>
      <c r="G177" s="429"/>
    </row>
    <row r="178" spans="1:7" ht="46.5" customHeight="1">
      <c r="A178" s="417"/>
      <c r="B178" s="414"/>
      <c r="C178" s="64"/>
      <c r="D178" s="39"/>
      <c r="E178" s="65"/>
      <c r="G178" s="429"/>
    </row>
    <row r="179" spans="1:7" ht="46.5" customHeight="1">
      <c r="A179" s="417"/>
      <c r="B179" s="415"/>
      <c r="C179" s="64"/>
      <c r="D179" s="39"/>
      <c r="E179" s="65"/>
      <c r="G179" s="430"/>
    </row>
    <row r="180" spans="1:7" ht="80.25" customHeight="1">
      <c r="A180" s="417"/>
      <c r="B180" s="203" t="s">
        <v>203</v>
      </c>
      <c r="C180" s="503"/>
      <c r="D180" s="504"/>
      <c r="E180" s="505"/>
      <c r="G180" s="204" t="s">
        <v>206</v>
      </c>
    </row>
    <row r="181" spans="1:7" ht="80.25" customHeight="1">
      <c r="A181" s="418"/>
      <c r="B181" s="203" t="s">
        <v>204</v>
      </c>
      <c r="C181" s="503"/>
      <c r="D181" s="504"/>
      <c r="E181" s="505"/>
      <c r="G181" s="205" t="s">
        <v>205</v>
      </c>
    </row>
    <row r="182" spans="1:7" ht="56.25" customHeight="1">
      <c r="A182" s="413" t="s">
        <v>198</v>
      </c>
      <c r="B182" s="168" t="s">
        <v>263</v>
      </c>
      <c r="C182" s="522"/>
      <c r="D182" s="523"/>
      <c r="E182" s="524"/>
      <c r="G182" s="204" t="s">
        <v>200</v>
      </c>
    </row>
    <row r="183" spans="1:7" ht="56.25" customHeight="1">
      <c r="A183" s="414"/>
      <c r="B183" s="168" t="s">
        <v>264</v>
      </c>
      <c r="C183" s="522"/>
      <c r="D183" s="523"/>
      <c r="E183" s="524"/>
      <c r="G183" s="204" t="s">
        <v>201</v>
      </c>
    </row>
    <row r="184" spans="1:7" ht="56.25" customHeight="1">
      <c r="A184" s="414"/>
      <c r="B184" s="168" t="s">
        <v>31</v>
      </c>
      <c r="C184" s="522"/>
      <c r="D184" s="523"/>
      <c r="E184" s="524"/>
      <c r="G184" s="204" t="s">
        <v>202</v>
      </c>
    </row>
    <row r="185" spans="1:7" ht="15.75" customHeight="1">
      <c r="A185" s="414"/>
      <c r="B185" s="206" t="s">
        <v>30</v>
      </c>
      <c r="C185" s="500">
        <f>INDEX($B$4:$E$18,MATCH($A173,$A$4:$A$18,),MATCH($B185,$B$3:$E$3,0))</f>
        <v>0</v>
      </c>
      <c r="D185" s="501"/>
      <c r="E185" s="502"/>
      <c r="G185" s="204" t="s">
        <v>212</v>
      </c>
    </row>
    <row r="186" spans="1:7" ht="165" customHeight="1">
      <c r="A186" s="415"/>
      <c r="B186" s="344" t="s">
        <v>567</v>
      </c>
      <c r="C186" s="433"/>
      <c r="D186" s="435"/>
      <c r="E186" s="434"/>
      <c r="G186" s="164" t="s">
        <v>564</v>
      </c>
    </row>
    <row r="187" spans="1:7" ht="15" customHeight="1">
      <c r="A187" s="511" t="s">
        <v>32</v>
      </c>
      <c r="B187" s="195" t="s">
        <v>67</v>
      </c>
      <c r="C187" s="519" t="s">
        <v>125</v>
      </c>
      <c r="D187" s="520"/>
      <c r="E187" s="521"/>
      <c r="G187" s="204" t="s">
        <v>77</v>
      </c>
    </row>
    <row r="188" spans="1:7" ht="135" customHeight="1">
      <c r="A188" s="511"/>
      <c r="B188" s="168" t="s">
        <v>78</v>
      </c>
      <c r="C188" s="519"/>
      <c r="D188" s="520"/>
      <c r="E188" s="521"/>
      <c r="G188" s="204" t="s">
        <v>265</v>
      </c>
    </row>
    <row r="190" spans="1:7" ht="13.5">
      <c r="A190" s="199">
        <v>11</v>
      </c>
      <c r="B190" s="200" t="s">
        <v>113</v>
      </c>
    </row>
    <row r="191" spans="1:7" ht="20.25" customHeight="1">
      <c r="A191" s="413" t="s">
        <v>15</v>
      </c>
      <c r="B191" s="168" t="s">
        <v>76</v>
      </c>
      <c r="C191" s="500">
        <f>INDEX($B$4:$E$18,MATCH($A190,$A$4:$A$18,),MATCH($B191,$B$3:$E$3,0))</f>
        <v>0</v>
      </c>
      <c r="D191" s="501"/>
      <c r="E191" s="502"/>
      <c r="G191" s="431" t="s">
        <v>59</v>
      </c>
    </row>
    <row r="192" spans="1:7" ht="20.25" customHeight="1">
      <c r="A192" s="414"/>
      <c r="B192" s="168" t="s">
        <v>29</v>
      </c>
      <c r="C192" s="500">
        <f>INDEX($B$4:$E$18,MATCH($A190,$A$4:$A$18,),MATCH($B192,$B$3:$E$3,0))</f>
        <v>0</v>
      </c>
      <c r="D192" s="501"/>
      <c r="E192" s="502"/>
      <c r="G192" s="432"/>
    </row>
    <row r="193" spans="1:7" ht="15" customHeight="1">
      <c r="A193" s="416" t="s">
        <v>196</v>
      </c>
      <c r="B193" s="413" t="s">
        <v>440</v>
      </c>
      <c r="C193" s="201" t="s">
        <v>28</v>
      </c>
      <c r="D193" s="202" t="s">
        <v>199</v>
      </c>
      <c r="E193" s="202" t="s">
        <v>197</v>
      </c>
      <c r="G193" s="428" t="s">
        <v>441</v>
      </c>
    </row>
    <row r="194" spans="1:7" ht="46.5" customHeight="1">
      <c r="A194" s="417"/>
      <c r="B194" s="414"/>
      <c r="C194" s="64"/>
      <c r="D194" s="39"/>
      <c r="E194" s="65"/>
      <c r="G194" s="429"/>
    </row>
    <row r="195" spans="1:7" ht="46.5" customHeight="1">
      <c r="A195" s="417"/>
      <c r="B195" s="414"/>
      <c r="C195" s="64"/>
      <c r="D195" s="39"/>
      <c r="E195" s="65"/>
      <c r="G195" s="429"/>
    </row>
    <row r="196" spans="1:7" ht="46.5" customHeight="1">
      <c r="A196" s="417"/>
      <c r="B196" s="415"/>
      <c r="C196" s="64"/>
      <c r="D196" s="39"/>
      <c r="E196" s="65"/>
      <c r="G196" s="430"/>
    </row>
    <row r="197" spans="1:7" ht="80.25" customHeight="1">
      <c r="A197" s="417"/>
      <c r="B197" s="203" t="s">
        <v>203</v>
      </c>
      <c r="C197" s="503"/>
      <c r="D197" s="504"/>
      <c r="E197" s="505"/>
      <c r="G197" s="204" t="s">
        <v>206</v>
      </c>
    </row>
    <row r="198" spans="1:7" ht="80.25" customHeight="1">
      <c r="A198" s="418"/>
      <c r="B198" s="203" t="s">
        <v>204</v>
      </c>
      <c r="C198" s="503"/>
      <c r="D198" s="504"/>
      <c r="E198" s="505"/>
      <c r="G198" s="205" t="s">
        <v>205</v>
      </c>
    </row>
    <row r="199" spans="1:7" ht="56.25" customHeight="1">
      <c r="A199" s="413" t="s">
        <v>198</v>
      </c>
      <c r="B199" s="168" t="s">
        <v>263</v>
      </c>
      <c r="C199" s="522"/>
      <c r="D199" s="523"/>
      <c r="E199" s="524"/>
      <c r="G199" s="204" t="s">
        <v>200</v>
      </c>
    </row>
    <row r="200" spans="1:7" ht="56.25" customHeight="1">
      <c r="A200" s="414"/>
      <c r="B200" s="168" t="s">
        <v>264</v>
      </c>
      <c r="C200" s="522"/>
      <c r="D200" s="523"/>
      <c r="E200" s="524"/>
      <c r="G200" s="204" t="s">
        <v>201</v>
      </c>
    </row>
    <row r="201" spans="1:7" ht="56.25" customHeight="1">
      <c r="A201" s="414"/>
      <c r="B201" s="168" t="s">
        <v>31</v>
      </c>
      <c r="C201" s="522"/>
      <c r="D201" s="523"/>
      <c r="E201" s="524"/>
      <c r="G201" s="204" t="s">
        <v>202</v>
      </c>
    </row>
    <row r="202" spans="1:7" ht="15.75" customHeight="1">
      <c r="A202" s="414"/>
      <c r="B202" s="206" t="s">
        <v>30</v>
      </c>
      <c r="C202" s="500">
        <f>INDEX($B$4:$E$18,MATCH($A190,$A$4:$A$18,),MATCH($B202,$B$3:$E$3,0))</f>
        <v>0</v>
      </c>
      <c r="D202" s="501"/>
      <c r="E202" s="502"/>
      <c r="G202" s="204" t="s">
        <v>212</v>
      </c>
    </row>
    <row r="203" spans="1:7" ht="165" customHeight="1">
      <c r="A203" s="415"/>
      <c r="B203" s="344" t="s">
        <v>567</v>
      </c>
      <c r="C203" s="433"/>
      <c r="D203" s="435"/>
      <c r="E203" s="434"/>
      <c r="G203" s="164" t="s">
        <v>564</v>
      </c>
    </row>
    <row r="204" spans="1:7" ht="15" customHeight="1">
      <c r="A204" s="511" t="s">
        <v>32</v>
      </c>
      <c r="B204" s="195" t="s">
        <v>67</v>
      </c>
      <c r="C204" s="519" t="s">
        <v>125</v>
      </c>
      <c r="D204" s="520"/>
      <c r="E204" s="521"/>
      <c r="G204" s="204" t="s">
        <v>77</v>
      </c>
    </row>
    <row r="205" spans="1:7" ht="135" customHeight="1">
      <c r="A205" s="511"/>
      <c r="B205" s="168" t="s">
        <v>78</v>
      </c>
      <c r="C205" s="519"/>
      <c r="D205" s="520"/>
      <c r="E205" s="521"/>
      <c r="G205" s="204" t="s">
        <v>265</v>
      </c>
    </row>
    <row r="207" spans="1:7" ht="13.5">
      <c r="A207" s="199">
        <v>12</v>
      </c>
      <c r="B207" s="200" t="s">
        <v>113</v>
      </c>
    </row>
    <row r="208" spans="1:7" ht="20.25" customHeight="1">
      <c r="A208" s="413" t="s">
        <v>15</v>
      </c>
      <c r="B208" s="168" t="s">
        <v>76</v>
      </c>
      <c r="C208" s="500">
        <f>INDEX($B$4:$E$18,MATCH($A207,$A$4:$A$18,),MATCH($B208,$B$3:$E$3,0))</f>
        <v>0</v>
      </c>
      <c r="D208" s="501"/>
      <c r="E208" s="502"/>
      <c r="G208" s="431" t="s">
        <v>59</v>
      </c>
    </row>
    <row r="209" spans="1:7" ht="20.25" customHeight="1">
      <c r="A209" s="414"/>
      <c r="B209" s="168" t="s">
        <v>29</v>
      </c>
      <c r="C209" s="500">
        <f>INDEX($B$4:$E$18,MATCH($A207,$A$4:$A$18,),MATCH($B209,$B$3:$E$3,0))</f>
        <v>0</v>
      </c>
      <c r="D209" s="501"/>
      <c r="E209" s="502"/>
      <c r="G209" s="432"/>
    </row>
    <row r="210" spans="1:7" ht="15" customHeight="1">
      <c r="A210" s="416" t="s">
        <v>196</v>
      </c>
      <c r="B210" s="413" t="s">
        <v>440</v>
      </c>
      <c r="C210" s="201" t="s">
        <v>28</v>
      </c>
      <c r="D210" s="202" t="s">
        <v>199</v>
      </c>
      <c r="E210" s="202" t="s">
        <v>197</v>
      </c>
      <c r="G210" s="428" t="s">
        <v>441</v>
      </c>
    </row>
    <row r="211" spans="1:7" ht="46.5" customHeight="1">
      <c r="A211" s="417"/>
      <c r="B211" s="414"/>
      <c r="C211" s="64"/>
      <c r="D211" s="39"/>
      <c r="E211" s="65"/>
      <c r="G211" s="429"/>
    </row>
    <row r="212" spans="1:7" ht="46.5" customHeight="1">
      <c r="A212" s="417"/>
      <c r="B212" s="414"/>
      <c r="C212" s="64"/>
      <c r="D212" s="39"/>
      <c r="E212" s="65"/>
      <c r="G212" s="429"/>
    </row>
    <row r="213" spans="1:7" ht="46.5" customHeight="1">
      <c r="A213" s="417"/>
      <c r="B213" s="415"/>
      <c r="C213" s="64"/>
      <c r="D213" s="39"/>
      <c r="E213" s="65"/>
      <c r="G213" s="430"/>
    </row>
    <row r="214" spans="1:7" ht="80.25" customHeight="1">
      <c r="A214" s="417"/>
      <c r="B214" s="203" t="s">
        <v>203</v>
      </c>
      <c r="C214" s="503"/>
      <c r="D214" s="504"/>
      <c r="E214" s="505"/>
      <c r="G214" s="204" t="s">
        <v>206</v>
      </c>
    </row>
    <row r="215" spans="1:7" ht="80.25" customHeight="1">
      <c r="A215" s="418"/>
      <c r="B215" s="203" t="s">
        <v>204</v>
      </c>
      <c r="C215" s="503"/>
      <c r="D215" s="504"/>
      <c r="E215" s="505"/>
      <c r="G215" s="205" t="s">
        <v>205</v>
      </c>
    </row>
    <row r="216" spans="1:7" ht="56.25" customHeight="1">
      <c r="A216" s="413" t="s">
        <v>198</v>
      </c>
      <c r="B216" s="168" t="s">
        <v>263</v>
      </c>
      <c r="C216" s="522"/>
      <c r="D216" s="523"/>
      <c r="E216" s="524"/>
      <c r="G216" s="204" t="s">
        <v>200</v>
      </c>
    </row>
    <row r="217" spans="1:7" ht="56.25" customHeight="1">
      <c r="A217" s="414"/>
      <c r="B217" s="168" t="s">
        <v>264</v>
      </c>
      <c r="C217" s="522"/>
      <c r="D217" s="523"/>
      <c r="E217" s="524"/>
      <c r="G217" s="204" t="s">
        <v>201</v>
      </c>
    </row>
    <row r="218" spans="1:7" ht="56.25" customHeight="1">
      <c r="A218" s="414"/>
      <c r="B218" s="168" t="s">
        <v>31</v>
      </c>
      <c r="C218" s="522"/>
      <c r="D218" s="523"/>
      <c r="E218" s="524"/>
      <c r="G218" s="204" t="s">
        <v>202</v>
      </c>
    </row>
    <row r="219" spans="1:7" ht="15.75" customHeight="1">
      <c r="A219" s="414"/>
      <c r="B219" s="206" t="s">
        <v>30</v>
      </c>
      <c r="C219" s="500">
        <f>INDEX($B$4:$E$18,MATCH($A207,$A$4:$A$18,),MATCH($B219,$B$3:$E$3,0))</f>
        <v>0</v>
      </c>
      <c r="D219" s="501"/>
      <c r="E219" s="502"/>
      <c r="G219" s="204" t="s">
        <v>212</v>
      </c>
    </row>
    <row r="220" spans="1:7" ht="165" customHeight="1">
      <c r="A220" s="415"/>
      <c r="B220" s="344" t="s">
        <v>567</v>
      </c>
      <c r="C220" s="433"/>
      <c r="D220" s="435"/>
      <c r="E220" s="434"/>
      <c r="G220" s="164" t="s">
        <v>564</v>
      </c>
    </row>
    <row r="221" spans="1:7" ht="15" customHeight="1">
      <c r="A221" s="511" t="s">
        <v>32</v>
      </c>
      <c r="B221" s="195" t="s">
        <v>67</v>
      </c>
      <c r="C221" s="519" t="s">
        <v>125</v>
      </c>
      <c r="D221" s="520"/>
      <c r="E221" s="521"/>
      <c r="G221" s="204" t="s">
        <v>77</v>
      </c>
    </row>
    <row r="222" spans="1:7" ht="135" customHeight="1">
      <c r="A222" s="511"/>
      <c r="B222" s="168" t="s">
        <v>78</v>
      </c>
      <c r="C222" s="519"/>
      <c r="D222" s="520"/>
      <c r="E222" s="521"/>
      <c r="G222" s="204" t="s">
        <v>265</v>
      </c>
    </row>
    <row r="224" spans="1:7" ht="13.5">
      <c r="A224" s="199">
        <v>13</v>
      </c>
      <c r="B224" s="200" t="s">
        <v>113</v>
      </c>
    </row>
    <row r="225" spans="1:7" ht="20.25" customHeight="1">
      <c r="A225" s="413" t="s">
        <v>15</v>
      </c>
      <c r="B225" s="168" t="s">
        <v>76</v>
      </c>
      <c r="C225" s="500">
        <f>INDEX($B$4:$E$18,MATCH($A224,$A$4:$A$18,),MATCH($B225,$B$3:$E$3,0))</f>
        <v>0</v>
      </c>
      <c r="D225" s="501"/>
      <c r="E225" s="502"/>
      <c r="G225" s="431" t="s">
        <v>59</v>
      </c>
    </row>
    <row r="226" spans="1:7" ht="20.25" customHeight="1">
      <c r="A226" s="414"/>
      <c r="B226" s="168" t="s">
        <v>29</v>
      </c>
      <c r="C226" s="500">
        <f>INDEX($B$4:$E$18,MATCH($A224,$A$4:$A$18,),MATCH($B226,$B$3:$E$3,0))</f>
        <v>0</v>
      </c>
      <c r="D226" s="501"/>
      <c r="E226" s="502"/>
      <c r="G226" s="432"/>
    </row>
    <row r="227" spans="1:7" ht="15" customHeight="1">
      <c r="A227" s="416" t="s">
        <v>196</v>
      </c>
      <c r="B227" s="413" t="s">
        <v>440</v>
      </c>
      <c r="C227" s="201" t="s">
        <v>28</v>
      </c>
      <c r="D227" s="202" t="s">
        <v>199</v>
      </c>
      <c r="E227" s="202" t="s">
        <v>197</v>
      </c>
      <c r="G227" s="428" t="s">
        <v>441</v>
      </c>
    </row>
    <row r="228" spans="1:7" ht="46.5" customHeight="1">
      <c r="A228" s="417"/>
      <c r="B228" s="414"/>
      <c r="C228" s="64"/>
      <c r="D228" s="39"/>
      <c r="E228" s="65"/>
      <c r="G228" s="429"/>
    </row>
    <row r="229" spans="1:7" ht="46.5" customHeight="1">
      <c r="A229" s="417"/>
      <c r="B229" s="414"/>
      <c r="C229" s="64"/>
      <c r="D229" s="39"/>
      <c r="E229" s="65"/>
      <c r="G229" s="429"/>
    </row>
    <row r="230" spans="1:7" ht="46.5" customHeight="1">
      <c r="A230" s="417"/>
      <c r="B230" s="415"/>
      <c r="C230" s="64"/>
      <c r="D230" s="39"/>
      <c r="E230" s="65"/>
      <c r="G230" s="430"/>
    </row>
    <row r="231" spans="1:7" ht="80.25" customHeight="1">
      <c r="A231" s="417"/>
      <c r="B231" s="203" t="s">
        <v>203</v>
      </c>
      <c r="C231" s="503"/>
      <c r="D231" s="504"/>
      <c r="E231" s="505"/>
      <c r="G231" s="204" t="s">
        <v>206</v>
      </c>
    </row>
    <row r="232" spans="1:7" ht="80.25" customHeight="1">
      <c r="A232" s="418"/>
      <c r="B232" s="203" t="s">
        <v>204</v>
      </c>
      <c r="C232" s="503"/>
      <c r="D232" s="504"/>
      <c r="E232" s="505"/>
      <c r="G232" s="205" t="s">
        <v>205</v>
      </c>
    </row>
    <row r="233" spans="1:7" ht="56.25" customHeight="1">
      <c r="A233" s="413" t="s">
        <v>198</v>
      </c>
      <c r="B233" s="168" t="s">
        <v>263</v>
      </c>
      <c r="C233" s="522"/>
      <c r="D233" s="523"/>
      <c r="E233" s="524"/>
      <c r="G233" s="204" t="s">
        <v>200</v>
      </c>
    </row>
    <row r="234" spans="1:7" ht="56.25" customHeight="1">
      <c r="A234" s="414"/>
      <c r="B234" s="168" t="s">
        <v>264</v>
      </c>
      <c r="C234" s="522"/>
      <c r="D234" s="523"/>
      <c r="E234" s="524"/>
      <c r="G234" s="204" t="s">
        <v>201</v>
      </c>
    </row>
    <row r="235" spans="1:7" ht="56.25" customHeight="1">
      <c r="A235" s="414"/>
      <c r="B235" s="168" t="s">
        <v>31</v>
      </c>
      <c r="C235" s="522"/>
      <c r="D235" s="523"/>
      <c r="E235" s="524"/>
      <c r="G235" s="204" t="s">
        <v>202</v>
      </c>
    </row>
    <row r="236" spans="1:7" ht="15.75" customHeight="1">
      <c r="A236" s="414"/>
      <c r="B236" s="206" t="s">
        <v>30</v>
      </c>
      <c r="C236" s="500">
        <f>INDEX($B$4:$E$18,MATCH($A224,$A$4:$A$18,),MATCH($B236,$B$3:$E$3,0))</f>
        <v>0</v>
      </c>
      <c r="D236" s="501"/>
      <c r="E236" s="502"/>
      <c r="G236" s="204" t="s">
        <v>212</v>
      </c>
    </row>
    <row r="237" spans="1:7" ht="165" customHeight="1">
      <c r="A237" s="415"/>
      <c r="B237" s="344" t="s">
        <v>567</v>
      </c>
      <c r="C237" s="433"/>
      <c r="D237" s="435"/>
      <c r="E237" s="434"/>
      <c r="G237" s="164" t="s">
        <v>564</v>
      </c>
    </row>
    <row r="238" spans="1:7" ht="15" customHeight="1">
      <c r="A238" s="511" t="s">
        <v>32</v>
      </c>
      <c r="B238" s="195" t="s">
        <v>67</v>
      </c>
      <c r="C238" s="519" t="s">
        <v>125</v>
      </c>
      <c r="D238" s="520"/>
      <c r="E238" s="521"/>
      <c r="G238" s="204" t="s">
        <v>77</v>
      </c>
    </row>
    <row r="239" spans="1:7" ht="135" customHeight="1">
      <c r="A239" s="511"/>
      <c r="B239" s="168" t="s">
        <v>78</v>
      </c>
      <c r="C239" s="519"/>
      <c r="D239" s="520"/>
      <c r="E239" s="521"/>
      <c r="G239" s="204" t="s">
        <v>265</v>
      </c>
    </row>
    <row r="241" spans="1:7" ht="13.5">
      <c r="A241" s="199">
        <v>14</v>
      </c>
      <c r="B241" s="200" t="s">
        <v>113</v>
      </c>
    </row>
    <row r="242" spans="1:7" ht="20.25" customHeight="1">
      <c r="A242" s="413" t="s">
        <v>15</v>
      </c>
      <c r="B242" s="168" t="s">
        <v>76</v>
      </c>
      <c r="C242" s="500">
        <f>INDEX($B$4:$E$18,MATCH($A241,$A$4:$A$18,),MATCH($B242,$B$3:$E$3,0))</f>
        <v>0</v>
      </c>
      <c r="D242" s="501"/>
      <c r="E242" s="502"/>
      <c r="G242" s="431" t="s">
        <v>59</v>
      </c>
    </row>
    <row r="243" spans="1:7" ht="20.25" customHeight="1">
      <c r="A243" s="414"/>
      <c r="B243" s="168" t="s">
        <v>29</v>
      </c>
      <c r="C243" s="500">
        <f>INDEX($B$4:$E$18,MATCH($A241,$A$4:$A$18,),MATCH($B243,$B$3:$E$3,0))</f>
        <v>0</v>
      </c>
      <c r="D243" s="501"/>
      <c r="E243" s="502"/>
      <c r="G243" s="432"/>
    </row>
    <row r="244" spans="1:7" ht="15" customHeight="1">
      <c r="A244" s="416" t="s">
        <v>196</v>
      </c>
      <c r="B244" s="413" t="s">
        <v>440</v>
      </c>
      <c r="C244" s="201" t="s">
        <v>28</v>
      </c>
      <c r="D244" s="202" t="s">
        <v>199</v>
      </c>
      <c r="E244" s="202" t="s">
        <v>197</v>
      </c>
      <c r="G244" s="428" t="s">
        <v>442</v>
      </c>
    </row>
    <row r="245" spans="1:7" ht="46.5" customHeight="1">
      <c r="A245" s="417"/>
      <c r="B245" s="414"/>
      <c r="C245" s="64"/>
      <c r="D245" s="39"/>
      <c r="E245" s="65"/>
      <c r="G245" s="429"/>
    </row>
    <row r="246" spans="1:7" ht="46.5" customHeight="1">
      <c r="A246" s="417"/>
      <c r="B246" s="414"/>
      <c r="C246" s="64"/>
      <c r="D246" s="39"/>
      <c r="E246" s="65"/>
      <c r="G246" s="429"/>
    </row>
    <row r="247" spans="1:7" ht="46.5" customHeight="1">
      <c r="A247" s="417"/>
      <c r="B247" s="415"/>
      <c r="C247" s="64"/>
      <c r="D247" s="39"/>
      <c r="E247" s="65"/>
      <c r="G247" s="430"/>
    </row>
    <row r="248" spans="1:7" ht="80.25" customHeight="1">
      <c r="A248" s="417"/>
      <c r="B248" s="203" t="s">
        <v>203</v>
      </c>
      <c r="C248" s="503"/>
      <c r="D248" s="504"/>
      <c r="E248" s="505"/>
      <c r="G248" s="204" t="s">
        <v>206</v>
      </c>
    </row>
    <row r="249" spans="1:7" ht="80.25" customHeight="1">
      <c r="A249" s="418"/>
      <c r="B249" s="203" t="s">
        <v>204</v>
      </c>
      <c r="C249" s="503"/>
      <c r="D249" s="504"/>
      <c r="E249" s="505"/>
      <c r="G249" s="205" t="s">
        <v>205</v>
      </c>
    </row>
    <row r="250" spans="1:7" ht="56.25" customHeight="1">
      <c r="A250" s="413" t="s">
        <v>198</v>
      </c>
      <c r="B250" s="168" t="s">
        <v>263</v>
      </c>
      <c r="C250" s="522"/>
      <c r="D250" s="523"/>
      <c r="E250" s="524"/>
      <c r="G250" s="204" t="s">
        <v>200</v>
      </c>
    </row>
    <row r="251" spans="1:7" ht="56.25" customHeight="1">
      <c r="A251" s="414"/>
      <c r="B251" s="168" t="s">
        <v>264</v>
      </c>
      <c r="C251" s="522"/>
      <c r="D251" s="523"/>
      <c r="E251" s="524"/>
      <c r="G251" s="204" t="s">
        <v>201</v>
      </c>
    </row>
    <row r="252" spans="1:7" ht="56.25" customHeight="1">
      <c r="A252" s="414"/>
      <c r="B252" s="168" t="s">
        <v>31</v>
      </c>
      <c r="C252" s="522"/>
      <c r="D252" s="523"/>
      <c r="E252" s="524"/>
      <c r="G252" s="204" t="s">
        <v>202</v>
      </c>
    </row>
    <row r="253" spans="1:7" ht="15.75" customHeight="1">
      <c r="A253" s="414"/>
      <c r="B253" s="206" t="s">
        <v>30</v>
      </c>
      <c r="C253" s="500">
        <f>INDEX($B$4:$E$18,MATCH($A241,$A$4:$A$18,),MATCH($B253,$B$3:$E$3,0))</f>
        <v>0</v>
      </c>
      <c r="D253" s="501"/>
      <c r="E253" s="502"/>
      <c r="G253" s="204" t="s">
        <v>212</v>
      </c>
    </row>
    <row r="254" spans="1:7" ht="165" customHeight="1">
      <c r="A254" s="415"/>
      <c r="B254" s="344" t="s">
        <v>567</v>
      </c>
      <c r="C254" s="433"/>
      <c r="D254" s="435"/>
      <c r="E254" s="434"/>
      <c r="G254" s="164" t="s">
        <v>564</v>
      </c>
    </row>
    <row r="255" spans="1:7" ht="15" customHeight="1">
      <c r="A255" s="511" t="s">
        <v>32</v>
      </c>
      <c r="B255" s="195" t="s">
        <v>67</v>
      </c>
      <c r="C255" s="519" t="s">
        <v>125</v>
      </c>
      <c r="D255" s="520"/>
      <c r="E255" s="521"/>
      <c r="G255" s="204" t="s">
        <v>77</v>
      </c>
    </row>
    <row r="256" spans="1:7" ht="135" customHeight="1">
      <c r="A256" s="511"/>
      <c r="B256" s="168" t="s">
        <v>78</v>
      </c>
      <c r="C256" s="519"/>
      <c r="D256" s="520"/>
      <c r="E256" s="521"/>
      <c r="G256" s="204" t="s">
        <v>265</v>
      </c>
    </row>
    <row r="258" spans="1:7" ht="13.5">
      <c r="A258" s="199">
        <v>15</v>
      </c>
      <c r="B258" s="200" t="s">
        <v>113</v>
      </c>
    </row>
    <row r="259" spans="1:7" ht="20.25" customHeight="1">
      <c r="A259" s="413" t="s">
        <v>15</v>
      </c>
      <c r="B259" s="168" t="s">
        <v>76</v>
      </c>
      <c r="C259" s="500">
        <f>INDEX($B$4:$E$18,MATCH($A258,$A$4:$A$18,),MATCH($B259,$B$3:$E$3,0))</f>
        <v>0</v>
      </c>
      <c r="D259" s="501"/>
      <c r="E259" s="502"/>
      <c r="G259" s="431" t="s">
        <v>59</v>
      </c>
    </row>
    <row r="260" spans="1:7" ht="20.25" customHeight="1">
      <c r="A260" s="414"/>
      <c r="B260" s="168" t="s">
        <v>29</v>
      </c>
      <c r="C260" s="500">
        <f>INDEX($B$4:$E$18,MATCH($A258,$A$4:$A$18,),MATCH($B260,$B$3:$E$3,0))</f>
        <v>0</v>
      </c>
      <c r="D260" s="501"/>
      <c r="E260" s="502"/>
      <c r="G260" s="432"/>
    </row>
    <row r="261" spans="1:7" ht="15" customHeight="1">
      <c r="A261" s="416" t="s">
        <v>196</v>
      </c>
      <c r="B261" s="413" t="s">
        <v>440</v>
      </c>
      <c r="C261" s="201" t="s">
        <v>28</v>
      </c>
      <c r="D261" s="202" t="s">
        <v>199</v>
      </c>
      <c r="E261" s="202" t="s">
        <v>197</v>
      </c>
      <c r="G261" s="428" t="s">
        <v>441</v>
      </c>
    </row>
    <row r="262" spans="1:7" ht="46.5" customHeight="1">
      <c r="A262" s="417"/>
      <c r="B262" s="414"/>
      <c r="C262" s="64"/>
      <c r="D262" s="39"/>
      <c r="E262" s="65"/>
      <c r="G262" s="429"/>
    </row>
    <row r="263" spans="1:7" ht="46.5" customHeight="1">
      <c r="A263" s="417"/>
      <c r="B263" s="414"/>
      <c r="C263" s="64"/>
      <c r="D263" s="39"/>
      <c r="E263" s="65"/>
      <c r="G263" s="429"/>
    </row>
    <row r="264" spans="1:7" ht="46.5" customHeight="1">
      <c r="A264" s="417"/>
      <c r="B264" s="415"/>
      <c r="C264" s="64"/>
      <c r="D264" s="39"/>
      <c r="E264" s="65"/>
      <c r="G264" s="430"/>
    </row>
    <row r="265" spans="1:7" ht="80.25" customHeight="1">
      <c r="A265" s="417"/>
      <c r="B265" s="203" t="s">
        <v>203</v>
      </c>
      <c r="C265" s="503"/>
      <c r="D265" s="504"/>
      <c r="E265" s="505"/>
      <c r="G265" s="204" t="s">
        <v>206</v>
      </c>
    </row>
    <row r="266" spans="1:7" ht="80.25" customHeight="1">
      <c r="A266" s="418"/>
      <c r="B266" s="203" t="s">
        <v>204</v>
      </c>
      <c r="C266" s="503"/>
      <c r="D266" s="504"/>
      <c r="E266" s="505"/>
      <c r="G266" s="205" t="s">
        <v>205</v>
      </c>
    </row>
    <row r="267" spans="1:7" ht="56.25" customHeight="1">
      <c r="A267" s="413" t="s">
        <v>198</v>
      </c>
      <c r="B267" s="168" t="s">
        <v>263</v>
      </c>
      <c r="C267" s="522"/>
      <c r="D267" s="523"/>
      <c r="E267" s="524"/>
      <c r="G267" s="204" t="s">
        <v>200</v>
      </c>
    </row>
    <row r="268" spans="1:7" ht="56.25" customHeight="1">
      <c r="A268" s="414"/>
      <c r="B268" s="168" t="s">
        <v>264</v>
      </c>
      <c r="C268" s="522"/>
      <c r="D268" s="523"/>
      <c r="E268" s="524"/>
      <c r="G268" s="204" t="s">
        <v>201</v>
      </c>
    </row>
    <row r="269" spans="1:7" ht="56.25" customHeight="1">
      <c r="A269" s="414"/>
      <c r="B269" s="168" t="s">
        <v>31</v>
      </c>
      <c r="C269" s="522"/>
      <c r="D269" s="523"/>
      <c r="E269" s="524"/>
      <c r="G269" s="204" t="s">
        <v>202</v>
      </c>
    </row>
    <row r="270" spans="1:7" ht="15.75" customHeight="1">
      <c r="A270" s="414"/>
      <c r="B270" s="206" t="s">
        <v>30</v>
      </c>
      <c r="C270" s="500">
        <f>INDEX($B$4:$E$18,MATCH($A258,$A$4:$A$18,),MATCH($B270,$B$3:$E$3,0))</f>
        <v>0</v>
      </c>
      <c r="D270" s="501"/>
      <c r="E270" s="502"/>
      <c r="G270" s="204" t="s">
        <v>212</v>
      </c>
    </row>
    <row r="271" spans="1:7" ht="165" customHeight="1">
      <c r="A271" s="415"/>
      <c r="B271" s="344" t="s">
        <v>567</v>
      </c>
      <c r="C271" s="433"/>
      <c r="D271" s="435"/>
      <c r="E271" s="434"/>
      <c r="G271" s="164" t="s">
        <v>564</v>
      </c>
    </row>
    <row r="272" spans="1:7" ht="15" customHeight="1">
      <c r="A272" s="511" t="s">
        <v>32</v>
      </c>
      <c r="B272" s="195" t="s">
        <v>67</v>
      </c>
      <c r="C272" s="519" t="s">
        <v>125</v>
      </c>
      <c r="D272" s="520"/>
      <c r="E272" s="521"/>
      <c r="G272" s="204" t="s">
        <v>77</v>
      </c>
    </row>
    <row r="273" spans="1:7" ht="135" customHeight="1">
      <c r="A273" s="511"/>
      <c r="B273" s="168" t="s">
        <v>78</v>
      </c>
      <c r="C273" s="519"/>
      <c r="D273" s="520"/>
      <c r="E273" s="521"/>
      <c r="G273" s="204" t="s">
        <v>265</v>
      </c>
    </row>
  </sheetData>
  <sheetProtection password="DD26" sheet="1" formatCells="0" formatColumns="0" formatRows="0" insertRows="0"/>
  <mergeCells count="271">
    <mergeCell ref="A272:A273"/>
    <mergeCell ref="C272:E272"/>
    <mergeCell ref="C273:E273"/>
    <mergeCell ref="A23:A28"/>
    <mergeCell ref="A40:A45"/>
    <mergeCell ref="A57:A62"/>
    <mergeCell ref="A74:A79"/>
    <mergeCell ref="A91:A96"/>
    <mergeCell ref="A108:A113"/>
    <mergeCell ref="A125:A130"/>
    <mergeCell ref="A142:A147"/>
    <mergeCell ref="A159:A164"/>
    <mergeCell ref="A176:A181"/>
    <mergeCell ref="A193:A198"/>
    <mergeCell ref="A210:A215"/>
    <mergeCell ref="A227:A232"/>
    <mergeCell ref="C266:E266"/>
    <mergeCell ref="A267:A271"/>
    <mergeCell ref="C267:E267"/>
    <mergeCell ref="C268:E268"/>
    <mergeCell ref="C269:E269"/>
    <mergeCell ref="C270:E270"/>
    <mergeCell ref="C271:E271"/>
    <mergeCell ref="A261:A266"/>
    <mergeCell ref="G259:G260"/>
    <mergeCell ref="C260:E260"/>
    <mergeCell ref="B261:B264"/>
    <mergeCell ref="G261:G264"/>
    <mergeCell ref="C265:E265"/>
    <mergeCell ref="A255:A256"/>
    <mergeCell ref="C255:E255"/>
    <mergeCell ref="C256:E256"/>
    <mergeCell ref="A259:A260"/>
    <mergeCell ref="C259:E259"/>
    <mergeCell ref="C249:E249"/>
    <mergeCell ref="A250:A254"/>
    <mergeCell ref="C250:E250"/>
    <mergeCell ref="C251:E251"/>
    <mergeCell ref="C252:E252"/>
    <mergeCell ref="C253:E253"/>
    <mergeCell ref="C254:E254"/>
    <mergeCell ref="A244:A249"/>
    <mergeCell ref="G242:G243"/>
    <mergeCell ref="C243:E243"/>
    <mergeCell ref="B244:B247"/>
    <mergeCell ref="G244:G247"/>
    <mergeCell ref="C248:E248"/>
    <mergeCell ref="A238:A239"/>
    <mergeCell ref="C238:E238"/>
    <mergeCell ref="C239:E239"/>
    <mergeCell ref="A242:A243"/>
    <mergeCell ref="C242:E242"/>
    <mergeCell ref="C232:E232"/>
    <mergeCell ref="A233:A237"/>
    <mergeCell ref="C233:E233"/>
    <mergeCell ref="C234:E234"/>
    <mergeCell ref="C235:E235"/>
    <mergeCell ref="C236:E236"/>
    <mergeCell ref="C237:E237"/>
    <mergeCell ref="G225:G226"/>
    <mergeCell ref="C226:E226"/>
    <mergeCell ref="B227:B230"/>
    <mergeCell ref="G227:G230"/>
    <mergeCell ref="C231:E231"/>
    <mergeCell ref="A221:A222"/>
    <mergeCell ref="C221:E221"/>
    <mergeCell ref="C222:E222"/>
    <mergeCell ref="A225:A226"/>
    <mergeCell ref="C225:E225"/>
    <mergeCell ref="C215:E215"/>
    <mergeCell ref="A216:A220"/>
    <mergeCell ref="C216:E216"/>
    <mergeCell ref="C217:E217"/>
    <mergeCell ref="C218:E218"/>
    <mergeCell ref="C219:E219"/>
    <mergeCell ref="C220:E220"/>
    <mergeCell ref="G208:G209"/>
    <mergeCell ref="C209:E209"/>
    <mergeCell ref="B210:B213"/>
    <mergeCell ref="G210:G213"/>
    <mergeCell ref="C214:E214"/>
    <mergeCell ref="A204:A205"/>
    <mergeCell ref="C204:E204"/>
    <mergeCell ref="C205:E205"/>
    <mergeCell ref="A208:A209"/>
    <mergeCell ref="C208:E208"/>
    <mergeCell ref="C198:E198"/>
    <mergeCell ref="A199:A203"/>
    <mergeCell ref="C199:E199"/>
    <mergeCell ref="C200:E200"/>
    <mergeCell ref="C201:E201"/>
    <mergeCell ref="C202:E202"/>
    <mergeCell ref="C203:E203"/>
    <mergeCell ref="G191:G192"/>
    <mergeCell ref="C192:E192"/>
    <mergeCell ref="B193:B196"/>
    <mergeCell ref="G193:G196"/>
    <mergeCell ref="C197:E197"/>
    <mergeCell ref="A187:A188"/>
    <mergeCell ref="C187:E187"/>
    <mergeCell ref="C188:E188"/>
    <mergeCell ref="A191:A192"/>
    <mergeCell ref="C191:E191"/>
    <mergeCell ref="C181:E181"/>
    <mergeCell ref="A182:A186"/>
    <mergeCell ref="C182:E182"/>
    <mergeCell ref="C183:E183"/>
    <mergeCell ref="C184:E184"/>
    <mergeCell ref="C185:E185"/>
    <mergeCell ref="C186:E186"/>
    <mergeCell ref="G174:G175"/>
    <mergeCell ref="C175:E175"/>
    <mergeCell ref="B176:B179"/>
    <mergeCell ref="G176:G179"/>
    <mergeCell ref="C180:E180"/>
    <mergeCell ref="A170:A171"/>
    <mergeCell ref="C170:E170"/>
    <mergeCell ref="C171:E171"/>
    <mergeCell ref="A174:A175"/>
    <mergeCell ref="C174:E174"/>
    <mergeCell ref="C164:E164"/>
    <mergeCell ref="A165:A169"/>
    <mergeCell ref="C165:E165"/>
    <mergeCell ref="C166:E166"/>
    <mergeCell ref="C167:E167"/>
    <mergeCell ref="C168:E168"/>
    <mergeCell ref="C169:E169"/>
    <mergeCell ref="G157:G158"/>
    <mergeCell ref="C158:E158"/>
    <mergeCell ref="B159:B162"/>
    <mergeCell ref="G159:G162"/>
    <mergeCell ref="C163:E163"/>
    <mergeCell ref="A153:A154"/>
    <mergeCell ref="C153:E153"/>
    <mergeCell ref="C154:E154"/>
    <mergeCell ref="A157:A158"/>
    <mergeCell ref="C157:E157"/>
    <mergeCell ref="C147:E147"/>
    <mergeCell ref="A148:A152"/>
    <mergeCell ref="C148:E148"/>
    <mergeCell ref="C149:E149"/>
    <mergeCell ref="C150:E150"/>
    <mergeCell ref="C151:E151"/>
    <mergeCell ref="C152:E152"/>
    <mergeCell ref="G140:G141"/>
    <mergeCell ref="C141:E141"/>
    <mergeCell ref="B142:B145"/>
    <mergeCell ref="G142:G145"/>
    <mergeCell ref="C146:E146"/>
    <mergeCell ref="A136:A137"/>
    <mergeCell ref="C136:E136"/>
    <mergeCell ref="C137:E137"/>
    <mergeCell ref="A140:A141"/>
    <mergeCell ref="C140:E140"/>
    <mergeCell ref="C130:E130"/>
    <mergeCell ref="A131:A135"/>
    <mergeCell ref="C131:E131"/>
    <mergeCell ref="C132:E132"/>
    <mergeCell ref="C133:E133"/>
    <mergeCell ref="C134:E134"/>
    <mergeCell ref="C135:E135"/>
    <mergeCell ref="G123:G124"/>
    <mergeCell ref="C124:E124"/>
    <mergeCell ref="B125:B128"/>
    <mergeCell ref="G125:G128"/>
    <mergeCell ref="C129:E129"/>
    <mergeCell ref="A119:A120"/>
    <mergeCell ref="C119:E119"/>
    <mergeCell ref="C120:E120"/>
    <mergeCell ref="A123:A124"/>
    <mergeCell ref="C123:E123"/>
    <mergeCell ref="C112:E112"/>
    <mergeCell ref="C113:E113"/>
    <mergeCell ref="A114:A118"/>
    <mergeCell ref="C114:E114"/>
    <mergeCell ref="C115:E115"/>
    <mergeCell ref="C116:E116"/>
    <mergeCell ref="C117:E117"/>
    <mergeCell ref="C118:E118"/>
    <mergeCell ref="A106:A107"/>
    <mergeCell ref="C106:E106"/>
    <mergeCell ref="G106:G107"/>
    <mergeCell ref="C107:E107"/>
    <mergeCell ref="B108:B111"/>
    <mergeCell ref="G108:G111"/>
    <mergeCell ref="A102:A103"/>
    <mergeCell ref="C102:E102"/>
    <mergeCell ref="C103:E103"/>
    <mergeCell ref="G38:G39"/>
    <mergeCell ref="G40:G43"/>
    <mergeCell ref="G55:G56"/>
    <mergeCell ref="G57:G60"/>
    <mergeCell ref="G72:G73"/>
    <mergeCell ref="G74:G77"/>
    <mergeCell ref="G89:G90"/>
    <mergeCell ref="G91:G94"/>
    <mergeCell ref="B91:B94"/>
    <mergeCell ref="C95:E95"/>
    <mergeCell ref="C96:E96"/>
    <mergeCell ref="A97:A101"/>
    <mergeCell ref="C97:E97"/>
    <mergeCell ref="C98:E98"/>
    <mergeCell ref="C99:E99"/>
    <mergeCell ref="C100:E100"/>
    <mergeCell ref="C101:E101"/>
    <mergeCell ref="A85:A86"/>
    <mergeCell ref="C85:E85"/>
    <mergeCell ref="C86:E86"/>
    <mergeCell ref="A89:A90"/>
    <mergeCell ref="C89:E89"/>
    <mergeCell ref="C90:E90"/>
    <mergeCell ref="B74:B77"/>
    <mergeCell ref="C78:E78"/>
    <mergeCell ref="C79:E79"/>
    <mergeCell ref="A80:A84"/>
    <mergeCell ref="C80:E80"/>
    <mergeCell ref="C81:E81"/>
    <mergeCell ref="C82:E82"/>
    <mergeCell ref="C83:E83"/>
    <mergeCell ref="C84:E84"/>
    <mergeCell ref="A68:A69"/>
    <mergeCell ref="C68:E68"/>
    <mergeCell ref="C69:E69"/>
    <mergeCell ref="A72:A73"/>
    <mergeCell ref="C72:E72"/>
    <mergeCell ref="C73:E73"/>
    <mergeCell ref="B57:B60"/>
    <mergeCell ref="C61:E61"/>
    <mergeCell ref="C62:E62"/>
    <mergeCell ref="A63:A67"/>
    <mergeCell ref="C63:E63"/>
    <mergeCell ref="C64:E64"/>
    <mergeCell ref="C65:E65"/>
    <mergeCell ref="C66:E66"/>
    <mergeCell ref="C67:E67"/>
    <mergeCell ref="A51:A52"/>
    <mergeCell ref="C51:E51"/>
    <mergeCell ref="C52:E52"/>
    <mergeCell ref="A55:A56"/>
    <mergeCell ref="C55:E55"/>
    <mergeCell ref="C56:E56"/>
    <mergeCell ref="C45:E45"/>
    <mergeCell ref="A46:A50"/>
    <mergeCell ref="C46:E46"/>
    <mergeCell ref="C47:E47"/>
    <mergeCell ref="C48:E48"/>
    <mergeCell ref="C49:E49"/>
    <mergeCell ref="C50:E50"/>
    <mergeCell ref="A38:A39"/>
    <mergeCell ref="C38:E38"/>
    <mergeCell ref="C39:E39"/>
    <mergeCell ref="B40:B43"/>
    <mergeCell ref="C44:E44"/>
    <mergeCell ref="C28:E28"/>
    <mergeCell ref="G4:G18"/>
    <mergeCell ref="A21:A22"/>
    <mergeCell ref="C21:E21"/>
    <mergeCell ref="G21:G22"/>
    <mergeCell ref="C22:E22"/>
    <mergeCell ref="B23:B26"/>
    <mergeCell ref="G23:G26"/>
    <mergeCell ref="C27:E27"/>
    <mergeCell ref="A34:A35"/>
    <mergeCell ref="C34:E34"/>
    <mergeCell ref="C35:E35"/>
    <mergeCell ref="C33:E33"/>
    <mergeCell ref="C29:E29"/>
    <mergeCell ref="C30:E30"/>
    <mergeCell ref="A29:A33"/>
    <mergeCell ref="C31:E31"/>
    <mergeCell ref="C32:E32"/>
  </mergeCells>
  <phoneticPr fontId="6"/>
  <conditionalFormatting sqref="C34:E34">
    <cfRule type="cellIs" dxfId="30" priority="32" operator="equal">
      <formula>"（プルダウン選択）"</formula>
    </cfRule>
  </conditionalFormatting>
  <conditionalFormatting sqref="C51:E51">
    <cfRule type="cellIs" dxfId="29" priority="31" operator="equal">
      <formula>"（プルダウン選択）"</formula>
    </cfRule>
  </conditionalFormatting>
  <conditionalFormatting sqref="C136:E136">
    <cfRule type="cellIs" dxfId="28" priority="9" operator="equal">
      <formula>"（プルダウン選択）"</formula>
    </cfRule>
  </conditionalFormatting>
  <conditionalFormatting sqref="C170:E170">
    <cfRule type="cellIs" dxfId="27" priority="7" operator="equal">
      <formula>"（プルダウン選択）"</formula>
    </cfRule>
  </conditionalFormatting>
  <conditionalFormatting sqref="C204:E204">
    <cfRule type="cellIs" dxfId="26" priority="5" operator="equal">
      <formula>"（プルダウン選択）"</formula>
    </cfRule>
  </conditionalFormatting>
  <conditionalFormatting sqref="C238:E238">
    <cfRule type="cellIs" dxfId="25" priority="3" operator="equal">
      <formula>"（プルダウン選択）"</formula>
    </cfRule>
  </conditionalFormatting>
  <conditionalFormatting sqref="C68:E68">
    <cfRule type="cellIs" dxfId="24" priority="13" operator="equal">
      <formula>"（プルダウン選択）"</formula>
    </cfRule>
  </conditionalFormatting>
  <conditionalFormatting sqref="C85:E85">
    <cfRule type="cellIs" dxfId="23" priority="12" operator="equal">
      <formula>"（プルダウン選択）"</formula>
    </cfRule>
  </conditionalFormatting>
  <conditionalFormatting sqref="C153:E153">
    <cfRule type="cellIs" dxfId="22" priority="8" operator="equal">
      <formula>"（プルダウン選択）"</formula>
    </cfRule>
  </conditionalFormatting>
  <conditionalFormatting sqref="C102:E102">
    <cfRule type="cellIs" dxfId="21" priority="11" operator="equal">
      <formula>"（プルダウン選択）"</formula>
    </cfRule>
  </conditionalFormatting>
  <conditionalFormatting sqref="C119:E119">
    <cfRule type="cellIs" dxfId="20" priority="10" operator="equal">
      <formula>"（プルダウン選択）"</formula>
    </cfRule>
  </conditionalFormatting>
  <conditionalFormatting sqref="C187:E187">
    <cfRule type="cellIs" dxfId="19" priority="6" operator="equal">
      <formula>"（プルダウン選択）"</formula>
    </cfRule>
  </conditionalFormatting>
  <conditionalFormatting sqref="C221:E221">
    <cfRule type="cellIs" dxfId="18" priority="4" operator="equal">
      <formula>"（プルダウン選択）"</formula>
    </cfRule>
  </conditionalFormatting>
  <conditionalFormatting sqref="C255:E255">
    <cfRule type="cellIs" dxfId="17" priority="2" operator="equal">
      <formula>"（プルダウン選択）"</formula>
    </cfRule>
  </conditionalFormatting>
  <conditionalFormatting sqref="C272:E272">
    <cfRule type="cellIs" dxfId="16" priority="1" operator="equal">
      <formula>"（プルダウン選択）"</formula>
    </cfRule>
  </conditionalFormatting>
  <dataValidations count="1">
    <dataValidation type="list" allowBlank="1" showInputMessage="1" showErrorMessage="1" sqref="C34:E34 C51:E51 C68:E68 C85:E85 C102:E102 C119:E119 C136:E136 C153:E153 C170:E170 C187:E187 C204:E204 C221:E221 C238:E238 C255:E255 C272:E272" xr:uid="{00000000-0002-0000-0600-000000000000}">
      <formula1>"（プルダウン選択）,景品類に該当する,景品類に該当しない"</formula1>
    </dataValidation>
  </dataValidations>
  <hyperlinks>
    <hyperlink ref="B20" location="⑥インセンティブ登録!B2" display="↑ページTOPに戻る" xr:uid="{00000000-0004-0000-0600-000004000000}"/>
    <hyperlink ref="B37" location="⑥インセンティブ登録!B2" display="↑ページTOPに戻る" xr:uid="{E982EA36-8057-4BD1-A5EF-383B00917E44}"/>
    <hyperlink ref="B54" location="⑥インセンティブ登録!B2" display="↑ページTOPに戻る" xr:uid="{F40BAE62-0150-4B06-9714-4164AEF3AA99}"/>
    <hyperlink ref="B71" location="⑥インセンティブ登録!B2" display="↑ページTOPに戻る" xr:uid="{C8761555-6DC1-4489-AF17-BB5643845E03}"/>
    <hyperlink ref="B88" location="⑥インセンティブ登録!B2" display="↑ページTOPに戻る" xr:uid="{2ED0FE1F-A55B-4B36-A6E3-C7CB5583678D}"/>
    <hyperlink ref="B105" location="⑥インセンティブ登録!B2" display="↑ページTOPに戻る" xr:uid="{F117F9AA-4A67-4368-B6E2-352967ADB6CD}"/>
    <hyperlink ref="B122" location="⑥インセンティブ登録!B2" display="↑ページTOPに戻る" xr:uid="{F32B775C-F307-4990-9286-04EB12CF983E}"/>
    <hyperlink ref="B139" location="⑥インセンティブ登録!B2" display="↑ページTOPに戻る" xr:uid="{7D6F5DB2-EF06-47BD-812A-4DCCF9F8FD72}"/>
    <hyperlink ref="B156" location="⑥インセンティブ登録!B2" display="↑ページTOPに戻る" xr:uid="{283756B3-23B6-4405-A2D3-40DAF88AAF20}"/>
    <hyperlink ref="B173" location="⑥インセンティブ登録!B2" display="↑ページTOPに戻る" xr:uid="{D1A642EA-95EB-4BF6-B352-02739429F74A}"/>
    <hyperlink ref="B190" location="⑥インセンティブ登録!B2" display="↑ページTOPに戻る" xr:uid="{0D61D64E-E06A-48F4-9023-E3F50B4B26B6}"/>
    <hyperlink ref="B207" location="⑥インセンティブ登録!B2" display="↑ページTOPに戻る" xr:uid="{26B05ED8-9647-461C-BB68-4C778E68CF15}"/>
    <hyperlink ref="B224" location="⑥インセンティブ登録!B2" display="↑ページTOPに戻る" xr:uid="{F8FA3AD8-7BC3-4FA2-B9D1-F994585C7916}"/>
    <hyperlink ref="B241" location="⑥インセンティブ登録!B2" display="↑ページTOPに戻る" xr:uid="{8B70FE54-BCBF-4CA0-8975-C82D10DFB319}"/>
    <hyperlink ref="B258" location="⑥インセンティブ登録!B2" display="↑ページTOPに戻る" xr:uid="{A2D0BC2E-873E-49E0-9CD5-F34C1C6FCFC4}"/>
    <hyperlink ref="A4" location="⑥インセンティブ登録!A23" display="⑥インセンティブ登録!A23" xr:uid="{C8792164-8749-479C-97BA-DB8DB65D55C8}"/>
    <hyperlink ref="A5" location="⑥インセンティブ登録!A40" display="⑥インセンティブ登録!A40" xr:uid="{9DAAE7D0-0600-436A-A9DF-445577544C67}"/>
    <hyperlink ref="A6" location="⑥インセンティブ登録!A57" display="⑥インセンティブ登録!A57" xr:uid="{D8397B43-C5FD-4D50-B35E-48CD24B3BC4D}"/>
    <hyperlink ref="A7" location="⑥インセンティブ登録!A74" display="⑥インセンティブ登録!A74" xr:uid="{2FFBD3EF-F5F4-4641-85A9-FD2872F02CE9}"/>
    <hyperlink ref="A8" location="⑥インセンティブ登録!A91" display="⑥インセンティブ登録!A91" xr:uid="{DEA5624F-BE30-4D9E-A77B-0A4FE744D785}"/>
    <hyperlink ref="A9" location="⑥インセンティブ登録!A108" display="⑥インセンティブ登録!A108" xr:uid="{F3802184-E2E5-4773-AAB5-1CD11CDB16DF}"/>
    <hyperlink ref="A10" location="⑥インセンティブ登録!A125" display="⑥インセンティブ登録!A125" xr:uid="{46A89475-2082-44E1-9EF2-BD83CFAE537F}"/>
    <hyperlink ref="A11" location="⑥インセンティブ登録!A142" display="⑥インセンティブ登録!A142" xr:uid="{45279918-9124-4483-B3AF-60A5D1FA6E9D}"/>
    <hyperlink ref="A12" location="⑥インセンティブ登録!A159" display="⑥インセンティブ登録!A159" xr:uid="{661792A2-6464-435A-9EDD-84D24B63EDC2}"/>
    <hyperlink ref="A13" location="⑥インセンティブ登録!A176" display="⑥インセンティブ登録!A176" xr:uid="{FA78543A-2098-4FDB-BF88-D1DCDD5273C5}"/>
    <hyperlink ref="A14" location="⑥インセンティブ登録!A193" display="⑥インセンティブ登録!A193" xr:uid="{CB29813E-31B7-4D84-8F50-3D8357506B89}"/>
    <hyperlink ref="A15" location="⑥インセンティブ登録!A210" display="⑥インセンティブ登録!A210" xr:uid="{F5BC7870-3768-497D-9BA6-8099920A8ED0}"/>
    <hyperlink ref="A16" location="⑥インセンティブ登録!A227" display="⑥インセンティブ登録!A227" xr:uid="{E5010BB4-BB97-4222-8FF4-754FA24A306E}"/>
    <hyperlink ref="A17" location="⑥インセンティブ登録!A244" display="⑥インセンティブ登録!A244" xr:uid="{D8919650-1019-4CF0-B4E5-223533F9334F}"/>
    <hyperlink ref="A18" location="⑥インセンティブ登録!A261" display="⑥インセンティブ登録!A261" xr:uid="{496A090E-F8D7-44D1-820D-BEC71E06B3EB}"/>
  </hyperlinks>
  <pageMargins left="0.19685039370078741" right="0.19685039370078741" top="0.39370078740157483" bottom="0.39370078740157483" header="0.31496062992125984" footer="0.31496062992125984"/>
  <pageSetup paperSize="9" scale="10" orientation="portrait" r:id="rId1"/>
  <headerFooter>
    <oddFooter>&amp;P / &amp;N ページ</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プルダウンリスト!$E$4:$E$8</xm:f>
          </x14:formula1>
          <xm:sqref>C4:C18</xm:sqref>
        </x14:dataValidation>
        <x14:dataValidation type="list" allowBlank="1" showInputMessage="1" showErrorMessage="1" xr:uid="{00000000-0002-0000-0600-000002000000}">
          <x14:formula1>
            <xm:f>プルダウンリスト!$F$3:$F$7</xm:f>
          </x14:formula1>
          <xm:sqref>E4:E18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A2335-8D4D-4C17-9380-D33372A7438D}">
  <sheetPr>
    <tabColor theme="9" tint="0.59999389629810485"/>
    <pageSetUpPr fitToPage="1"/>
  </sheetPr>
  <dimension ref="A1:X45"/>
  <sheetViews>
    <sheetView showGridLines="0" zoomScaleNormal="100" zoomScaleSheetLayoutView="90" workbookViewId="0">
      <selection activeCell="L18" sqref="L18"/>
    </sheetView>
  </sheetViews>
  <sheetFormatPr defaultColWidth="9" defaultRowHeight="12"/>
  <cols>
    <col min="1" max="1" width="4.625" style="90" customWidth="1"/>
    <col min="2" max="3" width="20.875" style="90" customWidth="1"/>
    <col min="4" max="4" width="10.625" style="90" customWidth="1"/>
    <col min="5" max="5" width="7.125" style="90" customWidth="1"/>
    <col min="6" max="6" width="12.125" style="90" customWidth="1"/>
    <col min="7" max="7" width="7.125" style="90" customWidth="1"/>
    <col min="8" max="8" width="12.125" style="90" customWidth="1"/>
    <col min="9" max="9" width="7.125" style="90" customWidth="1"/>
    <col min="10" max="10" width="12.125" style="90" customWidth="1"/>
    <col min="11" max="11" width="7.125" style="90" customWidth="1"/>
    <col min="12" max="12" width="12.125" style="90" customWidth="1"/>
    <col min="13" max="13" width="7.125" style="90" customWidth="1"/>
    <col min="14" max="14" width="12.125" style="90" customWidth="1"/>
    <col min="15" max="15" width="7.125" style="90" customWidth="1"/>
    <col min="16" max="16" width="12.125" style="90" customWidth="1"/>
    <col min="17" max="17" width="7.125" style="90" customWidth="1"/>
    <col min="18" max="18" width="12.125" style="90" customWidth="1"/>
    <col min="19" max="19" width="7.125" style="90" customWidth="1"/>
    <col min="20" max="20" width="12.125" style="90" customWidth="1"/>
    <col min="21" max="21" width="7.125" style="90" customWidth="1"/>
    <col min="22" max="22" width="12.125" style="90" customWidth="1"/>
    <col min="23" max="23" width="8.125" style="90" customWidth="1"/>
    <col min="24" max="24" width="15.875" style="90" customWidth="1"/>
    <col min="25" max="16384" width="9" style="90"/>
  </cols>
  <sheetData>
    <row r="1" spans="1:24" ht="18.75">
      <c r="A1" s="89" t="s">
        <v>34</v>
      </c>
    </row>
    <row r="2" spans="1:24" ht="18.75">
      <c r="A2" s="89"/>
      <c r="B2" s="90" t="s">
        <v>173</v>
      </c>
    </row>
    <row r="3" spans="1:24" ht="12" customHeight="1">
      <c r="A3" s="89"/>
      <c r="B3" s="90" t="s">
        <v>174</v>
      </c>
    </row>
    <row r="4" spans="1:24" ht="6" customHeight="1" thickBot="1">
      <c r="D4" s="214"/>
    </row>
    <row r="5" spans="1:24" ht="15" customHeight="1">
      <c r="A5" s="531" t="s">
        <v>4</v>
      </c>
      <c r="B5" s="534" t="s">
        <v>172</v>
      </c>
      <c r="C5" s="534" t="s">
        <v>170</v>
      </c>
      <c r="D5" s="537" t="s">
        <v>255</v>
      </c>
      <c r="E5" s="525" t="s">
        <v>169</v>
      </c>
      <c r="F5" s="526"/>
      <c r="G5" s="526"/>
      <c r="H5" s="526"/>
      <c r="I5" s="526"/>
      <c r="J5" s="526"/>
      <c r="K5" s="526"/>
      <c r="L5" s="526"/>
      <c r="M5" s="526"/>
      <c r="N5" s="526"/>
      <c r="O5" s="526"/>
      <c r="P5" s="526"/>
      <c r="Q5" s="526"/>
      <c r="R5" s="526"/>
      <c r="S5" s="526"/>
      <c r="T5" s="526"/>
      <c r="U5" s="526"/>
      <c r="V5" s="526"/>
      <c r="W5" s="527" t="s">
        <v>33</v>
      </c>
      <c r="X5" s="528"/>
    </row>
    <row r="6" spans="1:24" ht="16.5" customHeight="1">
      <c r="A6" s="532"/>
      <c r="B6" s="535"/>
      <c r="C6" s="535"/>
      <c r="D6" s="538"/>
      <c r="E6" s="215" t="s">
        <v>251</v>
      </c>
      <c r="F6" s="216"/>
      <c r="G6" s="217" t="s">
        <v>252</v>
      </c>
      <c r="H6" s="216"/>
      <c r="I6" s="217" t="s">
        <v>253</v>
      </c>
      <c r="J6" s="216"/>
      <c r="K6" s="217" t="s">
        <v>254</v>
      </c>
      <c r="L6" s="216"/>
      <c r="M6" s="217" t="s">
        <v>443</v>
      </c>
      <c r="N6" s="216"/>
      <c r="O6" s="217" t="s">
        <v>444</v>
      </c>
      <c r="P6" s="216"/>
      <c r="Q6" s="217" t="s">
        <v>348</v>
      </c>
      <c r="R6" s="216"/>
      <c r="S6" s="217" t="s">
        <v>349</v>
      </c>
      <c r="T6" s="216"/>
      <c r="U6" s="217" t="s">
        <v>350</v>
      </c>
      <c r="V6" s="216"/>
      <c r="W6" s="529"/>
      <c r="X6" s="530"/>
    </row>
    <row r="7" spans="1:24" ht="16.5" customHeight="1">
      <c r="A7" s="533"/>
      <c r="B7" s="536"/>
      <c r="C7" s="536"/>
      <c r="D7" s="539"/>
      <c r="E7" s="218" t="s">
        <v>16</v>
      </c>
      <c r="F7" s="219" t="s">
        <v>17</v>
      </c>
      <c r="G7" s="219" t="s">
        <v>16</v>
      </c>
      <c r="H7" s="219" t="s">
        <v>17</v>
      </c>
      <c r="I7" s="219" t="s">
        <v>16</v>
      </c>
      <c r="J7" s="219" t="s">
        <v>17</v>
      </c>
      <c r="K7" s="219" t="s">
        <v>16</v>
      </c>
      <c r="L7" s="219" t="s">
        <v>17</v>
      </c>
      <c r="M7" s="219" t="s">
        <v>16</v>
      </c>
      <c r="N7" s="219" t="s">
        <v>17</v>
      </c>
      <c r="O7" s="219" t="s">
        <v>16</v>
      </c>
      <c r="P7" s="219" t="s">
        <v>17</v>
      </c>
      <c r="Q7" s="219" t="s">
        <v>16</v>
      </c>
      <c r="R7" s="219" t="s">
        <v>17</v>
      </c>
      <c r="S7" s="219" t="s">
        <v>16</v>
      </c>
      <c r="T7" s="219" t="s">
        <v>17</v>
      </c>
      <c r="U7" s="219" t="s">
        <v>16</v>
      </c>
      <c r="V7" s="219" t="s">
        <v>17</v>
      </c>
      <c r="W7" s="218" t="s">
        <v>16</v>
      </c>
      <c r="X7" s="220" t="s">
        <v>17</v>
      </c>
    </row>
    <row r="8" spans="1:24" ht="26.25" customHeight="1">
      <c r="A8" s="221">
        <v>1</v>
      </c>
      <c r="B8" s="332" t="s">
        <v>412</v>
      </c>
      <c r="C8" s="333" t="s">
        <v>418</v>
      </c>
      <c r="D8" s="207">
        <v>10000</v>
      </c>
      <c r="E8" s="208">
        <v>1000</v>
      </c>
      <c r="F8" s="222">
        <f>E8*$D8</f>
        <v>10000000</v>
      </c>
      <c r="G8" s="209">
        <v>1000</v>
      </c>
      <c r="H8" s="222">
        <f t="shared" ref="H8:H27" si="0">G8*$D8</f>
        <v>10000000</v>
      </c>
      <c r="I8" s="209">
        <v>2000</v>
      </c>
      <c r="J8" s="222">
        <f t="shared" ref="J8:J27" si="1">I8*$D8</f>
        <v>20000000</v>
      </c>
      <c r="K8" s="209">
        <v>2000</v>
      </c>
      <c r="L8" s="222">
        <f t="shared" ref="L8:L27" si="2">K8*$D8</f>
        <v>20000000</v>
      </c>
      <c r="M8" s="209">
        <v>3000</v>
      </c>
      <c r="N8" s="222">
        <f t="shared" ref="N8:N22" si="3">M8*$D8</f>
        <v>30000000</v>
      </c>
      <c r="O8" s="209">
        <v>3000</v>
      </c>
      <c r="P8" s="222">
        <f t="shared" ref="P8:P27" si="4">O8*$D8</f>
        <v>30000000</v>
      </c>
      <c r="Q8" s="209">
        <v>4000</v>
      </c>
      <c r="R8" s="222">
        <f t="shared" ref="R8:R27" si="5">Q8*$D8</f>
        <v>40000000</v>
      </c>
      <c r="S8" s="209">
        <v>4000</v>
      </c>
      <c r="T8" s="222">
        <f t="shared" ref="T8:T22" si="6">S8*$D8</f>
        <v>40000000</v>
      </c>
      <c r="U8" s="209">
        <v>5000</v>
      </c>
      <c r="V8" s="243">
        <f t="shared" ref="V8:V22" si="7">U8*$D8</f>
        <v>50000000</v>
      </c>
      <c r="W8" s="223">
        <f t="shared" ref="W8:X24" si="8">SUMIFS($E8:$V8,$E$7:$V$7,W$7)</f>
        <v>25000</v>
      </c>
      <c r="X8" s="224">
        <f t="shared" si="8"/>
        <v>250000000</v>
      </c>
    </row>
    <row r="9" spans="1:24" ht="26.25" customHeight="1">
      <c r="A9" s="221">
        <v>2</v>
      </c>
      <c r="B9" s="334"/>
      <c r="C9" s="334"/>
      <c r="D9" s="37"/>
      <c r="E9" s="210"/>
      <c r="F9" s="225">
        <f t="shared" ref="F9:F22" si="9">E9*$D9</f>
        <v>0</v>
      </c>
      <c r="G9" s="211"/>
      <c r="H9" s="225">
        <f t="shared" si="0"/>
        <v>0</v>
      </c>
      <c r="I9" s="211"/>
      <c r="J9" s="225">
        <f t="shared" si="1"/>
        <v>0</v>
      </c>
      <c r="K9" s="211"/>
      <c r="L9" s="225">
        <f t="shared" si="2"/>
        <v>0</v>
      </c>
      <c r="M9" s="211"/>
      <c r="N9" s="225">
        <f t="shared" si="3"/>
        <v>0</v>
      </c>
      <c r="O9" s="211"/>
      <c r="P9" s="225">
        <f t="shared" si="4"/>
        <v>0</v>
      </c>
      <c r="Q9" s="211"/>
      <c r="R9" s="225">
        <f t="shared" si="5"/>
        <v>0</v>
      </c>
      <c r="S9" s="211"/>
      <c r="T9" s="225">
        <f t="shared" si="6"/>
        <v>0</v>
      </c>
      <c r="U9" s="211"/>
      <c r="V9" s="225">
        <f t="shared" si="7"/>
        <v>0</v>
      </c>
      <c r="W9" s="223">
        <f t="shared" si="8"/>
        <v>0</v>
      </c>
      <c r="X9" s="224">
        <f t="shared" si="8"/>
        <v>0</v>
      </c>
    </row>
    <row r="10" spans="1:24" ht="26.25" customHeight="1">
      <c r="A10" s="221">
        <v>3</v>
      </c>
      <c r="B10" s="334"/>
      <c r="C10" s="334"/>
      <c r="D10" s="37"/>
      <c r="E10" s="210"/>
      <c r="F10" s="225">
        <f t="shared" si="9"/>
        <v>0</v>
      </c>
      <c r="G10" s="211"/>
      <c r="H10" s="225">
        <f t="shared" si="0"/>
        <v>0</v>
      </c>
      <c r="I10" s="211"/>
      <c r="J10" s="225">
        <f t="shared" si="1"/>
        <v>0</v>
      </c>
      <c r="K10" s="211"/>
      <c r="L10" s="225">
        <f t="shared" si="2"/>
        <v>0</v>
      </c>
      <c r="M10" s="211"/>
      <c r="N10" s="225">
        <f t="shared" si="3"/>
        <v>0</v>
      </c>
      <c r="O10" s="211"/>
      <c r="P10" s="225">
        <f t="shared" si="4"/>
        <v>0</v>
      </c>
      <c r="Q10" s="211"/>
      <c r="R10" s="225">
        <f t="shared" si="5"/>
        <v>0</v>
      </c>
      <c r="S10" s="211"/>
      <c r="T10" s="225">
        <f t="shared" si="6"/>
        <v>0</v>
      </c>
      <c r="U10" s="211"/>
      <c r="V10" s="225">
        <f t="shared" si="7"/>
        <v>0</v>
      </c>
      <c r="W10" s="223">
        <f t="shared" si="8"/>
        <v>0</v>
      </c>
      <c r="X10" s="224">
        <f t="shared" si="8"/>
        <v>0</v>
      </c>
    </row>
    <row r="11" spans="1:24" ht="26.25" customHeight="1">
      <c r="A11" s="221">
        <v>4</v>
      </c>
      <c r="B11" s="334"/>
      <c r="C11" s="334"/>
      <c r="D11" s="37"/>
      <c r="E11" s="210"/>
      <c r="F11" s="225">
        <f t="shared" si="9"/>
        <v>0</v>
      </c>
      <c r="G11" s="211"/>
      <c r="H11" s="225">
        <f t="shared" si="0"/>
        <v>0</v>
      </c>
      <c r="I11" s="211"/>
      <c r="J11" s="225">
        <f t="shared" si="1"/>
        <v>0</v>
      </c>
      <c r="K11" s="211"/>
      <c r="L11" s="225">
        <f t="shared" si="2"/>
        <v>0</v>
      </c>
      <c r="M11" s="211"/>
      <c r="N11" s="225">
        <f t="shared" si="3"/>
        <v>0</v>
      </c>
      <c r="O11" s="211"/>
      <c r="P11" s="225">
        <f t="shared" si="4"/>
        <v>0</v>
      </c>
      <c r="Q11" s="211"/>
      <c r="R11" s="225">
        <f t="shared" si="5"/>
        <v>0</v>
      </c>
      <c r="S11" s="211"/>
      <c r="T11" s="225">
        <f t="shared" si="6"/>
        <v>0</v>
      </c>
      <c r="U11" s="211"/>
      <c r="V11" s="225">
        <f t="shared" si="7"/>
        <v>0</v>
      </c>
      <c r="W11" s="223">
        <f t="shared" si="8"/>
        <v>0</v>
      </c>
      <c r="X11" s="224">
        <f t="shared" si="8"/>
        <v>0</v>
      </c>
    </row>
    <row r="12" spans="1:24" ht="26.25" customHeight="1">
      <c r="A12" s="221">
        <v>5</v>
      </c>
      <c r="B12" s="334"/>
      <c r="C12" s="334"/>
      <c r="D12" s="37"/>
      <c r="E12" s="210"/>
      <c r="F12" s="225">
        <f t="shared" si="9"/>
        <v>0</v>
      </c>
      <c r="G12" s="211"/>
      <c r="H12" s="225">
        <f t="shared" si="0"/>
        <v>0</v>
      </c>
      <c r="I12" s="211"/>
      <c r="J12" s="225">
        <f t="shared" si="1"/>
        <v>0</v>
      </c>
      <c r="K12" s="211"/>
      <c r="L12" s="225">
        <f t="shared" si="2"/>
        <v>0</v>
      </c>
      <c r="M12" s="211"/>
      <c r="N12" s="225">
        <f t="shared" si="3"/>
        <v>0</v>
      </c>
      <c r="O12" s="211"/>
      <c r="P12" s="225">
        <f t="shared" si="4"/>
        <v>0</v>
      </c>
      <c r="Q12" s="211"/>
      <c r="R12" s="225">
        <f t="shared" si="5"/>
        <v>0</v>
      </c>
      <c r="S12" s="211"/>
      <c r="T12" s="225">
        <f t="shared" si="6"/>
        <v>0</v>
      </c>
      <c r="U12" s="211"/>
      <c r="V12" s="225">
        <f t="shared" si="7"/>
        <v>0</v>
      </c>
      <c r="W12" s="223">
        <f t="shared" si="8"/>
        <v>0</v>
      </c>
      <c r="X12" s="224">
        <f t="shared" si="8"/>
        <v>0</v>
      </c>
    </row>
    <row r="13" spans="1:24" ht="26.25" customHeight="1">
      <c r="A13" s="221">
        <v>6</v>
      </c>
      <c r="B13" s="334"/>
      <c r="C13" s="334"/>
      <c r="D13" s="37"/>
      <c r="E13" s="210"/>
      <c r="F13" s="225">
        <f t="shared" si="9"/>
        <v>0</v>
      </c>
      <c r="G13" s="211"/>
      <c r="H13" s="225">
        <f t="shared" si="0"/>
        <v>0</v>
      </c>
      <c r="I13" s="211"/>
      <c r="J13" s="225">
        <f t="shared" si="1"/>
        <v>0</v>
      </c>
      <c r="K13" s="211"/>
      <c r="L13" s="225">
        <f t="shared" si="2"/>
        <v>0</v>
      </c>
      <c r="M13" s="211"/>
      <c r="N13" s="225">
        <f t="shared" si="3"/>
        <v>0</v>
      </c>
      <c r="O13" s="211"/>
      <c r="P13" s="225">
        <f t="shared" si="4"/>
        <v>0</v>
      </c>
      <c r="Q13" s="211"/>
      <c r="R13" s="225">
        <f t="shared" si="5"/>
        <v>0</v>
      </c>
      <c r="S13" s="211"/>
      <c r="T13" s="225">
        <f t="shared" si="6"/>
        <v>0</v>
      </c>
      <c r="U13" s="211"/>
      <c r="V13" s="225">
        <f t="shared" si="7"/>
        <v>0</v>
      </c>
      <c r="W13" s="223">
        <f t="shared" si="8"/>
        <v>0</v>
      </c>
      <c r="X13" s="224">
        <f t="shared" si="8"/>
        <v>0</v>
      </c>
    </row>
    <row r="14" spans="1:24" ht="26.25" customHeight="1">
      <c r="A14" s="221">
        <v>7</v>
      </c>
      <c r="B14" s="334"/>
      <c r="C14" s="334"/>
      <c r="D14" s="37"/>
      <c r="E14" s="210"/>
      <c r="F14" s="225">
        <f t="shared" si="9"/>
        <v>0</v>
      </c>
      <c r="G14" s="211"/>
      <c r="H14" s="225">
        <f t="shared" si="0"/>
        <v>0</v>
      </c>
      <c r="I14" s="211"/>
      <c r="J14" s="225">
        <f t="shared" si="1"/>
        <v>0</v>
      </c>
      <c r="K14" s="211"/>
      <c r="L14" s="225">
        <f t="shared" si="2"/>
        <v>0</v>
      </c>
      <c r="M14" s="211"/>
      <c r="N14" s="225">
        <f t="shared" si="3"/>
        <v>0</v>
      </c>
      <c r="O14" s="211"/>
      <c r="P14" s="225">
        <f t="shared" si="4"/>
        <v>0</v>
      </c>
      <c r="Q14" s="211"/>
      <c r="R14" s="225">
        <f t="shared" si="5"/>
        <v>0</v>
      </c>
      <c r="S14" s="211"/>
      <c r="T14" s="225">
        <f t="shared" si="6"/>
        <v>0</v>
      </c>
      <c r="U14" s="211"/>
      <c r="V14" s="225">
        <f t="shared" si="7"/>
        <v>0</v>
      </c>
      <c r="W14" s="223">
        <f t="shared" si="8"/>
        <v>0</v>
      </c>
      <c r="X14" s="224">
        <f t="shared" si="8"/>
        <v>0</v>
      </c>
    </row>
    <row r="15" spans="1:24" ht="26.25" customHeight="1">
      <c r="A15" s="221">
        <v>8</v>
      </c>
      <c r="B15" s="334"/>
      <c r="C15" s="334"/>
      <c r="D15" s="37"/>
      <c r="E15" s="210"/>
      <c r="F15" s="225">
        <f t="shared" si="9"/>
        <v>0</v>
      </c>
      <c r="G15" s="211"/>
      <c r="H15" s="225">
        <f t="shared" si="0"/>
        <v>0</v>
      </c>
      <c r="I15" s="211"/>
      <c r="J15" s="225">
        <f t="shared" si="1"/>
        <v>0</v>
      </c>
      <c r="K15" s="211"/>
      <c r="L15" s="225">
        <f t="shared" si="2"/>
        <v>0</v>
      </c>
      <c r="M15" s="211"/>
      <c r="N15" s="225">
        <f t="shared" si="3"/>
        <v>0</v>
      </c>
      <c r="O15" s="211"/>
      <c r="P15" s="225">
        <f t="shared" si="4"/>
        <v>0</v>
      </c>
      <c r="Q15" s="211"/>
      <c r="R15" s="225">
        <f t="shared" si="5"/>
        <v>0</v>
      </c>
      <c r="S15" s="211"/>
      <c r="T15" s="225">
        <f t="shared" si="6"/>
        <v>0</v>
      </c>
      <c r="U15" s="211"/>
      <c r="V15" s="225">
        <f t="shared" si="7"/>
        <v>0</v>
      </c>
      <c r="W15" s="223">
        <f t="shared" si="8"/>
        <v>0</v>
      </c>
      <c r="X15" s="224">
        <f t="shared" si="8"/>
        <v>0</v>
      </c>
    </row>
    <row r="16" spans="1:24" ht="26.25" customHeight="1">
      <c r="A16" s="221">
        <v>9</v>
      </c>
      <c r="B16" s="334"/>
      <c r="C16" s="334"/>
      <c r="D16" s="37"/>
      <c r="E16" s="210"/>
      <c r="F16" s="225">
        <f t="shared" si="9"/>
        <v>0</v>
      </c>
      <c r="G16" s="211"/>
      <c r="H16" s="225">
        <f t="shared" si="0"/>
        <v>0</v>
      </c>
      <c r="I16" s="211"/>
      <c r="J16" s="225">
        <f t="shared" si="1"/>
        <v>0</v>
      </c>
      <c r="K16" s="211"/>
      <c r="L16" s="225">
        <f t="shared" si="2"/>
        <v>0</v>
      </c>
      <c r="M16" s="211"/>
      <c r="N16" s="225">
        <f t="shared" si="3"/>
        <v>0</v>
      </c>
      <c r="O16" s="211"/>
      <c r="P16" s="225">
        <f t="shared" si="4"/>
        <v>0</v>
      </c>
      <c r="Q16" s="211"/>
      <c r="R16" s="225">
        <f t="shared" si="5"/>
        <v>0</v>
      </c>
      <c r="S16" s="211"/>
      <c r="T16" s="225">
        <f t="shared" si="6"/>
        <v>0</v>
      </c>
      <c r="U16" s="211"/>
      <c r="V16" s="225">
        <f t="shared" si="7"/>
        <v>0</v>
      </c>
      <c r="W16" s="223">
        <f t="shared" si="8"/>
        <v>0</v>
      </c>
      <c r="X16" s="224">
        <f t="shared" si="8"/>
        <v>0</v>
      </c>
    </row>
    <row r="17" spans="1:24" ht="26.25" customHeight="1">
      <c r="A17" s="221">
        <v>10</v>
      </c>
      <c r="B17" s="334"/>
      <c r="C17" s="334"/>
      <c r="D17" s="37"/>
      <c r="E17" s="210"/>
      <c r="F17" s="225">
        <f t="shared" si="9"/>
        <v>0</v>
      </c>
      <c r="G17" s="211"/>
      <c r="H17" s="225">
        <f t="shared" si="0"/>
        <v>0</v>
      </c>
      <c r="I17" s="211"/>
      <c r="J17" s="225">
        <f t="shared" si="1"/>
        <v>0</v>
      </c>
      <c r="K17" s="211"/>
      <c r="L17" s="225">
        <f t="shared" si="2"/>
        <v>0</v>
      </c>
      <c r="M17" s="211"/>
      <c r="N17" s="225">
        <f t="shared" si="3"/>
        <v>0</v>
      </c>
      <c r="O17" s="211"/>
      <c r="P17" s="225">
        <f t="shared" si="4"/>
        <v>0</v>
      </c>
      <c r="Q17" s="211"/>
      <c r="R17" s="225">
        <f t="shared" si="5"/>
        <v>0</v>
      </c>
      <c r="S17" s="211"/>
      <c r="T17" s="225">
        <f t="shared" si="6"/>
        <v>0</v>
      </c>
      <c r="U17" s="211"/>
      <c r="V17" s="225">
        <f t="shared" si="7"/>
        <v>0</v>
      </c>
      <c r="W17" s="223">
        <f t="shared" si="8"/>
        <v>0</v>
      </c>
      <c r="X17" s="224">
        <f t="shared" si="8"/>
        <v>0</v>
      </c>
    </row>
    <row r="18" spans="1:24" ht="26.25" customHeight="1">
      <c r="A18" s="221">
        <v>11</v>
      </c>
      <c r="B18" s="334"/>
      <c r="C18" s="334"/>
      <c r="D18" s="37"/>
      <c r="E18" s="210"/>
      <c r="F18" s="225">
        <f t="shared" si="9"/>
        <v>0</v>
      </c>
      <c r="G18" s="211"/>
      <c r="H18" s="225">
        <f t="shared" si="0"/>
        <v>0</v>
      </c>
      <c r="I18" s="211"/>
      <c r="J18" s="225">
        <f t="shared" si="1"/>
        <v>0</v>
      </c>
      <c r="K18" s="211"/>
      <c r="L18" s="225">
        <f t="shared" si="2"/>
        <v>0</v>
      </c>
      <c r="M18" s="211"/>
      <c r="N18" s="225">
        <f t="shared" si="3"/>
        <v>0</v>
      </c>
      <c r="O18" s="211"/>
      <c r="P18" s="225">
        <f t="shared" si="4"/>
        <v>0</v>
      </c>
      <c r="Q18" s="211"/>
      <c r="R18" s="225">
        <f t="shared" si="5"/>
        <v>0</v>
      </c>
      <c r="S18" s="211"/>
      <c r="T18" s="225">
        <f t="shared" si="6"/>
        <v>0</v>
      </c>
      <c r="U18" s="211"/>
      <c r="V18" s="225">
        <f t="shared" si="7"/>
        <v>0</v>
      </c>
      <c r="W18" s="223">
        <f t="shared" si="8"/>
        <v>0</v>
      </c>
      <c r="X18" s="224">
        <f t="shared" si="8"/>
        <v>0</v>
      </c>
    </row>
    <row r="19" spans="1:24" ht="26.25" customHeight="1">
      <c r="A19" s="221">
        <v>12</v>
      </c>
      <c r="B19" s="334"/>
      <c r="C19" s="334"/>
      <c r="D19" s="36"/>
      <c r="E19" s="210"/>
      <c r="F19" s="225">
        <f t="shared" si="9"/>
        <v>0</v>
      </c>
      <c r="G19" s="211"/>
      <c r="H19" s="225">
        <f t="shared" si="0"/>
        <v>0</v>
      </c>
      <c r="I19" s="211"/>
      <c r="J19" s="225">
        <f t="shared" si="1"/>
        <v>0</v>
      </c>
      <c r="K19" s="211"/>
      <c r="L19" s="225">
        <f t="shared" si="2"/>
        <v>0</v>
      </c>
      <c r="M19" s="211"/>
      <c r="N19" s="225">
        <f t="shared" si="3"/>
        <v>0</v>
      </c>
      <c r="O19" s="211"/>
      <c r="P19" s="225">
        <f t="shared" si="4"/>
        <v>0</v>
      </c>
      <c r="Q19" s="211"/>
      <c r="R19" s="225">
        <f t="shared" si="5"/>
        <v>0</v>
      </c>
      <c r="S19" s="211"/>
      <c r="T19" s="225">
        <f t="shared" si="6"/>
        <v>0</v>
      </c>
      <c r="U19" s="211"/>
      <c r="V19" s="225">
        <f t="shared" si="7"/>
        <v>0</v>
      </c>
      <c r="W19" s="223">
        <f t="shared" si="8"/>
        <v>0</v>
      </c>
      <c r="X19" s="224">
        <f t="shared" si="8"/>
        <v>0</v>
      </c>
    </row>
    <row r="20" spans="1:24" ht="26.25" customHeight="1">
      <c r="A20" s="221">
        <v>13</v>
      </c>
      <c r="B20" s="334"/>
      <c r="C20" s="334"/>
      <c r="D20" s="37"/>
      <c r="E20" s="210"/>
      <c r="F20" s="225">
        <f t="shared" si="9"/>
        <v>0</v>
      </c>
      <c r="G20" s="211"/>
      <c r="H20" s="225">
        <f t="shared" si="0"/>
        <v>0</v>
      </c>
      <c r="I20" s="211"/>
      <c r="J20" s="225">
        <f t="shared" si="1"/>
        <v>0</v>
      </c>
      <c r="K20" s="211"/>
      <c r="L20" s="225">
        <f t="shared" si="2"/>
        <v>0</v>
      </c>
      <c r="M20" s="211"/>
      <c r="N20" s="225">
        <f t="shared" si="3"/>
        <v>0</v>
      </c>
      <c r="O20" s="211"/>
      <c r="P20" s="225">
        <f t="shared" si="4"/>
        <v>0</v>
      </c>
      <c r="Q20" s="211"/>
      <c r="R20" s="225">
        <f t="shared" si="5"/>
        <v>0</v>
      </c>
      <c r="S20" s="211"/>
      <c r="T20" s="225">
        <f t="shared" si="6"/>
        <v>0</v>
      </c>
      <c r="U20" s="211"/>
      <c r="V20" s="225">
        <f t="shared" si="7"/>
        <v>0</v>
      </c>
      <c r="W20" s="223">
        <f t="shared" si="8"/>
        <v>0</v>
      </c>
      <c r="X20" s="224">
        <f t="shared" si="8"/>
        <v>0</v>
      </c>
    </row>
    <row r="21" spans="1:24" ht="26.25" customHeight="1">
      <c r="A21" s="221">
        <v>14</v>
      </c>
      <c r="B21" s="334"/>
      <c r="C21" s="334"/>
      <c r="D21" s="37"/>
      <c r="E21" s="210"/>
      <c r="F21" s="225">
        <f t="shared" si="9"/>
        <v>0</v>
      </c>
      <c r="G21" s="211"/>
      <c r="H21" s="225">
        <f t="shared" si="0"/>
        <v>0</v>
      </c>
      <c r="I21" s="211"/>
      <c r="J21" s="225">
        <f t="shared" si="1"/>
        <v>0</v>
      </c>
      <c r="K21" s="211"/>
      <c r="L21" s="225">
        <f t="shared" si="2"/>
        <v>0</v>
      </c>
      <c r="M21" s="211"/>
      <c r="N21" s="225">
        <f t="shared" si="3"/>
        <v>0</v>
      </c>
      <c r="O21" s="211"/>
      <c r="P21" s="225">
        <f t="shared" si="4"/>
        <v>0</v>
      </c>
      <c r="Q21" s="211"/>
      <c r="R21" s="225">
        <f t="shared" si="5"/>
        <v>0</v>
      </c>
      <c r="S21" s="211"/>
      <c r="T21" s="225">
        <f t="shared" si="6"/>
        <v>0</v>
      </c>
      <c r="U21" s="211"/>
      <c r="V21" s="225">
        <f t="shared" si="7"/>
        <v>0</v>
      </c>
      <c r="W21" s="223">
        <f t="shared" si="8"/>
        <v>0</v>
      </c>
      <c r="X21" s="224">
        <f t="shared" si="8"/>
        <v>0</v>
      </c>
    </row>
    <row r="22" spans="1:24" ht="26.25" customHeight="1">
      <c r="A22" s="221">
        <v>15</v>
      </c>
      <c r="B22" s="334"/>
      <c r="C22" s="334"/>
      <c r="D22" s="37"/>
      <c r="E22" s="210"/>
      <c r="F22" s="225">
        <f t="shared" si="9"/>
        <v>0</v>
      </c>
      <c r="G22" s="211"/>
      <c r="H22" s="225">
        <f t="shared" si="0"/>
        <v>0</v>
      </c>
      <c r="I22" s="211"/>
      <c r="J22" s="225">
        <f t="shared" si="1"/>
        <v>0</v>
      </c>
      <c r="K22" s="211"/>
      <c r="L22" s="225">
        <f t="shared" si="2"/>
        <v>0</v>
      </c>
      <c r="M22" s="211"/>
      <c r="N22" s="225">
        <f t="shared" si="3"/>
        <v>0</v>
      </c>
      <c r="O22" s="211"/>
      <c r="P22" s="225">
        <f t="shared" si="4"/>
        <v>0</v>
      </c>
      <c r="Q22" s="211"/>
      <c r="R22" s="225">
        <f t="shared" si="5"/>
        <v>0</v>
      </c>
      <c r="S22" s="211"/>
      <c r="T22" s="225">
        <f t="shared" si="6"/>
        <v>0</v>
      </c>
      <c r="U22" s="211"/>
      <c r="V22" s="225">
        <f t="shared" si="7"/>
        <v>0</v>
      </c>
      <c r="W22" s="223">
        <f t="shared" si="8"/>
        <v>0</v>
      </c>
      <c r="X22" s="224">
        <f t="shared" si="8"/>
        <v>0</v>
      </c>
    </row>
    <row r="23" spans="1:24" ht="26.25" customHeight="1">
      <c r="A23" s="221">
        <v>16</v>
      </c>
      <c r="B23" s="334"/>
      <c r="C23" s="334"/>
      <c r="D23" s="37"/>
      <c r="E23" s="210"/>
      <c r="F23" s="225">
        <f t="shared" ref="F23:F27" si="10">E23*$D23</f>
        <v>0</v>
      </c>
      <c r="G23" s="211"/>
      <c r="H23" s="225">
        <f t="shared" si="0"/>
        <v>0</v>
      </c>
      <c r="I23" s="211"/>
      <c r="J23" s="225">
        <f t="shared" si="1"/>
        <v>0</v>
      </c>
      <c r="K23" s="211"/>
      <c r="L23" s="225">
        <f t="shared" si="2"/>
        <v>0</v>
      </c>
      <c r="M23" s="211"/>
      <c r="N23" s="225">
        <f t="shared" ref="N23:N27" si="11">M23*$D23</f>
        <v>0</v>
      </c>
      <c r="O23" s="211"/>
      <c r="P23" s="225">
        <f t="shared" si="4"/>
        <v>0</v>
      </c>
      <c r="Q23" s="211"/>
      <c r="R23" s="225">
        <f t="shared" si="5"/>
        <v>0</v>
      </c>
      <c r="S23" s="211"/>
      <c r="T23" s="225">
        <f t="shared" ref="T23:T27" si="12">S23*$D23</f>
        <v>0</v>
      </c>
      <c r="U23" s="211"/>
      <c r="V23" s="225">
        <f t="shared" ref="V23:V27" si="13">U23*$D23</f>
        <v>0</v>
      </c>
      <c r="W23" s="223">
        <f t="shared" si="8"/>
        <v>0</v>
      </c>
      <c r="X23" s="224">
        <f t="shared" si="8"/>
        <v>0</v>
      </c>
    </row>
    <row r="24" spans="1:24" ht="26.25" customHeight="1">
      <c r="A24" s="221">
        <v>17</v>
      </c>
      <c r="B24" s="334"/>
      <c r="C24" s="334"/>
      <c r="D24" s="37"/>
      <c r="E24" s="210"/>
      <c r="F24" s="225">
        <f t="shared" si="10"/>
        <v>0</v>
      </c>
      <c r="G24" s="211"/>
      <c r="H24" s="225">
        <f t="shared" si="0"/>
        <v>0</v>
      </c>
      <c r="I24" s="211"/>
      <c r="J24" s="225">
        <f t="shared" si="1"/>
        <v>0</v>
      </c>
      <c r="K24" s="211"/>
      <c r="L24" s="225">
        <f t="shared" si="2"/>
        <v>0</v>
      </c>
      <c r="M24" s="211"/>
      <c r="N24" s="225">
        <f t="shared" si="11"/>
        <v>0</v>
      </c>
      <c r="O24" s="211"/>
      <c r="P24" s="225">
        <f t="shared" si="4"/>
        <v>0</v>
      </c>
      <c r="Q24" s="211"/>
      <c r="R24" s="225">
        <f t="shared" si="5"/>
        <v>0</v>
      </c>
      <c r="S24" s="211"/>
      <c r="T24" s="225">
        <f t="shared" si="12"/>
        <v>0</v>
      </c>
      <c r="U24" s="211"/>
      <c r="V24" s="225">
        <f t="shared" si="13"/>
        <v>0</v>
      </c>
      <c r="W24" s="223">
        <f t="shared" si="8"/>
        <v>0</v>
      </c>
      <c r="X24" s="224">
        <f t="shared" si="8"/>
        <v>0</v>
      </c>
    </row>
    <row r="25" spans="1:24" ht="26.25" customHeight="1">
      <c r="A25" s="221">
        <v>18</v>
      </c>
      <c r="B25" s="334"/>
      <c r="C25" s="334"/>
      <c r="D25" s="37"/>
      <c r="E25" s="210"/>
      <c r="F25" s="225">
        <f t="shared" si="10"/>
        <v>0</v>
      </c>
      <c r="G25" s="211"/>
      <c r="H25" s="225">
        <f t="shared" si="0"/>
        <v>0</v>
      </c>
      <c r="I25" s="211"/>
      <c r="J25" s="225">
        <f t="shared" si="1"/>
        <v>0</v>
      </c>
      <c r="K25" s="211"/>
      <c r="L25" s="225">
        <f t="shared" si="2"/>
        <v>0</v>
      </c>
      <c r="M25" s="211"/>
      <c r="N25" s="225">
        <f t="shared" si="11"/>
        <v>0</v>
      </c>
      <c r="O25" s="211"/>
      <c r="P25" s="225">
        <f t="shared" si="4"/>
        <v>0</v>
      </c>
      <c r="Q25" s="211"/>
      <c r="R25" s="225">
        <f t="shared" si="5"/>
        <v>0</v>
      </c>
      <c r="S25" s="211"/>
      <c r="T25" s="225">
        <f t="shared" si="12"/>
        <v>0</v>
      </c>
      <c r="U25" s="211"/>
      <c r="V25" s="225">
        <f t="shared" si="13"/>
        <v>0</v>
      </c>
      <c r="W25" s="223">
        <f t="shared" ref="W25:X27" si="14">SUMIFS($E25:$V25,$E$7:$V$7,W$7)</f>
        <v>0</v>
      </c>
      <c r="X25" s="224">
        <f t="shared" si="14"/>
        <v>0</v>
      </c>
    </row>
    <row r="26" spans="1:24" ht="26.25" customHeight="1">
      <c r="A26" s="221">
        <v>19</v>
      </c>
      <c r="B26" s="334"/>
      <c r="C26" s="334"/>
      <c r="D26" s="37"/>
      <c r="E26" s="210"/>
      <c r="F26" s="225">
        <f t="shared" si="10"/>
        <v>0</v>
      </c>
      <c r="G26" s="211"/>
      <c r="H26" s="225">
        <f t="shared" si="0"/>
        <v>0</v>
      </c>
      <c r="I26" s="211"/>
      <c r="J26" s="225">
        <f t="shared" si="1"/>
        <v>0</v>
      </c>
      <c r="K26" s="211"/>
      <c r="L26" s="225">
        <f t="shared" si="2"/>
        <v>0</v>
      </c>
      <c r="M26" s="211"/>
      <c r="N26" s="225">
        <f t="shared" si="11"/>
        <v>0</v>
      </c>
      <c r="O26" s="211"/>
      <c r="P26" s="225">
        <f t="shared" si="4"/>
        <v>0</v>
      </c>
      <c r="Q26" s="211"/>
      <c r="R26" s="225">
        <f t="shared" si="5"/>
        <v>0</v>
      </c>
      <c r="S26" s="211"/>
      <c r="T26" s="225">
        <f t="shared" si="12"/>
        <v>0</v>
      </c>
      <c r="U26" s="211"/>
      <c r="V26" s="225">
        <f t="shared" si="13"/>
        <v>0</v>
      </c>
      <c r="W26" s="223">
        <f t="shared" si="14"/>
        <v>0</v>
      </c>
      <c r="X26" s="224">
        <f t="shared" si="14"/>
        <v>0</v>
      </c>
    </row>
    <row r="27" spans="1:24" ht="26.25" customHeight="1" thickBot="1">
      <c r="A27" s="226">
        <v>20</v>
      </c>
      <c r="B27" s="335"/>
      <c r="C27" s="335"/>
      <c r="D27" s="38"/>
      <c r="E27" s="212"/>
      <c r="F27" s="227">
        <f t="shared" si="10"/>
        <v>0</v>
      </c>
      <c r="G27" s="213"/>
      <c r="H27" s="227">
        <f t="shared" si="0"/>
        <v>0</v>
      </c>
      <c r="I27" s="213"/>
      <c r="J27" s="227">
        <f t="shared" si="1"/>
        <v>0</v>
      </c>
      <c r="K27" s="213"/>
      <c r="L27" s="227">
        <f t="shared" si="2"/>
        <v>0</v>
      </c>
      <c r="M27" s="213"/>
      <c r="N27" s="227">
        <f t="shared" si="11"/>
        <v>0</v>
      </c>
      <c r="O27" s="213"/>
      <c r="P27" s="227">
        <f t="shared" si="4"/>
        <v>0</v>
      </c>
      <c r="Q27" s="213"/>
      <c r="R27" s="227">
        <f t="shared" si="5"/>
        <v>0</v>
      </c>
      <c r="S27" s="213"/>
      <c r="T27" s="227">
        <f t="shared" si="12"/>
        <v>0</v>
      </c>
      <c r="U27" s="213"/>
      <c r="V27" s="227">
        <f t="shared" si="13"/>
        <v>0</v>
      </c>
      <c r="W27" s="228">
        <f t="shared" si="14"/>
        <v>0</v>
      </c>
      <c r="X27" s="229">
        <f t="shared" si="14"/>
        <v>0</v>
      </c>
    </row>
    <row r="28" spans="1:24" ht="27" customHeight="1" thickBot="1">
      <c r="A28" s="230"/>
      <c r="B28" s="231"/>
      <c r="C28" s="231"/>
      <c r="D28" s="232" t="s">
        <v>33</v>
      </c>
      <c r="E28" s="233">
        <f t="shared" ref="E28:X28" si="15">SUM(E8:E27)</f>
        <v>1000</v>
      </c>
      <c r="F28" s="234">
        <f t="shared" si="15"/>
        <v>10000000</v>
      </c>
      <c r="G28" s="234">
        <f t="shared" si="15"/>
        <v>1000</v>
      </c>
      <c r="H28" s="234">
        <f t="shared" si="15"/>
        <v>10000000</v>
      </c>
      <c r="I28" s="234">
        <f t="shared" si="15"/>
        <v>2000</v>
      </c>
      <c r="J28" s="234">
        <f t="shared" si="15"/>
        <v>20000000</v>
      </c>
      <c r="K28" s="234">
        <f t="shared" si="15"/>
        <v>2000</v>
      </c>
      <c r="L28" s="234">
        <f t="shared" si="15"/>
        <v>20000000</v>
      </c>
      <c r="M28" s="234">
        <f t="shared" si="15"/>
        <v>3000</v>
      </c>
      <c r="N28" s="234">
        <f t="shared" si="15"/>
        <v>30000000</v>
      </c>
      <c r="O28" s="234">
        <f t="shared" si="15"/>
        <v>3000</v>
      </c>
      <c r="P28" s="234">
        <f t="shared" si="15"/>
        <v>30000000</v>
      </c>
      <c r="Q28" s="234">
        <f t="shared" ref="Q28:R28" si="16">SUM(Q8:Q27)</f>
        <v>4000</v>
      </c>
      <c r="R28" s="234">
        <f t="shared" si="16"/>
        <v>40000000</v>
      </c>
      <c r="S28" s="234">
        <f t="shared" si="15"/>
        <v>4000</v>
      </c>
      <c r="T28" s="234">
        <f t="shared" si="15"/>
        <v>40000000</v>
      </c>
      <c r="U28" s="234">
        <f t="shared" si="15"/>
        <v>5000</v>
      </c>
      <c r="V28" s="235">
        <f t="shared" si="15"/>
        <v>50000000</v>
      </c>
      <c r="W28" s="233">
        <f t="shared" si="15"/>
        <v>25000</v>
      </c>
      <c r="X28" s="236">
        <f t="shared" si="15"/>
        <v>250000000</v>
      </c>
    </row>
    <row r="29" spans="1:24" ht="30.75" customHeight="1" thickBot="1">
      <c r="A29" s="237"/>
      <c r="B29" s="237"/>
      <c r="C29" s="237"/>
      <c r="D29" s="238"/>
      <c r="E29" s="239"/>
      <c r="F29" s="239"/>
      <c r="G29" s="239"/>
      <c r="H29" s="239"/>
      <c r="I29" s="239"/>
      <c r="J29" s="239"/>
      <c r="K29" s="239"/>
      <c r="L29" s="239"/>
      <c r="M29" s="239"/>
      <c r="N29" s="239"/>
      <c r="O29" s="239"/>
      <c r="P29" s="239"/>
      <c r="Q29" s="239"/>
      <c r="R29" s="239"/>
      <c r="S29" s="239"/>
      <c r="T29" s="239"/>
      <c r="U29" s="239"/>
      <c r="V29" s="239"/>
      <c r="W29" s="240" t="s">
        <v>171</v>
      </c>
      <c r="X29" s="241">
        <f>ROUNDDOWN(X28*1/2,0)</f>
        <v>125000000</v>
      </c>
    </row>
    <row r="31" spans="1:24">
      <c r="H31" s="242"/>
      <c r="I31" s="242"/>
      <c r="J31" s="242"/>
      <c r="K31" s="242"/>
      <c r="L31" s="242"/>
      <c r="N31" s="242"/>
      <c r="O31" s="242"/>
      <c r="P31" s="242"/>
      <c r="Q31" s="242"/>
      <c r="R31" s="242"/>
      <c r="S31" s="242"/>
      <c r="T31" s="242"/>
      <c r="U31" s="242"/>
    </row>
    <row r="32" spans="1:24">
      <c r="H32" s="242"/>
      <c r="I32" s="242"/>
      <c r="J32" s="242"/>
      <c r="K32" s="242"/>
      <c r="L32" s="242"/>
      <c r="N32" s="242"/>
      <c r="O32" s="242"/>
      <c r="P32" s="242"/>
      <c r="Q32" s="242"/>
      <c r="R32" s="242"/>
      <c r="S32" s="242"/>
      <c r="T32" s="242"/>
      <c r="U32" s="242"/>
    </row>
    <row r="33" spans="8:21">
      <c r="H33" s="242"/>
      <c r="I33" s="242"/>
      <c r="J33" s="242"/>
      <c r="K33" s="242"/>
      <c r="L33" s="242"/>
      <c r="N33" s="242"/>
      <c r="O33" s="242"/>
      <c r="P33" s="242"/>
      <c r="Q33" s="242"/>
      <c r="R33" s="242"/>
      <c r="S33" s="242"/>
      <c r="T33" s="242"/>
      <c r="U33" s="242"/>
    </row>
    <row r="34" spans="8:21">
      <c r="H34" s="242"/>
      <c r="I34" s="242"/>
      <c r="J34" s="242"/>
      <c r="K34" s="242"/>
      <c r="L34" s="242"/>
      <c r="N34" s="242"/>
      <c r="O34" s="242"/>
      <c r="P34" s="242"/>
      <c r="Q34" s="242"/>
      <c r="R34" s="242"/>
      <c r="S34" s="242"/>
      <c r="T34" s="242"/>
      <c r="U34" s="242"/>
    </row>
    <row r="35" spans="8:21">
      <c r="H35" s="242"/>
      <c r="I35" s="242"/>
      <c r="J35" s="242"/>
      <c r="K35" s="242"/>
      <c r="L35" s="242"/>
      <c r="N35" s="242"/>
      <c r="O35" s="242"/>
      <c r="P35" s="242"/>
      <c r="Q35" s="242"/>
      <c r="R35" s="242"/>
      <c r="S35" s="242"/>
      <c r="T35" s="242"/>
      <c r="U35" s="242"/>
    </row>
    <row r="36" spans="8:21">
      <c r="H36" s="242"/>
      <c r="I36" s="242"/>
      <c r="J36" s="242"/>
      <c r="K36" s="242"/>
      <c r="L36" s="242"/>
      <c r="N36" s="242"/>
      <c r="O36" s="242"/>
      <c r="P36" s="242"/>
      <c r="Q36" s="242"/>
      <c r="R36" s="242"/>
      <c r="S36" s="242"/>
      <c r="T36" s="242"/>
      <c r="U36" s="242"/>
    </row>
    <row r="37" spans="8:21">
      <c r="H37" s="242"/>
      <c r="I37" s="242"/>
      <c r="J37" s="242"/>
      <c r="K37" s="242"/>
      <c r="L37" s="242"/>
      <c r="N37" s="242"/>
      <c r="O37" s="242"/>
      <c r="P37" s="242"/>
      <c r="Q37" s="242"/>
      <c r="R37" s="242"/>
      <c r="S37" s="242"/>
      <c r="T37" s="242"/>
      <c r="U37" s="242"/>
    </row>
    <row r="38" spans="8:21">
      <c r="H38" s="242"/>
      <c r="I38" s="242"/>
      <c r="J38" s="242"/>
      <c r="K38" s="242"/>
      <c r="L38" s="242"/>
      <c r="N38" s="242"/>
      <c r="O38" s="242"/>
      <c r="P38" s="242"/>
      <c r="Q38" s="242"/>
      <c r="R38" s="242"/>
      <c r="S38" s="242"/>
      <c r="T38" s="242"/>
      <c r="U38" s="242"/>
    </row>
    <row r="39" spans="8:21">
      <c r="H39" s="242"/>
      <c r="I39" s="242"/>
      <c r="J39" s="242"/>
      <c r="K39" s="242"/>
      <c r="L39" s="242"/>
      <c r="N39" s="242"/>
      <c r="O39" s="242"/>
      <c r="P39" s="242"/>
      <c r="Q39" s="242"/>
      <c r="R39" s="242"/>
      <c r="S39" s="242"/>
      <c r="T39" s="242"/>
      <c r="U39" s="242"/>
    </row>
    <row r="40" spans="8:21">
      <c r="H40" s="242"/>
      <c r="I40" s="242"/>
      <c r="J40" s="242"/>
      <c r="K40" s="242"/>
      <c r="L40" s="242"/>
      <c r="N40" s="242"/>
      <c r="O40" s="242"/>
      <c r="P40" s="242"/>
      <c r="Q40" s="242"/>
      <c r="R40" s="242"/>
      <c r="S40" s="242"/>
      <c r="T40" s="242"/>
      <c r="U40" s="242"/>
    </row>
    <row r="41" spans="8:21">
      <c r="H41" s="242"/>
      <c r="I41" s="242"/>
      <c r="J41" s="242"/>
      <c r="K41" s="242"/>
      <c r="L41" s="242"/>
      <c r="N41" s="242"/>
      <c r="O41" s="242"/>
      <c r="P41" s="242"/>
      <c r="Q41" s="242"/>
      <c r="R41" s="242"/>
      <c r="S41" s="242"/>
      <c r="T41" s="242"/>
      <c r="U41" s="242"/>
    </row>
    <row r="42" spans="8:21">
      <c r="H42" s="242"/>
      <c r="I42" s="242"/>
      <c r="J42" s="242"/>
      <c r="K42" s="242"/>
      <c r="L42" s="242"/>
      <c r="N42" s="242"/>
      <c r="O42" s="242"/>
      <c r="P42" s="242"/>
      <c r="Q42" s="242"/>
      <c r="R42" s="242"/>
      <c r="S42" s="242"/>
      <c r="T42" s="242"/>
      <c r="U42" s="242"/>
    </row>
    <row r="43" spans="8:21">
      <c r="H43" s="242"/>
      <c r="I43" s="242"/>
      <c r="J43" s="242"/>
      <c r="K43" s="242"/>
      <c r="L43" s="242"/>
      <c r="N43" s="242"/>
      <c r="O43" s="242"/>
      <c r="P43" s="242"/>
      <c r="Q43" s="242"/>
      <c r="R43" s="242"/>
      <c r="S43" s="242"/>
      <c r="T43" s="242"/>
      <c r="U43" s="242"/>
    </row>
    <row r="44" spans="8:21">
      <c r="H44" s="242"/>
      <c r="I44" s="242"/>
      <c r="J44" s="242"/>
      <c r="K44" s="242"/>
      <c r="L44" s="242"/>
      <c r="N44" s="242"/>
      <c r="O44" s="242"/>
      <c r="P44" s="242"/>
      <c r="Q44" s="242"/>
      <c r="R44" s="242"/>
      <c r="S44" s="242"/>
      <c r="T44" s="242"/>
      <c r="U44" s="242"/>
    </row>
    <row r="45" spans="8:21">
      <c r="H45" s="242"/>
      <c r="I45" s="242"/>
      <c r="J45" s="242"/>
      <c r="K45" s="242"/>
      <c r="L45" s="242"/>
      <c r="N45" s="242"/>
      <c r="O45" s="242"/>
      <c r="P45" s="242"/>
      <c r="Q45" s="242"/>
      <c r="R45" s="242"/>
      <c r="S45" s="242"/>
      <c r="T45" s="242"/>
      <c r="U45" s="242"/>
    </row>
  </sheetData>
  <sheetProtection algorithmName="SHA-512" hashValue="l5DcP7QpFw60iz2jCXy9ww4snXlzX8Nn2VtoogUH0pMnM6chKYScV1A8LC7xu7779KwKQuNQqNjp0GB3htITqg==" saltValue="2kKaspZD9HIQIDq9ZDb0pg==" spinCount="100000" sheet="1" formatCells="0" formatColumns="0" formatRows="0"/>
  <mergeCells count="6">
    <mergeCell ref="E5:V5"/>
    <mergeCell ref="W5:X6"/>
    <mergeCell ref="A5:A7"/>
    <mergeCell ref="B5:B7"/>
    <mergeCell ref="C5:C7"/>
    <mergeCell ref="D5:D7"/>
  </mergeCells>
  <phoneticPr fontId="14"/>
  <conditionalFormatting sqref="D8:E27 G23:G27 I23:I27">
    <cfRule type="expression" dxfId="15" priority="18">
      <formula>AND($B8&lt;&gt;"",D8="")</formula>
    </cfRule>
  </conditionalFormatting>
  <conditionalFormatting sqref="G8:G22">
    <cfRule type="expression" dxfId="14" priority="15">
      <formula>AND($B8&lt;&gt;"",G8="")</formula>
    </cfRule>
  </conditionalFormatting>
  <conditionalFormatting sqref="I8:I22">
    <cfRule type="expression" dxfId="13" priority="13">
      <formula>AND($B8&lt;&gt;"",I8="")</formula>
    </cfRule>
  </conditionalFormatting>
  <conditionalFormatting sqref="O8:O22">
    <cfRule type="expression" dxfId="12" priority="5">
      <formula>AND($B8&lt;&gt;"",O8="")</formula>
    </cfRule>
  </conditionalFormatting>
  <conditionalFormatting sqref="Q8:Q22">
    <cfRule type="expression" dxfId="11" priority="4">
      <formula>AND($B8&lt;&gt;"",Q8="")</formula>
    </cfRule>
  </conditionalFormatting>
  <conditionalFormatting sqref="K23:K27 M23:M27">
    <cfRule type="expression" dxfId="10" priority="9">
      <formula>AND($B23&lt;&gt;"",K23="")</formula>
    </cfRule>
  </conditionalFormatting>
  <conditionalFormatting sqref="K8:K22">
    <cfRule type="expression" dxfId="9" priority="8">
      <formula>AND($B8&lt;&gt;"",K8="")</formula>
    </cfRule>
  </conditionalFormatting>
  <conditionalFormatting sqref="M8:M22">
    <cfRule type="expression" dxfId="8" priority="7">
      <formula>AND($B8&lt;&gt;"",M8="")</formula>
    </cfRule>
  </conditionalFormatting>
  <conditionalFormatting sqref="U8:U22">
    <cfRule type="expression" dxfId="7" priority="1">
      <formula>AND($B8&lt;&gt;"",U8="")</formula>
    </cfRule>
  </conditionalFormatting>
  <conditionalFormatting sqref="O23:O27 Q23:Q27">
    <cfRule type="expression" dxfId="6" priority="6">
      <formula>AND($B23&lt;&gt;"",O23="")</formula>
    </cfRule>
  </conditionalFormatting>
  <conditionalFormatting sqref="S23:S27 U23:U27">
    <cfRule type="expression" dxfId="5" priority="3">
      <formula>AND($B23&lt;&gt;"",S23="")</formula>
    </cfRule>
  </conditionalFormatting>
  <conditionalFormatting sqref="S8:S22">
    <cfRule type="expression" dxfId="4" priority="2">
      <formula>AND($B8&lt;&gt;"",S8="")</formula>
    </cfRule>
  </conditionalFormatting>
  <dataValidations count="1">
    <dataValidation type="whole" imeMode="off" operator="greaterThanOrEqual" allowBlank="1" showInputMessage="1" showErrorMessage="1" errorTitle="入力は数値のみ" sqref="D8:D27" xr:uid="{612C5DD0-DC72-455C-8A19-B7B4409929A5}">
      <formula1>0</formula1>
    </dataValidation>
  </dataValidations>
  <pageMargins left="0.19685039370078741" right="0.19685039370078741" top="0.39370078740157483" bottom="0.39370078740157483" header="0.31496062992125984" footer="0.31496062992125984"/>
  <pageSetup paperSize="9" scale="5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C7CD2E36-9932-4F8E-B705-C2DE7A0C2C47}">
          <x14:formula1>
            <xm:f>⑥インセンティブ登録!$B$4:$B$18</xm:f>
          </x14:formula1>
          <xm:sqref>C8:C27</xm:sqref>
        </x14:dataValidation>
        <x14:dataValidation type="list" allowBlank="1" showInputMessage="1" showErrorMessage="1" xr:uid="{298BD519-5527-4270-9D1E-9ED0B81E034D}">
          <x14:formula1>
            <xm:f>⑤サービス登録!$C$4:$C$18</xm:f>
          </x14:formula1>
          <xm:sqref>B8:B27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8" tint="0.59999389629810485"/>
  </sheetPr>
  <dimension ref="A1:I56"/>
  <sheetViews>
    <sheetView showGridLines="0" view="pageBreakPreview" zoomScaleNormal="85" zoomScaleSheetLayoutView="100" workbookViewId="0">
      <selection activeCell="I22" sqref="I22"/>
    </sheetView>
  </sheetViews>
  <sheetFormatPr defaultColWidth="8.875" defaultRowHeight="13.5"/>
  <cols>
    <col min="1" max="1" width="2.375" style="138" customWidth="1"/>
    <col min="2" max="2" width="42.875" style="138" customWidth="1"/>
    <col min="3" max="4" width="20" style="138" customWidth="1"/>
    <col min="5" max="5" width="13.625" style="138" customWidth="1"/>
    <col min="6" max="6" width="4.125" style="90" customWidth="1"/>
    <col min="7" max="7" width="1.125" style="90" customWidth="1"/>
    <col min="8" max="8" width="8" style="90" customWidth="1"/>
    <col min="9" max="9" width="34.5" style="138" customWidth="1"/>
    <col min="10" max="16384" width="8.875" style="138"/>
  </cols>
  <sheetData>
    <row r="1" spans="1:9" ht="15" customHeight="1">
      <c r="A1" s="138" t="s">
        <v>92</v>
      </c>
      <c r="E1" s="540" t="s">
        <v>155</v>
      </c>
      <c r="F1" s="540"/>
      <c r="H1" s="266" t="s">
        <v>453</v>
      </c>
    </row>
    <row r="2" spans="1:9" ht="55.5" customHeight="1">
      <c r="A2" s="545" t="s">
        <v>154</v>
      </c>
      <c r="B2" s="545"/>
      <c r="C2" s="545"/>
      <c r="D2" s="545"/>
      <c r="E2" s="545"/>
      <c r="F2" s="545"/>
      <c r="H2" s="245"/>
    </row>
    <row r="3" spans="1:9" ht="26.25" customHeight="1">
      <c r="C3" s="246" t="s">
        <v>126</v>
      </c>
      <c r="D3" s="548" t="str">
        <f>②担当者情報!C8</f>
        <v>▲▲県▲▲市▲▲丁目
▲▲番</v>
      </c>
      <c r="E3" s="548"/>
      <c r="H3" s="245" t="s">
        <v>131</v>
      </c>
    </row>
    <row r="4" spans="1:9" ht="19.5" customHeight="1">
      <c r="C4" s="246" t="s">
        <v>0</v>
      </c>
      <c r="D4" s="548" t="str">
        <f>②担当者情報!B8</f>
        <v>▲▲▲株式会社</v>
      </c>
      <c r="E4" s="548"/>
      <c r="H4" s="245" t="s">
        <v>131</v>
      </c>
    </row>
    <row r="5" spans="1:9" ht="39" customHeight="1">
      <c r="C5" s="246" t="s">
        <v>68</v>
      </c>
      <c r="D5" s="544" t="str">
        <f>②担当者情報!D8&amp;CHAR(10)&amp;②担当者情報!E8&amp;"　"&amp;②担当者情報!F8</f>
        <v>○○事業部
事業部長　■■ ■■</v>
      </c>
      <c r="E5" s="544"/>
      <c r="F5" s="247" t="s">
        <v>157</v>
      </c>
      <c r="G5" s="247"/>
      <c r="H5" s="245" t="s">
        <v>107</v>
      </c>
      <c r="I5" s="267" t="s">
        <v>130</v>
      </c>
    </row>
    <row r="6" spans="1:9" ht="8.25" customHeight="1">
      <c r="E6" s="248"/>
    </row>
    <row r="7" spans="1:9" ht="43.5" customHeight="1">
      <c r="A7" s="544" t="s">
        <v>277</v>
      </c>
      <c r="B7" s="544"/>
      <c r="C7" s="544"/>
      <c r="D7" s="544"/>
      <c r="E7" s="544"/>
      <c r="F7" s="544"/>
      <c r="H7" s="138"/>
    </row>
    <row r="8" spans="1:9" ht="36.950000000000003" customHeight="1">
      <c r="B8" s="541" t="s">
        <v>451</v>
      </c>
      <c r="C8" s="541"/>
      <c r="D8" s="541"/>
      <c r="E8" s="541"/>
      <c r="F8" s="541"/>
      <c r="H8" s="245"/>
    </row>
    <row r="9" spans="1:9" ht="15" customHeight="1">
      <c r="A9" s="138" t="s">
        <v>222</v>
      </c>
      <c r="E9" s="137"/>
      <c r="H9" s="245"/>
    </row>
    <row r="10" spans="1:9" ht="15" customHeight="1">
      <c r="B10" s="138" t="s">
        <v>93</v>
      </c>
      <c r="E10" s="137"/>
      <c r="H10" s="245"/>
    </row>
    <row r="11" spans="1:9" ht="27" customHeight="1">
      <c r="B11" s="544" t="s">
        <v>278</v>
      </c>
      <c r="C11" s="544"/>
      <c r="D11" s="544"/>
      <c r="E11" s="544"/>
      <c r="F11" s="544"/>
    </row>
    <row r="12" spans="1:9" ht="15" customHeight="1">
      <c r="B12" s="138" t="s">
        <v>94</v>
      </c>
      <c r="E12" s="137"/>
    </row>
    <row r="13" spans="1:9" ht="15" customHeight="1">
      <c r="B13" s="546" t="s">
        <v>95</v>
      </c>
      <c r="C13" s="546"/>
      <c r="D13" s="546"/>
      <c r="E13" s="546"/>
      <c r="F13" s="546"/>
    </row>
    <row r="14" spans="1:9" ht="15" customHeight="1">
      <c r="B14" s="138" t="s">
        <v>96</v>
      </c>
      <c r="E14" s="137"/>
    </row>
    <row r="15" spans="1:9" ht="15" customHeight="1">
      <c r="B15" s="546" t="s">
        <v>97</v>
      </c>
      <c r="C15" s="546"/>
      <c r="D15" s="546"/>
      <c r="E15" s="546"/>
      <c r="F15" s="546"/>
    </row>
    <row r="16" spans="1:9" ht="15" customHeight="1">
      <c r="B16" s="138" t="s">
        <v>98</v>
      </c>
      <c r="E16" s="137"/>
    </row>
    <row r="17" spans="1:8" ht="15" customHeight="1">
      <c r="B17" s="546" t="s">
        <v>99</v>
      </c>
      <c r="C17" s="546"/>
      <c r="D17" s="546"/>
      <c r="E17" s="546"/>
      <c r="F17" s="546"/>
    </row>
    <row r="18" spans="1:8" ht="15" customHeight="1">
      <c r="B18" s="138" t="s">
        <v>100</v>
      </c>
      <c r="E18" s="137"/>
    </row>
    <row r="19" spans="1:8" ht="27" customHeight="1">
      <c r="B19" s="546" t="s">
        <v>127</v>
      </c>
      <c r="C19" s="546"/>
      <c r="D19" s="546"/>
      <c r="E19" s="546"/>
      <c r="F19" s="546"/>
    </row>
    <row r="20" spans="1:8" ht="8.25" customHeight="1">
      <c r="B20" s="250"/>
      <c r="C20" s="250"/>
      <c r="D20" s="250"/>
      <c r="E20" s="250"/>
    </row>
    <row r="21" spans="1:8" ht="15" customHeight="1">
      <c r="A21" s="138" t="s">
        <v>276</v>
      </c>
      <c r="E21" s="137"/>
    </row>
    <row r="22" spans="1:8" ht="15" customHeight="1">
      <c r="B22" s="138" t="s">
        <v>275</v>
      </c>
      <c r="E22" s="137"/>
    </row>
    <row r="23" spans="1:8" ht="15" customHeight="1">
      <c r="B23" s="547" t="s">
        <v>156</v>
      </c>
      <c r="C23" s="547"/>
      <c r="D23" s="547"/>
      <c r="E23" s="547"/>
      <c r="F23" s="547"/>
    </row>
    <row r="24" spans="1:8" ht="15" customHeight="1">
      <c r="B24" s="138" t="s">
        <v>101</v>
      </c>
    </row>
    <row r="25" spans="1:8" ht="15" customHeight="1">
      <c r="B25" s="547" t="s">
        <v>102</v>
      </c>
      <c r="C25" s="547"/>
      <c r="D25" s="547"/>
      <c r="E25" s="547"/>
      <c r="F25" s="547"/>
    </row>
    <row r="26" spans="1:8" ht="6.75" customHeight="1">
      <c r="E26" s="137"/>
      <c r="H26" s="245"/>
    </row>
    <row r="27" spans="1:8" s="251" customFormat="1" ht="15" customHeight="1">
      <c r="A27" s="343" t="s">
        <v>553</v>
      </c>
      <c r="E27" s="252"/>
      <c r="F27" s="253"/>
      <c r="G27" s="253"/>
      <c r="H27" s="254"/>
    </row>
    <row r="28" spans="1:8" s="251" customFormat="1" ht="15" customHeight="1">
      <c r="B28" s="255" t="s">
        <v>336</v>
      </c>
      <c r="C28" s="255"/>
      <c r="D28" s="255"/>
      <c r="E28" s="256"/>
      <c r="F28" s="257"/>
      <c r="G28" s="253"/>
      <c r="H28" s="254"/>
    </row>
    <row r="29" spans="1:8" s="251" customFormat="1" ht="15" customHeight="1">
      <c r="B29" s="255" t="s">
        <v>337</v>
      </c>
      <c r="C29" s="256"/>
      <c r="D29" s="256"/>
      <c r="E29" s="256"/>
      <c r="F29" s="256"/>
      <c r="G29" s="253"/>
      <c r="H29" s="253"/>
    </row>
    <row r="30" spans="1:8" s="251" customFormat="1" ht="15" customHeight="1">
      <c r="B30" s="255" t="s">
        <v>338</v>
      </c>
      <c r="C30" s="255"/>
      <c r="D30" s="255"/>
      <c r="E30" s="256"/>
      <c r="F30" s="257"/>
      <c r="G30" s="253"/>
      <c r="H30" s="253"/>
    </row>
    <row r="31" spans="1:8" s="251" customFormat="1" ht="15" customHeight="1">
      <c r="B31" s="255" t="s">
        <v>339</v>
      </c>
      <c r="C31" s="256"/>
      <c r="D31" s="256"/>
      <c r="E31" s="256"/>
      <c r="F31" s="256"/>
      <c r="G31" s="253"/>
      <c r="H31" s="253"/>
    </row>
    <row r="32" spans="1:8" s="251" customFormat="1" ht="15" customHeight="1">
      <c r="B32" s="255" t="s">
        <v>340</v>
      </c>
      <c r="C32" s="255"/>
      <c r="D32" s="255"/>
      <c r="E32" s="256"/>
      <c r="F32" s="257"/>
      <c r="G32" s="253"/>
      <c r="H32" s="253"/>
    </row>
    <row r="33" spans="1:8" ht="15" customHeight="1">
      <c r="B33" s="258"/>
      <c r="C33" s="259"/>
      <c r="D33" s="259"/>
      <c r="E33" s="542" t="s">
        <v>452</v>
      </c>
      <c r="F33" s="542"/>
    </row>
    <row r="34" spans="1:8" ht="9" customHeight="1"/>
    <row r="35" spans="1:8">
      <c r="A35" s="138" t="s">
        <v>279</v>
      </c>
    </row>
    <row r="36" spans="1:8">
      <c r="B36" s="260" t="s">
        <v>225</v>
      </c>
      <c r="C36" s="261" t="s">
        <v>223</v>
      </c>
      <c r="D36" s="261" t="s">
        <v>224</v>
      </c>
      <c r="E36" s="549" t="s">
        <v>448</v>
      </c>
      <c r="F36" s="549"/>
    </row>
    <row r="37" spans="1:8" ht="15.95" customHeight="1">
      <c r="B37" s="262" t="str">
        <f>②担当者情報!B14</f>
        <v>■■■株式会社</v>
      </c>
      <c r="C37" s="262" t="str">
        <f>②担当者情報!F14</f>
        <v>○○ ○○</v>
      </c>
      <c r="D37" s="262">
        <f>②担当者情報!G14</f>
        <v>0</v>
      </c>
      <c r="E37" s="543" t="str">
        <f>IF(B37="","",VLOOKUP(B37,①事業者情報!$B$15:$G$34,6,0))</f>
        <v>コンソーシアム</v>
      </c>
      <c r="F37" s="543"/>
      <c r="H37" s="265" t="s">
        <v>454</v>
      </c>
    </row>
    <row r="38" spans="1:8" ht="15.95" customHeight="1">
      <c r="B38" s="262" t="str">
        <f>②担当者情報!B15</f>
        <v>●●●株式会社</v>
      </c>
      <c r="C38" s="262" t="str">
        <f>②担当者情報!F15</f>
        <v>△△ △△</v>
      </c>
      <c r="D38" s="262">
        <f>②担当者情報!G15</f>
        <v>0</v>
      </c>
      <c r="E38" s="543" t="str">
        <f>IF(B38="","",VLOOKUP(B38,①事業者情報!$B$15:$G$34,6,0))</f>
        <v>共同</v>
      </c>
      <c r="F38" s="543"/>
      <c r="H38" s="266" t="s">
        <v>455</v>
      </c>
    </row>
    <row r="39" spans="1:8" ht="15.95" customHeight="1">
      <c r="B39" s="262" t="str">
        <f>②担当者情報!B16</f>
        <v/>
      </c>
      <c r="C39" s="262">
        <f>②担当者情報!F16</f>
        <v>0</v>
      </c>
      <c r="D39" s="262">
        <f>②担当者情報!G16</f>
        <v>0</v>
      </c>
      <c r="E39" s="543" t="str">
        <f>IF(B39="","",VLOOKUP(B39,①事業者情報!$B$15:$G$34,6,0))</f>
        <v/>
      </c>
      <c r="F39" s="543"/>
    </row>
    <row r="40" spans="1:8" ht="15.95" customHeight="1">
      <c r="B40" s="262" t="str">
        <f>②担当者情報!B17</f>
        <v/>
      </c>
      <c r="C40" s="262">
        <f>②担当者情報!F17</f>
        <v>0</v>
      </c>
      <c r="D40" s="262">
        <f>②担当者情報!G17</f>
        <v>0</v>
      </c>
      <c r="E40" s="543" t="str">
        <f>IF(B40="","",VLOOKUP(B40,①事業者情報!$B$15:$G$34,6,0))</f>
        <v/>
      </c>
      <c r="F40" s="543"/>
    </row>
    <row r="41" spans="1:8" ht="15.95" customHeight="1">
      <c r="B41" s="262" t="str">
        <f>②担当者情報!B18</f>
        <v/>
      </c>
      <c r="C41" s="262">
        <f>②担当者情報!F18</f>
        <v>0</v>
      </c>
      <c r="D41" s="262">
        <f>②担当者情報!G18</f>
        <v>0</v>
      </c>
      <c r="E41" s="543" t="str">
        <f>IF(B41="","",VLOOKUP(B41,①事業者情報!$B$15:$G$34,6,0))</f>
        <v/>
      </c>
      <c r="F41" s="543"/>
    </row>
    <row r="42" spans="1:8" ht="15.95" customHeight="1">
      <c r="B42" s="262" t="str">
        <f>②担当者情報!B19</f>
        <v/>
      </c>
      <c r="C42" s="262">
        <f>②担当者情報!F19</f>
        <v>0</v>
      </c>
      <c r="D42" s="262">
        <f>②担当者情報!G19</f>
        <v>0</v>
      </c>
      <c r="E42" s="543" t="str">
        <f>IF(B42="","",VLOOKUP(B42,①事業者情報!$B$15:$G$34,6,0))</f>
        <v/>
      </c>
      <c r="F42" s="543"/>
    </row>
    <row r="43" spans="1:8" ht="15.95" customHeight="1">
      <c r="B43" s="262" t="str">
        <f>②担当者情報!B20</f>
        <v/>
      </c>
      <c r="C43" s="262">
        <f>②担当者情報!F20</f>
        <v>0</v>
      </c>
      <c r="D43" s="262">
        <f>②担当者情報!G20</f>
        <v>0</v>
      </c>
      <c r="E43" s="543" t="str">
        <f>IF(B43="","",VLOOKUP(B43,①事業者情報!$B$15:$G$34,6,0))</f>
        <v/>
      </c>
      <c r="F43" s="543"/>
    </row>
    <row r="44" spans="1:8" ht="15.95" customHeight="1">
      <c r="B44" s="262" t="str">
        <f>②担当者情報!B21</f>
        <v/>
      </c>
      <c r="C44" s="262">
        <f>②担当者情報!F21</f>
        <v>0</v>
      </c>
      <c r="D44" s="262">
        <f>②担当者情報!G21</f>
        <v>0</v>
      </c>
      <c r="E44" s="543" t="str">
        <f>IF(B44="","",VLOOKUP(B44,①事業者情報!$B$15:$G$34,6,0))</f>
        <v/>
      </c>
      <c r="F44" s="543"/>
    </row>
    <row r="45" spans="1:8" ht="15.95" customHeight="1">
      <c r="B45" s="262" t="str">
        <f>②担当者情報!B22</f>
        <v/>
      </c>
      <c r="C45" s="262">
        <f>②担当者情報!F22</f>
        <v>0</v>
      </c>
      <c r="D45" s="262">
        <f>②担当者情報!G22</f>
        <v>0</v>
      </c>
      <c r="E45" s="543" t="str">
        <f>IF(B45="","",VLOOKUP(B45,①事業者情報!$B$15:$G$34,6,0))</f>
        <v/>
      </c>
      <c r="F45" s="543"/>
    </row>
    <row r="46" spans="1:8" ht="15.95" customHeight="1">
      <c r="B46" s="262" t="str">
        <f>②担当者情報!B23</f>
        <v/>
      </c>
      <c r="C46" s="262">
        <f>②担当者情報!F23</f>
        <v>0</v>
      </c>
      <c r="D46" s="262">
        <f>②担当者情報!G23</f>
        <v>0</v>
      </c>
      <c r="E46" s="543" t="str">
        <f>IF(B46="","",VLOOKUP(B46,①事業者情報!$B$15:$G$34,6,0))</f>
        <v/>
      </c>
      <c r="F46" s="543"/>
    </row>
    <row r="47" spans="1:8" ht="15.95" customHeight="1">
      <c r="B47" s="262" t="str">
        <f>②担当者情報!B24</f>
        <v/>
      </c>
      <c r="C47" s="262">
        <f>②担当者情報!F24</f>
        <v>0</v>
      </c>
      <c r="D47" s="262">
        <f>②担当者情報!G24</f>
        <v>0</v>
      </c>
      <c r="E47" s="543" t="str">
        <f>IF(B47="","",VLOOKUP(B47,①事業者情報!$B$15:$G$34,6,0))</f>
        <v/>
      </c>
      <c r="F47" s="543"/>
    </row>
    <row r="48" spans="1:8" ht="15.95" customHeight="1">
      <c r="B48" s="262" t="str">
        <f>②担当者情報!B25</f>
        <v/>
      </c>
      <c r="C48" s="262">
        <f>②担当者情報!F25</f>
        <v>0</v>
      </c>
      <c r="D48" s="262">
        <f>②担当者情報!G25</f>
        <v>0</v>
      </c>
      <c r="E48" s="543" t="str">
        <f>IF(B48="","",VLOOKUP(B48,①事業者情報!$B$15:$G$34,6,0))</f>
        <v/>
      </c>
      <c r="F48" s="543"/>
    </row>
    <row r="49" spans="2:6" ht="15.95" customHeight="1">
      <c r="B49" s="262" t="str">
        <f>②担当者情報!B26</f>
        <v/>
      </c>
      <c r="C49" s="262">
        <f>②担当者情報!F26</f>
        <v>0</v>
      </c>
      <c r="D49" s="262">
        <f>②担当者情報!G26</f>
        <v>0</v>
      </c>
      <c r="E49" s="543" t="str">
        <f>IF(B49="","",VLOOKUP(B49,①事業者情報!$B$15:$G$34,6,0))</f>
        <v/>
      </c>
      <c r="F49" s="543"/>
    </row>
    <row r="50" spans="2:6" ht="15.95" customHeight="1">
      <c r="B50" s="262" t="str">
        <f>②担当者情報!B27</f>
        <v/>
      </c>
      <c r="C50" s="262">
        <f>②担当者情報!F27</f>
        <v>0</v>
      </c>
      <c r="D50" s="262">
        <f>②担当者情報!G27</f>
        <v>0</v>
      </c>
      <c r="E50" s="543" t="str">
        <f>IF(B50="","",VLOOKUP(B50,①事業者情報!$B$15:$G$34,6,0))</f>
        <v/>
      </c>
      <c r="F50" s="543"/>
    </row>
    <row r="51" spans="2:6" ht="15.95" customHeight="1">
      <c r="B51" s="262" t="str">
        <f>②担当者情報!B28</f>
        <v/>
      </c>
      <c r="C51" s="262">
        <f>②担当者情報!F28</f>
        <v>0</v>
      </c>
      <c r="D51" s="262">
        <f>②担当者情報!G28</f>
        <v>0</v>
      </c>
      <c r="E51" s="543" t="str">
        <f>IF(B51="","",VLOOKUP(B51,①事業者情報!$B$15:$G$34,6,0))</f>
        <v/>
      </c>
      <c r="F51" s="543"/>
    </row>
    <row r="52" spans="2:6" ht="15.95" customHeight="1">
      <c r="B52" s="262" t="str">
        <f>②担当者情報!B29</f>
        <v/>
      </c>
      <c r="C52" s="262">
        <f>②担当者情報!F29</f>
        <v>0</v>
      </c>
      <c r="D52" s="262">
        <f>②担当者情報!G29</f>
        <v>0</v>
      </c>
      <c r="E52" s="543" t="str">
        <f>IF(B52="","",VLOOKUP(B52,①事業者情報!$B$15:$G$34,6,0))</f>
        <v/>
      </c>
      <c r="F52" s="543"/>
    </row>
    <row r="53" spans="2:6" ht="15.95" customHeight="1">
      <c r="B53" s="262" t="str">
        <f>②担当者情報!B30</f>
        <v/>
      </c>
      <c r="C53" s="262">
        <f>②担当者情報!F30</f>
        <v>0</v>
      </c>
      <c r="D53" s="262">
        <f>②担当者情報!G30</f>
        <v>0</v>
      </c>
      <c r="E53" s="543" t="str">
        <f>IF(B53="","",VLOOKUP(B53,①事業者情報!$B$15:$G$34,6,0))</f>
        <v/>
      </c>
      <c r="F53" s="543"/>
    </row>
    <row r="54" spans="2:6" ht="15.95" customHeight="1">
      <c r="B54" s="262" t="str">
        <f>②担当者情報!B31</f>
        <v/>
      </c>
      <c r="C54" s="262">
        <f>②担当者情報!F31</f>
        <v>0</v>
      </c>
      <c r="D54" s="262">
        <f>②担当者情報!G31</f>
        <v>0</v>
      </c>
      <c r="E54" s="543" t="str">
        <f>IF(B54="","",VLOOKUP(B54,①事業者情報!$B$15:$G$34,6,0))</f>
        <v/>
      </c>
      <c r="F54" s="543"/>
    </row>
    <row r="55" spans="2:6" ht="15.95" customHeight="1">
      <c r="B55" s="262" t="str">
        <f>②担当者情報!B32</f>
        <v/>
      </c>
      <c r="C55" s="262">
        <f>②担当者情報!F32</f>
        <v>0</v>
      </c>
      <c r="D55" s="262">
        <f>②担当者情報!G32</f>
        <v>0</v>
      </c>
      <c r="E55" s="543" t="str">
        <f>IF(B55="","",VLOOKUP(B55,①事業者情報!$B$15:$G$34,6,0))</f>
        <v/>
      </c>
      <c r="F55" s="543"/>
    </row>
    <row r="56" spans="2:6" ht="15.95" customHeight="1">
      <c r="B56" s="262" t="str">
        <f>②担当者情報!B33</f>
        <v/>
      </c>
      <c r="C56" s="262">
        <f>②担当者情報!F33</f>
        <v>0</v>
      </c>
      <c r="D56" s="262">
        <f>②担当者情報!G33</f>
        <v>0</v>
      </c>
      <c r="E56" s="543" t="str">
        <f>IF(B56="","",VLOOKUP(B56,①事業者情報!$B$15:$G$34,6,0))</f>
        <v/>
      </c>
      <c r="F56" s="543"/>
    </row>
  </sheetData>
  <sheetProtection algorithmName="SHA-512" hashValue="jGU39dGyu0wDJYaY6XypGSYP7QmhEaD+WXrnRZ96KzDXGmxgdJNbTAyGRvRHRICp1zYlQRQIzf5FDvH6F3DhlQ==" saltValue="b3n6kPqRGetsUKoAu7+xgQ==" spinCount="100000" sheet="1" formatCells="0" formatColumns="0" formatRows="0"/>
  <mergeCells count="36">
    <mergeCell ref="E55:F55"/>
    <mergeCell ref="E43:F43"/>
    <mergeCell ref="E53:F53"/>
    <mergeCell ref="E44:F44"/>
    <mergeCell ref="E45:F45"/>
    <mergeCell ref="E46:F46"/>
    <mergeCell ref="E47:F47"/>
    <mergeCell ref="E48:F48"/>
    <mergeCell ref="E54:F54"/>
    <mergeCell ref="E52:F52"/>
    <mergeCell ref="E41:F41"/>
    <mergeCell ref="E42:F42"/>
    <mergeCell ref="D3:E3"/>
    <mergeCell ref="D4:E4"/>
    <mergeCell ref="D5:E5"/>
    <mergeCell ref="E37:F37"/>
    <mergeCell ref="E38:F38"/>
    <mergeCell ref="E36:F36"/>
    <mergeCell ref="E39:F39"/>
    <mergeCell ref="E40:F40"/>
    <mergeCell ref="E1:F1"/>
    <mergeCell ref="B8:F8"/>
    <mergeCell ref="E33:F33"/>
    <mergeCell ref="E56:F56"/>
    <mergeCell ref="A7:F7"/>
    <mergeCell ref="A2:F2"/>
    <mergeCell ref="B19:F19"/>
    <mergeCell ref="B17:F17"/>
    <mergeCell ref="B11:F11"/>
    <mergeCell ref="B13:F13"/>
    <mergeCell ref="B15:F15"/>
    <mergeCell ref="B25:F25"/>
    <mergeCell ref="B23:F23"/>
    <mergeCell ref="E49:F49"/>
    <mergeCell ref="E50:F50"/>
    <mergeCell ref="E51:F51"/>
  </mergeCells>
  <phoneticPr fontId="14"/>
  <pageMargins left="0.19685039370078741" right="0.19685039370078741" top="0.39370078740157483" bottom="0.39370078740157483" header="0.31496062992125984" footer="0.31496062992125984"/>
  <pageSetup paperSize="9" scale="89" orientation="portrait" r:id="rId1"/>
  <rowBreaks count="1" manualBreakCount="1">
    <brk id="34" max="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Index</vt:lpstr>
      <vt:lpstr>①事業者情報</vt:lpstr>
      <vt:lpstr>②担当者情報</vt:lpstr>
      <vt:lpstr>③事業計画書</vt:lpstr>
      <vt:lpstr>④機器登録</vt:lpstr>
      <vt:lpstr>⑤サービス登録</vt:lpstr>
      <vt:lpstr>⑥インセンティブ登録</vt:lpstr>
      <vt:lpstr>⑦支出計画書</vt:lpstr>
      <vt:lpstr>⑧（別添１）コンソーシアム登録申請書（押印）</vt:lpstr>
      <vt:lpstr>⑨（別添２）共同申請確認書（押印）</vt:lpstr>
      <vt:lpstr>⑩（別添３）コンソーシアム参加確認書（押印）</vt:lpstr>
      <vt:lpstr>⑪認証等取得計画書</vt:lpstr>
      <vt:lpstr>⑫（様式第１）交付申請書（押印）</vt:lpstr>
      <vt:lpstr>⑬（別添）役員名簿</vt:lpstr>
      <vt:lpstr>プルダウンリスト</vt:lpstr>
      <vt:lpstr>非表示</vt:lpstr>
      <vt:lpstr>非表示(⑪用)</vt:lpstr>
      <vt:lpstr>①事業者情報!Print_Area</vt:lpstr>
      <vt:lpstr>②担当者情報!Print_Area</vt:lpstr>
      <vt:lpstr>③事業計画書!Print_Area</vt:lpstr>
      <vt:lpstr>④機器登録!Print_Area</vt:lpstr>
      <vt:lpstr>⑤サービス登録!Print_Area</vt:lpstr>
      <vt:lpstr>⑥インセンティブ登録!Print_Area</vt:lpstr>
      <vt:lpstr>⑦支出計画書!Print_Area</vt:lpstr>
      <vt:lpstr>'⑧（別添１）コンソーシアム登録申請書（押印）'!Print_Area</vt:lpstr>
      <vt:lpstr>'⑨（別添２）共同申請確認書（押印）'!Print_Area</vt:lpstr>
      <vt:lpstr>'⑩（別添３）コンソーシアム参加確認書（押印）'!Print_Area</vt:lpstr>
      <vt:lpstr>⑪認証等取得計画書!Print_Area</vt:lpstr>
      <vt:lpstr>'⑫（様式第１）交付申請書（押印）'!Print_Area</vt:lpstr>
      <vt:lpstr>'⑬（別添）役員名簿'!Print_Area</vt:lpstr>
      <vt:lpstr>Index!Print_Area</vt:lpstr>
      <vt:lpstr>⑥インセンティブ登録!Print_Titles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2020-05-14T06:36:21Z</cp:lastPrinted>
  <dcterms:created xsi:type="dcterms:W3CDTF">2011-12-13T06:23:18Z</dcterms:created>
  <dcterms:modified xsi:type="dcterms:W3CDTF">2020-05-15T08:42:21Z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-1325823800</vt:i4>
  </property>
  <property fmtid="{D5CDD505-2E9C-101B-9397-08002B2CF9AE}" pid="3" name="_NewReviewCycle">
    <vt:lpwstr/>
  </property>
  <property fmtid="{D5CDD505-2E9C-101B-9397-08002B2CF9AE}" pid="4" name="_EmailSubject">
    <vt:lpwstr>【経済産業省】（御連絡）サイバー／フィジカル事業の交付決定について</vt:lpwstr>
  </property>
  <property fmtid="{D5CDD505-2E9C-101B-9397-08002B2CF9AE}" pid="5" name="_AuthorEmail">
    <vt:lpwstr>cyber-physical@sii.or.jp</vt:lpwstr>
  </property>
  <property fmtid="{D5CDD505-2E9C-101B-9397-08002B2CF9AE}" pid="6" name="_AuthorEmailDisplayName">
    <vt:lpwstr>cpメンバー</vt:lpwstr>
  </property>
  <property fmtid="{D5CDD505-2E9C-101B-9397-08002B2CF9AE}" pid="7" name="_ReviewingToolsShownOnce">
    <vt:lpwstr/>
  </property>
</Properties>
</file>