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codeName="ThisWorkbook" defaultThemeVersion="124226"/>
  <xr:revisionPtr revIDLastSave="0" documentId="13_ncr:1_{BC7D1F48-5BED-4E1C-800B-1D78CC5EBB58}" xr6:coauthVersionLast="47" xr6:coauthVersionMax="47" xr10:uidLastSave="{00000000-0000-0000-0000-000000000000}"/>
  <workbookProtection workbookAlgorithmName="SHA-512" workbookHashValue="MirmNWzGoEZbCY5h81p6uqHrJwlH7S4rxT2YDSl6lVllYR093A5zRrO3lm9HYuLPxf0M9aoFLOhuMf0lxIcIeA==" workbookSaltValue="qSECiYlAPDqA2EHOoFfbMw==" workbookSpinCount="100000" lockStructure="1"/>
  <bookViews>
    <workbookView xWindow="0" yWindow="-16320" windowWidth="29040" windowHeight="15990" tabRatio="799" firstSheet="1" activeTab="1" xr2:uid="{00000000-000D-0000-FFFF-FFFF00000000}"/>
  </bookViews>
  <sheets>
    <sheet name="作成例用表" sheetId="32" state="hidden" r:id="rId1"/>
    <sheet name="作成例" sheetId="31" r:id="rId2"/>
    <sheet name="エネルギー使用量計算書" sheetId="30" r:id="rId3"/>
    <sheet name="※エネルギー種別" sheetId="16" state="hidden" r:id="rId4"/>
    <sheet name="月→日数換算データ" sheetId="15" state="hidden" r:id="rId5"/>
  </sheets>
  <definedNames>
    <definedName name="_xlnm.Print_Area" localSheetId="2">エネルギー使用量計算書!$A$1:$J$45</definedName>
    <definedName name="_xlnm.Print_Area" localSheetId="1">作成例!$A$1:$V$47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30" l="1"/>
  <c r="E16" i="31" l="1"/>
  <c r="C41" i="30" l="1"/>
  <c r="C40" i="30"/>
  <c r="B41" i="30"/>
  <c r="B40" i="30"/>
  <c r="B39" i="30"/>
  <c r="E34" i="30"/>
  <c r="D34" i="30"/>
  <c r="F31" i="30" l="1"/>
  <c r="F32" i="30"/>
  <c r="F33" i="30"/>
  <c r="C41" i="31"/>
  <c r="E41" i="31" s="1"/>
  <c r="B41" i="31"/>
  <c r="C40" i="31"/>
  <c r="E40" i="31" s="1"/>
  <c r="B40" i="31"/>
  <c r="C39" i="31"/>
  <c r="E39" i="31" s="1"/>
  <c r="B39" i="31"/>
  <c r="E34" i="31"/>
  <c r="D34" i="31"/>
  <c r="F33" i="31" s="1"/>
  <c r="B20" i="31"/>
  <c r="E20" i="31" s="1"/>
  <c r="C16" i="31"/>
  <c r="F16" i="31" s="1"/>
  <c r="I17" i="31" s="1"/>
  <c r="F32" i="31" l="1"/>
  <c r="F17" i="31"/>
  <c r="G16" i="31"/>
  <c r="F31" i="31"/>
  <c r="C20" i="31"/>
  <c r="F20" i="31" s="1"/>
  <c r="F21" i="31" l="1"/>
  <c r="G21" i="31" s="1"/>
  <c r="G20" i="31"/>
  <c r="G17" i="31"/>
  <c r="F22" i="31" l="1"/>
  <c r="G33" i="31" s="1"/>
  <c r="D25" i="31" l="1"/>
  <c r="G32" i="31" s="1"/>
  <c r="G22" i="31"/>
  <c r="H33" i="31"/>
  <c r="D41" i="31"/>
  <c r="G31" i="31" l="1"/>
  <c r="D39" i="31" s="1"/>
  <c r="H32" i="31"/>
  <c r="D40" i="31"/>
  <c r="H31" i="31" l="1"/>
  <c r="E44" i="31"/>
  <c r="E41" i="30"/>
  <c r="E39" i="30"/>
  <c r="E40" i="30" l="1"/>
  <c r="B20" i="30" l="1"/>
  <c r="E16" i="30"/>
  <c r="E20" i="30" l="1"/>
  <c r="F14" i="16"/>
  <c r="C16" i="30" l="1"/>
  <c r="F16" i="30" s="1"/>
  <c r="I17" i="30" s="1"/>
  <c r="C20" i="30"/>
  <c r="F20" i="30" s="1"/>
  <c r="F21" i="30" s="1"/>
  <c r="G16" i="30" l="1"/>
  <c r="G21" i="30"/>
  <c r="F17" i="30" l="1"/>
  <c r="F22" i="30" s="1"/>
  <c r="D25" i="30" s="1"/>
  <c r="G31" i="30" s="1"/>
  <c r="D39" i="30" s="1"/>
  <c r="E44" i="30" s="1"/>
  <c r="G20" i="30"/>
  <c r="G17" i="30" l="1"/>
  <c r="G33" i="30"/>
  <c r="D41" i="30" s="1"/>
  <c r="G32" i="30"/>
  <c r="D40" i="30" s="1"/>
  <c r="G22" i="30"/>
  <c r="E25" i="30"/>
  <c r="H33" i="30" l="1"/>
  <c r="H32" i="30" l="1"/>
  <c r="H31" i="30"/>
</calcChain>
</file>

<file path=xl/sharedStrings.xml><?xml version="1.0" encoding="utf-8"?>
<sst xmlns="http://schemas.openxmlformats.org/spreadsheetml/2006/main" count="435" uniqueCount="223">
  <si>
    <t>使用エネルギー</t>
    <rPh sb="0" eb="2">
      <t>シヨウ</t>
    </rPh>
    <phoneticPr fontId="1"/>
  </si>
  <si>
    <t>単位</t>
    <rPh sb="0" eb="2">
      <t>タンイ</t>
    </rPh>
    <phoneticPr fontId="1"/>
  </si>
  <si>
    <t>8月</t>
  </si>
  <si>
    <t>9月</t>
  </si>
  <si>
    <t>合計</t>
    <rPh sb="0" eb="2">
      <t>ゴウケイ</t>
    </rPh>
    <phoneticPr fontId="1"/>
  </si>
  <si>
    <t>冷凍冷蔵設備</t>
  </si>
  <si>
    <t>日</t>
    <rPh sb="0" eb="1">
      <t>ニチ</t>
    </rPh>
    <phoneticPr fontId="1"/>
  </si>
  <si>
    <t>2020年5月</t>
  </si>
  <si>
    <t>2020年4月</t>
  </si>
  <si>
    <t>2019年5月</t>
  </si>
  <si>
    <t>2019年4月</t>
  </si>
  <si>
    <t>2020年3月</t>
  </si>
  <si>
    <t>kWh</t>
    <phoneticPr fontId="1"/>
  </si>
  <si>
    <t>2019年3月</t>
  </si>
  <si>
    <t>前年分と今年分</t>
    <rPh sb="2" eb="3">
      <t>ブン</t>
    </rPh>
    <rPh sb="6" eb="7">
      <t>ブン</t>
    </rPh>
    <phoneticPr fontId="1"/>
  </si>
  <si>
    <t>前年分のみ</t>
    <rPh sb="2" eb="3">
      <t>ブン</t>
    </rPh>
    <phoneticPr fontId="1"/>
  </si>
  <si>
    <t>2020年12月</t>
  </si>
  <si>
    <t>12月</t>
    <phoneticPr fontId="1"/>
  </si>
  <si>
    <t>2020年</t>
    <rPh sb="4" eb="5">
      <t>ネン</t>
    </rPh>
    <phoneticPr fontId="1"/>
  </si>
  <si>
    <t>2020年11月</t>
  </si>
  <si>
    <t>11月</t>
    <phoneticPr fontId="1"/>
  </si>
  <si>
    <t>2020年10月</t>
  </si>
  <si>
    <t>10月</t>
    <phoneticPr fontId="1"/>
  </si>
  <si>
    <t>2020年9月</t>
  </si>
  <si>
    <t>9月</t>
    <phoneticPr fontId="1"/>
  </si>
  <si>
    <t>2020年8月</t>
  </si>
  <si>
    <t>8月</t>
    <phoneticPr fontId="1"/>
  </si>
  <si>
    <t>2020年7月</t>
  </si>
  <si>
    <t>7月</t>
    <phoneticPr fontId="1"/>
  </si>
  <si>
    <t>2020年6月</t>
  </si>
  <si>
    <t>6月</t>
    <phoneticPr fontId="1"/>
  </si>
  <si>
    <t>5月</t>
    <phoneticPr fontId="1"/>
  </si>
  <si>
    <t>4月</t>
    <phoneticPr fontId="1"/>
  </si>
  <si>
    <t>3月</t>
    <rPh sb="1" eb="2">
      <t>ガツ</t>
    </rPh>
    <phoneticPr fontId="1"/>
  </si>
  <si>
    <t>2020年2月</t>
  </si>
  <si>
    <t>2月</t>
    <rPh sb="1" eb="2">
      <t>ガツ</t>
    </rPh>
    <phoneticPr fontId="1"/>
  </si>
  <si>
    <t>2020年1月</t>
  </si>
  <si>
    <t>1月</t>
    <rPh sb="1" eb="2">
      <t>ガツ</t>
    </rPh>
    <phoneticPr fontId="1"/>
  </si>
  <si>
    <t>2019年12月</t>
  </si>
  <si>
    <t>2019年</t>
    <rPh sb="4" eb="5">
      <t>ネン</t>
    </rPh>
    <phoneticPr fontId="1"/>
  </si>
  <si>
    <t>2019年11月</t>
  </si>
  <si>
    <t>2019年10月</t>
  </si>
  <si>
    <t>2019年9月</t>
  </si>
  <si>
    <t>2019年8月</t>
  </si>
  <si>
    <t>2019年7月</t>
  </si>
  <si>
    <t>2019年6月</t>
  </si>
  <si>
    <t>2019年2月</t>
  </si>
  <si>
    <t>2019年1月</t>
  </si>
  <si>
    <t>2018年12月</t>
  </si>
  <si>
    <t>2018年</t>
    <rPh sb="4" eb="5">
      <t>ネン</t>
    </rPh>
    <phoneticPr fontId="1"/>
  </si>
  <si>
    <t>2018年11月</t>
  </si>
  <si>
    <t>2018年10月</t>
  </si>
  <si>
    <t>2018年9月</t>
  </si>
  <si>
    <t>2018年8月</t>
  </si>
  <si>
    <t>2018年7月</t>
  </si>
  <si>
    <t>2018年6月</t>
  </si>
  <si>
    <t>2018年5月</t>
  </si>
  <si>
    <t>2018年4月</t>
  </si>
  <si>
    <t>2018年3月</t>
  </si>
  <si>
    <t>2018年2月</t>
  </si>
  <si>
    <t>2018年1月</t>
  </si>
  <si>
    <t>2017年12月</t>
  </si>
  <si>
    <t>2017年</t>
    <rPh sb="4" eb="5">
      <t>ネン</t>
    </rPh>
    <phoneticPr fontId="1"/>
  </si>
  <si>
    <t>2017年11月</t>
  </si>
  <si>
    <t>2017年10月</t>
  </si>
  <si>
    <t>2017年9月</t>
  </si>
  <si>
    <t>2017年8月</t>
  </si>
  <si>
    <t>2017年7月</t>
  </si>
  <si>
    <t>2017年6月</t>
  </si>
  <si>
    <t>2017年5月</t>
  </si>
  <si>
    <t>2017年4月</t>
  </si>
  <si>
    <t>2017年3月</t>
  </si>
  <si>
    <t>今年分のみ</t>
    <rPh sb="2" eb="3">
      <t>ブン</t>
    </rPh>
    <phoneticPr fontId="1"/>
  </si>
  <si>
    <t>2017年2月</t>
  </si>
  <si>
    <t>2017年1月</t>
  </si>
  <si>
    <t>年月</t>
    <rPh sb="0" eb="2">
      <t>ネンゲツ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</si>
  <si>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</si>
  <si>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</si>
  <si>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按分率</t>
    <rPh sb="0" eb="3">
      <t>アンブンリツ</t>
    </rPh>
    <phoneticPr fontId="1"/>
  </si>
  <si>
    <t>使用エネルギー</t>
  </si>
  <si>
    <t>昼間買電</t>
  </si>
  <si>
    <t>その他買電</t>
  </si>
  <si>
    <t>都市ガス（45MJ/m3）</t>
  </si>
  <si>
    <t>都市ガス（46MJ/m3）</t>
  </si>
  <si>
    <t>液化石油ガス（LPG）</t>
    <phoneticPr fontId="1"/>
  </si>
  <si>
    <t>液化天然ガス（LNG）</t>
  </si>
  <si>
    <t>ガス（その他）</t>
    <phoneticPr fontId="1"/>
  </si>
  <si>
    <t>A重油</t>
  </si>
  <si>
    <t>B・C重油</t>
  </si>
  <si>
    <t>灯油</t>
  </si>
  <si>
    <t>産業用以外の蒸気</t>
  </si>
  <si>
    <t>m3</t>
    <phoneticPr fontId="1"/>
  </si>
  <si>
    <t>ℓ</t>
    <phoneticPr fontId="1"/>
  </si>
  <si>
    <t>使用エネルギー</t>
    <rPh sb="0" eb="2">
      <t>シヨウ</t>
    </rPh>
    <phoneticPr fontId="8"/>
  </si>
  <si>
    <t>単位</t>
    <rPh sb="0" eb="2">
      <t>タンイ</t>
    </rPh>
    <phoneticPr fontId="8"/>
  </si>
  <si>
    <t>換算係数
熱量単位</t>
    <rPh sb="0" eb="2">
      <t>カンサン</t>
    </rPh>
    <rPh sb="2" eb="4">
      <t>ケイスウ</t>
    </rPh>
    <rPh sb="5" eb="7">
      <t>ネツリョウ</t>
    </rPh>
    <rPh sb="7" eb="9">
      <t>タンイ</t>
    </rPh>
    <phoneticPr fontId="8"/>
  </si>
  <si>
    <t>kWh</t>
  </si>
  <si>
    <t>夜間買電</t>
  </si>
  <si>
    <t>液化石油ガス（LPG）</t>
  </si>
  <si>
    <t>kg</t>
  </si>
  <si>
    <t>m3</t>
  </si>
  <si>
    <t>石油系炭化水素ガス</t>
  </si>
  <si>
    <t>その他可燃性天然ガス</t>
  </si>
  <si>
    <t>コークス炉ガス</t>
  </si>
  <si>
    <t>高炉ガス</t>
  </si>
  <si>
    <t>転炉ガス</t>
  </si>
  <si>
    <t>ガス（その他）</t>
  </si>
  <si>
    <t>原油</t>
  </si>
  <si>
    <t>L</t>
  </si>
  <si>
    <t>原油のうちコンデンセート（NGL）</t>
  </si>
  <si>
    <t>揮発油（ガソリン）</t>
  </si>
  <si>
    <t>ナフサ</t>
  </si>
  <si>
    <t>軽油</t>
  </si>
  <si>
    <t>産業用蒸気</t>
  </si>
  <si>
    <t>MJ</t>
  </si>
  <si>
    <t>温水</t>
  </si>
  <si>
    <t>冷水</t>
  </si>
  <si>
    <t>石油アスファルト</t>
  </si>
  <si>
    <t>石油コークス</t>
  </si>
  <si>
    <t>原料炭</t>
  </si>
  <si>
    <t>一般炭</t>
  </si>
  <si>
    <t>無煙炭</t>
  </si>
  <si>
    <t>石炭コークス</t>
  </si>
  <si>
    <t>コールタール</t>
  </si>
  <si>
    <t>産業ヒートポンプ</t>
  </si>
  <si>
    <t>業務用給湯器</t>
  </si>
  <si>
    <t>高性能ボイラ</t>
  </si>
  <si>
    <t>高効率コージェネレーション</t>
  </si>
  <si>
    <t>低炭素工業炉</t>
  </si>
  <si>
    <t>設備区分</t>
    <rPh sb="0" eb="4">
      <t>セツビクブン</t>
    </rPh>
    <phoneticPr fontId="1"/>
  </si>
  <si>
    <t>エネルギー使用量</t>
    <rPh sb="5" eb="8">
      <t>シヨウリョウ</t>
    </rPh>
    <phoneticPr fontId="1"/>
  </si>
  <si>
    <t>10月</t>
  </si>
  <si>
    <t>11月</t>
  </si>
  <si>
    <t>12月</t>
  </si>
  <si>
    <t>1月</t>
  </si>
  <si>
    <t>2月</t>
  </si>
  <si>
    <t>設備区分名</t>
    <rPh sb="0" eb="4">
      <t>セツビクブン</t>
    </rPh>
    <rPh sb="4" eb="5">
      <t>メイ</t>
    </rPh>
    <phoneticPr fontId="1"/>
  </si>
  <si>
    <t>使用エネルギー対象フラグ</t>
    <rPh sb="0" eb="2">
      <t>シヨウ</t>
    </rPh>
    <rPh sb="7" eb="9">
      <t>タイショウ</t>
    </rPh>
    <phoneticPr fontId="1"/>
  </si>
  <si>
    <t>〇</t>
    <phoneticPr fontId="1"/>
  </si>
  <si>
    <t>月</t>
    <rPh sb="0" eb="1">
      <t>ツキ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</si>
  <si>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</si>
  <si>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</si>
  <si>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</si>
  <si>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</si>
  <si>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3月</t>
  </si>
  <si>
    <t>１．事業基本情報</t>
  </si>
  <si>
    <t>2021年</t>
    <rPh sb="4" eb="5">
      <t>ネン</t>
    </rPh>
    <phoneticPr fontId="1"/>
  </si>
  <si>
    <t>計画時</t>
    <rPh sb="0" eb="3">
      <t>ケイカクジ</t>
    </rPh>
    <phoneticPr fontId="1"/>
  </si>
  <si>
    <t>前年同月のエネルギー使用量</t>
    <rPh sb="0" eb="2">
      <t>ゼンネン</t>
    </rPh>
    <rPh sb="2" eb="4">
      <t>ドウゲツ</t>
    </rPh>
    <rPh sb="10" eb="13">
      <t>シヨウリョウ</t>
    </rPh>
    <phoneticPr fontId="1"/>
  </si>
  <si>
    <t>熱量換算係数</t>
    <rPh sb="0" eb="2">
      <t>ネツリョウ</t>
    </rPh>
    <rPh sb="2" eb="4">
      <t>カンサン</t>
    </rPh>
    <rPh sb="4" eb="6">
      <t>ケイスウ</t>
    </rPh>
    <phoneticPr fontId="1"/>
  </si>
  <si>
    <t>原油換算量</t>
    <rPh sb="0" eb="2">
      <t>ゲンユ</t>
    </rPh>
    <rPh sb="2" eb="4">
      <t>カンサン</t>
    </rPh>
    <rPh sb="4" eb="5">
      <t>リョウ</t>
    </rPh>
    <phoneticPr fontId="1"/>
  </si>
  <si>
    <t>合計（原油換算）</t>
    <rPh sb="0" eb="2">
      <t>ゴウケイ</t>
    </rPh>
    <rPh sb="3" eb="5">
      <t>ゲンユ</t>
    </rPh>
    <rPh sb="5" eb="7">
      <t>カンサン</t>
    </rPh>
    <phoneticPr fontId="1"/>
  </si>
  <si>
    <t>事業者名</t>
    <rPh sb="0" eb="4">
      <t>ジギョウシャメイ</t>
    </rPh>
    <phoneticPr fontId="1"/>
  </si>
  <si>
    <t>事業所名称</t>
    <rPh sb="0" eb="3">
      <t>ジギョウショ</t>
    </rPh>
    <rPh sb="3" eb="5">
      <t>メイショウ</t>
    </rPh>
    <phoneticPr fontId="1"/>
  </si>
  <si>
    <t>高効率空調</t>
    <phoneticPr fontId="1"/>
  </si>
  <si>
    <t>※以下の設問がすべて”○”の状態で、報告を行ってください。</t>
    <phoneticPr fontId="1"/>
  </si>
  <si>
    <t>申請書番号</t>
    <rPh sb="0" eb="5">
      <t>シンセイショバンゴウ</t>
    </rPh>
    <phoneticPr fontId="1"/>
  </si>
  <si>
    <t>申請書番号</t>
    <rPh sb="0" eb="3">
      <t>シンセイショ</t>
    </rPh>
    <rPh sb="3" eb="5">
      <t>バンゴウ</t>
    </rPh>
    <phoneticPr fontId="1"/>
  </si>
  <si>
    <t>No.</t>
    <phoneticPr fontId="1"/>
  </si>
  <si>
    <t>調光制御設備</t>
    <phoneticPr fontId="1"/>
  </si>
  <si>
    <t>産業用モータ</t>
    <rPh sb="0" eb="3">
      <t>サンギョウヨウ</t>
    </rPh>
    <phoneticPr fontId="1"/>
  </si>
  <si>
    <t>事業実施前</t>
    <phoneticPr fontId="1"/>
  </si>
  <si>
    <t>事業実施後</t>
    <phoneticPr fontId="1"/>
  </si>
  <si>
    <t>按分後の
年間の省エネルギー量
（原油換算）</t>
    <rPh sb="0" eb="3">
      <t>アンブンゴ</t>
    </rPh>
    <rPh sb="5" eb="7">
      <t>ネンカン</t>
    </rPh>
    <rPh sb="8" eb="9">
      <t>ショウ</t>
    </rPh>
    <rPh sb="14" eb="15">
      <t>リョウ</t>
    </rPh>
    <rPh sb="17" eb="19">
      <t>ゲンユ</t>
    </rPh>
    <rPh sb="19" eb="21">
      <t>カンサン</t>
    </rPh>
    <phoneticPr fontId="1"/>
  </si>
  <si>
    <t>更新範囲名</t>
    <rPh sb="0" eb="5">
      <t>コウシンハンイメイ</t>
    </rPh>
    <phoneticPr fontId="1"/>
  </si>
  <si>
    <t>年間の推計省エネルギー量</t>
    <rPh sb="0" eb="2">
      <t>ネンカン</t>
    </rPh>
    <rPh sb="3" eb="5">
      <t>スイケイ</t>
    </rPh>
    <rPh sb="5" eb="6">
      <t>ショウ</t>
    </rPh>
    <rPh sb="11" eb="12">
      <t>リョウ</t>
    </rPh>
    <phoneticPr fontId="1"/>
  </si>
  <si>
    <t>設備区分名</t>
    <rPh sb="0" eb="2">
      <t>セツビ</t>
    </rPh>
    <rPh sb="2" eb="5">
      <t>クブンメイ</t>
    </rPh>
    <phoneticPr fontId="1"/>
  </si>
  <si>
    <t>エネルギー使用量
（ｋｌ）</t>
    <rPh sb="5" eb="8">
      <t>シヨウリョウ</t>
    </rPh>
    <phoneticPr fontId="1"/>
  </si>
  <si>
    <t>計測月の省エネルギー量（原油換算）</t>
    <rPh sb="0" eb="2">
      <t>ケイソク</t>
    </rPh>
    <rPh sb="2" eb="3">
      <t>ツキ</t>
    </rPh>
    <rPh sb="4" eb="5">
      <t>ショウ</t>
    </rPh>
    <rPh sb="10" eb="11">
      <t>リョウ</t>
    </rPh>
    <phoneticPr fontId="1"/>
  </si>
  <si>
    <t>按分後の年間のエネルギー使用量（原油換算）</t>
    <rPh sb="4" eb="6">
      <t>ネンカン</t>
    </rPh>
    <rPh sb="16" eb="20">
      <t>ゲンユカンザン</t>
    </rPh>
    <phoneticPr fontId="1"/>
  </si>
  <si>
    <t>kl</t>
    <phoneticPr fontId="1"/>
  </si>
  <si>
    <t>（参考）事業所全体のエネルギー使用量における事業実施前エネルギー使用量の割合</t>
    <rPh sb="1" eb="3">
      <t>サンコウ</t>
    </rPh>
    <phoneticPr fontId="1"/>
  </si>
  <si>
    <t>【報告方法３】年間エネルギー使用量計算書（生産設備）</t>
    <rPh sb="1" eb="3">
      <t>ホウコク</t>
    </rPh>
    <rPh sb="3" eb="5">
      <t>ホウホウ</t>
    </rPh>
    <rPh sb="7" eb="9">
      <t>ネンカン</t>
    </rPh>
    <rPh sb="8" eb="9">
      <t>カン</t>
    </rPh>
    <rPh sb="13" eb="16">
      <t>シヨウリョウ</t>
    </rPh>
    <rPh sb="16" eb="19">
      <t>ケイサンショ</t>
    </rPh>
    <rPh sb="21" eb="23">
      <t>セイサン</t>
    </rPh>
    <rPh sb="23" eb="25">
      <t>セツビ</t>
    </rPh>
    <phoneticPr fontId="1"/>
  </si>
  <si>
    <t>エネルギー使用量</t>
    <rPh sb="5" eb="8">
      <t>シヨウリョウ</t>
    </rPh>
    <phoneticPr fontId="1"/>
  </si>
  <si>
    <t>２．計測月</t>
    <rPh sb="2" eb="4">
      <t>ケイソク</t>
    </rPh>
    <rPh sb="4" eb="5">
      <t>ツキ</t>
    </rPh>
    <phoneticPr fontId="1"/>
  </si>
  <si>
    <t>計測月</t>
    <rPh sb="0" eb="2">
      <t>ケイソク</t>
    </rPh>
    <rPh sb="2" eb="3">
      <t>ツキ</t>
    </rPh>
    <phoneticPr fontId="1"/>
  </si>
  <si>
    <t>XXXXXX</t>
    <phoneticPr fontId="1"/>
  </si>
  <si>
    <t>○○○株式会社</t>
    <rPh sb="3" eb="5">
      <t>カブシキ</t>
    </rPh>
    <rPh sb="5" eb="7">
      <t>カイシャ</t>
    </rPh>
    <phoneticPr fontId="1"/>
  </si>
  <si>
    <t>△△△事業所</t>
    <rPh sb="3" eb="6">
      <t>ジギョウショ</t>
    </rPh>
    <phoneticPr fontId="1"/>
  </si>
  <si>
    <t>工作機械</t>
    <rPh sb="0" eb="4">
      <t>コウサクキカイ</t>
    </rPh>
    <phoneticPr fontId="1"/>
  </si>
  <si>
    <t>更新範囲１</t>
    <rPh sb="0" eb="2">
      <t>コウシン</t>
    </rPh>
    <rPh sb="2" eb="4">
      <t>ハンイ</t>
    </rPh>
    <phoneticPr fontId="1"/>
  </si>
  <si>
    <t>項目名</t>
    <rPh sb="0" eb="3">
      <t>コウモクメイ</t>
    </rPh>
    <phoneticPr fontId="1"/>
  </si>
  <si>
    <t>事業者名</t>
  </si>
  <si>
    <t>事業所名称</t>
  </si>
  <si>
    <t>エネルギー使用量</t>
  </si>
  <si>
    <t>計画時の事業実施前後
エネルギー使用量</t>
  </si>
  <si>
    <t>補助事業ポータルへ入力する値
（エネルギー使用量）</t>
  </si>
  <si>
    <t>エラー確認</t>
  </si>
  <si>
    <t>事業者名を補助事業ポータルから転記してください。</t>
  </si>
  <si>
    <t>事業所名称を補助事業ポータルから転記してください。</t>
  </si>
  <si>
    <t>昼間買電</t>
    <phoneticPr fontId="1"/>
  </si>
  <si>
    <t>※</t>
    <phoneticPr fontId="1"/>
  </si>
  <si>
    <t>計測月</t>
    <rPh sb="0" eb="2">
      <t>ケイソク</t>
    </rPh>
    <phoneticPr fontId="1"/>
  </si>
  <si>
    <t>計測月のエネルギー使用量</t>
    <rPh sb="9" eb="12">
      <t>シヨウリョウ</t>
    </rPh>
    <phoneticPr fontId="1"/>
  </si>
  <si>
    <t>設備区分名</t>
    <rPh sb="4" eb="5">
      <t>メイ</t>
    </rPh>
    <phoneticPr fontId="1"/>
  </si>
  <si>
    <t>更新範囲名</t>
    <rPh sb="0" eb="4">
      <t>コウシンハンイ</t>
    </rPh>
    <rPh sb="4" eb="5">
      <t>メイ</t>
    </rPh>
    <phoneticPr fontId="1"/>
  </si>
  <si>
    <t>工作機械</t>
    <rPh sb="0" eb="4">
      <t>コウサクキカイ</t>
    </rPh>
    <phoneticPr fontId="1"/>
  </si>
  <si>
    <t>プレス機械</t>
    <rPh sb="3" eb="5">
      <t>キカイ</t>
    </rPh>
    <phoneticPr fontId="1"/>
  </si>
  <si>
    <t>ダイカストマシン</t>
    <phoneticPr fontId="1"/>
  </si>
  <si>
    <t>印刷機械</t>
    <rPh sb="0" eb="4">
      <t>インサツキカイ</t>
    </rPh>
    <phoneticPr fontId="1"/>
  </si>
  <si>
    <t>報告する計測月をプルダウンから選択してください。</t>
    <rPh sb="15" eb="17">
      <t>センタク</t>
    </rPh>
    <phoneticPr fontId="1"/>
  </si>
  <si>
    <t>証憑書類に記載のエネルギー使用量の値を入力してください。</t>
    <phoneticPr fontId="1"/>
  </si>
  <si>
    <t>設備区分をプルダウンから選択してください。</t>
    <phoneticPr fontId="1"/>
  </si>
  <si>
    <t>補助事業ポータルで「報告方法３」を選択し、表示された「エネルギー使用量」を入力してください。</t>
    <phoneticPr fontId="1"/>
  </si>
  <si>
    <t>証憑書類に記載の使用エネルギー種別をプルダウンから選択してください。</t>
    <phoneticPr fontId="1"/>
  </si>
  <si>
    <t>更新範囲名を補助事業ポータルから転記してください。</t>
    <rPh sb="0" eb="4">
      <t>コウシンハンイ</t>
    </rPh>
    <rPh sb="4" eb="5">
      <t>メイ</t>
    </rPh>
    <rPh sb="6" eb="10">
      <t>ホジョジギョウ</t>
    </rPh>
    <rPh sb="16" eb="18">
      <t>テンキ</t>
    </rPh>
    <phoneticPr fontId="1"/>
  </si>
  <si>
    <t>黄色のセルが入力必須箇所となりますので、本作成例と成果報告の
手引き(Ｐ.46-47)を参照のうえ、漏れなく入力してください。</t>
    <phoneticPr fontId="1"/>
  </si>
  <si>
    <t>３．エネルギー使用量実績値</t>
    <phoneticPr fontId="1"/>
  </si>
  <si>
    <t>４．年間の推計省エネルギー量</t>
    <rPh sb="2" eb="4">
      <t>ネンカン</t>
    </rPh>
    <rPh sb="5" eb="7">
      <t>スイケイ</t>
    </rPh>
    <rPh sb="7" eb="8">
      <t>ショウ</t>
    </rPh>
    <rPh sb="13" eb="14">
      <t>リョウ</t>
    </rPh>
    <phoneticPr fontId="1"/>
  </si>
  <si>
    <t>５．按分後 年間の省エネルギー量</t>
    <rPh sb="2" eb="4">
      <t>アンブン</t>
    </rPh>
    <rPh sb="4" eb="5">
      <t>ゴ</t>
    </rPh>
    <rPh sb="6" eb="8">
      <t>ネンカン</t>
    </rPh>
    <rPh sb="9" eb="10">
      <t>ショウ</t>
    </rPh>
    <rPh sb="15" eb="16">
      <t>リョウ</t>
    </rPh>
    <phoneticPr fontId="1"/>
  </si>
  <si>
    <t>６．按分後 年間のエネルギー使用量（原油換算）</t>
    <rPh sb="2" eb="4">
      <t>アンブン</t>
    </rPh>
    <rPh sb="4" eb="5">
      <t>ゴ</t>
    </rPh>
    <rPh sb="6" eb="8">
      <t>ネンカン</t>
    </rPh>
    <rPh sb="14" eb="17">
      <t>シヨウリョウ</t>
    </rPh>
    <rPh sb="18" eb="22">
      <t>ゲンユカンザン</t>
    </rPh>
    <phoneticPr fontId="1"/>
  </si>
  <si>
    <t>※計測月の省エネルギー量を12倍した値を年間推計値とします。</t>
    <phoneticPr fontId="1"/>
  </si>
  <si>
    <t>【報告方法３】
年間エネルギー使用量計算書(生産設備)
作成ポイント</t>
    <phoneticPr fontId="1"/>
  </si>
  <si>
    <t>この値が2割程度以上であることを確認してください。</t>
    <rPh sb="2" eb="3">
      <t>アタイ</t>
    </rPh>
    <rPh sb="5" eb="10">
      <t>ワリテイドイジョウ</t>
    </rPh>
    <rPh sb="16" eb="18">
      <t>カクニン</t>
    </rPh>
    <phoneticPr fontId="1"/>
  </si>
  <si>
    <t>補助事業ポータルから、設備区分、かつ更新範囲毎に「事業実施前エネルギー使用量」及び「事業実施後エネルギー使用量」の値を転記してください。  ※参考1</t>
    <rPh sb="18" eb="20">
      <t>コウシン</t>
    </rPh>
    <rPh sb="20" eb="22">
      <t>ハンイ</t>
    </rPh>
    <rPh sb="57" eb="58">
      <t>アタイ</t>
    </rPh>
    <rPh sb="59" eb="61">
      <t>テンキ</t>
    </rPh>
    <phoneticPr fontId="1"/>
  </si>
  <si>
    <r>
      <t xml:space="preserve">設問が”○”になっていることを確認し、報告を行ってください。
</t>
    </r>
    <r>
      <rPr>
        <sz val="9"/>
        <color rgb="FFFF0000"/>
        <rFont val="ＭＳ Ｐゴシック"/>
        <family val="3"/>
        <charset val="128"/>
        <scheme val="minor"/>
      </rPr>
      <t>※「エネルギー使用量」が”マイナス”になった場合、当該月での報告は不可となるため、計測月の変更、又は他の計測・算出方法を利用してください。</t>
    </r>
    <rPh sb="79" eb="80">
      <t>マタ</t>
    </rPh>
    <phoneticPr fontId="1"/>
  </si>
  <si>
    <t>令和４年度 先進的省エネルギー投資促進支援事業費補助金</t>
    <rPh sb="0" eb="2">
      <t>レイワ</t>
    </rPh>
    <rPh sb="3" eb="5">
      <t>ネンド</t>
    </rPh>
    <rPh sb="6" eb="9">
      <t>センシンテキ</t>
    </rPh>
    <rPh sb="9" eb="10">
      <t>ショウ</t>
    </rPh>
    <rPh sb="15" eb="17">
      <t>トウシ</t>
    </rPh>
    <rPh sb="17" eb="19">
      <t>ソクシン</t>
    </rPh>
    <rPh sb="19" eb="21">
      <t>シエン</t>
    </rPh>
    <rPh sb="21" eb="24">
      <t>ジギョウヒ</t>
    </rPh>
    <rPh sb="24" eb="27">
      <t>ホジョキン</t>
    </rPh>
    <phoneticPr fontId="1"/>
  </si>
  <si>
    <t>令和４年度 先進的省エネルギー投資促進支援事業費補助金</t>
    <rPh sb="0" eb="2">
      <t>レイワ</t>
    </rPh>
    <rPh sb="3" eb="5">
      <t>ネンド</t>
    </rPh>
    <rPh sb="6" eb="8">
      <t>センシン</t>
    </rPh>
    <rPh sb="8" eb="9">
      <t>テキ</t>
    </rPh>
    <rPh sb="9" eb="10">
      <t>ショウ</t>
    </rPh>
    <rPh sb="15" eb="17">
      <t>トウシ</t>
    </rPh>
    <rPh sb="17" eb="19">
      <t>ソクシン</t>
    </rPh>
    <rPh sb="19" eb="21">
      <t>シエン</t>
    </rPh>
    <rPh sb="21" eb="24">
      <t>ジギョウヒ</t>
    </rPh>
    <rPh sb="24" eb="27">
      <t>ホジョキン</t>
    </rPh>
    <phoneticPr fontId="1"/>
  </si>
  <si>
    <t>BAA220-01-</t>
    <phoneticPr fontId="1"/>
  </si>
  <si>
    <t>「BAA220-01-」から始まる「申請書番号」を入力してください。</t>
    <phoneticPr fontId="1"/>
  </si>
  <si>
    <t>ポイント</t>
    <phoneticPr fontId="1"/>
  </si>
  <si>
    <t>プラスチック加工機械</t>
    <rPh sb="6" eb="9">
      <t>カコウキ</t>
    </rPh>
    <phoneticPr fontId="1"/>
  </si>
  <si>
    <t>「６．」で算出されたエネルギー使用量は「エネルギー使用量＞０」となっている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</si>
</sst>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%"/>
    <numFmt numFmtId="177" formatCode="0.00_ "/>
    <numFmt numFmtId="178" formatCode="0.0_ "/>
    <numFmt numFmtId="179" formatCode="#,##0.000_ ;[Red]\-#,##0.000\ "/>
    <numFmt numFmtId="180" formatCode="0.0"/>
    <numFmt numFmtId="181" formatCode="#,##0.0_);[Red]\(#,##0.0\)"/>
    <numFmt numFmtId="182" formatCode="#,##0.000_ "/>
    <numFmt numFmtId="183" formatCode="0.000"/>
    <numFmt numFmtId="184" formatCode="#,##0.000;[Red]\-#,##0.000"/>
    <numFmt numFmtId="185" formatCode="0.0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11"/>
      <color rgb="FF21212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7" fillId="2" borderId="7" xfId="4" applyFill="1" applyBorder="1" applyAlignment="1">
      <alignment horizontal="center" vertical="center"/>
    </xf>
    <xf numFmtId="0" fontId="7" fillId="2" borderId="7" xfId="4" applyFill="1" applyBorder="1" applyAlignment="1">
      <alignment horizontal="center" vertical="center" wrapText="1"/>
    </xf>
    <xf numFmtId="0" fontId="7" fillId="0" borderId="7" xfId="4" applyBorder="1" applyAlignment="1">
      <alignment horizontal="center" vertical="center"/>
    </xf>
    <xf numFmtId="177" fontId="7" fillId="0" borderId="7" xfId="4" applyNumberFormat="1" applyBorder="1" applyAlignment="1">
      <alignment horizontal="center" vertical="center"/>
    </xf>
    <xf numFmtId="178" fontId="7" fillId="0" borderId="7" xfId="4" applyNumberFormat="1" applyBorder="1" applyAlignment="1">
      <alignment horizontal="center" vertical="center"/>
    </xf>
    <xf numFmtId="0" fontId="7" fillId="2" borderId="4" xfId="4" applyFill="1" applyBorder="1" applyAlignment="1">
      <alignment horizontal="center" vertical="center"/>
    </xf>
    <xf numFmtId="0" fontId="7" fillId="2" borderId="8" xfId="4" applyFill="1" applyBorder="1" applyAlignment="1">
      <alignment horizontal="center" vertical="center"/>
    </xf>
    <xf numFmtId="0" fontId="7" fillId="0" borderId="8" xfId="4" applyBorder="1" applyAlignment="1">
      <alignment horizontal="center" vertical="center"/>
    </xf>
    <xf numFmtId="178" fontId="7" fillId="0" borderId="8" xfId="4" applyNumberFormat="1" applyBorder="1" applyAlignment="1">
      <alignment horizontal="center" vertical="center"/>
    </xf>
    <xf numFmtId="177" fontId="7" fillId="0" borderId="8" xfId="4" applyNumberForma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55" fontId="4" fillId="0" borderId="7" xfId="0" applyNumberFormat="1" applyFont="1" applyBorder="1" applyAlignment="1">
      <alignment horizontal="center" vertical="center"/>
    </xf>
    <xf numFmtId="0" fontId="11" fillId="0" borderId="0" xfId="1" applyNumberFormat="1" applyFont="1" applyBorder="1" applyProtection="1">
      <alignment vertical="center"/>
    </xf>
    <xf numFmtId="0" fontId="11" fillId="0" borderId="0" xfId="1" applyNumberFormat="1" applyFont="1" applyFill="1" applyBorder="1" applyProtection="1">
      <alignment vertical="center"/>
    </xf>
    <xf numFmtId="0" fontId="11" fillId="0" borderId="0" xfId="5" applyFont="1">
      <alignment vertical="center"/>
    </xf>
    <xf numFmtId="0" fontId="16" fillId="0" borderId="0" xfId="6" applyFont="1">
      <alignment vertical="center"/>
    </xf>
    <xf numFmtId="0" fontId="11" fillId="0" borderId="0" xfId="6" applyFont="1">
      <alignment vertical="center"/>
    </xf>
    <xf numFmtId="0" fontId="11" fillId="0" borderId="0" xfId="5" applyFont="1" applyAlignment="1">
      <alignment horizontal="center" vertical="center"/>
    </xf>
    <xf numFmtId="0" fontId="16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center" vertical="center" wrapText="1"/>
    </xf>
    <xf numFmtId="0" fontId="11" fillId="4" borderId="0" xfId="5" applyFont="1" applyFill="1">
      <alignment vertical="center"/>
    </xf>
    <xf numFmtId="0" fontId="11" fillId="4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3" fillId="0" borderId="0" xfId="5" applyFont="1">
      <alignment vertical="center"/>
    </xf>
    <xf numFmtId="0" fontId="11" fillId="0" borderId="0" xfId="0" applyFont="1">
      <alignment vertical="center"/>
    </xf>
    <xf numFmtId="0" fontId="11" fillId="0" borderId="0" xfId="5" applyFont="1" applyAlignment="1">
      <alignment horizontal="right" vertical="center"/>
    </xf>
    <xf numFmtId="0" fontId="11" fillId="0" borderId="10" xfId="5" applyFont="1" applyBorder="1">
      <alignment vertical="center"/>
    </xf>
    <xf numFmtId="0" fontId="13" fillId="0" borderId="0" xfId="5" applyFont="1" applyAlignment="1">
      <alignment horizontal="left" vertical="center"/>
    </xf>
    <xf numFmtId="0" fontId="14" fillId="0" borderId="0" xfId="5" applyFont="1" applyAlignment="1">
      <alignment horizontal="center" vertical="center" shrinkToFit="1"/>
    </xf>
    <xf numFmtId="180" fontId="14" fillId="0" borderId="0" xfId="5" applyNumberFormat="1" applyFont="1" applyAlignment="1">
      <alignment horizontal="right" vertical="center" shrinkToFit="1"/>
    </xf>
    <xf numFmtId="0" fontId="11" fillId="0" borderId="17" xfId="5" applyFont="1" applyBorder="1">
      <alignment vertical="center"/>
    </xf>
    <xf numFmtId="0" fontId="15" fillId="0" borderId="0" xfId="5" applyFont="1">
      <alignment vertical="center"/>
    </xf>
    <xf numFmtId="179" fontId="12" fillId="0" borderId="0" xfId="5" applyNumberFormat="1" applyFont="1" applyAlignment="1">
      <alignment horizontal="right" vertical="center"/>
    </xf>
    <xf numFmtId="176" fontId="12" fillId="0" borderId="0" xfId="9" applyNumberFormat="1" applyFont="1" applyFill="1" applyBorder="1" applyAlignment="1" applyProtection="1">
      <alignment horizontal="center" vertical="center"/>
    </xf>
    <xf numFmtId="10" fontId="11" fillId="4" borderId="0" xfId="9" applyNumberFormat="1" applyFont="1" applyFill="1" applyBorder="1" applyAlignment="1" applyProtection="1">
      <alignment horizontal="center" vertical="center"/>
    </xf>
    <xf numFmtId="10" fontId="11" fillId="0" borderId="0" xfId="9" applyNumberFormat="1" applyFont="1" applyFill="1" applyBorder="1" applyAlignment="1" applyProtection="1">
      <alignment horizontal="center" vertical="center"/>
    </xf>
    <xf numFmtId="0" fontId="12" fillId="4" borderId="0" xfId="5" applyFont="1" applyFill="1" applyAlignment="1">
      <alignment horizontal="center" vertical="center"/>
    </xf>
    <xf numFmtId="0" fontId="11" fillId="2" borderId="2" xfId="5" applyFont="1" applyFill="1" applyBorder="1" applyAlignment="1">
      <alignment horizontal="left" vertical="center"/>
    </xf>
    <xf numFmtId="0" fontId="11" fillId="2" borderId="3" xfId="5" applyFont="1" applyFill="1" applyBorder="1" applyAlignment="1">
      <alignment horizontal="left" vertical="center"/>
    </xf>
    <xf numFmtId="0" fontId="10" fillId="0" borderId="0" xfId="6" applyFont="1">
      <alignment vertical="center"/>
    </xf>
    <xf numFmtId="0" fontId="13" fillId="0" borderId="0" xfId="5" applyFont="1" applyAlignment="1">
      <alignment vertical="top" wrapText="1"/>
    </xf>
    <xf numFmtId="9" fontId="11" fillId="0" borderId="0" xfId="5" applyNumberFormat="1" applyFont="1">
      <alignment vertical="center"/>
    </xf>
    <xf numFmtId="0" fontId="13" fillId="0" borderId="0" xfId="5" applyFont="1" applyAlignment="1">
      <alignment horizontal="left" vertical="top" wrapText="1"/>
    </xf>
    <xf numFmtId="185" fontId="11" fillId="0" borderId="0" xfId="5" applyNumberFormat="1" applyFont="1">
      <alignment vertical="center"/>
    </xf>
    <xf numFmtId="0" fontId="18" fillId="0" borderId="0" xfId="5" applyFont="1">
      <alignment vertical="center"/>
    </xf>
    <xf numFmtId="0" fontId="18" fillId="0" borderId="0" xfId="5" applyFont="1" applyAlignment="1">
      <alignment vertical="center" wrapText="1"/>
    </xf>
    <xf numFmtId="0" fontId="11" fillId="0" borderId="0" xfId="5" applyFont="1" applyAlignment="1">
      <alignment vertical="center" wrapText="1"/>
    </xf>
    <xf numFmtId="0" fontId="20" fillId="0" borderId="0" xfId="5" applyFont="1">
      <alignment vertical="center"/>
    </xf>
    <xf numFmtId="0" fontId="20" fillId="2" borderId="7" xfId="5" applyFont="1" applyFill="1" applyBorder="1" applyAlignment="1">
      <alignment horizontal="center" vertical="center" wrapText="1"/>
    </xf>
    <xf numFmtId="0" fontId="20" fillId="0" borderId="1" xfId="5" applyFont="1" applyBorder="1" applyAlignment="1" applyProtection="1">
      <alignment horizontal="right" vertical="center" shrinkToFit="1"/>
      <protection locked="0"/>
    </xf>
    <xf numFmtId="0" fontId="20" fillId="0" borderId="1" xfId="5" applyFont="1" applyBorder="1" applyAlignment="1">
      <alignment horizontal="right" vertical="center" shrinkToFit="1"/>
    </xf>
    <xf numFmtId="49" fontId="20" fillId="3" borderId="3" xfId="5" applyNumberFormat="1" applyFont="1" applyFill="1" applyBorder="1" applyAlignment="1" applyProtection="1">
      <alignment vertical="center" shrinkToFit="1"/>
      <protection locked="0"/>
    </xf>
    <xf numFmtId="0" fontId="20" fillId="2" borderId="7" xfId="5" applyFont="1" applyFill="1" applyBorder="1" applyAlignment="1">
      <alignment horizontal="center" vertical="center"/>
    </xf>
    <xf numFmtId="0" fontId="20" fillId="3" borderId="7" xfId="5" applyFont="1" applyFill="1" applyBorder="1" applyAlignment="1" applyProtection="1">
      <alignment horizontal="center" vertical="center"/>
      <protection locked="0"/>
    </xf>
    <xf numFmtId="0" fontId="20" fillId="2" borderId="1" xfId="5" applyFont="1" applyFill="1" applyBorder="1" applyAlignment="1">
      <alignment horizontal="center" vertical="center"/>
    </xf>
    <xf numFmtId="0" fontId="20" fillId="3" borderId="18" xfId="5" applyFont="1" applyFill="1" applyBorder="1" applyAlignment="1" applyProtection="1">
      <alignment horizontal="center" vertical="center" shrinkToFit="1"/>
      <protection locked="0"/>
    </xf>
    <xf numFmtId="0" fontId="20" fillId="2" borderId="9" xfId="5" applyFont="1" applyFill="1" applyBorder="1" applyAlignment="1">
      <alignment horizontal="center" vertical="center"/>
    </xf>
    <xf numFmtId="0" fontId="20" fillId="0" borderId="9" xfId="5" applyFont="1" applyBorder="1" applyAlignment="1">
      <alignment horizontal="right" vertical="center"/>
    </xf>
    <xf numFmtId="181" fontId="22" fillId="3" borderId="1" xfId="8" applyNumberFormat="1" applyFont="1" applyFill="1" applyBorder="1" applyAlignment="1" applyProtection="1">
      <alignment vertical="center"/>
      <protection locked="0"/>
    </xf>
    <xf numFmtId="0" fontId="20" fillId="0" borderId="9" xfId="5" applyFont="1" applyBorder="1">
      <alignment vertical="center"/>
    </xf>
    <xf numFmtId="0" fontId="20" fillId="0" borderId="12" xfId="5" applyFont="1" applyBorder="1">
      <alignment vertical="center"/>
    </xf>
    <xf numFmtId="182" fontId="22" fillId="0" borderId="11" xfId="5" applyNumberFormat="1" applyFont="1" applyBorder="1">
      <alignment vertical="center"/>
    </xf>
    <xf numFmtId="0" fontId="20" fillId="0" borderId="18" xfId="5" applyFont="1" applyBorder="1" applyAlignment="1">
      <alignment horizontal="center" vertical="center" shrinkToFit="1"/>
    </xf>
    <xf numFmtId="182" fontId="20" fillId="0" borderId="1" xfId="5" applyNumberFormat="1" applyFont="1" applyBorder="1">
      <alignment vertical="center"/>
    </xf>
    <xf numFmtId="0" fontId="20" fillId="0" borderId="10" xfId="5" applyFont="1" applyBorder="1">
      <alignment vertical="center"/>
    </xf>
    <xf numFmtId="182" fontId="22" fillId="0" borderId="13" xfId="5" applyNumberFormat="1" applyFont="1" applyBorder="1">
      <alignment vertical="center"/>
    </xf>
    <xf numFmtId="0" fontId="20" fillId="0" borderId="16" xfId="5" applyFont="1" applyBorder="1">
      <alignment vertical="center"/>
    </xf>
    <xf numFmtId="182" fontId="22" fillId="0" borderId="1" xfId="5" applyNumberFormat="1" applyFont="1" applyBorder="1">
      <alignment vertical="center"/>
    </xf>
    <xf numFmtId="183" fontId="20" fillId="0" borderId="1" xfId="5" applyNumberFormat="1" applyFont="1" applyBorder="1">
      <alignment vertical="center"/>
    </xf>
    <xf numFmtId="0" fontId="22" fillId="0" borderId="9" xfId="5" applyFont="1" applyBorder="1">
      <alignment vertical="center"/>
    </xf>
    <xf numFmtId="0" fontId="22" fillId="0" borderId="0" xfId="5" applyFont="1">
      <alignment vertical="center"/>
    </xf>
    <xf numFmtId="0" fontId="20" fillId="2" borderId="3" xfId="5" applyFont="1" applyFill="1" applyBorder="1" applyAlignment="1">
      <alignment horizontal="center" vertical="center"/>
    </xf>
    <xf numFmtId="0" fontId="20" fillId="2" borderId="19" xfId="5" applyFont="1" applyFill="1" applyBorder="1" applyAlignment="1">
      <alignment horizontal="center"/>
    </xf>
    <xf numFmtId="0" fontId="20" fillId="2" borderId="8" xfId="5" applyFont="1" applyFill="1" applyBorder="1" applyAlignment="1">
      <alignment horizontal="center" vertical="top" wrapText="1"/>
    </xf>
    <xf numFmtId="0" fontId="20" fillId="3" borderId="7" xfId="5" applyFont="1" applyFill="1" applyBorder="1" applyAlignment="1" applyProtection="1">
      <alignment horizontal="center" vertical="center" shrinkToFit="1"/>
      <protection locked="0"/>
    </xf>
    <xf numFmtId="183" fontId="20" fillId="3" borderId="7" xfId="5" applyNumberFormat="1" applyFont="1" applyFill="1" applyBorder="1" applyAlignment="1" applyProtection="1">
      <alignment vertical="center" shrinkToFit="1"/>
      <protection locked="0"/>
    </xf>
    <xf numFmtId="9" fontId="20" fillId="4" borderId="7" xfId="1" applyFont="1" applyFill="1" applyBorder="1" applyAlignment="1" applyProtection="1">
      <alignment vertical="center"/>
    </xf>
    <xf numFmtId="183" fontId="20" fillId="4" borderId="33" xfId="1" applyNumberFormat="1" applyFont="1" applyFill="1" applyBorder="1" applyAlignment="1" applyProtection="1">
      <alignment horizontal="right" vertical="center"/>
    </xf>
    <xf numFmtId="0" fontId="22" fillId="0" borderId="9" xfId="5" applyFont="1" applyBorder="1" applyAlignment="1">
      <alignment horizontal="left" vertical="center"/>
    </xf>
    <xf numFmtId="0" fontId="20" fillId="3" borderId="24" xfId="5" applyFont="1" applyFill="1" applyBorder="1" applyAlignment="1" applyProtection="1">
      <alignment horizontal="center" vertical="center" shrinkToFit="1"/>
      <protection locked="0"/>
    </xf>
    <xf numFmtId="183" fontId="20" fillId="3" borderId="24" xfId="5" applyNumberFormat="1" applyFont="1" applyFill="1" applyBorder="1" applyAlignment="1" applyProtection="1">
      <alignment vertical="center" shrinkToFit="1"/>
      <protection locked="0"/>
    </xf>
    <xf numFmtId="183" fontId="20" fillId="4" borderId="25" xfId="5" applyNumberFormat="1" applyFont="1" applyFill="1" applyBorder="1">
      <alignment vertical="center"/>
    </xf>
    <xf numFmtId="183" fontId="20" fillId="4" borderId="8" xfId="5" applyNumberFormat="1" applyFont="1" applyFill="1" applyBorder="1">
      <alignment vertical="center"/>
    </xf>
    <xf numFmtId="0" fontId="20" fillId="4" borderId="0" xfId="5" applyFont="1" applyFill="1">
      <alignment vertical="center"/>
    </xf>
    <xf numFmtId="0" fontId="20" fillId="2" borderId="21" xfId="5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184" fontId="20" fillId="0" borderId="22" xfId="11" applyNumberFormat="1" applyFont="1" applyFill="1" applyBorder="1" applyAlignment="1" applyProtection="1">
      <alignment horizontal="right" vertical="center"/>
    </xf>
    <xf numFmtId="184" fontId="20" fillId="0" borderId="23" xfId="11" applyNumberFormat="1" applyFont="1" applyFill="1" applyBorder="1" applyAlignment="1" applyProtection="1">
      <alignment horizontal="right" vertical="center"/>
    </xf>
    <xf numFmtId="0" fontId="20" fillId="2" borderId="1" xfId="5" applyFont="1" applyFill="1" applyBorder="1" applyAlignment="1">
      <alignment horizontal="left" vertical="center"/>
    </xf>
    <xf numFmtId="176" fontId="20" fillId="0" borderId="7" xfId="1" applyNumberFormat="1" applyFont="1" applyBorder="1" applyProtection="1">
      <alignment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8" fillId="0" borderId="7" xfId="5" applyFont="1" applyBorder="1" applyAlignment="1">
      <alignment horizontal="center" vertical="center" wrapText="1"/>
    </xf>
    <xf numFmtId="0" fontId="20" fillId="4" borderId="3" xfId="5" applyFont="1" applyFill="1" applyBorder="1" applyAlignment="1">
      <alignment horizontal="left" vertical="center"/>
    </xf>
    <xf numFmtId="0" fontId="17" fillId="0" borderId="0" xfId="5" applyFont="1" applyAlignment="1">
      <alignment vertical="center" wrapText="1"/>
    </xf>
    <xf numFmtId="49" fontId="29" fillId="3" borderId="3" xfId="5" applyNumberFormat="1" applyFont="1" applyFill="1" applyBorder="1" applyAlignment="1" applyProtection="1">
      <alignment vertical="center" shrinkToFit="1"/>
      <protection locked="0"/>
    </xf>
    <xf numFmtId="181" fontId="29" fillId="3" borderId="1" xfId="8" applyNumberFormat="1" applyFont="1" applyFill="1" applyBorder="1" applyAlignment="1" applyProtection="1">
      <alignment vertical="center"/>
      <protection locked="0"/>
    </xf>
    <xf numFmtId="0" fontId="29" fillId="3" borderId="7" xfId="5" applyFont="1" applyFill="1" applyBorder="1" applyAlignment="1" applyProtection="1">
      <alignment horizontal="center" vertical="center" shrinkToFit="1"/>
      <protection locked="0"/>
    </xf>
    <xf numFmtId="183" fontId="29" fillId="3" borderId="7" xfId="5" applyNumberFormat="1" applyFont="1" applyFill="1" applyBorder="1" applyAlignment="1" applyProtection="1">
      <alignment vertical="center" shrinkToFit="1"/>
      <protection locked="0"/>
    </xf>
    <xf numFmtId="0" fontId="29" fillId="3" borderId="7" xfId="5" applyFont="1" applyFill="1" applyBorder="1" applyAlignment="1" applyProtection="1">
      <alignment horizontal="center" vertical="center"/>
      <protection locked="0"/>
    </xf>
    <xf numFmtId="0" fontId="29" fillId="3" borderId="18" xfId="5" applyFont="1" applyFill="1" applyBorder="1" applyAlignment="1" applyProtection="1">
      <alignment horizontal="center" vertical="center" shrinkToFit="1"/>
      <protection locked="0"/>
    </xf>
    <xf numFmtId="0" fontId="20" fillId="4" borderId="7" xfId="5" applyFont="1" applyFill="1" applyBorder="1" applyAlignment="1">
      <alignment horizontal="center" vertical="center" shrinkToFit="1"/>
    </xf>
    <xf numFmtId="0" fontId="21" fillId="6" borderId="1" xfId="5" applyFont="1" applyFill="1" applyBorder="1" applyAlignment="1">
      <alignment horizontal="center" vertical="center"/>
    </xf>
    <xf numFmtId="0" fontId="21" fillId="6" borderId="2" xfId="5" applyFont="1" applyFill="1" applyBorder="1" applyAlignment="1">
      <alignment horizontal="center" vertical="center"/>
    </xf>
    <xf numFmtId="0" fontId="21" fillId="6" borderId="3" xfId="5" applyFont="1" applyFill="1" applyBorder="1" applyAlignment="1">
      <alignment horizontal="center" vertical="center"/>
    </xf>
    <xf numFmtId="0" fontId="23" fillId="0" borderId="0" xfId="5" applyFont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11" fillId="0" borderId="19" xfId="5" applyFont="1" applyBorder="1" applyAlignment="1">
      <alignment horizontal="center" vertical="center" wrapText="1"/>
    </xf>
    <xf numFmtId="0" fontId="11" fillId="0" borderId="8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right" vertical="center"/>
    </xf>
    <xf numFmtId="0" fontId="20" fillId="0" borderId="14" xfId="5" applyFont="1" applyBorder="1" applyAlignment="1">
      <alignment horizontal="right" vertical="center"/>
    </xf>
    <xf numFmtId="0" fontId="20" fillId="0" borderId="15" xfId="5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29" fillId="3" borderId="1" xfId="5" applyFont="1" applyFill="1" applyBorder="1" applyAlignment="1" applyProtection="1">
      <alignment horizontal="center" vertical="center" shrinkToFit="1"/>
      <protection locked="0"/>
    </xf>
    <xf numFmtId="0" fontId="29" fillId="3" borderId="3" xfId="5" applyFont="1" applyFill="1" applyBorder="1" applyAlignment="1" applyProtection="1">
      <alignment horizontal="center" vertical="center" shrinkToFit="1"/>
      <protection locked="0"/>
    </xf>
    <xf numFmtId="0" fontId="17" fillId="0" borderId="4" xfId="5" applyFont="1" applyBorder="1" applyAlignment="1">
      <alignment horizontal="center" vertical="center" wrapText="1"/>
    </xf>
    <xf numFmtId="0" fontId="17" fillId="0" borderId="5" xfId="5" applyFont="1" applyBorder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/>
    </xf>
    <xf numFmtId="0" fontId="17" fillId="0" borderId="17" xfId="5" applyFont="1" applyBorder="1" applyAlignment="1">
      <alignment horizontal="center" vertical="center" wrapText="1"/>
    </xf>
    <xf numFmtId="0" fontId="17" fillId="0" borderId="0" xfId="5" applyFont="1" applyAlignment="1">
      <alignment horizontal="center" vertical="center" wrapText="1"/>
    </xf>
    <xf numFmtId="0" fontId="17" fillId="0" borderId="26" xfId="5" applyFont="1" applyBorder="1" applyAlignment="1">
      <alignment horizontal="center" vertical="center" wrapText="1"/>
    </xf>
    <xf numFmtId="0" fontId="17" fillId="0" borderId="25" xfId="5" applyFont="1" applyBorder="1" applyAlignment="1">
      <alignment horizontal="center" vertical="center" wrapText="1"/>
    </xf>
    <xf numFmtId="0" fontId="17" fillId="0" borderId="27" xfId="5" applyFont="1" applyBorder="1" applyAlignment="1">
      <alignment horizontal="center" vertical="center" wrapText="1"/>
    </xf>
    <xf numFmtId="0" fontId="17" fillId="0" borderId="28" xfId="5" applyFont="1" applyBorder="1" applyAlignment="1">
      <alignment horizontal="center" vertical="center" wrapText="1"/>
    </xf>
    <xf numFmtId="0" fontId="20" fillId="2" borderId="19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 vertical="center"/>
    </xf>
    <xf numFmtId="0" fontId="20" fillId="2" borderId="8" xfId="5" applyFont="1" applyFill="1" applyBorder="1" applyAlignment="1">
      <alignment horizontal="center" vertical="center"/>
    </xf>
    <xf numFmtId="0" fontId="20" fillId="2" borderId="30" xfId="5" applyFont="1" applyFill="1" applyBorder="1" applyAlignment="1">
      <alignment horizontal="center" vertical="center" wrapText="1"/>
    </xf>
    <xf numFmtId="0" fontId="20" fillId="2" borderId="31" xfId="5" applyFont="1" applyFill="1" applyBorder="1" applyAlignment="1">
      <alignment horizontal="center" vertical="center" wrapText="1"/>
    </xf>
    <xf numFmtId="0" fontId="20" fillId="2" borderId="32" xfId="5" applyFont="1" applyFill="1" applyBorder="1" applyAlignment="1">
      <alignment horizontal="center" vertical="center" wrapText="1"/>
    </xf>
    <xf numFmtId="0" fontId="22" fillId="2" borderId="29" xfId="5" applyFont="1" applyFill="1" applyBorder="1" applyAlignment="1">
      <alignment horizontal="center" vertical="center"/>
    </xf>
    <xf numFmtId="0" fontId="22" fillId="2" borderId="12" xfId="5" applyFont="1" applyFill="1" applyBorder="1" applyAlignment="1">
      <alignment horizontal="center" vertical="center"/>
    </xf>
    <xf numFmtId="0" fontId="22" fillId="2" borderId="16" xfId="5" applyFont="1" applyFill="1" applyBorder="1" applyAlignment="1">
      <alignment horizontal="center" vertical="center"/>
    </xf>
    <xf numFmtId="0" fontId="20" fillId="2" borderId="7" xfId="5" applyFont="1" applyFill="1" applyBorder="1" applyAlignment="1">
      <alignment horizontal="center" vertical="center"/>
    </xf>
    <xf numFmtId="0" fontId="20" fillId="0" borderId="1" xfId="5" applyFont="1" applyBorder="1" applyAlignment="1">
      <alignment horizontal="right" vertical="center"/>
    </xf>
    <xf numFmtId="0" fontId="20" fillId="0" borderId="2" xfId="5" applyFont="1" applyBorder="1" applyAlignment="1">
      <alignment horizontal="right" vertical="center"/>
    </xf>
    <xf numFmtId="0" fontId="20" fillId="0" borderId="3" xfId="5" applyFont="1" applyBorder="1" applyAlignment="1">
      <alignment horizontal="right" vertical="center"/>
    </xf>
    <xf numFmtId="0" fontId="20" fillId="2" borderId="13" xfId="5" applyFont="1" applyFill="1" applyBorder="1" applyAlignment="1">
      <alignment horizontal="right" vertical="center"/>
    </xf>
    <xf numFmtId="0" fontId="20" fillId="2" borderId="15" xfId="5" applyFont="1" applyFill="1" applyBorder="1" applyAlignment="1">
      <alignment horizontal="right" vertical="center"/>
    </xf>
    <xf numFmtId="0" fontId="20" fillId="2" borderId="4" xfId="5" applyFont="1" applyFill="1" applyBorder="1" applyAlignment="1">
      <alignment horizontal="center" vertical="center"/>
    </xf>
    <xf numFmtId="0" fontId="20" fillId="2" borderId="5" xfId="5" applyFont="1" applyFill="1" applyBorder="1" applyAlignment="1">
      <alignment horizontal="center" vertical="center"/>
    </xf>
    <xf numFmtId="0" fontId="20" fillId="2" borderId="6" xfId="5" applyFont="1" applyFill="1" applyBorder="1" applyAlignment="1">
      <alignment horizontal="center" vertical="center"/>
    </xf>
    <xf numFmtId="0" fontId="20" fillId="2" borderId="1" xfId="5" applyFont="1" applyFill="1" applyBorder="1" applyAlignment="1">
      <alignment horizontal="center" vertical="center"/>
    </xf>
    <xf numFmtId="0" fontId="20" fillId="2" borderId="3" xfId="5" applyFont="1" applyFill="1" applyBorder="1" applyAlignment="1">
      <alignment horizontal="center" vertical="center"/>
    </xf>
    <xf numFmtId="0" fontId="20" fillId="3" borderId="1" xfId="5" applyFont="1" applyFill="1" applyBorder="1" applyAlignment="1" applyProtection="1">
      <alignment horizontal="center" vertical="center" shrinkToFit="1"/>
      <protection locked="0"/>
    </xf>
    <xf numFmtId="0" fontId="20" fillId="3" borderId="3" xfId="5" applyFont="1" applyFill="1" applyBorder="1" applyAlignment="1" applyProtection="1">
      <alignment horizontal="center" vertical="center" shrinkToFit="1"/>
      <protection locked="0"/>
    </xf>
  </cellXfs>
  <cellStyles count="13">
    <cellStyle name="パーセント" xfId="1" builtinId="5"/>
    <cellStyle name="パーセント 3 4 2" xfId="9" xr:uid="{E84BB78E-0740-485C-A22E-C5BF40CE9306}"/>
    <cellStyle name="桁区切り" xfId="11" builtinId="6"/>
    <cellStyle name="桁区切り 4 4 2" xfId="8" xr:uid="{03576922-57A5-416B-BF59-8B5BBDB532E7}"/>
    <cellStyle name="標準" xfId="0" builtinId="0"/>
    <cellStyle name="標準 10" xfId="2" xr:uid="{00000000-0005-0000-0000-000004000000}"/>
    <cellStyle name="標準 10 4 2" xfId="5" xr:uid="{44E9B4CA-6768-43E6-8E42-D0A35DB2EFA4}"/>
    <cellStyle name="標準 10 5" xfId="10" xr:uid="{551B700A-1C5C-42A0-AA2A-1F6D40F9ECE0}"/>
    <cellStyle name="標準 12" xfId="3" xr:uid="{00000000-0005-0000-0000-000005000000}"/>
    <cellStyle name="標準 12 3" xfId="4" xr:uid="{3070C0A8-C4F5-472E-A9EF-49BE7C14F477}"/>
    <cellStyle name="標準 13 2" xfId="7" xr:uid="{2F77BC9B-8606-4613-B5E6-46FEEBEF850D}"/>
    <cellStyle name="標準 2" xfId="6" xr:uid="{CB77B3C5-0A77-4A37-AAD6-57443A55E3A0}"/>
    <cellStyle name="標準 4" xfId="12" xr:uid="{9B716C77-57C3-4C2F-8D49-902BACAA703D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70C0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57505</xdr:colOff>
      <xdr:row>38</xdr:row>
      <xdr:rowOff>130740</xdr:rowOff>
    </xdr:from>
    <xdr:to>
      <xdr:col>20</xdr:col>
      <xdr:colOff>1886477</xdr:colOff>
      <xdr:row>42</xdr:row>
      <xdr:rowOff>93820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CDEEBB6D-9C9E-6F5C-04E6-F9B23BC64A7E}"/>
            </a:ext>
          </a:extLst>
        </xdr:cNvPr>
        <xdr:cNvGrpSpPr/>
      </xdr:nvGrpSpPr>
      <xdr:grpSpPr>
        <a:xfrm>
          <a:off x="13762299" y="15527622"/>
          <a:ext cx="9829972" cy="1800845"/>
          <a:chOff x="1191446" y="2526937"/>
          <a:chExt cx="9809107" cy="1804126"/>
        </a:xfrm>
      </xdr:grpSpPr>
      <xdr:pic>
        <xdr:nvPicPr>
          <xdr:cNvPr id="28" name="図 27">
            <a:extLst>
              <a:ext uri="{FF2B5EF4-FFF2-40B4-BE49-F238E27FC236}">
                <a16:creationId xmlns:a16="http://schemas.microsoft.com/office/drawing/2014/main" id="{F05ADCF7-85BB-47AD-AAED-BD6C3A4BD2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91446" y="2526937"/>
            <a:ext cx="9809107" cy="1804126"/>
          </a:xfrm>
          <a:prstGeom prst="rect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</xdr:pic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C416BE28-0E6B-8BA6-4B66-D52804D2FBA5}"/>
              </a:ext>
            </a:extLst>
          </xdr:cNvPr>
          <xdr:cNvSpPr/>
        </xdr:nvSpPr>
        <xdr:spPr>
          <a:xfrm>
            <a:off x="8239433" y="3631748"/>
            <a:ext cx="1170038" cy="287679"/>
          </a:xfrm>
          <a:prstGeom prst="rect">
            <a:avLst/>
          </a:prstGeom>
          <a:solidFill>
            <a:srgbClr val="F8F8F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810377E9-2191-F0D3-AA3C-85F7C9588A54}"/>
              </a:ext>
            </a:extLst>
          </xdr:cNvPr>
          <xdr:cNvSpPr/>
        </xdr:nvSpPr>
        <xdr:spPr>
          <a:xfrm>
            <a:off x="8315081" y="4048092"/>
            <a:ext cx="1091315" cy="153371"/>
          </a:xfrm>
          <a:prstGeom prst="rect">
            <a:avLst/>
          </a:prstGeom>
          <a:solidFill>
            <a:srgbClr val="FFFF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F0B2E443-DD8B-B416-D8E1-D549668CBBC7}"/>
              </a:ext>
            </a:extLst>
          </xdr:cNvPr>
          <xdr:cNvSpPr/>
        </xdr:nvSpPr>
        <xdr:spPr>
          <a:xfrm>
            <a:off x="9743768" y="3631748"/>
            <a:ext cx="1170038" cy="287679"/>
          </a:xfrm>
          <a:prstGeom prst="rect">
            <a:avLst/>
          </a:prstGeom>
          <a:solidFill>
            <a:srgbClr val="F8F8F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E39CB7A3-BA42-D630-D9DD-46D346B916BA}"/>
              </a:ext>
            </a:extLst>
          </xdr:cNvPr>
          <xdr:cNvSpPr/>
        </xdr:nvSpPr>
        <xdr:spPr>
          <a:xfrm>
            <a:off x="9828663" y="4057602"/>
            <a:ext cx="1063671" cy="113715"/>
          </a:xfrm>
          <a:prstGeom prst="rect">
            <a:avLst/>
          </a:prstGeom>
          <a:solidFill>
            <a:srgbClr val="FFFF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293005</xdr:colOff>
          <xdr:row>6</xdr:row>
          <xdr:rowOff>0</xdr:rowOff>
        </xdr:from>
        <xdr:to>
          <xdr:col>20</xdr:col>
          <xdr:colOff>2178050</xdr:colOff>
          <xdr:row>27</xdr:row>
          <xdr:rowOff>368300</xdr:rowOff>
        </xdr:to>
        <xdr:pic>
          <xdr:nvPicPr>
            <xdr:cNvPr id="89" name="図 88">
              <a:extLst>
                <a:ext uri="{FF2B5EF4-FFF2-40B4-BE49-F238E27FC236}">
                  <a16:creationId xmlns:a16="http://schemas.microsoft.com/office/drawing/2014/main" id="{4170741C-6A3C-44A5-A705-20B4875AA31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作成例用表!$B$2:$D$14" spid="_x0000_s111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2989270" y="2353235"/>
              <a:ext cx="10894574" cy="88511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1726406</xdr:colOff>
      <xdr:row>9</xdr:row>
      <xdr:rowOff>351256</xdr:rowOff>
    </xdr:from>
    <xdr:to>
      <xdr:col>3</xdr:col>
      <xdr:colOff>1170516</xdr:colOff>
      <xdr:row>11</xdr:row>
      <xdr:rowOff>103192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C1EE1A1-A824-4418-8646-1174A8333E39}"/>
            </a:ext>
          </a:extLst>
        </xdr:cNvPr>
        <xdr:cNvGrpSpPr/>
      </xdr:nvGrpSpPr>
      <xdr:grpSpPr>
        <a:xfrm>
          <a:off x="3628231" y="3884284"/>
          <a:ext cx="1198578" cy="536348"/>
          <a:chOff x="3555647" y="4215329"/>
          <a:chExt cx="1189101" cy="51602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059CE10-DF81-0A33-21F3-BA335A9D73DD}"/>
              </a:ext>
            </a:extLst>
          </xdr:cNvPr>
          <xdr:cNvSpPr/>
        </xdr:nvSpPr>
        <xdr:spPr>
          <a:xfrm>
            <a:off x="4240748" y="4215329"/>
            <a:ext cx="504000" cy="516020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4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A769A938-BC6E-CF2D-4A25-6501B350D02F}"/>
              </a:ext>
            </a:extLst>
          </xdr:cNvPr>
          <xdr:cNvCxnSpPr>
            <a:cxnSpLocks/>
            <a:stCxn id="3" idx="1"/>
          </xdr:cNvCxnSpPr>
        </xdr:nvCxnSpPr>
        <xdr:spPr>
          <a:xfrm flipH="1" flipV="1">
            <a:off x="3555647" y="4472374"/>
            <a:ext cx="685101" cy="965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932008</xdr:colOff>
      <xdr:row>11</xdr:row>
      <xdr:rowOff>198680</xdr:rowOff>
    </xdr:from>
    <xdr:to>
      <xdr:col>2</xdr:col>
      <xdr:colOff>714821</xdr:colOff>
      <xdr:row>14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7CEF735-2B65-4953-9CFD-AB18DF4C5000}"/>
            </a:ext>
          </a:extLst>
        </xdr:cNvPr>
        <xdr:cNvGrpSpPr/>
      </xdr:nvGrpSpPr>
      <xdr:grpSpPr>
        <a:xfrm>
          <a:off x="1088890" y="4516120"/>
          <a:ext cx="1527756" cy="974762"/>
          <a:chOff x="1582161" y="5247632"/>
          <a:chExt cx="1481876" cy="95235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6D9B919C-C274-1908-A8C9-6BC7572B844F}"/>
              </a:ext>
            </a:extLst>
          </xdr:cNvPr>
          <xdr:cNvSpPr/>
        </xdr:nvSpPr>
        <xdr:spPr>
          <a:xfrm>
            <a:off x="2557594" y="5247632"/>
            <a:ext cx="506443" cy="513346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5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7" name="コネクタ: カギ線 6">
            <a:extLst>
              <a:ext uri="{FF2B5EF4-FFF2-40B4-BE49-F238E27FC236}">
                <a16:creationId xmlns:a16="http://schemas.microsoft.com/office/drawing/2014/main" id="{630B64A0-63F3-9280-4EEE-DACB7B467AD3}"/>
              </a:ext>
            </a:extLst>
          </xdr:cNvPr>
          <xdr:cNvCxnSpPr>
            <a:cxnSpLocks/>
            <a:stCxn id="6" idx="1"/>
            <a:endCxn id="62" idx="0"/>
          </xdr:cNvCxnSpPr>
        </xdr:nvCxnSpPr>
        <xdr:spPr>
          <a:xfrm rot="10800000" flipV="1">
            <a:off x="1582161" y="5504305"/>
            <a:ext cx="975433" cy="695683"/>
          </a:xfrm>
          <a:prstGeom prst="bentConnector2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1531538</xdr:colOff>
      <xdr:row>11</xdr:row>
      <xdr:rowOff>200115</xdr:rowOff>
    </xdr:from>
    <xdr:to>
      <xdr:col>4</xdr:col>
      <xdr:colOff>330838</xdr:colOff>
      <xdr:row>12</xdr:row>
      <xdr:rowOff>328081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790BB5F-732F-4C21-9E53-104A0218EA3E}"/>
            </a:ext>
          </a:extLst>
        </xdr:cNvPr>
        <xdr:cNvSpPr/>
      </xdr:nvSpPr>
      <xdr:spPr>
        <a:xfrm>
          <a:off x="5174851" y="4522084"/>
          <a:ext cx="537612" cy="520872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6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869157</xdr:colOff>
      <xdr:row>12</xdr:row>
      <xdr:rowOff>67645</xdr:rowOff>
    </xdr:from>
    <xdr:to>
      <xdr:col>3</xdr:col>
      <xdr:colOff>1534713</xdr:colOff>
      <xdr:row>14</xdr:row>
      <xdr:rowOff>0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076A411D-24EB-4910-B6BE-EBE2868B65DF}"/>
            </a:ext>
          </a:extLst>
        </xdr:cNvPr>
        <xdr:cNvCxnSpPr>
          <a:cxnSpLocks/>
          <a:stCxn id="8" idx="1"/>
          <a:endCxn id="61" idx="0"/>
        </xdr:cNvCxnSpPr>
      </xdr:nvCxnSpPr>
      <xdr:spPr>
        <a:xfrm rot="10800000" flipV="1">
          <a:off x="4512470" y="4782520"/>
          <a:ext cx="665556" cy="718168"/>
        </a:xfrm>
        <a:prstGeom prst="bentConnector2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160354</xdr:colOff>
      <xdr:row>16</xdr:row>
      <xdr:rowOff>381001</xdr:rowOff>
    </xdr:from>
    <xdr:to>
      <xdr:col>8</xdr:col>
      <xdr:colOff>1178718</xdr:colOff>
      <xdr:row>19</xdr:row>
      <xdr:rowOff>246313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ADBCEE00-53F4-4737-AC53-9517F9F2FCED}"/>
            </a:ext>
          </a:extLst>
        </xdr:cNvPr>
        <xdr:cNvGrpSpPr/>
      </xdr:nvGrpSpPr>
      <xdr:grpSpPr>
        <a:xfrm>
          <a:off x="10921176" y="6656295"/>
          <a:ext cx="1015189" cy="1041930"/>
          <a:chOff x="-148846" y="8012870"/>
          <a:chExt cx="1001067" cy="896700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C6E4FD6D-E880-9E5C-293D-EAF2E4CD79D1}"/>
              </a:ext>
            </a:extLst>
          </xdr:cNvPr>
          <xdr:cNvSpPr/>
        </xdr:nvSpPr>
        <xdr:spPr>
          <a:xfrm>
            <a:off x="-148846" y="8462243"/>
            <a:ext cx="511861" cy="447327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※</a:t>
            </a:r>
          </a:p>
        </xdr:txBody>
      </xdr:sp>
      <xdr:cxnSp macro="">
        <xdr:nvCxnSpPr>
          <xdr:cNvPr id="12" name="コネクタ: カギ線 11">
            <a:extLst>
              <a:ext uri="{FF2B5EF4-FFF2-40B4-BE49-F238E27FC236}">
                <a16:creationId xmlns:a16="http://schemas.microsoft.com/office/drawing/2014/main" id="{EED6CD62-3CB1-5CBE-E869-AFB6013BCE2A}"/>
              </a:ext>
            </a:extLst>
          </xdr:cNvPr>
          <xdr:cNvCxnSpPr>
            <a:cxnSpLocks/>
            <a:stCxn id="11" idx="3"/>
          </xdr:cNvCxnSpPr>
        </xdr:nvCxnSpPr>
        <xdr:spPr>
          <a:xfrm flipV="1">
            <a:off x="363015" y="8012870"/>
            <a:ext cx="489206" cy="673037"/>
          </a:xfrm>
          <a:prstGeom prst="bentConnector2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529433</xdr:colOff>
      <xdr:row>4</xdr:row>
      <xdr:rowOff>238126</xdr:rowOff>
    </xdr:from>
    <xdr:to>
      <xdr:col>4</xdr:col>
      <xdr:colOff>997433</xdr:colOff>
      <xdr:row>5</xdr:row>
      <xdr:rowOff>328714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99B5541-2C32-46F3-BCAC-CEE7BF0BFC7F}"/>
            </a:ext>
          </a:extLst>
        </xdr:cNvPr>
        <xdr:cNvSpPr/>
      </xdr:nvSpPr>
      <xdr:spPr>
        <a:xfrm>
          <a:off x="5926933" y="1772709"/>
          <a:ext cx="468000" cy="474234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1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529433</xdr:colOff>
      <xdr:row>5</xdr:row>
      <xdr:rowOff>363260</xdr:rowOff>
    </xdr:from>
    <xdr:to>
      <xdr:col>4</xdr:col>
      <xdr:colOff>997433</xdr:colOff>
      <xdr:row>7</xdr:row>
      <xdr:rowOff>76436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678AA49-4371-43C7-BD2C-AE024F449A10}"/>
            </a:ext>
          </a:extLst>
        </xdr:cNvPr>
        <xdr:cNvSpPr/>
      </xdr:nvSpPr>
      <xdr:spPr>
        <a:xfrm>
          <a:off x="5926933" y="2281489"/>
          <a:ext cx="468000" cy="48046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2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1737825</xdr:colOff>
      <xdr:row>6</xdr:row>
      <xdr:rowOff>220711</xdr:rowOff>
    </xdr:from>
    <xdr:to>
      <xdr:col>4</xdr:col>
      <xdr:colOff>675953</xdr:colOff>
      <xdr:row>6</xdr:row>
      <xdr:rowOff>220711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EA64EE9B-4413-487A-8811-7B2B4D830309}"/>
            </a:ext>
          </a:extLst>
        </xdr:cNvPr>
        <xdr:cNvCxnSpPr>
          <a:cxnSpLocks/>
        </xdr:cNvCxnSpPr>
      </xdr:nvCxnSpPr>
      <xdr:spPr>
        <a:xfrm flipH="1">
          <a:off x="5389075" y="2522586"/>
          <a:ext cx="684378" cy="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529433</xdr:colOff>
      <xdr:row>7</xdr:row>
      <xdr:rowOff>110982</xdr:rowOff>
    </xdr:from>
    <xdr:to>
      <xdr:col>4</xdr:col>
      <xdr:colOff>997433</xdr:colOff>
      <xdr:row>8</xdr:row>
      <xdr:rowOff>201568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64A0B22-D879-40A3-9FB6-20A62C173FF9}"/>
            </a:ext>
          </a:extLst>
        </xdr:cNvPr>
        <xdr:cNvSpPr/>
      </xdr:nvSpPr>
      <xdr:spPr>
        <a:xfrm>
          <a:off x="5926933" y="2796503"/>
          <a:ext cx="468000" cy="474232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3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0</xdr:colOff>
      <xdr:row>5</xdr:row>
      <xdr:rowOff>178594</xdr:rowOff>
    </xdr:from>
    <xdr:to>
      <xdr:col>4</xdr:col>
      <xdr:colOff>702469</xdr:colOff>
      <xdr:row>5</xdr:row>
      <xdr:rowOff>178594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B4DFB8D7-86BA-479C-86A8-01DCCE093452}"/>
            </a:ext>
          </a:extLst>
        </xdr:cNvPr>
        <xdr:cNvCxnSpPr>
          <a:cxnSpLocks/>
        </xdr:cNvCxnSpPr>
      </xdr:nvCxnSpPr>
      <xdr:spPr>
        <a:xfrm flipH="1">
          <a:off x="5381625" y="2143125"/>
          <a:ext cx="702469" cy="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1723231</xdr:colOff>
      <xdr:row>7</xdr:row>
      <xdr:rowOff>230160</xdr:rowOff>
    </xdr:from>
    <xdr:to>
      <xdr:col>4</xdr:col>
      <xdr:colOff>687675</xdr:colOff>
      <xdr:row>7</xdr:row>
      <xdr:rowOff>230160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B461F90B-3AF6-480B-A2D5-EE57ACDB4FF3}"/>
            </a:ext>
          </a:extLst>
        </xdr:cNvPr>
        <xdr:cNvCxnSpPr>
          <a:cxnSpLocks/>
        </xdr:cNvCxnSpPr>
      </xdr:nvCxnSpPr>
      <xdr:spPr>
        <a:xfrm flipH="1">
          <a:off x="5366544" y="2980504"/>
          <a:ext cx="702756" cy="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871540</xdr:colOff>
      <xdr:row>25</xdr:row>
      <xdr:rowOff>219075</xdr:rowOff>
    </xdr:from>
    <xdr:to>
      <xdr:col>2</xdr:col>
      <xdr:colOff>530164</xdr:colOff>
      <xdr:row>26</xdr:row>
      <xdr:rowOff>391434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2EE0D362-E59A-4345-A645-992D23EF7DBE}"/>
            </a:ext>
          </a:extLst>
        </xdr:cNvPr>
        <xdr:cNvGrpSpPr/>
      </xdr:nvGrpSpPr>
      <xdr:grpSpPr>
        <a:xfrm>
          <a:off x="1025247" y="10021047"/>
          <a:ext cx="1406742" cy="811094"/>
          <a:chOff x="5752147" y="7942976"/>
          <a:chExt cx="1516761" cy="1251976"/>
        </a:xfrm>
      </xdr:grpSpPr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F1E52A83-0B3F-0D02-9744-A3580E1F64AD}"/>
              </a:ext>
            </a:extLst>
          </xdr:cNvPr>
          <xdr:cNvSpPr/>
        </xdr:nvSpPr>
        <xdr:spPr>
          <a:xfrm>
            <a:off x="6674241" y="7942976"/>
            <a:ext cx="594667" cy="814205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7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31" name="コネクタ: カギ線 30">
            <a:extLst>
              <a:ext uri="{FF2B5EF4-FFF2-40B4-BE49-F238E27FC236}">
                <a16:creationId xmlns:a16="http://schemas.microsoft.com/office/drawing/2014/main" id="{2169AC71-880A-28C7-C657-E70DD4F783B7}"/>
              </a:ext>
            </a:extLst>
          </xdr:cNvPr>
          <xdr:cNvCxnSpPr>
            <a:cxnSpLocks/>
            <a:stCxn id="30" idx="1"/>
            <a:endCxn id="60" idx="0"/>
          </xdr:cNvCxnSpPr>
        </xdr:nvCxnSpPr>
        <xdr:spPr>
          <a:xfrm rot="10800000" flipV="1">
            <a:off x="5752147" y="8350078"/>
            <a:ext cx="922095" cy="844874"/>
          </a:xfrm>
          <a:prstGeom prst="bentConnector2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1566452</xdr:colOff>
      <xdr:row>34</xdr:row>
      <xdr:rowOff>217185</xdr:rowOff>
    </xdr:from>
    <xdr:to>
      <xdr:col>5</xdr:col>
      <xdr:colOff>370417</xdr:colOff>
      <xdr:row>34</xdr:row>
      <xdr:rowOff>754063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EDE9B7B3-2B81-4884-9174-DB8DFA1FD575}"/>
            </a:ext>
          </a:extLst>
        </xdr:cNvPr>
        <xdr:cNvSpPr/>
      </xdr:nvSpPr>
      <xdr:spPr>
        <a:xfrm>
          <a:off x="6963952" y="13869685"/>
          <a:ext cx="550215" cy="53687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9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9525</xdr:colOff>
      <xdr:row>33</xdr:row>
      <xdr:rowOff>1</xdr:rowOff>
    </xdr:from>
    <xdr:to>
      <xdr:col>4</xdr:col>
      <xdr:colOff>1569628</xdr:colOff>
      <xdr:row>34</xdr:row>
      <xdr:rowOff>485625</xdr:rowOff>
    </xdr:to>
    <xdr:cxnSp macro="">
      <xdr:nvCxnSpPr>
        <xdr:cNvPr id="36" name="コネクタ: カギ線 35">
          <a:extLst>
            <a:ext uri="{FF2B5EF4-FFF2-40B4-BE49-F238E27FC236}">
              <a16:creationId xmlns:a16="http://schemas.microsoft.com/office/drawing/2014/main" id="{7701C279-896C-431B-83BD-7760CC95AE48}"/>
            </a:ext>
          </a:extLst>
        </xdr:cNvPr>
        <xdr:cNvCxnSpPr>
          <a:cxnSpLocks/>
          <a:stCxn id="35" idx="1"/>
          <a:endCxn id="59" idx="2"/>
        </xdr:cNvCxnSpPr>
      </xdr:nvCxnSpPr>
      <xdr:spPr>
        <a:xfrm rot="10800000">
          <a:off x="5391604" y="13634358"/>
          <a:ext cx="1566453" cy="880231"/>
        </a:xfrm>
        <a:prstGeom prst="bentConnector2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425662</xdr:colOff>
      <xdr:row>41</xdr:row>
      <xdr:rowOff>184595</xdr:rowOff>
    </xdr:from>
    <xdr:to>
      <xdr:col>4</xdr:col>
      <xdr:colOff>1031876</xdr:colOff>
      <xdr:row>42</xdr:row>
      <xdr:rowOff>66146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40CCEF83-68B9-4253-B931-5F9A75AAC790}"/>
            </a:ext>
          </a:extLst>
        </xdr:cNvPr>
        <xdr:cNvSpPr/>
      </xdr:nvSpPr>
      <xdr:spPr>
        <a:xfrm>
          <a:off x="5823162" y="17131158"/>
          <a:ext cx="606214" cy="52978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10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872444</xdr:colOff>
      <xdr:row>41</xdr:row>
      <xdr:rowOff>0</xdr:rowOff>
    </xdr:from>
    <xdr:to>
      <xdr:col>4</xdr:col>
      <xdr:colOff>428837</xdr:colOff>
      <xdr:row>41</xdr:row>
      <xdr:rowOff>451942</xdr:rowOff>
    </xdr:to>
    <xdr:cxnSp macro="">
      <xdr:nvCxnSpPr>
        <xdr:cNvPr id="38" name="コネクタ: カギ線 37">
          <a:extLst>
            <a:ext uri="{FF2B5EF4-FFF2-40B4-BE49-F238E27FC236}">
              <a16:creationId xmlns:a16="http://schemas.microsoft.com/office/drawing/2014/main" id="{D668BFBA-A244-4633-A3AA-E37B1337ECC1}"/>
            </a:ext>
          </a:extLst>
        </xdr:cNvPr>
        <xdr:cNvCxnSpPr>
          <a:cxnSpLocks/>
          <a:stCxn id="37" idx="1"/>
          <a:endCxn id="58" idx="2"/>
        </xdr:cNvCxnSpPr>
      </xdr:nvCxnSpPr>
      <xdr:spPr>
        <a:xfrm rot="10800000">
          <a:off x="4519158" y="17389929"/>
          <a:ext cx="1298108" cy="451942"/>
        </a:xfrm>
        <a:prstGeom prst="bentConnector2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842647</xdr:colOff>
      <xdr:row>44</xdr:row>
      <xdr:rowOff>217933</xdr:rowOff>
    </xdr:from>
    <xdr:to>
      <xdr:col>3</xdr:col>
      <xdr:colOff>1402293</xdr:colOff>
      <xdr:row>46</xdr:row>
      <xdr:rowOff>171980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A10DD88B-31C0-4680-AB3F-95F017505334}"/>
            </a:ext>
          </a:extLst>
        </xdr:cNvPr>
        <xdr:cNvSpPr/>
      </xdr:nvSpPr>
      <xdr:spPr>
        <a:xfrm>
          <a:off x="4493897" y="18712308"/>
          <a:ext cx="559646" cy="509672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11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1399118</xdr:colOff>
      <xdr:row>44</xdr:row>
      <xdr:rowOff>23812</xdr:rowOff>
    </xdr:from>
    <xdr:to>
      <xdr:col>4</xdr:col>
      <xdr:colOff>833437</xdr:colOff>
      <xdr:row>45</xdr:row>
      <xdr:rowOff>196545</xdr:rowOff>
    </xdr:to>
    <xdr:cxnSp macro="">
      <xdr:nvCxnSpPr>
        <xdr:cNvPr id="47" name="コネクタ: カギ線 46">
          <a:extLst>
            <a:ext uri="{FF2B5EF4-FFF2-40B4-BE49-F238E27FC236}">
              <a16:creationId xmlns:a16="http://schemas.microsoft.com/office/drawing/2014/main" id="{4727884D-0679-48BF-B5A4-D18E21F50594}"/>
            </a:ext>
          </a:extLst>
        </xdr:cNvPr>
        <xdr:cNvCxnSpPr>
          <a:cxnSpLocks/>
          <a:stCxn id="46" idx="3"/>
        </xdr:cNvCxnSpPr>
      </xdr:nvCxnSpPr>
      <xdr:spPr>
        <a:xfrm flipV="1">
          <a:off x="5042431" y="18907125"/>
          <a:ext cx="1172631" cy="446576"/>
        </a:xfrm>
        <a:prstGeom prst="bentConnector3">
          <a:avLst>
            <a:gd name="adj1" fmla="val 100023"/>
          </a:avLst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3173</xdr:colOff>
      <xdr:row>37</xdr:row>
      <xdr:rowOff>0</xdr:rowOff>
    </xdr:from>
    <xdr:to>
      <xdr:col>4</xdr:col>
      <xdr:colOff>-1</xdr:colOff>
      <xdr:row>41</xdr:row>
      <xdr:rowOff>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59E982F0-5D66-27E0-C07B-0D683245AC90}"/>
            </a:ext>
          </a:extLst>
        </xdr:cNvPr>
        <xdr:cNvSpPr/>
      </xdr:nvSpPr>
      <xdr:spPr>
        <a:xfrm>
          <a:off x="3649887" y="15811500"/>
          <a:ext cx="1738541" cy="157842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3174</xdr:colOff>
      <xdr:row>27</xdr:row>
      <xdr:rowOff>0</xdr:rowOff>
    </xdr:from>
    <xdr:to>
      <xdr:col>5</xdr:col>
      <xdr:colOff>3174</xdr:colOff>
      <xdr:row>33</xdr:row>
      <xdr:rowOff>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56045374-C799-4C32-8240-BC5AFAAD0D30}"/>
            </a:ext>
          </a:extLst>
        </xdr:cNvPr>
        <xdr:cNvSpPr/>
      </xdr:nvSpPr>
      <xdr:spPr>
        <a:xfrm>
          <a:off x="3656292" y="10836088"/>
          <a:ext cx="3496235" cy="235323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6880</xdr:colOff>
      <xdr:row>26</xdr:row>
      <xdr:rowOff>394606</xdr:rowOff>
    </xdr:from>
    <xdr:to>
      <xdr:col>1</xdr:col>
      <xdr:colOff>1733021</xdr:colOff>
      <xdr:row>32</xdr:row>
      <xdr:rowOff>394606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3AB816DD-966C-437E-B844-A65CD904FA55}"/>
            </a:ext>
          </a:extLst>
        </xdr:cNvPr>
        <xdr:cNvSpPr/>
      </xdr:nvSpPr>
      <xdr:spPr>
        <a:xfrm>
          <a:off x="170166" y="11266713"/>
          <a:ext cx="1726141" cy="236764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1</xdr:colOff>
      <xdr:row>20</xdr:row>
      <xdr:rowOff>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2236EA71-8A88-46F0-90C5-DE120237E51D}"/>
            </a:ext>
          </a:extLst>
        </xdr:cNvPr>
        <xdr:cNvSpPr/>
      </xdr:nvSpPr>
      <xdr:spPr>
        <a:xfrm>
          <a:off x="3646714" y="5524500"/>
          <a:ext cx="1741716" cy="236764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530</xdr:colOff>
      <xdr:row>14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9A0C5D3B-1CC2-40D8-B941-57B1B4135AE5}"/>
            </a:ext>
          </a:extLst>
        </xdr:cNvPr>
        <xdr:cNvSpPr/>
      </xdr:nvSpPr>
      <xdr:spPr>
        <a:xfrm>
          <a:off x="163816" y="5524500"/>
          <a:ext cx="1741184" cy="78921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1722966</xdr:colOff>
      <xdr:row>27</xdr:row>
      <xdr:rowOff>530</xdr:rowOff>
    </xdr:from>
    <xdr:to>
      <xdr:col>3</xdr:col>
      <xdr:colOff>0</xdr:colOff>
      <xdr:row>33</xdr:row>
      <xdr:rowOff>530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6DCA4E22-9FE4-406E-8370-FFF55B736672}"/>
            </a:ext>
          </a:extLst>
        </xdr:cNvPr>
        <xdr:cNvSpPr/>
      </xdr:nvSpPr>
      <xdr:spPr>
        <a:xfrm>
          <a:off x="1886252" y="11267244"/>
          <a:ext cx="1760462" cy="236764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863071</xdr:colOff>
      <xdr:row>25</xdr:row>
      <xdr:rowOff>235829</xdr:rowOff>
    </xdr:from>
    <xdr:to>
      <xdr:col>3</xdr:col>
      <xdr:colOff>495874</xdr:colOff>
      <xdr:row>27</xdr:row>
      <xdr:rowOff>530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54C16640-8263-4E4B-BC0C-AFB3F0B7C9DB}"/>
            </a:ext>
          </a:extLst>
        </xdr:cNvPr>
        <xdr:cNvGrpSpPr/>
      </xdr:nvGrpSpPr>
      <xdr:grpSpPr>
        <a:xfrm>
          <a:off x="2771246" y="10044151"/>
          <a:ext cx="1377746" cy="792467"/>
          <a:chOff x="5758592" y="7943409"/>
          <a:chExt cx="1522224" cy="1213797"/>
        </a:xfrm>
      </xdr:grpSpPr>
      <xdr:sp macro="" textlink="">
        <xdr:nvSpPr>
          <xdr:cNvPr id="74" name="正方形/長方形 73">
            <a:extLst>
              <a:ext uri="{FF2B5EF4-FFF2-40B4-BE49-F238E27FC236}">
                <a16:creationId xmlns:a16="http://schemas.microsoft.com/office/drawing/2014/main" id="{3650F0C4-7CEE-6100-4F23-6F75D8142C06}"/>
              </a:ext>
            </a:extLst>
          </xdr:cNvPr>
          <xdr:cNvSpPr/>
        </xdr:nvSpPr>
        <xdr:spPr>
          <a:xfrm>
            <a:off x="6674241" y="7943409"/>
            <a:ext cx="606575" cy="803540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8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75" name="コネクタ: カギ線 74">
            <a:extLst>
              <a:ext uri="{FF2B5EF4-FFF2-40B4-BE49-F238E27FC236}">
                <a16:creationId xmlns:a16="http://schemas.microsoft.com/office/drawing/2014/main" id="{8A2D111A-A03B-365B-034B-846C13CF7961}"/>
              </a:ext>
            </a:extLst>
          </xdr:cNvPr>
          <xdr:cNvCxnSpPr>
            <a:cxnSpLocks/>
            <a:stCxn id="74" idx="1"/>
            <a:endCxn id="69" idx="0"/>
          </xdr:cNvCxnSpPr>
        </xdr:nvCxnSpPr>
        <xdr:spPr>
          <a:xfrm rot="10800000" flipV="1">
            <a:off x="5758592" y="8345180"/>
            <a:ext cx="915650" cy="812026"/>
          </a:xfrm>
          <a:prstGeom prst="bentConnector2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850447</xdr:colOff>
      <xdr:row>44</xdr:row>
      <xdr:rowOff>88825</xdr:rowOff>
    </xdr:from>
    <xdr:to>
      <xdr:col>17</xdr:col>
      <xdr:colOff>1481727</xdr:colOff>
      <xdr:row>46</xdr:row>
      <xdr:rowOff>131639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49D213B3-8F02-447D-91AA-63A4E4C1A3F0}"/>
            </a:ext>
          </a:extLst>
        </xdr:cNvPr>
        <xdr:cNvSpPr/>
      </xdr:nvSpPr>
      <xdr:spPr>
        <a:xfrm>
          <a:off x="8031995" y="18972515"/>
          <a:ext cx="9778303" cy="587100"/>
        </a:xfrm>
        <a:prstGeom prst="wedgeRectCallout">
          <a:avLst>
            <a:gd name="adj1" fmla="val -56983"/>
            <a:gd name="adj2" fmla="val -103111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不備がある場合は、”</a:t>
          </a:r>
          <a:r>
            <a:rPr kumimoji="1" lang="en-US" altLang="ja-JP" sz="1200">
              <a:solidFill>
                <a:schemeClr val="tx1"/>
              </a:solidFill>
            </a:rPr>
            <a:t>×</a:t>
          </a:r>
          <a:r>
            <a:rPr kumimoji="1" lang="ja-JP" altLang="en-US" sz="1200">
              <a:solidFill>
                <a:schemeClr val="tx1"/>
              </a:solidFill>
            </a:rPr>
            <a:t>”と表示され、以下のエラーメッセージが表示されます。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「エネルギー使用量」が”マイナス”になった場合、当該月での報告は不可とな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るため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、報告月の変更または、他の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報告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方法を利用してください。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10</xdr:col>
      <xdr:colOff>112041</xdr:colOff>
      <xdr:row>7</xdr:row>
      <xdr:rowOff>239145</xdr:rowOff>
    </xdr:from>
    <xdr:to>
      <xdr:col>11</xdr:col>
      <xdr:colOff>285750</xdr:colOff>
      <xdr:row>25</xdr:row>
      <xdr:rowOff>245100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6F38C371-42A6-42F1-8E29-0A8BFC1E0B85}"/>
            </a:ext>
          </a:extLst>
        </xdr:cNvPr>
        <xdr:cNvGrpSpPr/>
      </xdr:nvGrpSpPr>
      <xdr:grpSpPr>
        <a:xfrm>
          <a:off x="13110865" y="2981411"/>
          <a:ext cx="565914" cy="7068836"/>
          <a:chOff x="13113666" y="2989489"/>
          <a:chExt cx="566615" cy="7078267"/>
        </a:xfrm>
      </xdr:grpSpPr>
      <xdr:sp macro="" textlink="">
        <xdr:nvSpPr>
          <xdr:cNvPr id="77" name="正方形/長方形 76">
            <a:extLst>
              <a:ext uri="{FF2B5EF4-FFF2-40B4-BE49-F238E27FC236}">
                <a16:creationId xmlns:a16="http://schemas.microsoft.com/office/drawing/2014/main" id="{5A5B06D6-5FE9-4D4A-A28D-C7069D212887}"/>
              </a:ext>
            </a:extLst>
          </xdr:cNvPr>
          <xdr:cNvSpPr/>
        </xdr:nvSpPr>
        <xdr:spPr>
          <a:xfrm>
            <a:off x="13122943" y="2989489"/>
            <a:ext cx="530551" cy="506789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1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8" name="正方形/長方形 77">
            <a:extLst>
              <a:ext uri="{FF2B5EF4-FFF2-40B4-BE49-F238E27FC236}">
                <a16:creationId xmlns:a16="http://schemas.microsoft.com/office/drawing/2014/main" id="{FFA662FE-F9AC-4C1B-9796-7235D229AC96}"/>
              </a:ext>
            </a:extLst>
          </xdr:cNvPr>
          <xdr:cNvSpPr/>
        </xdr:nvSpPr>
        <xdr:spPr>
          <a:xfrm>
            <a:off x="13122943" y="3590601"/>
            <a:ext cx="530551" cy="497331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2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9" name="正方形/長方形 78">
            <a:extLst>
              <a:ext uri="{FF2B5EF4-FFF2-40B4-BE49-F238E27FC236}">
                <a16:creationId xmlns:a16="http://schemas.microsoft.com/office/drawing/2014/main" id="{28A11683-A2ED-4DC9-9ED1-4E7A3F18C79B}"/>
              </a:ext>
            </a:extLst>
          </xdr:cNvPr>
          <xdr:cNvSpPr/>
        </xdr:nvSpPr>
        <xdr:spPr>
          <a:xfrm>
            <a:off x="13122943" y="4198439"/>
            <a:ext cx="530551" cy="494133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3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0" name="正方形/長方形 79">
            <a:extLst>
              <a:ext uri="{FF2B5EF4-FFF2-40B4-BE49-F238E27FC236}">
                <a16:creationId xmlns:a16="http://schemas.microsoft.com/office/drawing/2014/main" id="{ED823228-42D3-4537-AC5F-FE61F148E2A6}"/>
              </a:ext>
            </a:extLst>
          </xdr:cNvPr>
          <xdr:cNvSpPr/>
        </xdr:nvSpPr>
        <xdr:spPr>
          <a:xfrm>
            <a:off x="13118263" y="4802782"/>
            <a:ext cx="539911" cy="494133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4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id="{062FDE1E-33D9-4532-9214-7FB1860EA10B}"/>
              </a:ext>
            </a:extLst>
          </xdr:cNvPr>
          <xdr:cNvSpPr/>
        </xdr:nvSpPr>
        <xdr:spPr>
          <a:xfrm>
            <a:off x="13113666" y="8769173"/>
            <a:ext cx="549105" cy="506624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10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2" name="正方形/長方形 81">
            <a:extLst>
              <a:ext uri="{FF2B5EF4-FFF2-40B4-BE49-F238E27FC236}">
                <a16:creationId xmlns:a16="http://schemas.microsoft.com/office/drawing/2014/main" id="{D97A6FA4-806E-424F-99C8-071DE84762F4}"/>
              </a:ext>
            </a:extLst>
          </xdr:cNvPr>
          <xdr:cNvSpPr/>
        </xdr:nvSpPr>
        <xdr:spPr>
          <a:xfrm>
            <a:off x="13122943" y="8004199"/>
            <a:ext cx="530551" cy="490981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9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3" name="正方形/長方形 82">
            <a:extLst>
              <a:ext uri="{FF2B5EF4-FFF2-40B4-BE49-F238E27FC236}">
                <a16:creationId xmlns:a16="http://schemas.microsoft.com/office/drawing/2014/main" id="{82352FBB-A130-4E4F-B1AE-C78D4116481A}"/>
              </a:ext>
            </a:extLst>
          </xdr:cNvPr>
          <xdr:cNvSpPr/>
        </xdr:nvSpPr>
        <xdr:spPr>
          <a:xfrm>
            <a:off x="13115005" y="7225010"/>
            <a:ext cx="546426" cy="506833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8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4" name="正方形/長方形 83">
            <a:extLst>
              <a:ext uri="{FF2B5EF4-FFF2-40B4-BE49-F238E27FC236}">
                <a16:creationId xmlns:a16="http://schemas.microsoft.com/office/drawing/2014/main" id="{F1D502E5-82A7-4CCB-994C-2A1EEEB069F5}"/>
              </a:ext>
            </a:extLst>
          </xdr:cNvPr>
          <xdr:cNvSpPr/>
        </xdr:nvSpPr>
        <xdr:spPr>
          <a:xfrm>
            <a:off x="13115005" y="6616927"/>
            <a:ext cx="546426" cy="500438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7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E4625E83-C479-455B-A645-36B0215640B3}"/>
              </a:ext>
            </a:extLst>
          </xdr:cNvPr>
          <xdr:cNvSpPr/>
        </xdr:nvSpPr>
        <xdr:spPr>
          <a:xfrm>
            <a:off x="13122942" y="6017962"/>
            <a:ext cx="530552" cy="506833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6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6" name="正方形/長方形 85">
            <a:extLst>
              <a:ext uri="{FF2B5EF4-FFF2-40B4-BE49-F238E27FC236}">
                <a16:creationId xmlns:a16="http://schemas.microsoft.com/office/drawing/2014/main" id="{43646B4B-83AD-431E-B21E-4A0286623D4D}"/>
              </a:ext>
            </a:extLst>
          </xdr:cNvPr>
          <xdr:cNvSpPr/>
        </xdr:nvSpPr>
        <xdr:spPr>
          <a:xfrm>
            <a:off x="13122942" y="5401806"/>
            <a:ext cx="530552" cy="513138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5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89A86F46-6D34-43AC-AF4A-2273AB5AB3F2}"/>
              </a:ext>
            </a:extLst>
          </xdr:cNvPr>
          <xdr:cNvSpPr/>
        </xdr:nvSpPr>
        <xdr:spPr>
          <a:xfrm>
            <a:off x="13115159" y="9573165"/>
            <a:ext cx="565122" cy="494591"/>
          </a:xfrm>
          <a:prstGeom prst="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800" b="1">
                <a:solidFill>
                  <a:schemeClr val="bg1"/>
                </a:solidFill>
                <a:latin typeface="+mn-ea"/>
                <a:ea typeface="+mn-ea"/>
              </a:rPr>
              <a:t>11</a:t>
            </a:r>
            <a:endParaRPr kumimoji="1" lang="ja-JP" altLang="en-US" sz="2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12</xdr:col>
      <xdr:colOff>6351</xdr:colOff>
      <xdr:row>29</xdr:row>
      <xdr:rowOff>139699</xdr:rowOff>
    </xdr:from>
    <xdr:to>
      <xdr:col>14</xdr:col>
      <xdr:colOff>474873</xdr:colOff>
      <xdr:row>30</xdr:row>
      <xdr:rowOff>142712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6B0F55F7-34C0-4427-A8EF-CBCE6E8431E8}"/>
            </a:ext>
          </a:extLst>
        </xdr:cNvPr>
        <xdr:cNvSpPr/>
      </xdr:nvSpPr>
      <xdr:spPr>
        <a:xfrm>
          <a:off x="13686632" y="11784012"/>
          <a:ext cx="1016210" cy="395919"/>
        </a:xfrm>
        <a:prstGeom prst="rect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  <a:latin typeface="+mn-ea"/>
              <a:ea typeface="+mn-ea"/>
            </a:rPr>
            <a:t>参考</a:t>
          </a:r>
          <a:r>
            <a:rPr kumimoji="1" lang="en-US" altLang="ja-JP" sz="1600" b="1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endParaRPr kumimoji="1" lang="ja-JP" altLang="en-US" sz="16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4060</xdr:colOff>
      <xdr:row>29</xdr:row>
      <xdr:rowOff>318264</xdr:rowOff>
    </xdr:from>
    <xdr:to>
      <xdr:col>17</xdr:col>
      <xdr:colOff>3396217</xdr:colOff>
      <xdr:row>30</xdr:row>
      <xdr:rowOff>164306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D8C84FB5-0615-4198-8EA2-46722E08BD1D}"/>
            </a:ext>
          </a:extLst>
        </xdr:cNvPr>
        <xdr:cNvSpPr/>
      </xdr:nvSpPr>
      <xdr:spPr>
        <a:xfrm>
          <a:off x="14755904" y="11962577"/>
          <a:ext cx="5201907" cy="2389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＜いずれかで表示された値を転記してください。＞</a:t>
          </a:r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21783</xdr:colOff>
      <xdr:row>28</xdr:row>
      <xdr:rowOff>385888</xdr:rowOff>
    </xdr:from>
    <xdr:to>
      <xdr:col>11</xdr:col>
      <xdr:colOff>196952</xdr:colOff>
      <xdr:row>30</xdr:row>
      <xdr:rowOff>164647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BD60436A-23F8-4DA0-92C8-5F2EC17012C3}"/>
            </a:ext>
          </a:extLst>
        </xdr:cNvPr>
        <xdr:cNvSpPr/>
      </xdr:nvSpPr>
      <xdr:spPr>
        <a:xfrm>
          <a:off x="12999596" y="11637294"/>
          <a:ext cx="568075" cy="564572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9</a:t>
          </a:r>
          <a:endParaRPr kumimoji="1" lang="ja-JP" altLang="en-US" sz="28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29695</xdr:colOff>
      <xdr:row>31</xdr:row>
      <xdr:rowOff>176134</xdr:rowOff>
    </xdr:from>
    <xdr:to>
      <xdr:col>20</xdr:col>
      <xdr:colOff>1854377</xdr:colOff>
      <xdr:row>36</xdr:row>
      <xdr:rowOff>305096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7117C78C-5A10-44D3-9671-67850D48A675}"/>
            </a:ext>
          </a:extLst>
        </xdr:cNvPr>
        <xdr:cNvGrpSpPr/>
      </xdr:nvGrpSpPr>
      <xdr:grpSpPr>
        <a:xfrm>
          <a:off x="13731314" y="12584221"/>
          <a:ext cx="9832032" cy="2333346"/>
          <a:chOff x="2313524" y="6990896"/>
          <a:chExt cx="4066444" cy="1135331"/>
        </a:xfrm>
      </xdr:grpSpPr>
      <xdr:pic>
        <xdr:nvPicPr>
          <xdr:cNvPr id="101" name="図 100">
            <a:extLst>
              <a:ext uri="{FF2B5EF4-FFF2-40B4-BE49-F238E27FC236}">
                <a16:creationId xmlns:a16="http://schemas.microsoft.com/office/drawing/2014/main" id="{F1C8A181-CD24-4B4D-974E-1951FD288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313524" y="6990896"/>
            <a:ext cx="4066444" cy="1135331"/>
          </a:xfrm>
          <a:prstGeom prst="rect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</xdr:pic>
      <xdr:sp macro="" textlink="">
        <xdr:nvSpPr>
          <xdr:cNvPr id="102" name="正方形/長方形 101">
            <a:extLst>
              <a:ext uri="{FF2B5EF4-FFF2-40B4-BE49-F238E27FC236}">
                <a16:creationId xmlns:a16="http://schemas.microsoft.com/office/drawing/2014/main" id="{81F541F8-0CB9-417E-813E-C495F6C93C80}"/>
              </a:ext>
            </a:extLst>
          </xdr:cNvPr>
          <xdr:cNvSpPr/>
        </xdr:nvSpPr>
        <xdr:spPr>
          <a:xfrm>
            <a:off x="3910013" y="8004917"/>
            <a:ext cx="464299" cy="72749"/>
          </a:xfrm>
          <a:prstGeom prst="rect">
            <a:avLst/>
          </a:prstGeom>
          <a:solidFill>
            <a:srgbClr val="F8F8F8"/>
          </a:solidFill>
          <a:ln w="12700" cap="flat" cmpd="sng" algn="ctr">
            <a:noFill/>
            <a:prstDash val="solid"/>
          </a:ln>
          <a:effectLst/>
        </xdr:spPr>
        <xdr:txBody>
          <a:bodyPr rot="0" spcFirstLastPara="0" vert="horz" wrap="square" lIns="36000" tIns="45720" rIns="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tabLst/>
              <a:defRPr/>
            </a:pPr>
            <a:r>
              <a:rPr kumimoji="1" lang="en-US" altLang="ja-JP" sz="10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Meiryo UI" panose="020B0604030504040204" pitchFamily="50" charset="-128"/>
              </a:rPr>
              <a:t>1.258</a:t>
            </a:r>
            <a:endParaRPr kumimoji="1" lang="ja-JP" altLang="en-US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03" name="正方形/長方形 102">
            <a:extLst>
              <a:ext uri="{FF2B5EF4-FFF2-40B4-BE49-F238E27FC236}">
                <a16:creationId xmlns:a16="http://schemas.microsoft.com/office/drawing/2014/main" id="{807CC5AF-CA9C-4FFA-9FC6-0E6C6C532F96}"/>
              </a:ext>
            </a:extLst>
          </xdr:cNvPr>
          <xdr:cNvSpPr/>
        </xdr:nvSpPr>
        <xdr:spPr>
          <a:xfrm>
            <a:off x="4813559" y="7999403"/>
            <a:ext cx="507539" cy="89456"/>
          </a:xfrm>
          <a:prstGeom prst="rect">
            <a:avLst/>
          </a:prstGeom>
          <a:solidFill>
            <a:srgbClr val="F8F8F8"/>
          </a:solidFill>
          <a:ln w="12700" cap="flat" cmpd="sng" algn="ctr">
            <a:noFill/>
            <a:prstDash val="solid"/>
          </a:ln>
          <a:effectLst/>
        </xdr:spPr>
        <xdr:txBody>
          <a:bodyPr rot="0" spcFirstLastPara="0" vert="horz" wrap="square" lIns="36000" tIns="45720" rIns="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tabLst/>
              <a:defRPr/>
            </a:pPr>
            <a:r>
              <a:rPr kumimoji="1" lang="en-US" altLang="ja-JP" sz="10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Meiryo UI" panose="020B0604030504040204" pitchFamily="50" charset="-128"/>
              </a:rPr>
              <a:t>0.494</a:t>
            </a:r>
            <a:endParaRPr kumimoji="1" lang="ja-JP" altLang="en-US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11</xdr:col>
      <xdr:colOff>276195</xdr:colOff>
      <xdr:row>37</xdr:row>
      <xdr:rowOff>230712</xdr:rowOff>
    </xdr:from>
    <xdr:to>
      <xdr:col>17</xdr:col>
      <xdr:colOff>881062</xdr:colOff>
      <xdr:row>38</xdr:row>
      <xdr:rowOff>107155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CDE3A88B-0E2F-44FB-A901-0F4E14A4261E}"/>
            </a:ext>
          </a:extLst>
        </xdr:cNvPr>
        <xdr:cNvSpPr/>
      </xdr:nvSpPr>
      <xdr:spPr>
        <a:xfrm>
          <a:off x="13646914" y="15268306"/>
          <a:ext cx="3795742" cy="26934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■「成果報告エネルギー使用一覧 画面</a:t>
          </a:r>
          <a:r>
            <a:rPr kumimoji="1" lang="en-US" altLang="ja-JP" sz="1200">
              <a:solidFill>
                <a:schemeClr val="tx1"/>
              </a:solidFill>
            </a:rPr>
            <a:t>(</a:t>
          </a:r>
          <a:r>
            <a:rPr kumimoji="1" lang="ja-JP" altLang="en-US" sz="1200">
              <a:solidFill>
                <a:schemeClr val="tx1"/>
              </a:solidFill>
            </a:rPr>
            <a:t>生産設備</a:t>
          </a:r>
          <a:r>
            <a:rPr kumimoji="1" lang="en-US" altLang="ja-JP" sz="1200">
              <a:solidFill>
                <a:schemeClr val="tx1"/>
              </a:solidFill>
            </a:rPr>
            <a:t>)</a:t>
          </a:r>
          <a:r>
            <a:rPr kumimoji="1" lang="ja-JP" altLang="en-US" sz="1200">
              <a:solidFill>
                <a:schemeClr val="tx1"/>
              </a:solidFill>
            </a:rPr>
            <a:t>」</a:t>
          </a:r>
        </a:p>
      </xdr:txBody>
    </xdr:sp>
    <xdr:clientData/>
  </xdr:twoCellAnchor>
  <xdr:twoCellAnchor>
    <xdr:from>
      <xdr:col>11</xdr:col>
      <xdr:colOff>273787</xdr:colOff>
      <xdr:row>30</xdr:row>
      <xdr:rowOff>287841</xdr:rowOff>
    </xdr:from>
    <xdr:to>
      <xdr:col>17</xdr:col>
      <xdr:colOff>579222</xdr:colOff>
      <xdr:row>31</xdr:row>
      <xdr:rowOff>134108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44F35754-3199-4646-A423-FDD37D54AD7E}"/>
            </a:ext>
          </a:extLst>
        </xdr:cNvPr>
        <xdr:cNvSpPr/>
      </xdr:nvSpPr>
      <xdr:spPr>
        <a:xfrm>
          <a:off x="13644506" y="12325060"/>
          <a:ext cx="3496310" cy="23917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■「</a:t>
          </a:r>
          <a:r>
            <a:rPr lang="ja-JP" alt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設備区分情報詳細 画面ー更新範囲</a:t>
          </a:r>
          <a:r>
            <a:rPr kumimoji="1" lang="ja-JP" altLang="en-US" sz="1200">
              <a:solidFill>
                <a:schemeClr val="tx1"/>
              </a:solidFill>
            </a:rPr>
            <a:t>」</a:t>
          </a:r>
        </a:p>
      </xdr:txBody>
    </xdr:sp>
    <xdr:clientData/>
  </xdr:twoCellAnchor>
  <xdr:twoCellAnchor>
    <xdr:from>
      <xdr:col>20</xdr:col>
      <xdr:colOff>484816</xdr:colOff>
      <xdr:row>36</xdr:row>
      <xdr:rowOff>34015</xdr:rowOff>
    </xdr:from>
    <xdr:to>
      <xdr:col>20</xdr:col>
      <xdr:colOff>1626280</xdr:colOff>
      <xdr:row>36</xdr:row>
      <xdr:rowOff>202407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EBA78BE3-31E3-4915-ADC7-FFE0C7FD43F1}"/>
            </a:ext>
          </a:extLst>
        </xdr:cNvPr>
        <xdr:cNvSpPr/>
      </xdr:nvSpPr>
      <xdr:spPr>
        <a:xfrm>
          <a:off x="22166097" y="14678703"/>
          <a:ext cx="1141464" cy="168392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50">
              <a:solidFill>
                <a:sysClr val="windowText" lastClr="000000"/>
              </a:solidFill>
            </a:rPr>
            <a:t>0.764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1092985</xdr:colOff>
      <xdr:row>36</xdr:row>
      <xdr:rowOff>23017</xdr:rowOff>
    </xdr:from>
    <xdr:to>
      <xdr:col>18</xdr:col>
      <xdr:colOff>346065</xdr:colOff>
      <xdr:row>36</xdr:row>
      <xdr:rowOff>203199</xdr:rowOff>
    </xdr:to>
    <xdr:sp macro="" textlink="">
      <xdr:nvSpPr>
        <xdr:cNvPr id="48" name="フローチャート: 処理 47">
          <a:extLst>
            <a:ext uri="{FF2B5EF4-FFF2-40B4-BE49-F238E27FC236}">
              <a16:creationId xmlns:a16="http://schemas.microsoft.com/office/drawing/2014/main" id="{BC55E4D4-9AB0-733C-EE9E-54BD6DE8F708}"/>
            </a:ext>
          </a:extLst>
        </xdr:cNvPr>
        <xdr:cNvSpPr/>
      </xdr:nvSpPr>
      <xdr:spPr>
        <a:xfrm>
          <a:off x="16487766" y="14667705"/>
          <a:ext cx="4658518" cy="180182"/>
        </a:xfrm>
        <a:prstGeom prst="flowChartProcess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1137458</xdr:colOff>
      <xdr:row>41</xdr:row>
      <xdr:rowOff>19049</xdr:rowOff>
    </xdr:from>
    <xdr:to>
      <xdr:col>17</xdr:col>
      <xdr:colOff>2452702</xdr:colOff>
      <xdr:row>41</xdr:row>
      <xdr:rowOff>391319</xdr:rowOff>
    </xdr:to>
    <xdr:sp macro="" textlink="">
      <xdr:nvSpPr>
        <xdr:cNvPr id="70" name="フローチャート: 処理 69">
          <a:extLst>
            <a:ext uri="{FF2B5EF4-FFF2-40B4-BE49-F238E27FC236}">
              <a16:creationId xmlns:a16="http://schemas.microsoft.com/office/drawing/2014/main" id="{2EA25E43-CF6B-4F9F-83B5-0CA74B327882}"/>
            </a:ext>
          </a:extLst>
        </xdr:cNvPr>
        <xdr:cNvSpPr/>
      </xdr:nvSpPr>
      <xdr:spPr>
        <a:xfrm>
          <a:off x="16532239" y="16628268"/>
          <a:ext cx="2482057" cy="372270"/>
        </a:xfrm>
        <a:prstGeom prst="flowChartProcess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735942</xdr:colOff>
      <xdr:row>37</xdr:row>
      <xdr:rowOff>267313</xdr:rowOff>
    </xdr:from>
    <xdr:to>
      <xdr:col>20</xdr:col>
      <xdr:colOff>1576175</xdr:colOff>
      <xdr:row>38</xdr:row>
      <xdr:rowOff>84188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DD8947E2-2783-4445-A69C-17014DC9EF2D}"/>
            </a:ext>
          </a:extLst>
        </xdr:cNvPr>
        <xdr:cNvSpPr/>
      </xdr:nvSpPr>
      <xdr:spPr>
        <a:xfrm>
          <a:off x="17297536" y="15304907"/>
          <a:ext cx="5959920" cy="2097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補助事業ポータルの公開後から使用可能です。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4093385</xdr:colOff>
      <xdr:row>42</xdr:row>
      <xdr:rowOff>217455</xdr:rowOff>
    </xdr:from>
    <xdr:to>
      <xdr:col>20</xdr:col>
      <xdr:colOff>2113773</xdr:colOff>
      <xdr:row>43</xdr:row>
      <xdr:rowOff>83343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540EFD57-5576-425A-9D08-CA04C41FDDDD}"/>
            </a:ext>
          </a:extLst>
        </xdr:cNvPr>
        <xdr:cNvSpPr/>
      </xdr:nvSpPr>
      <xdr:spPr>
        <a:xfrm>
          <a:off x="20654979" y="17481518"/>
          <a:ext cx="3140075" cy="25879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補助事業ポータル画面はイメージです。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103981</xdr:colOff>
      <xdr:row>26</xdr:row>
      <xdr:rowOff>26987</xdr:rowOff>
    </xdr:from>
    <xdr:to>
      <xdr:col>11</xdr:col>
      <xdr:colOff>273843</xdr:colOff>
      <xdr:row>27</xdr:row>
      <xdr:rowOff>151730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70BC095-738A-496A-8015-7F6352D6F5F6}"/>
            </a:ext>
          </a:extLst>
        </xdr:cNvPr>
        <xdr:cNvSpPr/>
      </xdr:nvSpPr>
      <xdr:spPr>
        <a:xfrm>
          <a:off x="13081794" y="10492581"/>
          <a:ext cx="562768" cy="517649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+mn-ea"/>
              <a:ea typeface="+mn-ea"/>
            </a:rPr>
            <a:t>※</a:t>
          </a:r>
        </a:p>
      </xdr:txBody>
    </xdr:sp>
    <xdr:clientData/>
  </xdr:twoCellAnchor>
  <xdr:twoCellAnchor>
    <xdr:from>
      <xdr:col>9</xdr:col>
      <xdr:colOff>294481</xdr:colOff>
      <xdr:row>28</xdr:row>
      <xdr:rowOff>345281</xdr:rowOff>
    </xdr:from>
    <xdr:to>
      <xdr:col>20</xdr:col>
      <xdr:colOff>2131219</xdr:colOff>
      <xdr:row>43</xdr:row>
      <xdr:rowOff>142875</xdr:rowOff>
    </xdr:to>
    <xdr:sp macro="" textlink="">
      <xdr:nvSpPr>
        <xdr:cNvPr id="21" name="フローチャート: 処理 20">
          <a:extLst>
            <a:ext uri="{FF2B5EF4-FFF2-40B4-BE49-F238E27FC236}">
              <a16:creationId xmlns:a16="http://schemas.microsoft.com/office/drawing/2014/main" id="{714B4A95-2CEA-C079-8062-3B85308E4394}"/>
            </a:ext>
          </a:extLst>
        </xdr:cNvPr>
        <xdr:cNvSpPr/>
      </xdr:nvSpPr>
      <xdr:spPr>
        <a:xfrm>
          <a:off x="12962731" y="11596687"/>
          <a:ext cx="10849769" cy="6203157"/>
        </a:xfrm>
        <a:prstGeom prst="flowChartProcess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2639846</xdr:colOff>
      <xdr:row>41</xdr:row>
      <xdr:rowOff>41275</xdr:rowOff>
    </xdr:from>
    <xdr:to>
      <xdr:col>17</xdr:col>
      <xdr:colOff>3781310</xdr:colOff>
      <xdr:row>41</xdr:row>
      <xdr:rowOff>333375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FA1C8AC-6424-4EB2-9BE3-2A6E5C4DBFB6}"/>
            </a:ext>
          </a:extLst>
        </xdr:cNvPr>
        <xdr:cNvSpPr/>
      </xdr:nvSpPr>
      <xdr:spPr>
        <a:xfrm>
          <a:off x="19201440" y="16650494"/>
          <a:ext cx="1141464" cy="292100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200">
              <a:solidFill>
                <a:sysClr val="windowText" lastClr="000000"/>
              </a:solidFill>
            </a:rPr>
            <a:t>0.764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2724506</xdr:colOff>
      <xdr:row>41</xdr:row>
      <xdr:rowOff>445857</xdr:rowOff>
    </xdr:from>
    <xdr:to>
      <xdr:col>17</xdr:col>
      <xdr:colOff>3790440</xdr:colOff>
      <xdr:row>41</xdr:row>
      <xdr:rowOff>601661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1A4E7CD2-6D30-4B15-9AE7-6978559AF1A6}"/>
            </a:ext>
          </a:extLst>
        </xdr:cNvPr>
        <xdr:cNvSpPr/>
      </xdr:nvSpPr>
      <xdr:spPr>
        <a:xfrm>
          <a:off x="19286100" y="17055076"/>
          <a:ext cx="1065934" cy="155804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200">
              <a:solidFill>
                <a:sysClr val="windowText" lastClr="000000"/>
              </a:solidFill>
            </a:rPr>
            <a:t>0.764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2F1C-4BA9-449D-9BE4-D475A287ABE7}">
  <sheetPr>
    <tabColor rgb="FFFFFF00"/>
  </sheetPr>
  <dimension ref="B2:AF22"/>
  <sheetViews>
    <sheetView zoomScale="85" zoomScaleNormal="85" workbookViewId="0">
      <selection activeCell="D14" sqref="D14"/>
    </sheetView>
  </sheetViews>
  <sheetFormatPr defaultRowHeight="13" x14ac:dyDescent="0.2"/>
  <cols>
    <col min="2" max="2" width="7.36328125" customWidth="1"/>
    <col min="3" max="3" width="30.36328125" customWidth="1"/>
    <col min="4" max="4" width="66.453125" customWidth="1"/>
  </cols>
  <sheetData>
    <row r="2" spans="2:32" ht="30.5" customHeight="1" x14ac:dyDescent="0.2">
      <c r="B2" s="99" t="s">
        <v>158</v>
      </c>
      <c r="C2" s="100" t="s">
        <v>181</v>
      </c>
      <c r="D2" s="100" t="s">
        <v>220</v>
      </c>
      <c r="J2" s="53"/>
      <c r="K2" s="53"/>
      <c r="L2" s="53"/>
      <c r="M2" s="53"/>
      <c r="N2" s="53"/>
      <c r="O2" s="53"/>
      <c r="P2" s="53"/>
      <c r="Q2" s="53"/>
    </row>
    <row r="3" spans="2:32" ht="32.5" customHeight="1" x14ac:dyDescent="0.2">
      <c r="B3" s="101">
        <v>1</v>
      </c>
      <c r="C3" s="102" t="s">
        <v>156</v>
      </c>
      <c r="D3" s="103" t="s">
        <v>219</v>
      </c>
      <c r="J3" s="53"/>
      <c r="K3" s="53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2:32" ht="32.5" customHeight="1" x14ac:dyDescent="0.2">
      <c r="B4" s="101">
        <v>2</v>
      </c>
      <c r="C4" s="102" t="s">
        <v>182</v>
      </c>
      <c r="D4" s="103" t="s">
        <v>188</v>
      </c>
      <c r="J4" s="53"/>
      <c r="K4" s="5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2:32" ht="32.5" customHeight="1" x14ac:dyDescent="0.2">
      <c r="B5" s="101">
        <v>3</v>
      </c>
      <c r="C5" s="102" t="s">
        <v>183</v>
      </c>
      <c r="D5" s="103" t="s">
        <v>189</v>
      </c>
      <c r="J5" s="53"/>
      <c r="K5" s="53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32.5" customHeight="1" x14ac:dyDescent="0.2">
      <c r="B6" s="101">
        <v>4</v>
      </c>
      <c r="C6" s="102" t="s">
        <v>192</v>
      </c>
      <c r="D6" s="103" t="s">
        <v>200</v>
      </c>
      <c r="J6" s="53"/>
      <c r="K6" s="53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ht="32.5" customHeight="1" x14ac:dyDescent="0.2">
      <c r="B7" s="101">
        <v>5</v>
      </c>
      <c r="C7" s="102" t="s">
        <v>79</v>
      </c>
      <c r="D7" s="103" t="s">
        <v>204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</row>
    <row r="8" spans="2:32" ht="32.5" customHeight="1" x14ac:dyDescent="0.2">
      <c r="B8" s="101">
        <v>6</v>
      </c>
      <c r="C8" s="102" t="s">
        <v>184</v>
      </c>
      <c r="D8" s="103" t="s">
        <v>201</v>
      </c>
      <c r="J8" s="53"/>
      <c r="K8" s="53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</row>
    <row r="9" spans="2:32" ht="32.5" customHeight="1" x14ac:dyDescent="0.2">
      <c r="B9" s="101">
        <v>7</v>
      </c>
      <c r="C9" s="102" t="s">
        <v>194</v>
      </c>
      <c r="D9" s="103" t="s">
        <v>202</v>
      </c>
      <c r="J9" s="53"/>
      <c r="K9" s="53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2:32" ht="32.5" customHeight="1" x14ac:dyDescent="0.2">
      <c r="B10" s="101">
        <v>8</v>
      </c>
      <c r="C10" s="102" t="s">
        <v>195</v>
      </c>
      <c r="D10" s="103" t="s">
        <v>205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2:32" ht="50.5" customHeight="1" x14ac:dyDescent="0.2">
      <c r="B11" s="101">
        <v>9</v>
      </c>
      <c r="C11" s="102" t="s">
        <v>185</v>
      </c>
      <c r="D11" s="103" t="s">
        <v>214</v>
      </c>
      <c r="J11" s="54"/>
      <c r="K11" s="53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</row>
    <row r="12" spans="2:32" ht="32" customHeight="1" x14ac:dyDescent="0.2">
      <c r="B12" s="101">
        <v>10</v>
      </c>
      <c r="C12" s="102" t="s">
        <v>186</v>
      </c>
      <c r="D12" s="103" t="s">
        <v>203</v>
      </c>
      <c r="J12" s="53"/>
      <c r="K12" s="53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</row>
    <row r="13" spans="2:32" ht="50.5" customHeight="1" x14ac:dyDescent="0.2">
      <c r="B13" s="101">
        <v>11</v>
      </c>
      <c r="C13" s="102" t="s">
        <v>187</v>
      </c>
      <c r="D13" s="103" t="s">
        <v>215</v>
      </c>
      <c r="J13" s="53"/>
      <c r="K13" s="53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</row>
    <row r="14" spans="2:32" ht="50.5" customHeight="1" x14ac:dyDescent="0.2">
      <c r="B14" s="101" t="s">
        <v>191</v>
      </c>
      <c r="C14" s="104" t="s">
        <v>171</v>
      </c>
      <c r="D14" s="103" t="s">
        <v>213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</row>
    <row r="15" spans="2:32" ht="13" customHeight="1" x14ac:dyDescent="0.2">
      <c r="C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</row>
    <row r="16" spans="2:32" ht="13" customHeight="1" x14ac:dyDescent="0.2"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</row>
    <row r="17" spans="12:32" ht="13" customHeight="1" x14ac:dyDescent="0.2"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</row>
    <row r="18" spans="12:32" ht="13" customHeight="1" x14ac:dyDescent="0.2"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</row>
    <row r="19" spans="12:32" ht="13" customHeight="1" x14ac:dyDescent="0.2"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</row>
    <row r="20" spans="12:32" ht="13" customHeight="1" x14ac:dyDescent="0.2"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</row>
    <row r="21" spans="12:32" ht="13" customHeight="1" x14ac:dyDescent="0.2"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</row>
    <row r="22" spans="12:32" ht="13" customHeight="1" x14ac:dyDescent="0.2"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04EB-1A88-496B-9CA3-6B4A9ADF9CF0}">
  <sheetPr>
    <pageSetUpPr fitToPage="1"/>
  </sheetPr>
  <dimension ref="A1:U57"/>
  <sheetViews>
    <sheetView showGridLines="0" tabSelected="1" view="pageBreakPreview" zoomScale="85" zoomScaleNormal="50" zoomScaleSheetLayoutView="85" workbookViewId="0"/>
  </sheetViews>
  <sheetFormatPr defaultColWidth="10" defaultRowHeight="13" x14ac:dyDescent="0.2"/>
  <cols>
    <col min="1" max="1" width="2.36328125" style="22" customWidth="1"/>
    <col min="2" max="5" width="25" style="22" customWidth="1"/>
    <col min="6" max="7" width="20.6328125" style="22" customWidth="1"/>
    <col min="8" max="8" width="10.6328125" style="22" customWidth="1"/>
    <col min="9" max="9" width="27.6328125" style="22" customWidth="1"/>
    <col min="10" max="10" width="4.36328125" style="22" customWidth="1"/>
    <col min="11" max="11" width="5.6328125" style="22" customWidth="1"/>
    <col min="12" max="12" width="4.453125" style="22" customWidth="1"/>
    <col min="13" max="14" width="3.90625" style="22" customWidth="1"/>
    <col min="15" max="15" width="7.453125" style="22" customWidth="1"/>
    <col min="16" max="16" width="9.08984375" style="22" customWidth="1"/>
    <col min="17" max="17" width="16.6328125" style="22" customWidth="1"/>
    <col min="18" max="18" width="60.6328125" style="22" customWidth="1"/>
    <col min="19" max="19" width="9.08984375" style="22" bestFit="1" customWidth="1"/>
    <col min="20" max="20" width="3.453125" style="22" customWidth="1"/>
    <col min="21" max="21" width="35" style="22" customWidth="1"/>
    <col min="22" max="16384" width="10" style="22"/>
  </cols>
  <sheetData>
    <row r="1" spans="1:21" ht="30.75" customHeight="1" x14ac:dyDescent="0.2">
      <c r="J1" s="106"/>
      <c r="K1" s="128" t="s">
        <v>212</v>
      </c>
      <c r="L1" s="129"/>
      <c r="M1" s="129"/>
      <c r="N1" s="129"/>
      <c r="O1" s="129"/>
      <c r="P1" s="130"/>
      <c r="Q1" s="106"/>
      <c r="R1" s="117" t="s">
        <v>206</v>
      </c>
      <c r="S1" s="118"/>
      <c r="T1" s="118"/>
      <c r="U1" s="118"/>
    </row>
    <row r="2" spans="1:21" ht="30.75" customHeight="1" x14ac:dyDescent="0.2">
      <c r="B2" s="124" t="s">
        <v>217</v>
      </c>
      <c r="C2" s="124"/>
      <c r="D2" s="124"/>
      <c r="E2" s="124"/>
      <c r="F2" s="124"/>
      <c r="G2" s="124"/>
      <c r="H2" s="124"/>
      <c r="I2" s="124"/>
      <c r="J2" s="106"/>
      <c r="K2" s="131"/>
      <c r="L2" s="132"/>
      <c r="M2" s="132"/>
      <c r="N2" s="132"/>
      <c r="O2" s="132"/>
      <c r="P2" s="133"/>
      <c r="Q2" s="106"/>
      <c r="R2" s="118"/>
      <c r="S2" s="118"/>
      <c r="T2" s="118"/>
      <c r="U2" s="118"/>
    </row>
    <row r="3" spans="1:21" s="24" customFormat="1" ht="30.75" customHeight="1" x14ac:dyDescent="0.2">
      <c r="B3" s="124" t="s">
        <v>172</v>
      </c>
      <c r="C3" s="124"/>
      <c r="D3" s="124"/>
      <c r="E3" s="124"/>
      <c r="F3" s="124"/>
      <c r="G3" s="124"/>
      <c r="H3" s="124"/>
      <c r="I3" s="124"/>
      <c r="J3" s="106"/>
      <c r="K3" s="134"/>
      <c r="L3" s="135"/>
      <c r="M3" s="135"/>
      <c r="N3" s="135"/>
      <c r="O3" s="135"/>
      <c r="P3" s="136"/>
      <c r="Q3" s="106"/>
      <c r="R3" s="118"/>
      <c r="S3" s="118"/>
      <c r="T3" s="118"/>
      <c r="U3" s="118"/>
    </row>
    <row r="4" spans="1:21" s="24" customFormat="1" ht="30.75" customHeight="1" x14ac:dyDescent="0.2">
      <c r="B4" s="125"/>
      <c r="C4" s="125"/>
      <c r="D4" s="125"/>
      <c r="E4" s="125"/>
      <c r="F4" s="125"/>
      <c r="G4" s="125"/>
      <c r="H4" s="48"/>
      <c r="I4" s="48"/>
      <c r="J4" s="23"/>
      <c r="K4" s="23"/>
      <c r="L4" s="23"/>
      <c r="M4" s="23"/>
      <c r="N4" s="23"/>
      <c r="O4" s="23"/>
    </row>
    <row r="5" spans="1:21" ht="30.75" customHeight="1" x14ac:dyDescent="0.2">
      <c r="A5" s="26"/>
      <c r="B5" s="56" t="s">
        <v>145</v>
      </c>
      <c r="C5" s="26"/>
      <c r="H5" s="26"/>
      <c r="I5" s="26"/>
      <c r="J5" s="26"/>
      <c r="K5" s="26"/>
    </row>
    <row r="6" spans="1:21" ht="30.75" customHeight="1" x14ac:dyDescent="0.2">
      <c r="B6" s="57" t="s">
        <v>157</v>
      </c>
      <c r="C6" s="58" t="s">
        <v>218</v>
      </c>
      <c r="D6" s="107" t="s">
        <v>176</v>
      </c>
      <c r="H6" s="25"/>
      <c r="I6" s="27"/>
      <c r="J6" s="27"/>
      <c r="K6" s="27"/>
    </row>
    <row r="7" spans="1:21" ht="30.75" customHeight="1" x14ac:dyDescent="0.2">
      <c r="B7" s="57" t="s">
        <v>152</v>
      </c>
      <c r="C7" s="126" t="s">
        <v>177</v>
      </c>
      <c r="D7" s="127"/>
      <c r="H7" s="25"/>
    </row>
    <row r="8" spans="1:21" ht="30.75" customHeight="1" x14ac:dyDescent="0.2">
      <c r="B8" s="57" t="s">
        <v>153</v>
      </c>
      <c r="C8" s="126" t="s">
        <v>178</v>
      </c>
      <c r="D8" s="127"/>
      <c r="H8" s="25"/>
    </row>
    <row r="9" spans="1:21" ht="30.5" customHeight="1" x14ac:dyDescent="0.2">
      <c r="B9" s="28"/>
      <c r="C9" s="25"/>
      <c r="H9" s="25"/>
    </row>
    <row r="10" spans="1:21" s="29" customFormat="1" ht="30.75" customHeight="1" x14ac:dyDescent="0.2">
      <c r="B10" s="56" t="s">
        <v>174</v>
      </c>
      <c r="C10" s="30"/>
      <c r="D10" s="22"/>
      <c r="E10" s="22"/>
      <c r="F10" s="22"/>
      <c r="G10" s="22"/>
      <c r="H10" s="25"/>
      <c r="I10" s="22"/>
    </row>
    <row r="11" spans="1:21" ht="30.75" customHeight="1" x14ac:dyDescent="0.2">
      <c r="B11" s="61" t="s">
        <v>175</v>
      </c>
      <c r="C11" s="111" t="s">
        <v>134</v>
      </c>
      <c r="D11" s="31"/>
      <c r="E11" s="32"/>
      <c r="H11" s="25"/>
    </row>
    <row r="12" spans="1:21" ht="30.5" customHeight="1" x14ac:dyDescent="0.2">
      <c r="H12" s="25"/>
    </row>
    <row r="13" spans="1:21" ht="30.75" customHeight="1" x14ac:dyDescent="0.2">
      <c r="B13" s="56" t="s">
        <v>207</v>
      </c>
      <c r="H13" s="25"/>
    </row>
    <row r="14" spans="1:21" ht="30.75" customHeight="1" x14ac:dyDescent="0.2">
      <c r="B14" s="114" t="s">
        <v>148</v>
      </c>
      <c r="C14" s="115"/>
      <c r="D14" s="115"/>
      <c r="E14" s="115"/>
      <c r="F14" s="115"/>
      <c r="G14" s="116"/>
      <c r="H14" s="25"/>
      <c r="Q14" s="33"/>
      <c r="S14" s="33"/>
    </row>
    <row r="15" spans="1:21" ht="30.75" customHeight="1" x14ac:dyDescent="0.2">
      <c r="B15" s="63" t="s">
        <v>0</v>
      </c>
      <c r="C15" s="65" t="s">
        <v>149</v>
      </c>
      <c r="D15" s="63" t="s">
        <v>130</v>
      </c>
      <c r="E15" s="65" t="s">
        <v>1</v>
      </c>
      <c r="F15" s="63" t="s">
        <v>150</v>
      </c>
      <c r="G15" s="65" t="s">
        <v>1</v>
      </c>
      <c r="H15" s="25"/>
      <c r="I15" s="119" t="s">
        <v>171</v>
      </c>
      <c r="P15" s="34"/>
      <c r="R15" s="33"/>
      <c r="S15" s="20"/>
    </row>
    <row r="16" spans="1:21" ht="30.75" customHeight="1" thickBot="1" x14ac:dyDescent="0.25">
      <c r="B16" s="112" t="s">
        <v>190</v>
      </c>
      <c r="C16" s="66">
        <f>IFERROR((VLOOKUP(B16,※エネルギー種別!D2:F33,3,FALSE)),"")</f>
        <v>9.9700000000000006</v>
      </c>
      <c r="D16" s="108">
        <v>1800</v>
      </c>
      <c r="E16" s="68" t="str">
        <f>IFERROR(VLOOKUP(B16,※エネルギー種別!D:E,2,FALSE),"")</f>
        <v>kWh</v>
      </c>
      <c r="F16" s="72">
        <f>IFERROR((IF(B16="","",ROUNDDOWN(D16/1000*IF(P28&lt;&gt;"",#REF!,C16)*0.0258,3))),"")</f>
        <v>0.46300000000000002</v>
      </c>
      <c r="G16" s="35" t="str">
        <f>IF(F16="","","kl")</f>
        <v>kl</v>
      </c>
      <c r="H16" s="25"/>
      <c r="I16" s="120"/>
      <c r="O16" s="25"/>
      <c r="R16" s="33"/>
      <c r="S16" s="20"/>
    </row>
    <row r="17" spans="2:19" ht="30.75" customHeight="1" thickTop="1" x14ac:dyDescent="0.2">
      <c r="B17" s="121" t="s">
        <v>151</v>
      </c>
      <c r="C17" s="122"/>
      <c r="D17" s="122"/>
      <c r="E17" s="123"/>
      <c r="F17" s="70">
        <f>SUM(F16:F16)</f>
        <v>0.46300000000000002</v>
      </c>
      <c r="G17" s="69" t="str">
        <f t="shared" ref="G17" si="0">IF(F17="","","kl")</f>
        <v>kl</v>
      </c>
      <c r="H17" s="25"/>
      <c r="I17" s="98">
        <f>IFERROR((D34/12)/F16,"")</f>
        <v>0.22642188624910006</v>
      </c>
      <c r="J17" s="51"/>
      <c r="O17" s="36"/>
      <c r="Q17" s="33"/>
      <c r="R17" s="33"/>
      <c r="S17" s="20"/>
    </row>
    <row r="18" spans="2:19" ht="30.75" customHeight="1" x14ac:dyDescent="0.2">
      <c r="B18" s="114" t="s">
        <v>193</v>
      </c>
      <c r="C18" s="115"/>
      <c r="D18" s="115"/>
      <c r="E18" s="115"/>
      <c r="F18" s="115"/>
      <c r="G18" s="116"/>
      <c r="H18" s="25"/>
      <c r="I18" s="51"/>
      <c r="J18" s="51"/>
      <c r="K18" s="32"/>
      <c r="L18" s="32"/>
      <c r="M18" s="32"/>
      <c r="N18" s="32"/>
      <c r="P18" s="34"/>
      <c r="Q18" s="20"/>
      <c r="R18" s="33"/>
      <c r="S18" s="20"/>
    </row>
    <row r="19" spans="2:19" ht="30.75" customHeight="1" x14ac:dyDescent="0.2">
      <c r="B19" s="63" t="s">
        <v>0</v>
      </c>
      <c r="C19" s="65" t="s">
        <v>149</v>
      </c>
      <c r="D19" s="63" t="s">
        <v>130</v>
      </c>
      <c r="E19" s="65" t="s">
        <v>1</v>
      </c>
      <c r="F19" s="63" t="s">
        <v>150</v>
      </c>
      <c r="G19" s="65" t="s">
        <v>1</v>
      </c>
      <c r="H19" s="25"/>
      <c r="J19" s="49"/>
      <c r="Q19" s="33"/>
      <c r="R19" s="33"/>
      <c r="S19" s="20"/>
    </row>
    <row r="20" spans="2:19" ht="30.75" customHeight="1" thickBot="1" x14ac:dyDescent="0.25">
      <c r="B20" s="71" t="str">
        <f>IF(B16="","",B16)</f>
        <v>昼間買電</v>
      </c>
      <c r="C20" s="66">
        <f>IFERROR((VLOOKUP(B20,※エネルギー種別!D2:F33,3,FALSE)),"")</f>
        <v>9.9700000000000006</v>
      </c>
      <c r="D20" s="108">
        <v>1550</v>
      </c>
      <c r="E20" s="68" t="str">
        <f>IFERROR(VLOOKUP(B20,※エネルギー種別!D:E,2,FALSE),"")</f>
        <v>kWh</v>
      </c>
      <c r="F20" s="72">
        <f>IFERROR((IF(B20="","",ROUNDDOWN(D20/1000*IF(P28&lt;&gt;"",#REF!,C20)*0.0258,3))),"")</f>
        <v>0.39800000000000002</v>
      </c>
      <c r="G20" s="73" t="str">
        <f>IF(F20="","","kl")</f>
        <v>kl</v>
      </c>
      <c r="P20" s="34"/>
      <c r="Q20" s="21"/>
      <c r="R20" s="33"/>
      <c r="S20" s="21"/>
    </row>
    <row r="21" spans="2:19" ht="30.75" customHeight="1" thickTop="1" x14ac:dyDescent="0.2">
      <c r="B21" s="121" t="s">
        <v>151</v>
      </c>
      <c r="C21" s="122"/>
      <c r="D21" s="122"/>
      <c r="E21" s="123"/>
      <c r="F21" s="74">
        <f>IFERROR(SUM(F20:F20),"")</f>
        <v>0.39800000000000002</v>
      </c>
      <c r="G21" s="75" t="str">
        <f>IF(F21="","","kl")</f>
        <v>kl</v>
      </c>
    </row>
    <row r="22" spans="2:19" ht="30.75" customHeight="1" x14ac:dyDescent="0.2">
      <c r="B22" s="147" t="s">
        <v>168</v>
      </c>
      <c r="C22" s="148"/>
      <c r="D22" s="148"/>
      <c r="E22" s="149"/>
      <c r="F22" s="76">
        <f>IFERROR($F$17-$F$21,"")</f>
        <v>6.5000000000000002E-2</v>
      </c>
      <c r="G22" s="68" t="str">
        <f>IF(F22="","","kl")</f>
        <v>kl</v>
      </c>
      <c r="H22" s="32"/>
      <c r="J22" s="32"/>
      <c r="K22" s="32"/>
      <c r="L22" s="32"/>
    </row>
    <row r="23" spans="2:19" ht="30.75" customHeight="1" x14ac:dyDescent="0.2">
      <c r="B23" s="25"/>
      <c r="C23" s="37"/>
      <c r="D23" s="37"/>
      <c r="E23" s="38"/>
      <c r="F23" s="38"/>
      <c r="G23" s="31"/>
      <c r="H23" s="31"/>
      <c r="I23" s="31"/>
      <c r="J23" s="32"/>
    </row>
    <row r="24" spans="2:19" ht="30.75" customHeight="1" x14ac:dyDescent="0.2">
      <c r="B24" s="56" t="s">
        <v>208</v>
      </c>
      <c r="C24" s="37"/>
      <c r="D24" s="37"/>
      <c r="E24" s="38"/>
      <c r="F24" s="38"/>
      <c r="G24" s="31"/>
      <c r="H24" s="31"/>
      <c r="I24" s="31"/>
      <c r="J24" s="32"/>
    </row>
    <row r="25" spans="2:19" ht="30.75" customHeight="1" x14ac:dyDescent="0.2">
      <c r="B25" s="146" t="s">
        <v>165</v>
      </c>
      <c r="C25" s="146"/>
      <c r="D25" s="77">
        <f>IFERROR(F22*12,"")</f>
        <v>0.78</v>
      </c>
      <c r="E25" s="78" t="s">
        <v>170</v>
      </c>
      <c r="F25" s="79" t="s">
        <v>211</v>
      </c>
    </row>
    <row r="26" spans="2:19" ht="50" customHeight="1" x14ac:dyDescent="0.2"/>
    <row r="27" spans="2:19" ht="30.75" customHeight="1" x14ac:dyDescent="0.2">
      <c r="B27" s="56" t="s">
        <v>209</v>
      </c>
      <c r="G27" s="31"/>
      <c r="P27" s="20"/>
    </row>
    <row r="28" spans="2:19" ht="30.75" customHeight="1" x14ac:dyDescent="0.2">
      <c r="B28" s="137" t="s">
        <v>136</v>
      </c>
      <c r="C28" s="137" t="s">
        <v>164</v>
      </c>
      <c r="D28" s="155" t="s">
        <v>147</v>
      </c>
      <c r="E28" s="156"/>
      <c r="F28" s="137" t="s">
        <v>78</v>
      </c>
      <c r="G28" s="140" t="s">
        <v>163</v>
      </c>
      <c r="H28" s="143" t="s">
        <v>1</v>
      </c>
      <c r="P28" s="33"/>
    </row>
    <row r="29" spans="2:19" ht="30.75" customHeight="1" x14ac:dyDescent="0.2">
      <c r="B29" s="138"/>
      <c r="C29" s="138"/>
      <c r="D29" s="81" t="s">
        <v>161</v>
      </c>
      <c r="E29" s="81" t="s">
        <v>162</v>
      </c>
      <c r="F29" s="138"/>
      <c r="G29" s="141"/>
      <c r="H29" s="144"/>
    </row>
    <row r="30" spans="2:19" ht="30.75" customHeight="1" x14ac:dyDescent="0.2">
      <c r="B30" s="139"/>
      <c r="C30" s="139"/>
      <c r="D30" s="82" t="s">
        <v>167</v>
      </c>
      <c r="E30" s="82" t="s">
        <v>167</v>
      </c>
      <c r="F30" s="139"/>
      <c r="G30" s="142"/>
      <c r="H30" s="145"/>
    </row>
    <row r="31" spans="2:19" ht="30.75" customHeight="1" x14ac:dyDescent="0.2">
      <c r="B31" s="109" t="s">
        <v>179</v>
      </c>
      <c r="C31" s="109" t="s">
        <v>180</v>
      </c>
      <c r="D31" s="110">
        <v>1.258</v>
      </c>
      <c r="E31" s="110">
        <v>0.49399999999999999</v>
      </c>
      <c r="F31" s="85">
        <f>IFERROR(IF(C31="","",(D31-E31)/($D$34-$E$34)),"")</f>
        <v>1</v>
      </c>
      <c r="G31" s="86">
        <f>IFERROR(D25*F31,"")</f>
        <v>0.78</v>
      </c>
      <c r="H31" s="87" t="str">
        <f>IF(G31="","","kl")</f>
        <v>kl</v>
      </c>
      <c r="K31" s="32"/>
      <c r="P31" s="52"/>
    </row>
    <row r="32" spans="2:19" ht="30.75" customHeight="1" x14ac:dyDescent="0.2">
      <c r="B32" s="83"/>
      <c r="C32" s="83"/>
      <c r="D32" s="84"/>
      <c r="E32" s="84"/>
      <c r="F32" s="85" t="str">
        <f>IFERROR(IF(C32="","",(D32-E32)/($D$34-$E$34)),"")</f>
        <v/>
      </c>
      <c r="G32" s="86" t="str">
        <f>IFERROR(D25*F32,"")</f>
        <v/>
      </c>
      <c r="H32" s="87" t="str">
        <f t="shared" ref="H32:H33" si="1">IF(G32="","","kl")</f>
        <v/>
      </c>
      <c r="P32" s="52"/>
    </row>
    <row r="33" spans="1:19" ht="30.75" customHeight="1" thickBot="1" x14ac:dyDescent="0.25">
      <c r="B33" s="88"/>
      <c r="C33" s="88"/>
      <c r="D33" s="89"/>
      <c r="E33" s="89"/>
      <c r="F33" s="85" t="str">
        <f>IFERROR(IF(C33="","",(D33-E33)/($D$34-$E$34)),"")</f>
        <v/>
      </c>
      <c r="G33" s="86" t="str">
        <f>IFERROR(F22*F33,"")</f>
        <v/>
      </c>
      <c r="H33" s="87" t="str">
        <f t="shared" si="1"/>
        <v/>
      </c>
      <c r="R33" s="34"/>
      <c r="S33" s="50"/>
    </row>
    <row r="34" spans="1:19" ht="30.75" customHeight="1" thickTop="1" x14ac:dyDescent="0.2">
      <c r="B34" s="150" t="s">
        <v>4</v>
      </c>
      <c r="C34" s="151"/>
      <c r="D34" s="90">
        <f>IF(SUM(D31:D33)=0,"",SUM(D31:D33))</f>
        <v>1.258</v>
      </c>
      <c r="E34" s="91">
        <f>IF(SUM(E31:E33)=0,"",SUM(E31:E33))</f>
        <v>0.49399999999999999</v>
      </c>
      <c r="F34" s="31"/>
      <c r="G34" s="31"/>
      <c r="H34" s="31"/>
      <c r="K34" s="25"/>
    </row>
    <row r="35" spans="1:19" ht="50" customHeight="1" x14ac:dyDescent="0.2">
      <c r="G35" s="31"/>
      <c r="J35" s="25"/>
      <c r="P35" s="32"/>
    </row>
    <row r="36" spans="1:19" ht="30.75" customHeight="1" x14ac:dyDescent="0.2">
      <c r="A36" s="29"/>
      <c r="B36" s="92" t="s">
        <v>210</v>
      </c>
      <c r="C36" s="29"/>
      <c r="D36" s="29"/>
      <c r="E36" s="29"/>
      <c r="F36" s="29"/>
      <c r="G36" s="29"/>
      <c r="J36" s="40"/>
    </row>
    <row r="37" spans="1:19" ht="30.75" customHeight="1" thickBot="1" x14ac:dyDescent="0.25">
      <c r="A37" s="29"/>
      <c r="B37" s="152" t="s">
        <v>169</v>
      </c>
      <c r="C37" s="153"/>
      <c r="D37" s="153"/>
      <c r="E37" s="154"/>
      <c r="F37" s="39"/>
      <c r="H37" s="31"/>
      <c r="I37" s="31"/>
      <c r="J37" s="40"/>
    </row>
    <row r="38" spans="1:19" ht="30.75" customHeight="1" x14ac:dyDescent="0.2">
      <c r="A38" s="29"/>
      <c r="B38" s="61" t="s">
        <v>166</v>
      </c>
      <c r="C38" s="61" t="s">
        <v>164</v>
      </c>
      <c r="D38" s="93" t="s">
        <v>130</v>
      </c>
      <c r="E38" s="80" t="s">
        <v>1</v>
      </c>
      <c r="F38" s="39"/>
      <c r="H38" s="32"/>
    </row>
    <row r="39" spans="1:19" ht="30.75" customHeight="1" x14ac:dyDescent="0.2">
      <c r="A39" s="29"/>
      <c r="B39" s="94" t="str">
        <f t="shared" ref="B39:C41" si="2">IF(B31="","",B31)</f>
        <v>工作機械</v>
      </c>
      <c r="C39" s="94" t="str">
        <f t="shared" si="2"/>
        <v>更新範囲１</v>
      </c>
      <c r="D39" s="95">
        <f>IFERROR((IF(C39="","",ROUNDDOWN((D31-G31),3))),"")</f>
        <v>0.47799999999999998</v>
      </c>
      <c r="E39" s="105" t="str">
        <f>IF(C39="","","kl")</f>
        <v>kl</v>
      </c>
      <c r="F39" s="39"/>
      <c r="H39" s="32"/>
      <c r="K39" s="40"/>
    </row>
    <row r="40" spans="1:19" ht="30.75" customHeight="1" x14ac:dyDescent="0.2">
      <c r="A40" s="29"/>
      <c r="B40" s="94" t="str">
        <f t="shared" si="2"/>
        <v/>
      </c>
      <c r="C40" s="94" t="str">
        <f t="shared" si="2"/>
        <v/>
      </c>
      <c r="D40" s="95" t="str">
        <f>IFERROR((IF(C40="","",ROUNDDOWN((D32-G32),3))),"")</f>
        <v/>
      </c>
      <c r="E40" s="105" t="str">
        <f>IF(C40="","","kl")</f>
        <v/>
      </c>
      <c r="F40" s="29"/>
      <c r="G40" s="29"/>
      <c r="H40" s="32"/>
      <c r="K40" s="40"/>
    </row>
    <row r="41" spans="1:19" ht="30.75" customHeight="1" thickBot="1" x14ac:dyDescent="0.25">
      <c r="A41" s="29"/>
      <c r="B41" s="94" t="str">
        <f t="shared" si="2"/>
        <v/>
      </c>
      <c r="C41" s="94" t="str">
        <f t="shared" si="2"/>
        <v/>
      </c>
      <c r="D41" s="96" t="str">
        <f>IFERROR((IF(C41="","",ROUNDDOWN((D33-G33),3))),"")</f>
        <v/>
      </c>
      <c r="E41" s="105" t="str">
        <f>IF(C41="","","kl")</f>
        <v/>
      </c>
      <c r="F41" s="29"/>
      <c r="G41" s="29"/>
      <c r="H41" s="32"/>
      <c r="K41" s="40"/>
    </row>
    <row r="42" spans="1:19" ht="51.5" customHeight="1" x14ac:dyDescent="0.2">
      <c r="A42" s="29"/>
      <c r="B42" s="25"/>
      <c r="C42" s="25"/>
      <c r="D42" s="25"/>
      <c r="E42" s="25"/>
      <c r="F42" s="25"/>
      <c r="G42" s="25"/>
      <c r="H42" s="32"/>
      <c r="K42" s="40"/>
    </row>
    <row r="43" spans="1:19" s="25" customFormat="1" ht="30.75" customHeight="1" x14ac:dyDescent="0.2">
      <c r="A43" s="29"/>
      <c r="B43" s="56" t="s">
        <v>155</v>
      </c>
      <c r="D43" s="22"/>
      <c r="E43" s="29"/>
      <c r="H43" s="32"/>
      <c r="I43" s="22"/>
      <c r="J43" s="22"/>
      <c r="K43" s="40"/>
    </row>
    <row r="44" spans="1:19" s="25" customFormat="1" ht="41.25" customHeight="1" x14ac:dyDescent="0.2">
      <c r="A44" s="29"/>
      <c r="B44" s="97" t="s">
        <v>222</v>
      </c>
      <c r="C44" s="46"/>
      <c r="D44" s="47"/>
      <c r="E44" s="94" t="str">
        <f>IF(D39="","",IF(OR(D39&lt;0,D40&lt;0,D41&lt;0),"×","○"))</f>
        <v>○</v>
      </c>
      <c r="H44" s="32"/>
      <c r="I44" s="22"/>
      <c r="J44" s="22"/>
      <c r="K44" s="40"/>
    </row>
    <row r="45" spans="1:19" s="25" customFormat="1" ht="21.75" customHeight="1" x14ac:dyDescent="0.2">
      <c r="A45" s="29"/>
      <c r="H45" s="22"/>
      <c r="I45" s="22"/>
      <c r="J45" s="22"/>
      <c r="K45" s="40"/>
    </row>
    <row r="46" spans="1:19" s="25" customFormat="1" ht="21.75" customHeight="1" x14ac:dyDescent="0.2">
      <c r="A46" s="29"/>
      <c r="H46" s="29"/>
      <c r="I46" s="29"/>
      <c r="J46" s="22"/>
      <c r="K46" s="40"/>
    </row>
    <row r="47" spans="1:19" s="25" customFormat="1" ht="21.75" customHeight="1" x14ac:dyDescent="0.2">
      <c r="A47" s="29"/>
      <c r="H47" s="22"/>
      <c r="I47" s="22"/>
      <c r="J47" s="22"/>
      <c r="K47" s="40"/>
    </row>
    <row r="48" spans="1:19" s="25" customFormat="1" ht="21.75" customHeight="1" x14ac:dyDescent="0.2">
      <c r="A48" s="29"/>
      <c r="H48" s="22"/>
      <c r="I48" s="22"/>
      <c r="J48" s="22"/>
      <c r="K48" s="40"/>
    </row>
    <row r="49" spans="1:11" s="25" customFormat="1" ht="21.75" customHeight="1" x14ac:dyDescent="0.2">
      <c r="A49" s="29"/>
      <c r="H49" s="22"/>
      <c r="I49" s="22"/>
      <c r="J49" s="22"/>
      <c r="K49" s="40"/>
    </row>
    <row r="50" spans="1:11" s="25" customFormat="1" ht="21.75" customHeight="1" x14ac:dyDescent="0.2">
      <c r="A50" s="29"/>
      <c r="B50" s="32"/>
      <c r="C50" s="22"/>
      <c r="D50" s="22"/>
      <c r="E50" s="29"/>
      <c r="F50" s="29"/>
      <c r="G50" s="29"/>
      <c r="H50" s="29"/>
      <c r="I50" s="22"/>
      <c r="J50" s="22"/>
      <c r="K50" s="40"/>
    </row>
    <row r="51" spans="1:11" s="25" customFormat="1" ht="21.75" customHeight="1" x14ac:dyDescent="0.2">
      <c r="A51" s="29"/>
      <c r="F51" s="29"/>
      <c r="G51" s="29"/>
      <c r="H51" s="29"/>
      <c r="I51" s="22"/>
      <c r="J51" s="22"/>
      <c r="K51" s="40"/>
    </row>
    <row r="52" spans="1:11" s="25" customFormat="1" ht="21.75" customHeight="1" x14ac:dyDescent="0.2">
      <c r="A52" s="29"/>
      <c r="F52" s="22"/>
      <c r="G52" s="29"/>
      <c r="H52" s="29"/>
      <c r="I52" s="29"/>
      <c r="J52" s="41"/>
      <c r="K52" s="22"/>
    </row>
    <row r="53" spans="1:11" ht="21" customHeight="1" x14ac:dyDescent="0.2">
      <c r="A53" s="29"/>
      <c r="H53" s="29"/>
      <c r="I53" s="29"/>
      <c r="J53" s="41"/>
    </row>
    <row r="54" spans="1:11" ht="21" customHeight="1" x14ac:dyDescent="0.2">
      <c r="A54" s="29"/>
      <c r="H54" s="29"/>
      <c r="I54" s="29"/>
      <c r="J54" s="42"/>
    </row>
    <row r="55" spans="1:11" x14ac:dyDescent="0.2">
      <c r="A55" s="29"/>
      <c r="B55" s="30"/>
      <c r="C55" s="30"/>
      <c r="D55" s="30"/>
      <c r="E55" s="30"/>
      <c r="F55" s="30"/>
      <c r="G55" s="43"/>
      <c r="H55" s="43"/>
      <c r="I55" s="43"/>
      <c r="J55" s="44"/>
    </row>
    <row r="56" spans="1:11" x14ac:dyDescent="0.2">
      <c r="A56" s="29"/>
      <c r="B56" s="30"/>
      <c r="C56" s="30"/>
      <c r="D56" s="30"/>
      <c r="E56" s="30"/>
      <c r="F56" s="30"/>
      <c r="G56" s="43"/>
      <c r="H56" s="43"/>
      <c r="I56" s="43"/>
      <c r="J56" s="44"/>
    </row>
    <row r="57" spans="1:11" ht="21" customHeight="1" x14ac:dyDescent="0.2">
      <c r="A57" s="29"/>
      <c r="B57" s="30"/>
      <c r="C57" s="45"/>
      <c r="D57" s="45"/>
      <c r="E57" s="30"/>
      <c r="F57" s="30"/>
      <c r="G57" s="43"/>
      <c r="H57" s="43"/>
      <c r="I57" s="43"/>
      <c r="J57" s="44"/>
    </row>
  </sheetData>
  <sheetProtection algorithmName="SHA-512" hashValue="9N6n5s9WN50mnUfs3h6az8gOIJdN9I6nUuHuISl9EFvo6n3m098E/Z1v9CSQen3j1qlVei3Q429GZD20/nWkLQ==" saltValue="Deujmu5+/jpRa99H9dxVWw==" spinCount="100000" sheet="1" objects="1" scenarios="1" selectLockedCells="1" selectUnlockedCells="1"/>
  <mergeCells count="22">
    <mergeCell ref="B34:C34"/>
    <mergeCell ref="B37:E37"/>
    <mergeCell ref="B28:B30"/>
    <mergeCell ref="C28:C30"/>
    <mergeCell ref="D28:E28"/>
    <mergeCell ref="F28:F30"/>
    <mergeCell ref="G28:G30"/>
    <mergeCell ref="H28:H30"/>
    <mergeCell ref="B17:E17"/>
    <mergeCell ref="B18:G18"/>
    <mergeCell ref="B25:C25"/>
    <mergeCell ref="B22:E22"/>
    <mergeCell ref="B14:G14"/>
    <mergeCell ref="R1:U3"/>
    <mergeCell ref="I15:I16"/>
    <mergeCell ref="B21:E21"/>
    <mergeCell ref="B2:I2"/>
    <mergeCell ref="B3:I3"/>
    <mergeCell ref="B4:G4"/>
    <mergeCell ref="C7:D7"/>
    <mergeCell ref="C8:D8"/>
    <mergeCell ref="K1:P3"/>
  </mergeCells>
  <phoneticPr fontId="1"/>
  <conditionalFormatting sqref="C39:E41">
    <cfRule type="expression" dxfId="3" priority="3">
      <formula>#REF!=""</formula>
    </cfRule>
  </conditionalFormatting>
  <conditionalFormatting sqref="B39:B41">
    <cfRule type="expression" dxfId="2" priority="2">
      <formula>#REF!=""</formula>
    </cfRule>
  </conditionalFormatting>
  <dataValidations count="2">
    <dataValidation type="decimal" operator="greaterThanOrEqual" allowBlank="1" showInputMessage="1" showErrorMessage="1" error="数値を入力してください" sqref="D16 D20 D31:E33" xr:uid="{4AAB19C9-C254-410D-B6A3-07B6C5F227FD}">
      <formula1>0</formula1>
    </dataValidation>
    <dataValidation type="list" allowBlank="1" showInputMessage="1" showErrorMessage="1" sqref="I6:J6" xr:uid="{C83539AA-BEF4-4E63-8178-90B56E01A9EC}">
      <formula1>#REF!</formula1>
    </dataValidation>
  </dataValidations>
  <pageMargins left="0.59055118110236227" right="0" top="0.78740157480314965" bottom="0" header="0.31496062992125984" footer="0.31496062992125984"/>
  <pageSetup paperSize="8"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85DD4B-0A33-47B2-99BF-84B009865EB3}">
          <x14:formula1>
            <xm:f>※エネルギー種別!$D$2:$D$33</xm:f>
          </x14:formula1>
          <xm:sqref>B16</xm:sqref>
        </x14:dataValidation>
        <x14:dataValidation type="list" allowBlank="1" showInputMessage="1" showErrorMessage="1" xr:uid="{71221ADA-42D5-4ECF-98C4-9FC50D8477F6}">
          <x14:formula1>
            <xm:f>※エネルギー種別!$N$2:$N$13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2665-DAF0-4627-B7B7-D7B563D83F4F}">
  <sheetPr>
    <tabColor theme="9" tint="0.79998168889431442"/>
    <pageSetUpPr fitToPage="1"/>
  </sheetPr>
  <dimension ref="A1:R57"/>
  <sheetViews>
    <sheetView showGridLines="0" view="pageBreakPreview" zoomScale="85" zoomScaleNormal="50" zoomScaleSheetLayoutView="85" workbookViewId="0">
      <selection activeCell="D6" sqref="D6"/>
    </sheetView>
  </sheetViews>
  <sheetFormatPr defaultColWidth="10" defaultRowHeight="13" x14ac:dyDescent="0.2"/>
  <cols>
    <col min="1" max="1" width="2.36328125" style="22" customWidth="1"/>
    <col min="2" max="5" width="25" style="22" customWidth="1"/>
    <col min="6" max="7" width="20.6328125" style="22" customWidth="1"/>
    <col min="8" max="8" width="10.6328125" style="22" customWidth="1"/>
    <col min="9" max="9" width="27.6328125" style="22" customWidth="1"/>
    <col min="10" max="10" width="4.36328125" style="22" customWidth="1"/>
    <col min="11" max="11" width="5.6328125" style="22" customWidth="1"/>
    <col min="12" max="12" width="4.453125" style="22" customWidth="1"/>
    <col min="13" max="13" width="3.90625" style="22" customWidth="1"/>
    <col min="14" max="14" width="7.453125" style="22" customWidth="1"/>
    <col min="15" max="15" width="9.08984375" style="22" customWidth="1"/>
    <col min="16" max="16" width="16.6328125" style="22" customWidth="1"/>
    <col min="17" max="17" width="60.6328125" style="22" customWidth="1"/>
    <col min="18" max="18" width="9.08984375" style="22" bestFit="1" customWidth="1"/>
    <col min="19" max="19" width="3.453125" style="22" customWidth="1"/>
    <col min="20" max="20" width="43.90625" style="22" customWidth="1"/>
    <col min="21" max="16384" width="10" style="22"/>
  </cols>
  <sheetData>
    <row r="1" spans="1:18" ht="30.75" customHeight="1" x14ac:dyDescent="0.2"/>
    <row r="2" spans="1:18" ht="30.75" customHeight="1" x14ac:dyDescent="0.2">
      <c r="B2" s="124" t="s">
        <v>216</v>
      </c>
      <c r="C2" s="124"/>
      <c r="D2" s="124"/>
      <c r="E2" s="124"/>
      <c r="F2" s="124"/>
      <c r="G2" s="124"/>
      <c r="H2" s="124"/>
      <c r="I2" s="124"/>
      <c r="J2" s="23"/>
      <c r="K2" s="23"/>
      <c r="L2" s="23"/>
      <c r="M2" s="23"/>
      <c r="N2" s="23"/>
    </row>
    <row r="3" spans="1:18" s="24" customFormat="1" ht="30.75" customHeight="1" x14ac:dyDescent="0.2">
      <c r="B3" s="124" t="s">
        <v>172</v>
      </c>
      <c r="C3" s="124"/>
      <c r="D3" s="124"/>
      <c r="E3" s="124"/>
      <c r="F3" s="124"/>
      <c r="G3" s="124"/>
      <c r="H3" s="124"/>
      <c r="I3" s="124"/>
      <c r="J3" s="23"/>
      <c r="K3" s="23"/>
      <c r="L3" s="23"/>
      <c r="M3" s="23"/>
      <c r="N3" s="23"/>
    </row>
    <row r="4" spans="1:18" s="24" customFormat="1" ht="30.75" customHeight="1" x14ac:dyDescent="0.2">
      <c r="B4" s="125"/>
      <c r="C4" s="125"/>
      <c r="D4" s="125"/>
      <c r="E4" s="125"/>
      <c r="F4" s="125"/>
      <c r="G4" s="125"/>
      <c r="H4" s="48"/>
      <c r="I4" s="48"/>
      <c r="J4" s="23"/>
      <c r="K4" s="23"/>
      <c r="L4" s="23"/>
      <c r="M4" s="23"/>
      <c r="N4" s="23"/>
    </row>
    <row r="5" spans="1:18" ht="30.75" customHeight="1" x14ac:dyDescent="0.2">
      <c r="A5" s="26"/>
      <c r="B5" s="56" t="s">
        <v>145</v>
      </c>
      <c r="C5" s="26"/>
      <c r="H5" s="26"/>
      <c r="I5" s="26"/>
      <c r="J5" s="26"/>
      <c r="K5" s="26"/>
    </row>
    <row r="6" spans="1:18" ht="30.75" customHeight="1" x14ac:dyDescent="0.2">
      <c r="B6" s="57" t="s">
        <v>157</v>
      </c>
      <c r="C6" s="59" t="s">
        <v>218</v>
      </c>
      <c r="D6" s="60"/>
      <c r="H6" s="25"/>
      <c r="I6" s="27"/>
      <c r="J6" s="27"/>
      <c r="K6" s="27"/>
    </row>
    <row r="7" spans="1:18" ht="30.75" customHeight="1" x14ac:dyDescent="0.2">
      <c r="B7" s="57" t="s">
        <v>152</v>
      </c>
      <c r="C7" s="157"/>
      <c r="D7" s="158"/>
      <c r="H7" s="25"/>
    </row>
    <row r="8" spans="1:18" ht="30.75" customHeight="1" x14ac:dyDescent="0.2">
      <c r="B8" s="57" t="s">
        <v>153</v>
      </c>
      <c r="C8" s="157"/>
      <c r="D8" s="158"/>
      <c r="H8" s="25"/>
    </row>
    <row r="9" spans="1:18" ht="30.75" customHeight="1" x14ac:dyDescent="0.2">
      <c r="B9" s="28"/>
      <c r="C9" s="25"/>
      <c r="H9" s="25"/>
    </row>
    <row r="10" spans="1:18" s="29" customFormat="1" ht="30.75" customHeight="1" x14ac:dyDescent="0.2">
      <c r="B10" s="56" t="s">
        <v>174</v>
      </c>
      <c r="C10" s="30"/>
      <c r="D10" s="22"/>
      <c r="E10" s="22"/>
      <c r="F10" s="22"/>
      <c r="G10" s="22"/>
      <c r="H10" s="25"/>
      <c r="I10" s="22"/>
    </row>
    <row r="11" spans="1:18" ht="30.75" customHeight="1" x14ac:dyDescent="0.2">
      <c r="B11" s="61" t="s">
        <v>175</v>
      </c>
      <c r="C11" s="62"/>
      <c r="D11" s="31"/>
      <c r="E11" s="32"/>
      <c r="H11" s="25"/>
    </row>
    <row r="12" spans="1:18" ht="30.75" customHeight="1" x14ac:dyDescent="0.2">
      <c r="H12" s="25"/>
    </row>
    <row r="13" spans="1:18" ht="30.75" customHeight="1" x14ac:dyDescent="0.2">
      <c r="B13" s="56" t="s">
        <v>207</v>
      </c>
      <c r="H13" s="25"/>
    </row>
    <row r="14" spans="1:18" ht="30.75" customHeight="1" x14ac:dyDescent="0.2">
      <c r="B14" s="114" t="s">
        <v>148</v>
      </c>
      <c r="C14" s="115"/>
      <c r="D14" s="115"/>
      <c r="E14" s="115"/>
      <c r="F14" s="115"/>
      <c r="G14" s="116"/>
      <c r="H14" s="25"/>
      <c r="P14" s="33"/>
      <c r="R14" s="33"/>
    </row>
    <row r="15" spans="1:18" ht="30.75" customHeight="1" x14ac:dyDescent="0.2">
      <c r="B15" s="63" t="s">
        <v>0</v>
      </c>
      <c r="C15" s="65" t="s">
        <v>149</v>
      </c>
      <c r="D15" s="63" t="s">
        <v>130</v>
      </c>
      <c r="E15" s="65" t="s">
        <v>1</v>
      </c>
      <c r="F15" s="63" t="s">
        <v>150</v>
      </c>
      <c r="G15" s="65" t="s">
        <v>1</v>
      </c>
      <c r="H15" s="25"/>
      <c r="I15" s="119" t="s">
        <v>171</v>
      </c>
      <c r="O15" s="34"/>
      <c r="Q15" s="33"/>
      <c r="R15" s="20"/>
    </row>
    <row r="16" spans="1:18" ht="30.75" customHeight="1" thickBot="1" x14ac:dyDescent="0.25">
      <c r="B16" s="64"/>
      <c r="C16" s="66" t="str">
        <f>IFERROR((VLOOKUP(B16,※エネルギー種別!D2:F33,3,FALSE)),"")</f>
        <v/>
      </c>
      <c r="D16" s="67"/>
      <c r="E16" s="68" t="str">
        <f>IFERROR(VLOOKUP(B16,※エネルギー種別!D:E,2,FALSE),"")</f>
        <v/>
      </c>
      <c r="F16" s="72" t="str">
        <f>IFERROR((IF(B16="","",ROUNDDOWN(D16/1000*C16*0.0258,3))),"")</f>
        <v/>
      </c>
      <c r="G16" s="35" t="str">
        <f>IF(F16="","","kl")</f>
        <v/>
      </c>
      <c r="H16" s="25"/>
      <c r="I16" s="120"/>
      <c r="N16" s="25"/>
      <c r="Q16" s="33"/>
      <c r="R16" s="20"/>
    </row>
    <row r="17" spans="2:18" ht="30.75" customHeight="1" thickTop="1" x14ac:dyDescent="0.2">
      <c r="B17" s="121" t="s">
        <v>151</v>
      </c>
      <c r="C17" s="122"/>
      <c r="D17" s="122"/>
      <c r="E17" s="123"/>
      <c r="F17" s="70" t="str">
        <f>IF(F16="","",SUM(F16:F16))</f>
        <v/>
      </c>
      <c r="G17" s="69" t="str">
        <f t="shared" ref="G17" si="0">IF(F17="","","kl")</f>
        <v/>
      </c>
      <c r="H17" s="25"/>
      <c r="I17" s="98" t="str">
        <f>IFERROR((D34/12)/F16,"")</f>
        <v/>
      </c>
      <c r="J17" s="51"/>
      <c r="N17" s="36"/>
      <c r="P17" s="33"/>
      <c r="Q17" s="33"/>
      <c r="R17" s="20"/>
    </row>
    <row r="18" spans="2:18" ht="30.75" customHeight="1" x14ac:dyDescent="0.2">
      <c r="B18" s="114" t="s">
        <v>193</v>
      </c>
      <c r="C18" s="115"/>
      <c r="D18" s="115"/>
      <c r="E18" s="115"/>
      <c r="F18" s="115"/>
      <c r="G18" s="116"/>
      <c r="H18" s="25"/>
      <c r="I18" s="51"/>
      <c r="J18" s="51"/>
      <c r="K18" s="32"/>
      <c r="L18" s="32"/>
      <c r="M18" s="32"/>
      <c r="O18" s="34"/>
      <c r="P18" s="20"/>
      <c r="Q18" s="33"/>
      <c r="R18" s="20"/>
    </row>
    <row r="19" spans="2:18" ht="30.75" customHeight="1" x14ac:dyDescent="0.2">
      <c r="B19" s="63" t="s">
        <v>0</v>
      </c>
      <c r="C19" s="65" t="s">
        <v>149</v>
      </c>
      <c r="D19" s="63" t="s">
        <v>130</v>
      </c>
      <c r="E19" s="65" t="s">
        <v>1</v>
      </c>
      <c r="F19" s="63" t="s">
        <v>150</v>
      </c>
      <c r="G19" s="65" t="s">
        <v>1</v>
      </c>
      <c r="H19" s="25"/>
      <c r="J19" s="49"/>
      <c r="P19" s="33"/>
      <c r="Q19" s="33"/>
      <c r="R19" s="20"/>
    </row>
    <row r="20" spans="2:18" ht="30.75" customHeight="1" thickBot="1" x14ac:dyDescent="0.25">
      <c r="B20" s="71" t="str">
        <f>IF(B16="","",B16)</f>
        <v/>
      </c>
      <c r="C20" s="66" t="str">
        <f>IFERROR((VLOOKUP(B20,※エネルギー種別!D2:F33,3,FALSE)),"")</f>
        <v/>
      </c>
      <c r="D20" s="67"/>
      <c r="E20" s="68" t="str">
        <f>IFERROR(VLOOKUP(B20,※エネルギー種別!D:E,2,FALSE),"")</f>
        <v/>
      </c>
      <c r="F20" s="72" t="str">
        <f>IFERROR((IF(B20="","",ROUNDDOWN(D20/1000*C20*0.0258,3))),"")</f>
        <v/>
      </c>
      <c r="G20" s="73" t="str">
        <f>IF(F20="","","kl")</f>
        <v/>
      </c>
      <c r="O20" s="34"/>
      <c r="P20" s="21"/>
      <c r="Q20" s="33"/>
      <c r="R20" s="21"/>
    </row>
    <row r="21" spans="2:18" ht="30.75" customHeight="1" thickTop="1" x14ac:dyDescent="0.2">
      <c r="B21" s="121" t="s">
        <v>151</v>
      </c>
      <c r="C21" s="122"/>
      <c r="D21" s="122"/>
      <c r="E21" s="123"/>
      <c r="F21" s="74" t="str">
        <f>IF(F20="","",SUM(F20:F20))</f>
        <v/>
      </c>
      <c r="G21" s="75" t="str">
        <f>IF(F21="","","kl")</f>
        <v/>
      </c>
    </row>
    <row r="22" spans="2:18" ht="30.75" customHeight="1" x14ac:dyDescent="0.2">
      <c r="B22" s="147" t="s">
        <v>168</v>
      </c>
      <c r="C22" s="148"/>
      <c r="D22" s="148"/>
      <c r="E22" s="149"/>
      <c r="F22" s="76" t="str">
        <f>IFERROR($F$17-$F$21,"")</f>
        <v/>
      </c>
      <c r="G22" s="68" t="str">
        <f>IF(F22="","","kl")</f>
        <v/>
      </c>
      <c r="H22" s="32"/>
      <c r="J22" s="32"/>
      <c r="K22" s="32"/>
      <c r="L22" s="32"/>
    </row>
    <row r="23" spans="2:18" ht="30.75" customHeight="1" x14ac:dyDescent="0.2">
      <c r="B23" s="25"/>
      <c r="C23" s="37"/>
      <c r="D23" s="37"/>
      <c r="E23" s="38"/>
      <c r="F23" s="38"/>
      <c r="G23" s="31"/>
      <c r="H23" s="31"/>
      <c r="I23" s="31"/>
      <c r="J23" s="32"/>
    </row>
    <row r="24" spans="2:18" ht="30.75" customHeight="1" x14ac:dyDescent="0.2">
      <c r="B24" s="56" t="s">
        <v>208</v>
      </c>
      <c r="C24" s="37"/>
      <c r="D24" s="37"/>
      <c r="E24" s="38"/>
      <c r="F24" s="38"/>
      <c r="G24" s="31"/>
      <c r="H24" s="31"/>
      <c r="I24" s="31"/>
      <c r="J24" s="32"/>
    </row>
    <row r="25" spans="2:18" ht="30.75" customHeight="1" x14ac:dyDescent="0.2">
      <c r="B25" s="146" t="s">
        <v>165</v>
      </c>
      <c r="C25" s="146"/>
      <c r="D25" s="77" t="str">
        <f>IFERROR(F22*12,"")</f>
        <v/>
      </c>
      <c r="E25" s="78" t="str">
        <f>IF(D25="","","kl")</f>
        <v/>
      </c>
      <c r="F25" s="79" t="s">
        <v>211</v>
      </c>
    </row>
    <row r="26" spans="2:18" ht="50" customHeight="1" x14ac:dyDescent="0.2"/>
    <row r="27" spans="2:18" ht="30.75" customHeight="1" x14ac:dyDescent="0.2">
      <c r="B27" s="56" t="s">
        <v>209</v>
      </c>
      <c r="G27" s="31"/>
      <c r="O27" s="20"/>
    </row>
    <row r="28" spans="2:18" ht="30.75" customHeight="1" x14ac:dyDescent="0.2">
      <c r="B28" s="137" t="s">
        <v>136</v>
      </c>
      <c r="C28" s="137" t="s">
        <v>164</v>
      </c>
      <c r="D28" s="155" t="s">
        <v>147</v>
      </c>
      <c r="E28" s="156"/>
      <c r="F28" s="137" t="s">
        <v>78</v>
      </c>
      <c r="G28" s="140" t="s">
        <v>163</v>
      </c>
      <c r="H28" s="143" t="s">
        <v>1</v>
      </c>
      <c r="O28" s="33"/>
    </row>
    <row r="29" spans="2:18" ht="30.75" customHeight="1" x14ac:dyDescent="0.2">
      <c r="B29" s="138"/>
      <c r="C29" s="138"/>
      <c r="D29" s="81" t="s">
        <v>161</v>
      </c>
      <c r="E29" s="81" t="s">
        <v>162</v>
      </c>
      <c r="F29" s="138"/>
      <c r="G29" s="141"/>
      <c r="H29" s="144"/>
    </row>
    <row r="30" spans="2:18" ht="30.75" customHeight="1" x14ac:dyDescent="0.2">
      <c r="B30" s="139"/>
      <c r="C30" s="139"/>
      <c r="D30" s="82" t="s">
        <v>167</v>
      </c>
      <c r="E30" s="82" t="s">
        <v>167</v>
      </c>
      <c r="F30" s="139"/>
      <c r="G30" s="142"/>
      <c r="H30" s="145"/>
    </row>
    <row r="31" spans="2:18" ht="30.75" customHeight="1" x14ac:dyDescent="0.2">
      <c r="B31" s="83"/>
      <c r="C31" s="83"/>
      <c r="D31" s="84"/>
      <c r="E31" s="84"/>
      <c r="F31" s="85" t="str">
        <f>IFERROR(IF(C31="","",(D31-E31)/($D$34-$E$34)),"")</f>
        <v/>
      </c>
      <c r="G31" s="86" t="str">
        <f>IFERROR(D25*F31,"")</f>
        <v/>
      </c>
      <c r="H31" s="87" t="str">
        <f>IF(G31="","","kl")</f>
        <v/>
      </c>
      <c r="K31" s="32"/>
      <c r="O31" s="52"/>
    </row>
    <row r="32" spans="2:18" ht="30.75" customHeight="1" x14ac:dyDescent="0.2">
      <c r="B32" s="83"/>
      <c r="C32" s="83"/>
      <c r="D32" s="84"/>
      <c r="E32" s="84"/>
      <c r="F32" s="85" t="str">
        <f>IFERROR(IF(C32="","",(D32-E32)/($D$34-$E$34)),"")</f>
        <v/>
      </c>
      <c r="G32" s="86" t="str">
        <f>IFERROR(D25*F32,"")</f>
        <v/>
      </c>
      <c r="H32" s="87" t="str">
        <f t="shared" ref="H32:H33" si="1">IF(G32="","","kl")</f>
        <v/>
      </c>
      <c r="O32" s="52"/>
    </row>
    <row r="33" spans="1:18" ht="30.75" customHeight="1" thickBot="1" x14ac:dyDescent="0.25">
      <c r="B33" s="88"/>
      <c r="C33" s="88"/>
      <c r="D33" s="89"/>
      <c r="E33" s="89"/>
      <c r="F33" s="85" t="str">
        <f>IFERROR(IF(C33="","",(D33-E33)/($D$34-$E$34)),"")</f>
        <v/>
      </c>
      <c r="G33" s="86" t="str">
        <f>IFERROR(D25*F33,"")</f>
        <v/>
      </c>
      <c r="H33" s="87" t="str">
        <f t="shared" si="1"/>
        <v/>
      </c>
      <c r="Q33" s="34"/>
      <c r="R33" s="50"/>
    </row>
    <row r="34" spans="1:18" ht="30.75" customHeight="1" thickTop="1" x14ac:dyDescent="0.2">
      <c r="B34" s="150" t="s">
        <v>4</v>
      </c>
      <c r="C34" s="151"/>
      <c r="D34" s="90" t="str">
        <f>IF(SUM(D31:D33)=0,"",SUM(D31:D33))</f>
        <v/>
      </c>
      <c r="E34" s="91" t="str">
        <f>IF(SUM(E31:E33)=0,"",SUM(E31:E33))</f>
        <v/>
      </c>
      <c r="F34" s="31"/>
      <c r="G34" s="31"/>
      <c r="H34" s="31"/>
      <c r="K34" s="25"/>
    </row>
    <row r="35" spans="1:18" ht="50" customHeight="1" x14ac:dyDescent="0.2">
      <c r="G35" s="31"/>
      <c r="J35" s="25"/>
      <c r="O35" s="32"/>
    </row>
    <row r="36" spans="1:18" ht="30.75" customHeight="1" x14ac:dyDescent="0.2">
      <c r="A36" s="29"/>
      <c r="B36" s="92" t="s">
        <v>210</v>
      </c>
      <c r="C36" s="29"/>
      <c r="D36" s="29"/>
      <c r="E36" s="29"/>
      <c r="F36" s="29"/>
      <c r="G36" s="29"/>
      <c r="J36" s="40"/>
    </row>
    <row r="37" spans="1:18" ht="30.75" customHeight="1" thickBot="1" x14ac:dyDescent="0.25">
      <c r="A37" s="29"/>
      <c r="B37" s="152" t="s">
        <v>169</v>
      </c>
      <c r="C37" s="153"/>
      <c r="D37" s="153"/>
      <c r="E37" s="154"/>
      <c r="F37" s="39"/>
      <c r="H37" s="31"/>
      <c r="I37" s="31"/>
      <c r="J37" s="40"/>
    </row>
    <row r="38" spans="1:18" ht="30.75" customHeight="1" x14ac:dyDescent="0.2">
      <c r="A38" s="29"/>
      <c r="B38" s="61" t="s">
        <v>166</v>
      </c>
      <c r="C38" s="61" t="s">
        <v>164</v>
      </c>
      <c r="D38" s="93" t="s">
        <v>173</v>
      </c>
      <c r="E38" s="80" t="s">
        <v>1</v>
      </c>
      <c r="F38" s="39"/>
      <c r="H38" s="32"/>
    </row>
    <row r="39" spans="1:18" ht="30.75" customHeight="1" x14ac:dyDescent="0.2">
      <c r="A39" s="29"/>
      <c r="B39" s="94" t="str">
        <f t="shared" ref="B39:C41" si="2">IF(B31="","",B31)</f>
        <v/>
      </c>
      <c r="C39" s="113" t="str">
        <f t="shared" si="2"/>
        <v/>
      </c>
      <c r="D39" s="95" t="str">
        <f>IFERROR((IF(C39="","",ROUNDDOWN((D31-G31),3))),"")</f>
        <v/>
      </c>
      <c r="E39" s="105" t="str">
        <f>IF(C39="","","kl")</f>
        <v/>
      </c>
      <c r="F39" s="39"/>
      <c r="H39" s="32"/>
      <c r="K39" s="40"/>
    </row>
    <row r="40" spans="1:18" ht="30.75" customHeight="1" x14ac:dyDescent="0.2">
      <c r="A40" s="29"/>
      <c r="B40" s="94" t="str">
        <f t="shared" si="2"/>
        <v/>
      </c>
      <c r="C40" s="113" t="str">
        <f t="shared" si="2"/>
        <v/>
      </c>
      <c r="D40" s="95" t="str">
        <f>IFERROR((IF(C40="","",ROUNDDOWN((D32-G32),3))),"")</f>
        <v/>
      </c>
      <c r="E40" s="105" t="str">
        <f>IF(C40="","","kl")</f>
        <v/>
      </c>
      <c r="F40" s="29"/>
      <c r="G40" s="29"/>
      <c r="H40" s="32"/>
      <c r="K40" s="40"/>
    </row>
    <row r="41" spans="1:18" ht="30.75" customHeight="1" thickBot="1" x14ac:dyDescent="0.25">
      <c r="A41" s="29"/>
      <c r="B41" s="94" t="str">
        <f t="shared" si="2"/>
        <v/>
      </c>
      <c r="C41" s="113" t="str">
        <f t="shared" si="2"/>
        <v/>
      </c>
      <c r="D41" s="96" t="str">
        <f>IFERROR((IF(C41="","",ROUNDDOWN((D33-G33),3))),"")</f>
        <v/>
      </c>
      <c r="E41" s="105" t="str">
        <f>IF(C41="","","kl")</f>
        <v/>
      </c>
      <c r="F41" s="29"/>
      <c r="G41" s="29"/>
      <c r="H41" s="32"/>
      <c r="K41" s="40"/>
    </row>
    <row r="42" spans="1:18" ht="15" customHeight="1" x14ac:dyDescent="0.2">
      <c r="A42" s="29"/>
      <c r="B42" s="25"/>
      <c r="C42" s="25"/>
      <c r="D42" s="25"/>
      <c r="E42" s="25"/>
      <c r="F42" s="25"/>
      <c r="G42" s="25"/>
      <c r="H42" s="32"/>
      <c r="K42" s="40"/>
    </row>
    <row r="43" spans="1:18" s="25" customFormat="1" ht="30.75" customHeight="1" x14ac:dyDescent="0.2">
      <c r="A43" s="29"/>
      <c r="B43" s="56" t="s">
        <v>155</v>
      </c>
      <c r="C43" s="22"/>
      <c r="D43" s="22"/>
      <c r="E43" s="29"/>
      <c r="H43" s="32"/>
      <c r="I43" s="22"/>
      <c r="J43" s="22"/>
      <c r="K43" s="40"/>
    </row>
    <row r="44" spans="1:18" s="25" customFormat="1" ht="41.25" customHeight="1" x14ac:dyDescent="0.2">
      <c r="A44" s="29"/>
      <c r="B44" s="97" t="s">
        <v>222</v>
      </c>
      <c r="C44" s="46"/>
      <c r="D44" s="47"/>
      <c r="E44" s="94" t="str">
        <f>IF(D39="","",IF(OR(D39&lt;0,D40&lt;0,D41&lt;0),"×","○"))</f>
        <v/>
      </c>
      <c r="H44" s="32"/>
      <c r="I44" s="22"/>
      <c r="J44" s="22"/>
      <c r="K44" s="40"/>
    </row>
    <row r="45" spans="1:18" s="25" customFormat="1" ht="21.75" customHeight="1" x14ac:dyDescent="0.2">
      <c r="A45" s="29"/>
      <c r="H45" s="22"/>
      <c r="I45" s="22"/>
      <c r="J45" s="22"/>
      <c r="K45" s="40"/>
    </row>
    <row r="46" spans="1:18" s="25" customFormat="1" ht="21.75" customHeight="1" x14ac:dyDescent="0.2">
      <c r="A46" s="29"/>
      <c r="H46" s="29"/>
      <c r="I46" s="29"/>
      <c r="J46" s="22"/>
      <c r="K46" s="40"/>
    </row>
    <row r="47" spans="1:18" s="25" customFormat="1" ht="21.75" customHeight="1" x14ac:dyDescent="0.2">
      <c r="A47" s="29"/>
      <c r="H47" s="22"/>
      <c r="I47" s="22"/>
      <c r="J47" s="22"/>
      <c r="K47" s="40"/>
    </row>
    <row r="48" spans="1:18" s="25" customFormat="1" ht="21.75" customHeight="1" x14ac:dyDescent="0.2">
      <c r="A48" s="29"/>
      <c r="H48" s="22"/>
      <c r="I48" s="22"/>
      <c r="J48" s="22"/>
      <c r="K48" s="40"/>
    </row>
    <row r="49" spans="1:11" s="25" customFormat="1" ht="21.75" customHeight="1" x14ac:dyDescent="0.2">
      <c r="A49" s="29"/>
      <c r="H49" s="22"/>
      <c r="I49" s="22"/>
      <c r="J49" s="22"/>
      <c r="K49" s="40"/>
    </row>
    <row r="50" spans="1:11" s="25" customFormat="1" ht="21.75" customHeight="1" x14ac:dyDescent="0.2">
      <c r="A50" s="29"/>
      <c r="B50" s="32"/>
      <c r="C50" s="22"/>
      <c r="D50" s="22"/>
      <c r="E50" s="29"/>
      <c r="F50" s="29"/>
      <c r="G50" s="29"/>
      <c r="H50" s="29"/>
      <c r="I50" s="22"/>
      <c r="J50" s="22"/>
      <c r="K50" s="40"/>
    </row>
    <row r="51" spans="1:11" s="25" customFormat="1" ht="21.75" customHeight="1" x14ac:dyDescent="0.2">
      <c r="A51" s="29"/>
      <c r="F51" s="29"/>
      <c r="G51" s="29"/>
      <c r="H51" s="29"/>
      <c r="I51" s="22"/>
      <c r="J51" s="22"/>
      <c r="K51" s="40"/>
    </row>
    <row r="52" spans="1:11" s="25" customFormat="1" ht="21.75" customHeight="1" x14ac:dyDescent="0.2">
      <c r="A52" s="29"/>
      <c r="F52" s="22"/>
      <c r="G52" s="29"/>
      <c r="H52" s="29"/>
      <c r="I52" s="29"/>
      <c r="J52" s="41"/>
      <c r="K52" s="22"/>
    </row>
    <row r="53" spans="1:11" ht="21" customHeight="1" x14ac:dyDescent="0.2">
      <c r="A53" s="29"/>
      <c r="H53" s="29"/>
      <c r="I53" s="29"/>
      <c r="J53" s="41"/>
    </row>
    <row r="54" spans="1:11" ht="21" customHeight="1" x14ac:dyDescent="0.2">
      <c r="A54" s="29"/>
      <c r="H54" s="29"/>
      <c r="I54" s="29"/>
      <c r="J54" s="42"/>
    </row>
    <row r="55" spans="1:11" x14ac:dyDescent="0.2">
      <c r="A55" s="29"/>
      <c r="B55" s="30"/>
      <c r="C55" s="30"/>
      <c r="D55" s="30"/>
      <c r="E55" s="30"/>
      <c r="F55" s="30"/>
      <c r="G55" s="43"/>
      <c r="H55" s="43"/>
      <c r="I55" s="43"/>
      <c r="J55" s="44"/>
    </row>
    <row r="56" spans="1:11" x14ac:dyDescent="0.2">
      <c r="A56" s="29"/>
      <c r="B56" s="30"/>
      <c r="C56" s="30"/>
      <c r="D56" s="30"/>
      <c r="E56" s="30"/>
      <c r="F56" s="30"/>
      <c r="G56" s="43"/>
      <c r="H56" s="43"/>
      <c r="I56" s="43"/>
      <c r="J56" s="44"/>
    </row>
    <row r="57" spans="1:11" ht="21" customHeight="1" x14ac:dyDescent="0.2">
      <c r="A57" s="29"/>
      <c r="B57" s="30"/>
      <c r="C57" s="45"/>
      <c r="D57" s="45"/>
      <c r="E57" s="30"/>
      <c r="F57" s="30"/>
      <c r="G57" s="43"/>
      <c r="H57" s="43"/>
      <c r="I57" s="43"/>
      <c r="J57" s="44"/>
    </row>
  </sheetData>
  <sheetProtection algorithmName="SHA-512" hashValue="W3EL6DLytm0Vj0Jp4J+KlaouIf15ooeuJoDWVEcP41x49ZPptYi8R3edmW5+AaEjtlgtFdLoWSMSVgzslgi58w==" saltValue="vMidfX1mrXpgVXW7Di+jVQ==" spinCount="100000" sheet="1" objects="1" scenarios="1" selectLockedCells="1"/>
  <mergeCells count="20">
    <mergeCell ref="I15:I16"/>
    <mergeCell ref="B37:E37"/>
    <mergeCell ref="B34:C34"/>
    <mergeCell ref="G28:G30"/>
    <mergeCell ref="H28:H30"/>
    <mergeCell ref="B28:B30"/>
    <mergeCell ref="B25:C25"/>
    <mergeCell ref="C28:C30"/>
    <mergeCell ref="D28:E28"/>
    <mergeCell ref="F28:F30"/>
    <mergeCell ref="B14:G14"/>
    <mergeCell ref="B17:E17"/>
    <mergeCell ref="B18:G18"/>
    <mergeCell ref="B21:E21"/>
    <mergeCell ref="B22:E22"/>
    <mergeCell ref="C8:D8"/>
    <mergeCell ref="B4:G4"/>
    <mergeCell ref="C7:D7"/>
    <mergeCell ref="B2:I2"/>
    <mergeCell ref="B3:I3"/>
  </mergeCells>
  <phoneticPr fontId="1"/>
  <conditionalFormatting sqref="C39:E41">
    <cfRule type="expression" dxfId="1" priority="6">
      <formula>#REF!=""</formula>
    </cfRule>
  </conditionalFormatting>
  <conditionalFormatting sqref="B39:B41">
    <cfRule type="expression" dxfId="0" priority="3">
      <formula>#REF!=""</formula>
    </cfRule>
  </conditionalFormatting>
  <dataValidations count="2">
    <dataValidation type="list" allowBlank="1" showInputMessage="1" showErrorMessage="1" sqref="I6:J6" xr:uid="{6D6FD102-9BA8-4E78-B42A-3D11B199E97E}">
      <formula1>#REF!</formula1>
    </dataValidation>
    <dataValidation type="decimal" operator="greaterThanOrEqual" allowBlank="1" showInputMessage="1" showErrorMessage="1" error="数値を入力してください" sqref="D16 D20 D31:E33" xr:uid="{C6E98216-3CEC-4A12-9F75-AC8E8E4B5BC8}">
      <formula1>0</formula1>
    </dataValidation>
  </dataValidations>
  <pageMargins left="0.59055118110236227" right="0" top="0.78740157480314965" bottom="0" header="0.31496062992125984" footer="0.31496062992125984"/>
  <pageSetup paperSize="9" scale="5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7DA2C5-D83E-43F9-AFC2-4AE4ADE43BA3}">
          <x14:formula1>
            <xm:f>※エネルギー種別!$N$2:$N$13</xm:f>
          </x14:formula1>
          <xm:sqref>C11</xm:sqref>
        </x14:dataValidation>
        <x14:dataValidation type="list" allowBlank="1" showInputMessage="1" showErrorMessage="1" xr:uid="{35676D03-7372-4248-8D51-25D8795D2141}">
          <x14:formula1>
            <xm:f>※エネルギー種別!$D$2</xm:f>
          </x14:formula1>
          <xm:sqref>B16</xm:sqref>
        </x14:dataValidation>
        <x14:dataValidation type="list" allowBlank="1" showInputMessage="1" showErrorMessage="1" xr:uid="{DAA99084-63AA-43EF-8F07-1540E5CD808C}">
          <x14:formula1>
            <xm:f>※エネルギー種別!$H$12:$H$16</xm:f>
          </x14:formula1>
          <xm:sqref>B31:B33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033F-D68C-44B7-A404-01B9BCFCB53D}">
  <sheetPr codeName="Sheet2"/>
  <dimension ref="A1:N33"/>
  <sheetViews>
    <sheetView zoomScale="145" zoomScaleNormal="145" workbookViewId="0"/>
  </sheetViews>
  <sheetFormatPr defaultRowHeight="13" x14ac:dyDescent="0.2"/>
  <cols>
    <col min="1" max="1" width="19.36328125" bestFit="1" customWidth="1"/>
    <col min="4" max="4" width="28.90625" bestFit="1" customWidth="1"/>
    <col min="8" max="8" width="29.453125" bestFit="1" customWidth="1"/>
  </cols>
  <sheetData>
    <row r="1" spans="1:14" ht="26" x14ac:dyDescent="0.2">
      <c r="A1" t="s">
        <v>79</v>
      </c>
      <c r="D1" s="6" t="s">
        <v>93</v>
      </c>
      <c r="E1" s="6" t="s">
        <v>94</v>
      </c>
      <c r="F1" s="7" t="s">
        <v>95</v>
      </c>
      <c r="H1" s="16" t="s">
        <v>129</v>
      </c>
      <c r="J1" t="s">
        <v>137</v>
      </c>
      <c r="N1" s="18" t="s">
        <v>139</v>
      </c>
    </row>
    <row r="2" spans="1:14" x14ac:dyDescent="0.2">
      <c r="A2" t="s">
        <v>80</v>
      </c>
      <c r="B2" t="s">
        <v>12</v>
      </c>
      <c r="D2" s="6" t="s">
        <v>80</v>
      </c>
      <c r="E2" s="8" t="s">
        <v>96</v>
      </c>
      <c r="F2" s="9">
        <v>9.9700000000000006</v>
      </c>
      <c r="H2" s="17" t="s">
        <v>154</v>
      </c>
      <c r="J2" s="17"/>
      <c r="N2" s="17" t="s">
        <v>140</v>
      </c>
    </row>
    <row r="3" spans="1:14" x14ac:dyDescent="0.2">
      <c r="A3" t="s">
        <v>81</v>
      </c>
      <c r="B3" t="s">
        <v>12</v>
      </c>
      <c r="D3" s="6" t="s">
        <v>97</v>
      </c>
      <c r="E3" s="8" t="s">
        <v>96</v>
      </c>
      <c r="F3" s="9">
        <v>9.2799999999999994</v>
      </c>
      <c r="H3" s="17" t="s">
        <v>124</v>
      </c>
      <c r="J3" s="17" t="s">
        <v>138</v>
      </c>
      <c r="N3" s="17" t="s">
        <v>141</v>
      </c>
    </row>
    <row r="4" spans="1:14" x14ac:dyDescent="0.2">
      <c r="A4" t="s">
        <v>82</v>
      </c>
      <c r="B4" t="s">
        <v>91</v>
      </c>
      <c r="D4" s="6" t="s">
        <v>81</v>
      </c>
      <c r="E4" s="8" t="s">
        <v>96</v>
      </c>
      <c r="F4" s="9">
        <v>9.76</v>
      </c>
      <c r="H4" s="17" t="s">
        <v>125</v>
      </c>
      <c r="N4" s="17" t="s">
        <v>142</v>
      </c>
    </row>
    <row r="5" spans="1:14" x14ac:dyDescent="0.2">
      <c r="A5" t="s">
        <v>83</v>
      </c>
      <c r="B5" t="s">
        <v>91</v>
      </c>
      <c r="D5" s="6" t="s">
        <v>98</v>
      </c>
      <c r="E5" s="8" t="s">
        <v>99</v>
      </c>
      <c r="F5" s="10">
        <v>50.8</v>
      </c>
      <c r="H5" s="17" t="s">
        <v>126</v>
      </c>
      <c r="N5" s="17" t="s">
        <v>143</v>
      </c>
    </row>
    <row r="6" spans="1:14" x14ac:dyDescent="0.2">
      <c r="A6" t="s">
        <v>84</v>
      </c>
      <c r="B6" t="s">
        <v>91</v>
      </c>
      <c r="D6" s="7" t="s">
        <v>82</v>
      </c>
      <c r="E6" s="8" t="s">
        <v>100</v>
      </c>
      <c r="F6" s="10">
        <v>45</v>
      </c>
      <c r="H6" s="17" t="s">
        <v>127</v>
      </c>
      <c r="N6" s="17" t="s">
        <v>2</v>
      </c>
    </row>
    <row r="7" spans="1:14" x14ac:dyDescent="0.2">
      <c r="A7" t="s">
        <v>85</v>
      </c>
      <c r="B7" t="s">
        <v>91</v>
      </c>
      <c r="D7" s="6" t="s">
        <v>83</v>
      </c>
      <c r="E7" s="8" t="s">
        <v>100</v>
      </c>
      <c r="F7" s="10">
        <v>46</v>
      </c>
      <c r="H7" s="17" t="s">
        <v>128</v>
      </c>
      <c r="N7" s="17" t="s">
        <v>3</v>
      </c>
    </row>
    <row r="8" spans="1:14" x14ac:dyDescent="0.2">
      <c r="A8" t="s">
        <v>86</v>
      </c>
      <c r="B8" t="s">
        <v>91</v>
      </c>
      <c r="D8" s="6" t="s">
        <v>101</v>
      </c>
      <c r="E8" s="8" t="s">
        <v>100</v>
      </c>
      <c r="F8" s="10">
        <v>44.9</v>
      </c>
      <c r="H8" s="17" t="s">
        <v>5</v>
      </c>
      <c r="N8" s="17" t="s">
        <v>131</v>
      </c>
    </row>
    <row r="9" spans="1:14" x14ac:dyDescent="0.2">
      <c r="A9" t="s">
        <v>87</v>
      </c>
      <c r="B9" t="s">
        <v>92</v>
      </c>
      <c r="D9" s="11" t="s">
        <v>85</v>
      </c>
      <c r="E9" s="8" t="s">
        <v>99</v>
      </c>
      <c r="F9" s="10">
        <v>54.6</v>
      </c>
      <c r="H9" s="17" t="s">
        <v>160</v>
      </c>
      <c r="N9" s="17" t="s">
        <v>132</v>
      </c>
    </row>
    <row r="10" spans="1:14" x14ac:dyDescent="0.2">
      <c r="A10" t="s">
        <v>88</v>
      </c>
      <c r="B10" t="s">
        <v>92</v>
      </c>
      <c r="D10" s="6" t="s">
        <v>102</v>
      </c>
      <c r="E10" s="8" t="s">
        <v>100</v>
      </c>
      <c r="F10" s="10">
        <v>43.5</v>
      </c>
      <c r="H10" s="17" t="s">
        <v>159</v>
      </c>
      <c r="N10" s="17" t="s">
        <v>133</v>
      </c>
    </row>
    <row r="11" spans="1:14" x14ac:dyDescent="0.2">
      <c r="A11" t="s">
        <v>89</v>
      </c>
      <c r="B11" t="s">
        <v>92</v>
      </c>
      <c r="D11" s="6" t="s">
        <v>103</v>
      </c>
      <c r="E11" s="8" t="s">
        <v>100</v>
      </c>
      <c r="F11" s="10">
        <v>21.1</v>
      </c>
      <c r="N11" s="17" t="s">
        <v>134</v>
      </c>
    </row>
    <row r="12" spans="1:14" x14ac:dyDescent="0.2">
      <c r="A12" t="s">
        <v>90</v>
      </c>
      <c r="B12" t="s">
        <v>91</v>
      </c>
      <c r="D12" s="6" t="s">
        <v>104</v>
      </c>
      <c r="E12" s="8" t="s">
        <v>100</v>
      </c>
      <c r="F12" s="10">
        <v>3.41</v>
      </c>
      <c r="H12" t="s">
        <v>196</v>
      </c>
      <c r="N12" s="17" t="s">
        <v>135</v>
      </c>
    </row>
    <row r="13" spans="1:14" x14ac:dyDescent="0.2">
      <c r="D13" s="12" t="s">
        <v>105</v>
      </c>
      <c r="E13" s="13" t="s">
        <v>100</v>
      </c>
      <c r="F13" s="14">
        <v>8.41</v>
      </c>
      <c r="H13" t="s">
        <v>221</v>
      </c>
      <c r="N13" s="17" t="s">
        <v>144</v>
      </c>
    </row>
    <row r="14" spans="1:14" x14ac:dyDescent="0.2">
      <c r="D14" s="6" t="s">
        <v>106</v>
      </c>
      <c r="E14" s="8" t="s">
        <v>100</v>
      </c>
      <c r="F14" s="10" t="e">
        <f>#REF!</f>
        <v>#REF!</v>
      </c>
      <c r="H14" t="s">
        <v>197</v>
      </c>
    </row>
    <row r="15" spans="1:14" x14ac:dyDescent="0.2">
      <c r="D15" s="6" t="s">
        <v>107</v>
      </c>
      <c r="E15" s="8" t="s">
        <v>108</v>
      </c>
      <c r="F15" s="10">
        <v>38.200000000000003</v>
      </c>
      <c r="H15" t="s">
        <v>199</v>
      </c>
    </row>
    <row r="16" spans="1:14" x14ac:dyDescent="0.2">
      <c r="D16" s="6" t="s">
        <v>109</v>
      </c>
      <c r="E16" s="8" t="s">
        <v>108</v>
      </c>
      <c r="F16" s="10">
        <v>35.299999999999997</v>
      </c>
      <c r="H16" t="s">
        <v>198</v>
      </c>
    </row>
    <row r="17" spans="4:6" x14ac:dyDescent="0.2">
      <c r="D17" s="6" t="s">
        <v>110</v>
      </c>
      <c r="E17" s="8" t="s">
        <v>108</v>
      </c>
      <c r="F17" s="10">
        <v>34.6</v>
      </c>
    </row>
    <row r="18" spans="4:6" x14ac:dyDescent="0.2">
      <c r="D18" s="6" t="s">
        <v>111</v>
      </c>
      <c r="E18" s="8" t="s">
        <v>108</v>
      </c>
      <c r="F18" s="9">
        <v>33.6</v>
      </c>
    </row>
    <row r="19" spans="4:6" x14ac:dyDescent="0.2">
      <c r="D19" s="6" t="s">
        <v>89</v>
      </c>
      <c r="E19" s="8" t="s">
        <v>108</v>
      </c>
      <c r="F19" s="9">
        <v>36.700000000000003</v>
      </c>
    </row>
    <row r="20" spans="4:6" x14ac:dyDescent="0.2">
      <c r="D20" s="12" t="s">
        <v>112</v>
      </c>
      <c r="E20" s="8" t="s">
        <v>108</v>
      </c>
      <c r="F20" s="10">
        <v>37.700000000000003</v>
      </c>
    </row>
    <row r="21" spans="4:6" x14ac:dyDescent="0.2">
      <c r="D21" s="12" t="s">
        <v>87</v>
      </c>
      <c r="E21" s="8" t="s">
        <v>108</v>
      </c>
      <c r="F21" s="10">
        <v>39.1</v>
      </c>
    </row>
    <row r="22" spans="4:6" x14ac:dyDescent="0.2">
      <c r="D22" s="12" t="s">
        <v>88</v>
      </c>
      <c r="E22" s="13" t="s">
        <v>108</v>
      </c>
      <c r="F22" s="15">
        <v>41.9</v>
      </c>
    </row>
    <row r="23" spans="4:6" x14ac:dyDescent="0.2">
      <c r="D23" s="6" t="s">
        <v>113</v>
      </c>
      <c r="E23" s="13" t="s">
        <v>114</v>
      </c>
      <c r="F23" s="9">
        <v>1.02</v>
      </c>
    </row>
    <row r="24" spans="4:6" x14ac:dyDescent="0.2">
      <c r="D24" s="6" t="s">
        <v>90</v>
      </c>
      <c r="E24" s="13" t="s">
        <v>114</v>
      </c>
      <c r="F24" s="9">
        <v>1.36</v>
      </c>
    </row>
    <row r="25" spans="4:6" x14ac:dyDescent="0.2">
      <c r="D25" s="6" t="s">
        <v>115</v>
      </c>
      <c r="E25" s="13" t="s">
        <v>114</v>
      </c>
      <c r="F25" s="9">
        <v>1.36</v>
      </c>
    </row>
    <row r="26" spans="4:6" x14ac:dyDescent="0.2">
      <c r="D26" s="12" t="s">
        <v>116</v>
      </c>
      <c r="E26" s="13" t="s">
        <v>114</v>
      </c>
      <c r="F26" s="14">
        <v>1.36</v>
      </c>
    </row>
    <row r="27" spans="4:6" x14ac:dyDescent="0.2">
      <c r="D27" s="6" t="s">
        <v>117</v>
      </c>
      <c r="E27" s="8" t="s">
        <v>99</v>
      </c>
      <c r="F27" s="10">
        <v>40.9</v>
      </c>
    </row>
    <row r="28" spans="4:6" x14ac:dyDescent="0.2">
      <c r="D28" s="6" t="s">
        <v>118</v>
      </c>
      <c r="E28" s="8" t="s">
        <v>99</v>
      </c>
      <c r="F28" s="10">
        <v>29.9</v>
      </c>
    </row>
    <row r="29" spans="4:6" x14ac:dyDescent="0.2">
      <c r="D29" s="6" t="s">
        <v>119</v>
      </c>
      <c r="E29" s="8" t="s">
        <v>99</v>
      </c>
      <c r="F29" s="10">
        <v>29</v>
      </c>
    </row>
    <row r="30" spans="4:6" x14ac:dyDescent="0.2">
      <c r="D30" s="6" t="s">
        <v>120</v>
      </c>
      <c r="E30" s="8" t="s">
        <v>99</v>
      </c>
      <c r="F30" s="10">
        <v>25.7</v>
      </c>
    </row>
    <row r="31" spans="4:6" x14ac:dyDescent="0.2">
      <c r="D31" s="6" t="s">
        <v>121</v>
      </c>
      <c r="E31" s="8" t="s">
        <v>99</v>
      </c>
      <c r="F31" s="10">
        <v>26.9</v>
      </c>
    </row>
    <row r="32" spans="4:6" x14ac:dyDescent="0.2">
      <c r="D32" s="6" t="s">
        <v>122</v>
      </c>
      <c r="E32" s="8" t="s">
        <v>99</v>
      </c>
      <c r="F32" s="10">
        <v>29.4</v>
      </c>
    </row>
    <row r="33" spans="4:6" x14ac:dyDescent="0.2">
      <c r="D33" s="7" t="s">
        <v>123</v>
      </c>
      <c r="E33" s="8" t="s">
        <v>99</v>
      </c>
      <c r="F33" s="10">
        <v>37.299999999999997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G61"/>
  <sheetViews>
    <sheetView zoomScale="70" zoomScaleNormal="70" workbookViewId="0">
      <selection activeCell="F24" sqref="F24"/>
    </sheetView>
  </sheetViews>
  <sheetFormatPr defaultColWidth="9" defaultRowHeight="15" x14ac:dyDescent="0.2"/>
  <cols>
    <col min="1" max="1" width="9" style="1"/>
    <col min="2" max="2" width="11.08984375" style="2" bestFit="1" customWidth="1"/>
    <col min="3" max="3" width="9" style="2"/>
    <col min="4" max="4" width="18.6328125" style="2" customWidth="1"/>
    <col min="5" max="5" width="9" style="2"/>
    <col min="6" max="16384" width="9" style="1"/>
  </cols>
  <sheetData>
    <row r="1" spans="2:7" x14ac:dyDescent="0.2">
      <c r="B1" s="5" t="s">
        <v>77</v>
      </c>
      <c r="C1" s="5" t="s">
        <v>76</v>
      </c>
      <c r="D1" s="5" t="s">
        <v>75</v>
      </c>
      <c r="E1" s="5" t="s">
        <v>6</v>
      </c>
    </row>
    <row r="2" spans="2:7" x14ac:dyDescent="0.2">
      <c r="B2" s="3" t="s">
        <v>62</v>
      </c>
      <c r="C2" s="3" t="s">
        <v>37</v>
      </c>
      <c r="D2" s="3" t="s">
        <v>74</v>
      </c>
      <c r="E2" s="3">
        <v>31</v>
      </c>
      <c r="G2" s="4" t="s">
        <v>15</v>
      </c>
    </row>
    <row r="3" spans="2:7" x14ac:dyDescent="0.2">
      <c r="B3" s="3" t="s">
        <v>62</v>
      </c>
      <c r="C3" s="3" t="s">
        <v>35</v>
      </c>
      <c r="D3" s="3" t="s">
        <v>73</v>
      </c>
      <c r="E3" s="3">
        <v>28</v>
      </c>
      <c r="G3" s="1" t="s">
        <v>72</v>
      </c>
    </row>
    <row r="4" spans="2:7" x14ac:dyDescent="0.2">
      <c r="B4" s="3" t="s">
        <v>62</v>
      </c>
      <c r="C4" s="3" t="s">
        <v>33</v>
      </c>
      <c r="D4" s="3" t="s">
        <v>71</v>
      </c>
      <c r="E4" s="3">
        <v>31</v>
      </c>
      <c r="G4" s="1" t="s">
        <v>14</v>
      </c>
    </row>
    <row r="5" spans="2:7" x14ac:dyDescent="0.2">
      <c r="B5" s="3" t="s">
        <v>62</v>
      </c>
      <c r="C5" s="3" t="s">
        <v>32</v>
      </c>
      <c r="D5" s="3" t="s">
        <v>70</v>
      </c>
      <c r="E5" s="3">
        <v>30</v>
      </c>
    </row>
    <row r="6" spans="2:7" x14ac:dyDescent="0.2">
      <c r="B6" s="3" t="s">
        <v>62</v>
      </c>
      <c r="C6" s="3" t="s">
        <v>31</v>
      </c>
      <c r="D6" s="3" t="s">
        <v>69</v>
      </c>
      <c r="E6" s="3">
        <v>31</v>
      </c>
    </row>
    <row r="7" spans="2:7" x14ac:dyDescent="0.2">
      <c r="B7" s="3" t="s">
        <v>62</v>
      </c>
      <c r="C7" s="3" t="s">
        <v>30</v>
      </c>
      <c r="D7" s="3" t="s">
        <v>68</v>
      </c>
      <c r="E7" s="3">
        <v>30</v>
      </c>
    </row>
    <row r="8" spans="2:7" x14ac:dyDescent="0.2">
      <c r="B8" s="3" t="s">
        <v>62</v>
      </c>
      <c r="C8" s="3" t="s">
        <v>28</v>
      </c>
      <c r="D8" s="3" t="s">
        <v>67</v>
      </c>
      <c r="E8" s="3">
        <v>31</v>
      </c>
    </row>
    <row r="9" spans="2:7" x14ac:dyDescent="0.2">
      <c r="B9" s="3" t="s">
        <v>62</v>
      </c>
      <c r="C9" s="3" t="s">
        <v>26</v>
      </c>
      <c r="D9" s="3" t="s">
        <v>66</v>
      </c>
      <c r="E9" s="3">
        <v>31</v>
      </c>
    </row>
    <row r="10" spans="2:7" x14ac:dyDescent="0.2">
      <c r="B10" s="3" t="s">
        <v>62</v>
      </c>
      <c r="C10" s="3" t="s">
        <v>24</v>
      </c>
      <c r="D10" s="3" t="s">
        <v>65</v>
      </c>
      <c r="E10" s="3">
        <v>30</v>
      </c>
    </row>
    <row r="11" spans="2:7" x14ac:dyDescent="0.2">
      <c r="B11" s="3" t="s">
        <v>62</v>
      </c>
      <c r="C11" s="3" t="s">
        <v>22</v>
      </c>
      <c r="D11" s="3" t="s">
        <v>64</v>
      </c>
      <c r="E11" s="3">
        <v>31</v>
      </c>
    </row>
    <row r="12" spans="2:7" x14ac:dyDescent="0.2">
      <c r="B12" s="3" t="s">
        <v>62</v>
      </c>
      <c r="C12" s="3" t="s">
        <v>20</v>
      </c>
      <c r="D12" s="3" t="s">
        <v>63</v>
      </c>
      <c r="E12" s="3">
        <v>30</v>
      </c>
    </row>
    <row r="13" spans="2:7" x14ac:dyDescent="0.2">
      <c r="B13" s="3" t="s">
        <v>62</v>
      </c>
      <c r="C13" s="3" t="s">
        <v>17</v>
      </c>
      <c r="D13" s="3" t="s">
        <v>61</v>
      </c>
      <c r="E13" s="3">
        <v>31</v>
      </c>
    </row>
    <row r="14" spans="2:7" x14ac:dyDescent="0.2">
      <c r="B14" s="3" t="s">
        <v>49</v>
      </c>
      <c r="C14" s="3" t="s">
        <v>37</v>
      </c>
      <c r="D14" s="3" t="s">
        <v>60</v>
      </c>
      <c r="E14" s="3">
        <v>31</v>
      </c>
    </row>
    <row r="15" spans="2:7" x14ac:dyDescent="0.2">
      <c r="B15" s="3" t="s">
        <v>49</v>
      </c>
      <c r="C15" s="3" t="s">
        <v>35</v>
      </c>
      <c r="D15" s="3" t="s">
        <v>59</v>
      </c>
      <c r="E15" s="3">
        <v>28</v>
      </c>
    </row>
    <row r="16" spans="2:7" x14ac:dyDescent="0.2">
      <c r="B16" s="3" t="s">
        <v>49</v>
      </c>
      <c r="C16" s="3" t="s">
        <v>33</v>
      </c>
      <c r="D16" s="3" t="s">
        <v>58</v>
      </c>
      <c r="E16" s="3">
        <v>31</v>
      </c>
    </row>
    <row r="17" spans="2:5" x14ac:dyDescent="0.2">
      <c r="B17" s="3" t="s">
        <v>49</v>
      </c>
      <c r="C17" s="3" t="s">
        <v>32</v>
      </c>
      <c r="D17" s="3" t="s">
        <v>57</v>
      </c>
      <c r="E17" s="3">
        <v>30</v>
      </c>
    </row>
    <row r="18" spans="2:5" x14ac:dyDescent="0.2">
      <c r="B18" s="3" t="s">
        <v>49</v>
      </c>
      <c r="C18" s="3" t="s">
        <v>31</v>
      </c>
      <c r="D18" s="3" t="s">
        <v>56</v>
      </c>
      <c r="E18" s="3">
        <v>31</v>
      </c>
    </row>
    <row r="19" spans="2:5" x14ac:dyDescent="0.2">
      <c r="B19" s="3" t="s">
        <v>49</v>
      </c>
      <c r="C19" s="3" t="s">
        <v>30</v>
      </c>
      <c r="D19" s="3" t="s">
        <v>55</v>
      </c>
      <c r="E19" s="3">
        <v>30</v>
      </c>
    </row>
    <row r="20" spans="2:5" x14ac:dyDescent="0.2">
      <c r="B20" s="3" t="s">
        <v>49</v>
      </c>
      <c r="C20" s="3" t="s">
        <v>28</v>
      </c>
      <c r="D20" s="3" t="s">
        <v>54</v>
      </c>
      <c r="E20" s="3">
        <v>31</v>
      </c>
    </row>
    <row r="21" spans="2:5" x14ac:dyDescent="0.2">
      <c r="B21" s="3" t="s">
        <v>49</v>
      </c>
      <c r="C21" s="3" t="s">
        <v>26</v>
      </c>
      <c r="D21" s="3" t="s">
        <v>53</v>
      </c>
      <c r="E21" s="3">
        <v>31</v>
      </c>
    </row>
    <row r="22" spans="2:5" x14ac:dyDescent="0.2">
      <c r="B22" s="3" t="s">
        <v>49</v>
      </c>
      <c r="C22" s="3" t="s">
        <v>24</v>
      </c>
      <c r="D22" s="3" t="s">
        <v>52</v>
      </c>
      <c r="E22" s="3">
        <v>30</v>
      </c>
    </row>
    <row r="23" spans="2:5" x14ac:dyDescent="0.2">
      <c r="B23" s="3" t="s">
        <v>49</v>
      </c>
      <c r="C23" s="3" t="s">
        <v>22</v>
      </c>
      <c r="D23" s="3" t="s">
        <v>51</v>
      </c>
      <c r="E23" s="3">
        <v>31</v>
      </c>
    </row>
    <row r="24" spans="2:5" x14ac:dyDescent="0.2">
      <c r="B24" s="3" t="s">
        <v>49</v>
      </c>
      <c r="C24" s="3" t="s">
        <v>20</v>
      </c>
      <c r="D24" s="3" t="s">
        <v>50</v>
      </c>
      <c r="E24" s="3">
        <v>30</v>
      </c>
    </row>
    <row r="25" spans="2:5" x14ac:dyDescent="0.2">
      <c r="B25" s="3" t="s">
        <v>49</v>
      </c>
      <c r="C25" s="3" t="s">
        <v>17</v>
      </c>
      <c r="D25" s="3" t="s">
        <v>48</v>
      </c>
      <c r="E25" s="3">
        <v>31</v>
      </c>
    </row>
    <row r="26" spans="2:5" x14ac:dyDescent="0.2">
      <c r="B26" s="3" t="s">
        <v>39</v>
      </c>
      <c r="C26" s="3" t="s">
        <v>37</v>
      </c>
      <c r="D26" s="3" t="s">
        <v>47</v>
      </c>
      <c r="E26" s="3">
        <v>31</v>
      </c>
    </row>
    <row r="27" spans="2:5" x14ac:dyDescent="0.2">
      <c r="B27" s="3" t="s">
        <v>39</v>
      </c>
      <c r="C27" s="3" t="s">
        <v>35</v>
      </c>
      <c r="D27" s="3" t="s">
        <v>46</v>
      </c>
      <c r="E27" s="3">
        <v>28</v>
      </c>
    </row>
    <row r="28" spans="2:5" x14ac:dyDescent="0.2">
      <c r="B28" s="3" t="s">
        <v>39</v>
      </c>
      <c r="C28" s="3" t="s">
        <v>33</v>
      </c>
      <c r="D28" s="3" t="s">
        <v>13</v>
      </c>
      <c r="E28" s="3">
        <v>31</v>
      </c>
    </row>
    <row r="29" spans="2:5" x14ac:dyDescent="0.2">
      <c r="B29" s="3" t="s">
        <v>39</v>
      </c>
      <c r="C29" s="3" t="s">
        <v>32</v>
      </c>
      <c r="D29" s="3" t="s">
        <v>10</v>
      </c>
      <c r="E29" s="3">
        <v>30</v>
      </c>
    </row>
    <row r="30" spans="2:5" x14ac:dyDescent="0.2">
      <c r="B30" s="3" t="s">
        <v>39</v>
      </c>
      <c r="C30" s="3" t="s">
        <v>31</v>
      </c>
      <c r="D30" s="3" t="s">
        <v>9</v>
      </c>
      <c r="E30" s="3">
        <v>31</v>
      </c>
    </row>
    <row r="31" spans="2:5" x14ac:dyDescent="0.2">
      <c r="B31" s="3" t="s">
        <v>39</v>
      </c>
      <c r="C31" s="3" t="s">
        <v>30</v>
      </c>
      <c r="D31" s="3" t="s">
        <v>45</v>
      </c>
      <c r="E31" s="3">
        <v>30</v>
      </c>
    </row>
    <row r="32" spans="2:5" x14ac:dyDescent="0.2">
      <c r="B32" s="3" t="s">
        <v>39</v>
      </c>
      <c r="C32" s="3" t="s">
        <v>28</v>
      </c>
      <c r="D32" s="3" t="s">
        <v>44</v>
      </c>
      <c r="E32" s="3">
        <v>31</v>
      </c>
    </row>
    <row r="33" spans="2:5" x14ac:dyDescent="0.2">
      <c r="B33" s="3" t="s">
        <v>39</v>
      </c>
      <c r="C33" s="3" t="s">
        <v>26</v>
      </c>
      <c r="D33" s="3" t="s">
        <v>43</v>
      </c>
      <c r="E33" s="3">
        <v>31</v>
      </c>
    </row>
    <row r="34" spans="2:5" x14ac:dyDescent="0.2">
      <c r="B34" s="3" t="s">
        <v>39</v>
      </c>
      <c r="C34" s="3" t="s">
        <v>24</v>
      </c>
      <c r="D34" s="3" t="s">
        <v>42</v>
      </c>
      <c r="E34" s="3">
        <v>30</v>
      </c>
    </row>
    <row r="35" spans="2:5" x14ac:dyDescent="0.2">
      <c r="B35" s="3" t="s">
        <v>39</v>
      </c>
      <c r="C35" s="3" t="s">
        <v>22</v>
      </c>
      <c r="D35" s="3" t="s">
        <v>41</v>
      </c>
      <c r="E35" s="3">
        <v>31</v>
      </c>
    </row>
    <row r="36" spans="2:5" x14ac:dyDescent="0.2">
      <c r="B36" s="3" t="s">
        <v>39</v>
      </c>
      <c r="C36" s="3" t="s">
        <v>20</v>
      </c>
      <c r="D36" s="3" t="s">
        <v>40</v>
      </c>
      <c r="E36" s="3">
        <v>30</v>
      </c>
    </row>
    <row r="37" spans="2:5" x14ac:dyDescent="0.2">
      <c r="B37" s="3" t="s">
        <v>39</v>
      </c>
      <c r="C37" s="3" t="s">
        <v>17</v>
      </c>
      <c r="D37" s="3" t="s">
        <v>38</v>
      </c>
      <c r="E37" s="3">
        <v>31</v>
      </c>
    </row>
    <row r="38" spans="2:5" x14ac:dyDescent="0.2">
      <c r="B38" s="3" t="s">
        <v>18</v>
      </c>
      <c r="C38" s="3" t="s">
        <v>37</v>
      </c>
      <c r="D38" s="3" t="s">
        <v>36</v>
      </c>
      <c r="E38" s="3">
        <v>31</v>
      </c>
    </row>
    <row r="39" spans="2:5" x14ac:dyDescent="0.2">
      <c r="B39" s="3" t="s">
        <v>18</v>
      </c>
      <c r="C39" s="3" t="s">
        <v>35</v>
      </c>
      <c r="D39" s="3" t="s">
        <v>34</v>
      </c>
      <c r="E39" s="3">
        <v>29</v>
      </c>
    </row>
    <row r="40" spans="2:5" x14ac:dyDescent="0.2">
      <c r="B40" s="3" t="s">
        <v>18</v>
      </c>
      <c r="C40" s="3" t="s">
        <v>33</v>
      </c>
      <c r="D40" s="3" t="s">
        <v>11</v>
      </c>
      <c r="E40" s="3">
        <v>31</v>
      </c>
    </row>
    <row r="41" spans="2:5" x14ac:dyDescent="0.2">
      <c r="B41" s="3" t="s">
        <v>18</v>
      </c>
      <c r="C41" s="3" t="s">
        <v>32</v>
      </c>
      <c r="D41" s="3" t="s">
        <v>8</v>
      </c>
      <c r="E41" s="3">
        <v>30</v>
      </c>
    </row>
    <row r="42" spans="2:5" x14ac:dyDescent="0.2">
      <c r="B42" s="3" t="s">
        <v>18</v>
      </c>
      <c r="C42" s="3" t="s">
        <v>31</v>
      </c>
      <c r="D42" s="3" t="s">
        <v>7</v>
      </c>
      <c r="E42" s="3">
        <v>31</v>
      </c>
    </row>
    <row r="43" spans="2:5" x14ac:dyDescent="0.2">
      <c r="B43" s="3" t="s">
        <v>18</v>
      </c>
      <c r="C43" s="3" t="s">
        <v>30</v>
      </c>
      <c r="D43" s="3" t="s">
        <v>29</v>
      </c>
      <c r="E43" s="3">
        <v>30</v>
      </c>
    </row>
    <row r="44" spans="2:5" x14ac:dyDescent="0.2">
      <c r="B44" s="3" t="s">
        <v>18</v>
      </c>
      <c r="C44" s="3" t="s">
        <v>28</v>
      </c>
      <c r="D44" s="3" t="s">
        <v>27</v>
      </c>
      <c r="E44" s="3">
        <v>31</v>
      </c>
    </row>
    <row r="45" spans="2:5" x14ac:dyDescent="0.2">
      <c r="B45" s="3" t="s">
        <v>18</v>
      </c>
      <c r="C45" s="3" t="s">
        <v>26</v>
      </c>
      <c r="D45" s="3" t="s">
        <v>25</v>
      </c>
      <c r="E45" s="3">
        <v>31</v>
      </c>
    </row>
    <row r="46" spans="2:5" x14ac:dyDescent="0.2">
      <c r="B46" s="3" t="s">
        <v>18</v>
      </c>
      <c r="C46" s="3" t="s">
        <v>24</v>
      </c>
      <c r="D46" s="3" t="s">
        <v>23</v>
      </c>
      <c r="E46" s="3">
        <v>30</v>
      </c>
    </row>
    <row r="47" spans="2:5" x14ac:dyDescent="0.2">
      <c r="B47" s="3" t="s">
        <v>18</v>
      </c>
      <c r="C47" s="3" t="s">
        <v>22</v>
      </c>
      <c r="D47" s="3" t="s">
        <v>21</v>
      </c>
      <c r="E47" s="3">
        <v>31</v>
      </c>
    </row>
    <row r="48" spans="2:5" x14ac:dyDescent="0.2">
      <c r="B48" s="3" t="s">
        <v>18</v>
      </c>
      <c r="C48" s="3" t="s">
        <v>20</v>
      </c>
      <c r="D48" s="3" t="s">
        <v>19</v>
      </c>
      <c r="E48" s="3">
        <v>30</v>
      </c>
    </row>
    <row r="49" spans="2:5" x14ac:dyDescent="0.2">
      <c r="B49" s="3" t="s">
        <v>18</v>
      </c>
      <c r="C49" s="3" t="s">
        <v>17</v>
      </c>
      <c r="D49" s="3" t="s">
        <v>16</v>
      </c>
      <c r="E49" s="3">
        <v>31</v>
      </c>
    </row>
    <row r="50" spans="2:5" x14ac:dyDescent="0.2">
      <c r="B50" s="3" t="s">
        <v>146</v>
      </c>
      <c r="C50" s="3" t="s">
        <v>37</v>
      </c>
      <c r="D50" s="19">
        <v>44197</v>
      </c>
      <c r="E50" s="3">
        <v>31</v>
      </c>
    </row>
    <row r="51" spans="2:5" x14ac:dyDescent="0.2">
      <c r="B51" s="3" t="s">
        <v>146</v>
      </c>
      <c r="C51" s="3" t="s">
        <v>35</v>
      </c>
      <c r="D51" s="19">
        <v>44228</v>
      </c>
      <c r="E51" s="3">
        <v>28</v>
      </c>
    </row>
    <row r="52" spans="2:5" x14ac:dyDescent="0.2">
      <c r="B52" s="3" t="s">
        <v>146</v>
      </c>
      <c r="C52" s="3" t="s">
        <v>33</v>
      </c>
      <c r="D52" s="19">
        <v>44256</v>
      </c>
      <c r="E52" s="3">
        <v>31</v>
      </c>
    </row>
    <row r="53" spans="2:5" x14ac:dyDescent="0.2">
      <c r="B53" s="3" t="s">
        <v>146</v>
      </c>
      <c r="C53" s="3" t="s">
        <v>32</v>
      </c>
      <c r="D53" s="19">
        <v>44287</v>
      </c>
      <c r="E53" s="3">
        <v>30</v>
      </c>
    </row>
    <row r="54" spans="2:5" x14ac:dyDescent="0.2">
      <c r="B54" s="3" t="s">
        <v>146</v>
      </c>
      <c r="C54" s="3" t="s">
        <v>31</v>
      </c>
      <c r="D54" s="19">
        <v>44317</v>
      </c>
      <c r="E54" s="3">
        <v>31</v>
      </c>
    </row>
    <row r="55" spans="2:5" x14ac:dyDescent="0.2">
      <c r="B55" s="3" t="s">
        <v>146</v>
      </c>
      <c r="C55" s="3" t="s">
        <v>30</v>
      </c>
      <c r="D55" s="19">
        <v>44348</v>
      </c>
      <c r="E55" s="3">
        <v>30</v>
      </c>
    </row>
    <row r="56" spans="2:5" x14ac:dyDescent="0.2">
      <c r="B56" s="3" t="s">
        <v>146</v>
      </c>
      <c r="C56" s="3" t="s">
        <v>28</v>
      </c>
      <c r="D56" s="19">
        <v>44378</v>
      </c>
      <c r="E56" s="3">
        <v>31</v>
      </c>
    </row>
    <row r="57" spans="2:5" x14ac:dyDescent="0.2">
      <c r="B57" s="3" t="s">
        <v>146</v>
      </c>
      <c r="C57" s="3" t="s">
        <v>26</v>
      </c>
      <c r="D57" s="19">
        <v>44409</v>
      </c>
      <c r="E57" s="3">
        <v>31</v>
      </c>
    </row>
    <row r="58" spans="2:5" x14ac:dyDescent="0.2">
      <c r="B58" s="3" t="s">
        <v>146</v>
      </c>
      <c r="C58" s="3" t="s">
        <v>24</v>
      </c>
      <c r="D58" s="19">
        <v>44440</v>
      </c>
      <c r="E58" s="3">
        <v>30</v>
      </c>
    </row>
    <row r="59" spans="2:5" x14ac:dyDescent="0.2">
      <c r="B59" s="3" t="s">
        <v>146</v>
      </c>
      <c r="C59" s="3" t="s">
        <v>22</v>
      </c>
      <c r="D59" s="19">
        <v>44470</v>
      </c>
      <c r="E59" s="3">
        <v>31</v>
      </c>
    </row>
    <row r="60" spans="2:5" x14ac:dyDescent="0.2">
      <c r="B60" s="3" t="s">
        <v>146</v>
      </c>
      <c r="C60" s="3" t="s">
        <v>20</v>
      </c>
      <c r="D60" s="19">
        <v>44501</v>
      </c>
      <c r="E60" s="3">
        <v>30</v>
      </c>
    </row>
    <row r="61" spans="2:5" x14ac:dyDescent="0.2">
      <c r="B61" s="3" t="s">
        <v>146</v>
      </c>
      <c r="C61" s="3" t="s">
        <v>17</v>
      </c>
      <c r="D61" s="19">
        <v>44531</v>
      </c>
      <c r="E61" s="3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作成例用表</vt:lpstr>
      <vt:lpstr>作成例</vt:lpstr>
      <vt:lpstr>エネルギー使用量計算書</vt:lpstr>
      <vt:lpstr>※エネルギー種別</vt:lpstr>
      <vt:lpstr>月→日数換算データ</vt:lpstr>
      <vt:lpstr>エネルギー使用量計算書!Print_Area</vt:lpstr>
      <vt:lpstr>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2020-02-13T05:38:51Z</dcterms:created>
  <dcterms:modified xsi:type="dcterms:W3CDTF">2023-01-30T04:56:44Z</dcterms:modified>
</cp:coreProperties>
</file>